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CAT\comu\A_Àrea_Tècnica\CONTRACTACIO 2025\MEC-25L05\02 PPTP\Annex 01 - equipaments\"/>
    </mc:Choice>
  </mc:AlternateContent>
  <xr:revisionPtr revIDLastSave="0" documentId="13_ncr:1_{E7DE8E51-B4B4-4CEF-AE15-17ECF1726E9B}" xr6:coauthVersionLast="47" xr6:coauthVersionMax="47" xr10:uidLastSave="{00000000-0000-0000-0000-000000000000}"/>
  <bookViews>
    <workbookView xWindow="-108" yWindow="-108" windowWidth="23256" windowHeight="13896" tabRatio="788" activeTab="1" xr2:uid="{00000000-000D-0000-FFFF-FFFF00000000}"/>
  </bookViews>
  <sheets>
    <sheet name="RESUM" sheetId="28" r:id="rId1"/>
    <sheet name="Inventari edificis" sheetId="29" r:id="rId2"/>
  </sheets>
  <externalReferences>
    <externalReference r:id="rId3"/>
  </externalReferences>
  <definedNames>
    <definedName name="_xlnm._FilterDatabase" localSheetId="1" hidden="1">'Inventari edificis'!$A$1:$CD$308</definedName>
    <definedName name="_xlnm._FilterDatabase" localSheetId="0" hidden="1">RESUM!$A$2:$F$13</definedName>
    <definedName name="AMET_cap1">[1]Descripcions!$C$18</definedName>
    <definedName name="AMET_cap2">[1]Descripcions!$C$19</definedName>
    <definedName name="_xlnm.Print_Area" localSheetId="0">RESUM!$A$2:$B$13</definedName>
    <definedName name="Immoble">#REF!</definedName>
    <definedName name="TC_CAP1">[1]Descripcions!$C$10</definedName>
    <definedName name="TC_CAP2">[1]Descripcions!$C$11</definedName>
    <definedName name="TC_ceip">[1]Descripcions!$C$9</definedName>
    <definedName name="TC_SOC">[1]Descripcions!$C$12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9" i="29" l="1"/>
  <c r="N289" i="29" l="1"/>
  <c r="M289" i="29"/>
  <c r="M264" i="29"/>
  <c r="N264" i="29"/>
  <c r="M257" i="29"/>
  <c r="N257" i="29"/>
  <c r="N231" i="29"/>
  <c r="M231" i="29"/>
  <c r="M196" i="29"/>
  <c r="N196" i="29"/>
  <c r="M174" i="29"/>
  <c r="N174" i="29"/>
  <c r="I7" i="28" s="1"/>
  <c r="N158" i="29"/>
  <c r="M158" i="29"/>
  <c r="M106" i="29"/>
  <c r="N106" i="29"/>
  <c r="M54" i="29"/>
  <c r="N54" i="29"/>
  <c r="M2" i="29"/>
  <c r="N2" i="29"/>
  <c r="D15" i="28"/>
  <c r="E15" i="28"/>
  <c r="N223" i="29"/>
  <c r="H4" i="28"/>
  <c r="H5" i="28"/>
  <c r="H6" i="28"/>
  <c r="H7" i="28"/>
  <c r="H8" i="28"/>
  <c r="H9" i="28"/>
  <c r="H10" i="28"/>
  <c r="H11" i="28"/>
  <c r="H12" i="28"/>
  <c r="H13" i="28"/>
  <c r="H3" i="28"/>
  <c r="I3" i="28"/>
  <c r="I4" i="28"/>
  <c r="I5" i="28"/>
  <c r="I6" i="28"/>
  <c r="I8" i="28"/>
  <c r="I9" i="28"/>
  <c r="I10" i="28"/>
  <c r="I11" i="28"/>
  <c r="I12" i="28"/>
  <c r="I13" i="28"/>
  <c r="L3" i="29"/>
  <c r="L4" i="29"/>
  <c r="L5" i="29"/>
  <c r="L6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L68" i="29"/>
  <c r="L69" i="29"/>
  <c r="L70" i="29"/>
  <c r="L71" i="29"/>
  <c r="L72" i="29"/>
  <c r="L73" i="29"/>
  <c r="L74" i="29"/>
  <c r="L75" i="29"/>
  <c r="L76" i="29"/>
  <c r="L77" i="29"/>
  <c r="L78" i="29"/>
  <c r="L79" i="29"/>
  <c r="L80" i="29"/>
  <c r="L81" i="29"/>
  <c r="L82" i="29"/>
  <c r="L83" i="29"/>
  <c r="L84" i="29"/>
  <c r="L85" i="29"/>
  <c r="L86" i="29"/>
  <c r="L87" i="29"/>
  <c r="L88" i="29"/>
  <c r="L89" i="29"/>
  <c r="L90" i="29"/>
  <c r="L91" i="29"/>
  <c r="L92" i="29"/>
  <c r="L93" i="29"/>
  <c r="L94" i="29"/>
  <c r="L95" i="29"/>
  <c r="L96" i="29"/>
  <c r="L97" i="29"/>
  <c r="L98" i="29"/>
  <c r="L99" i="29"/>
  <c r="L100" i="29"/>
  <c r="L101" i="29"/>
  <c r="L102" i="29"/>
  <c r="L103" i="29"/>
  <c r="L104" i="29"/>
  <c r="L105" i="29"/>
  <c r="L106" i="29"/>
  <c r="L107" i="29"/>
  <c r="L108" i="29"/>
  <c r="L109" i="29"/>
  <c r="L110" i="29"/>
  <c r="L111" i="29"/>
  <c r="L112" i="29"/>
  <c r="L113" i="29"/>
  <c r="L114" i="29"/>
  <c r="L115" i="29"/>
  <c r="L116" i="29"/>
  <c r="L117" i="29"/>
  <c r="L118" i="29"/>
  <c r="L119" i="29"/>
  <c r="L120" i="29"/>
  <c r="L121" i="29"/>
  <c r="L122" i="29"/>
  <c r="L123" i="29"/>
  <c r="L124" i="29"/>
  <c r="L125" i="29"/>
  <c r="L126" i="29"/>
  <c r="L127" i="29"/>
  <c r="L128" i="29"/>
  <c r="L129" i="29"/>
  <c r="L130" i="29"/>
  <c r="L131" i="29"/>
  <c r="L132" i="29"/>
  <c r="L133" i="29"/>
  <c r="L134" i="29"/>
  <c r="L135" i="29"/>
  <c r="L136" i="29"/>
  <c r="L137" i="29"/>
  <c r="L138" i="29"/>
  <c r="L139" i="29"/>
  <c r="L140" i="29"/>
  <c r="L141" i="29"/>
  <c r="L142" i="29"/>
  <c r="L143" i="29"/>
  <c r="L144" i="29"/>
  <c r="L145" i="29"/>
  <c r="L146" i="29"/>
  <c r="L147" i="29"/>
  <c r="L148" i="29"/>
  <c r="L149" i="29"/>
  <c r="L150" i="29"/>
  <c r="L151" i="29"/>
  <c r="L152" i="29"/>
  <c r="L153" i="29"/>
  <c r="L154" i="29"/>
  <c r="L155" i="29"/>
  <c r="L156" i="29"/>
  <c r="L157" i="29"/>
  <c r="L158" i="29"/>
  <c r="L159" i="29"/>
  <c r="L160" i="29"/>
  <c r="L161" i="29"/>
  <c r="L162" i="29"/>
  <c r="L163" i="29"/>
  <c r="L164" i="29"/>
  <c r="L165" i="29"/>
  <c r="L166" i="29"/>
  <c r="L167" i="29"/>
  <c r="L168" i="29"/>
  <c r="L169" i="29"/>
  <c r="L170" i="29"/>
  <c r="L171" i="29"/>
  <c r="L172" i="29"/>
  <c r="L173" i="29"/>
  <c r="L174" i="29"/>
  <c r="L175" i="29"/>
  <c r="L176" i="29"/>
  <c r="L177" i="29"/>
  <c r="L178" i="29"/>
  <c r="L179" i="29"/>
  <c r="L180" i="29"/>
  <c r="L181" i="29"/>
  <c r="L182" i="29"/>
  <c r="L183" i="29"/>
  <c r="L184" i="29"/>
  <c r="L185" i="29"/>
  <c r="L186" i="29"/>
  <c r="L187" i="29"/>
  <c r="L188" i="29"/>
  <c r="L189" i="29"/>
  <c r="L190" i="29"/>
  <c r="L191" i="29"/>
  <c r="L192" i="29"/>
  <c r="L193" i="29"/>
  <c r="L194" i="29"/>
  <c r="L195" i="29"/>
  <c r="L196" i="29"/>
  <c r="L197" i="29"/>
  <c r="L198" i="29"/>
  <c r="L199" i="29"/>
  <c r="L200" i="29"/>
  <c r="L201" i="29"/>
  <c r="L202" i="29"/>
  <c r="L203" i="29"/>
  <c r="L204" i="29"/>
  <c r="L205" i="29"/>
  <c r="L206" i="29"/>
  <c r="L207" i="29"/>
  <c r="L208" i="29"/>
  <c r="L209" i="29"/>
  <c r="L210" i="29"/>
  <c r="L211" i="29"/>
  <c r="L212" i="29"/>
  <c r="L213" i="29"/>
  <c r="L214" i="29"/>
  <c r="L215" i="29"/>
  <c r="L216" i="29"/>
  <c r="L217" i="29"/>
  <c r="L218" i="29"/>
  <c r="L219" i="29"/>
  <c r="L220" i="29"/>
  <c r="L221" i="29"/>
  <c r="L222" i="29"/>
  <c r="L223" i="29"/>
  <c r="L224" i="29"/>
  <c r="L225" i="29"/>
  <c r="L226" i="29"/>
  <c r="L227" i="29"/>
  <c r="L228" i="29"/>
  <c r="L229" i="29"/>
  <c r="L230" i="29"/>
  <c r="L231" i="29"/>
  <c r="L232" i="29"/>
  <c r="L233" i="29"/>
  <c r="L234" i="29"/>
  <c r="L235" i="29"/>
  <c r="L236" i="29"/>
  <c r="L237" i="29"/>
  <c r="L238" i="29"/>
  <c r="L239" i="29"/>
  <c r="L240" i="29"/>
  <c r="L241" i="29"/>
  <c r="L242" i="29"/>
  <c r="L243" i="29"/>
  <c r="L244" i="29"/>
  <c r="L245" i="29"/>
  <c r="L246" i="29"/>
  <c r="L247" i="29"/>
  <c r="L248" i="29"/>
  <c r="L249" i="29"/>
  <c r="L250" i="29"/>
  <c r="L251" i="29"/>
  <c r="L252" i="29"/>
  <c r="L253" i="29"/>
  <c r="L254" i="29"/>
  <c r="L255" i="29"/>
  <c r="L256" i="29"/>
  <c r="L257" i="29"/>
  <c r="L258" i="29"/>
  <c r="L259" i="29"/>
  <c r="L260" i="29"/>
  <c r="L261" i="29"/>
  <c r="L262" i="29"/>
  <c r="L263" i="29"/>
  <c r="L264" i="29"/>
  <c r="L265" i="29"/>
  <c r="L266" i="29"/>
  <c r="L267" i="29"/>
  <c r="L268" i="29"/>
  <c r="L269" i="29"/>
  <c r="L270" i="29"/>
  <c r="L271" i="29"/>
  <c r="L272" i="29"/>
  <c r="L273" i="29"/>
  <c r="L274" i="29"/>
  <c r="L275" i="29"/>
  <c r="L276" i="29"/>
  <c r="L277" i="29"/>
  <c r="L278" i="29"/>
  <c r="L279" i="29"/>
  <c r="L280" i="29"/>
  <c r="L281" i="29"/>
  <c r="L282" i="29"/>
  <c r="L283" i="29"/>
  <c r="L284" i="29"/>
  <c r="L285" i="29"/>
  <c r="L286" i="29"/>
  <c r="L287" i="29"/>
  <c r="L288" i="29"/>
  <c r="L289" i="29"/>
  <c r="L290" i="29"/>
  <c r="L291" i="29"/>
  <c r="L292" i="29"/>
  <c r="L293" i="29"/>
  <c r="L294" i="29"/>
  <c r="L295" i="29"/>
  <c r="L296" i="29"/>
  <c r="L297" i="29"/>
  <c r="L298" i="29"/>
  <c r="L299" i="29"/>
  <c r="L300" i="29"/>
  <c r="L301" i="29"/>
  <c r="L302" i="29"/>
  <c r="L303" i="29"/>
  <c r="L304" i="29"/>
  <c r="L305" i="29"/>
  <c r="L306" i="29"/>
  <c r="L307" i="29"/>
  <c r="L308" i="29"/>
  <c r="L2" i="29"/>
  <c r="C13" i="28" l="1"/>
  <c r="C12" i="28"/>
  <c r="C11" i="28"/>
  <c r="C10" i="28"/>
  <c r="C9" i="28"/>
  <c r="C8" i="28"/>
  <c r="C7" i="28"/>
  <c r="C6" i="28"/>
  <c r="C5" i="28"/>
  <c r="C4" i="28"/>
  <c r="C3" i="28"/>
  <c r="I15" i="28"/>
  <c r="H15" i="28"/>
  <c r="C15" i="28" l="1"/>
  <c r="F4" i="28"/>
  <c r="F5" i="28"/>
  <c r="F6" i="28"/>
  <c r="F7" i="28"/>
  <c r="F8" i="28"/>
  <c r="F9" i="28"/>
  <c r="F10" i="28"/>
  <c r="F11" i="28"/>
  <c r="F12" i="28"/>
  <c r="F13" i="28"/>
  <c r="F3" i="28"/>
  <c r="F15" i="28" l="1"/>
  <c r="B4" i="28" l="1"/>
  <c r="B5" i="28"/>
  <c r="B6" i="28"/>
  <c r="B7" i="28"/>
  <c r="B8" i="28"/>
  <c r="B9" i="28"/>
  <c r="B10" i="28"/>
  <c r="B11" i="28"/>
  <c r="B12" i="28"/>
  <c r="B13" i="28"/>
  <c r="B3" i="28"/>
  <c r="B15" i="28" l="1"/>
</calcChain>
</file>

<file path=xl/sharedStrings.xml><?xml version="1.0" encoding="utf-8"?>
<sst xmlns="http://schemas.openxmlformats.org/spreadsheetml/2006/main" count="2173" uniqueCount="911">
  <si>
    <t>Imports de licitació per lots</t>
  </si>
  <si>
    <t>Lot</t>
  </si>
  <si>
    <t>Nombre</t>
  </si>
  <si>
    <t>Serveis de transició, de conservació i manteniment i de gestió energètica i millora ambiental (IVA no inclòs)</t>
  </si>
  <si>
    <t>Actuacions de millora energètica euros (IVA no inclòs)</t>
  </si>
  <si>
    <t>Altres intervencions i correctius extra euros (IVA no inclòs)</t>
  </si>
  <si>
    <t>Import total de licitació  (IVA no inclòs)</t>
  </si>
  <si>
    <t>Servei de transició euros (IVA no inclòs)</t>
  </si>
  <si>
    <t>Serveis de conservació i manteniment i de gestió energètica i millora ambiental MENSUAL (IVA no inclòs)</t>
  </si>
  <si>
    <t>Infraestructures.cat</t>
  </si>
  <si>
    <t>Lots MEC-20L01</t>
  </si>
  <si>
    <t>Lots MEC-25L05</t>
  </si>
  <si>
    <t>Comarca</t>
  </si>
  <si>
    <t>Població</t>
  </si>
  <si>
    <t>Import de licitació del servei de transició, del servei de conservació i manteniment i del servei de gestió energètica i millora ambiental (IVA no inclòs)</t>
  </si>
  <si>
    <t xml:space="preserve"> Import de licitació del servei de transició (IVA no inclòs)</t>
  </si>
  <si>
    <t>Import de licitació del servei de conservació i manteniment i del servei de gestió energètica i millora ambiental (IVA no inclòs)</t>
  </si>
  <si>
    <t>Baix Llobregat</t>
  </si>
  <si>
    <t>Collbató</t>
  </si>
  <si>
    <t>SSTT Baix Llobregat</t>
  </si>
  <si>
    <t>INA-05559</t>
  </si>
  <si>
    <t>PNA-08313</t>
  </si>
  <si>
    <t>Esparreguera</t>
  </si>
  <si>
    <t>PNA-04431</t>
  </si>
  <si>
    <t>Martorell</t>
  </si>
  <si>
    <t>PNA-03560</t>
  </si>
  <si>
    <t>PNA-05556</t>
  </si>
  <si>
    <t>Olesa de Montserrat</t>
  </si>
  <si>
    <t>INA-05555</t>
  </si>
  <si>
    <t>PNA-02502</t>
  </si>
  <si>
    <t>PNA-07308</t>
  </si>
  <si>
    <t>Sant Esteve Sesrovires</t>
  </si>
  <si>
    <t>INA-02762</t>
  </si>
  <si>
    <t>PNA-04320</t>
  </si>
  <si>
    <t>Corbera de Llobregat</t>
  </si>
  <si>
    <t>INC-06441</t>
  </si>
  <si>
    <t>PNA-07309</t>
  </si>
  <si>
    <t>Molins de Rei</t>
  </si>
  <si>
    <t>PNA-03531</t>
  </si>
  <si>
    <t>Sant Andreu de la Barca</t>
  </si>
  <si>
    <t>PNA-05376</t>
  </si>
  <si>
    <t>PNA-05557 + PNA-06496</t>
  </si>
  <si>
    <t>Begues</t>
  </si>
  <si>
    <t>INA-06517</t>
  </si>
  <si>
    <t>Castelldefels</t>
  </si>
  <si>
    <t>PNA-02455</t>
  </si>
  <si>
    <t>PNA-04430</t>
  </si>
  <si>
    <t>PNA-06362</t>
  </si>
  <si>
    <t>PNA-09221</t>
  </si>
  <si>
    <t>Gavà</t>
  </si>
  <si>
    <t>PNA-06365</t>
  </si>
  <si>
    <t>Torrelles de Llobregat</t>
  </si>
  <si>
    <t>PNA-05630 + PAA-08315</t>
  </si>
  <si>
    <t>Vallirana</t>
  </si>
  <si>
    <t>PNA-03363</t>
  </si>
  <si>
    <t>PNA-07373</t>
  </si>
  <si>
    <t>Viladecans</t>
  </si>
  <si>
    <t>PNA-02773</t>
  </si>
  <si>
    <t>PNA-03362</t>
  </si>
  <si>
    <t>PNA-07980</t>
  </si>
  <si>
    <t>Sant Boi de Llobregat</t>
  </si>
  <si>
    <t>Sant Climent de Llobregat</t>
  </si>
  <si>
    <t>PNA-05378</t>
  </si>
  <si>
    <t>Sant Feliu de Llobregat</t>
  </si>
  <si>
    <t>PNA-02530</t>
  </si>
  <si>
    <t>PNA-04433</t>
  </si>
  <si>
    <t>Sant Vicenç dels Horts</t>
  </si>
  <si>
    <t>PNA-07974</t>
  </si>
  <si>
    <t>Santa Coloma de Cervelló</t>
  </si>
  <si>
    <t>PNA-05560 + PAC-06443</t>
  </si>
  <si>
    <t>Garraf</t>
  </si>
  <si>
    <t>Canyelles</t>
  </si>
  <si>
    <t>SSTT Barcelona Comarques</t>
  </si>
  <si>
    <t>PNC-04450</t>
  </si>
  <si>
    <t>Cubelles</t>
  </si>
  <si>
    <t>PNC-08316</t>
  </si>
  <si>
    <t>Sant Pere de Ribes</t>
  </si>
  <si>
    <t>INC-09245</t>
  </si>
  <si>
    <t>PNC-06361</t>
  </si>
  <si>
    <t>PNC-07312</t>
  </si>
  <si>
    <t>Sitges</t>
  </si>
  <si>
    <t>INC-03530</t>
  </si>
  <si>
    <t>Vilanova i la Geltrú</t>
  </si>
  <si>
    <t>PNC-03498</t>
  </si>
  <si>
    <t>PNC-07981</t>
  </si>
  <si>
    <t>Alt Penedès</t>
  </si>
  <si>
    <t>Avinyonet del Penedès</t>
  </si>
  <si>
    <t>PNC-03361</t>
  </si>
  <si>
    <t>Gelida</t>
  </si>
  <si>
    <t>PNC-05429 + PAC-07964</t>
  </si>
  <si>
    <t>Les Cabanyes del Penedès</t>
  </si>
  <si>
    <t>PNC-05365</t>
  </si>
  <si>
    <t>Pacs del Penedès</t>
  </si>
  <si>
    <t>PAC-07970</t>
  </si>
  <si>
    <t>Sant Quintí de Mediona</t>
  </si>
  <si>
    <t>PNC-09298</t>
  </si>
  <si>
    <t>Sant Sadurní d'Anoia</t>
  </si>
  <si>
    <t>INC-05552</t>
  </si>
  <si>
    <t>Santa Margarida i els Monjos</t>
  </si>
  <si>
    <t>PNC-06330 + PAC-08318</t>
  </si>
  <si>
    <t>PNC-06493</t>
  </si>
  <si>
    <t>Subirats</t>
  </si>
  <si>
    <t>PNC-03643</t>
  </si>
  <si>
    <t>Vilafranca del Penedès</t>
  </si>
  <si>
    <t>PNC-06327</t>
  </si>
  <si>
    <t>Vilobí del Penedès</t>
  </si>
  <si>
    <t>PNC-02669</t>
  </si>
  <si>
    <t>La Selva</t>
  </si>
  <si>
    <t>Fogars de la Selva</t>
  </si>
  <si>
    <t>SSTT Girona</t>
  </si>
  <si>
    <t>PNC-06397</t>
  </si>
  <si>
    <t>Barcelonès</t>
  </si>
  <si>
    <t>Badalona</t>
  </si>
  <si>
    <t>PNC-02734</t>
  </si>
  <si>
    <t>PNC-04317 + PAC-06339</t>
  </si>
  <si>
    <t>PNC-04427</t>
  </si>
  <si>
    <t>Barcelona</t>
  </si>
  <si>
    <t>Consorci Educatiu de Barcelona</t>
  </si>
  <si>
    <t>INB-01500</t>
  </si>
  <si>
    <t>INB-07394</t>
  </si>
  <si>
    <t>PNB-03429</t>
  </si>
  <si>
    <t>PNB-05568</t>
  </si>
  <si>
    <t>PNB-05569</t>
  </si>
  <si>
    <t>PNB-06288</t>
  </si>
  <si>
    <t>PNB-06495</t>
  </si>
  <si>
    <t>PNB-06506</t>
  </si>
  <si>
    <t>PNB-09217</t>
  </si>
  <si>
    <t>Maresme</t>
  </si>
  <si>
    <t>Alella</t>
  </si>
  <si>
    <t>SSTT Maresme Vallès Oriental</t>
  </si>
  <si>
    <t>PNC-04453</t>
  </si>
  <si>
    <t>Arenys de Mar</t>
  </si>
  <si>
    <t>PNC-05384</t>
  </si>
  <si>
    <t>Cabrils</t>
  </si>
  <si>
    <t>PNC-04451</t>
  </si>
  <si>
    <t>Canet de Mar</t>
  </si>
  <si>
    <t>PNC-03527</t>
  </si>
  <si>
    <t>Montgat</t>
  </si>
  <si>
    <t>PNC-05410 + PAC-06445 + PAC-07969</t>
  </si>
  <si>
    <t>Palafolls</t>
  </si>
  <si>
    <t>INM-08484</t>
  </si>
  <si>
    <t>Pineda de Mar</t>
  </si>
  <si>
    <t>PNC-06336</t>
  </si>
  <si>
    <t>Sant Iscle de Vallalta</t>
  </si>
  <si>
    <t>PNC-03542</t>
  </si>
  <si>
    <t>Sant Vicenç de Montalt</t>
  </si>
  <si>
    <t>PNC-05553</t>
  </si>
  <si>
    <t>Santa Susanna</t>
  </si>
  <si>
    <t>PNC-04443</t>
  </si>
  <si>
    <t>Teià</t>
  </si>
  <si>
    <t>INC-04309</t>
  </si>
  <si>
    <t>Tiana</t>
  </si>
  <si>
    <t>PNM-08483</t>
  </si>
  <si>
    <t>Tordera</t>
  </si>
  <si>
    <t>PNC-04477</t>
  </si>
  <si>
    <t>Vilassar de Dalt</t>
  </si>
  <si>
    <t>PNC-02559</t>
  </si>
  <si>
    <t>Vilassar de Mar</t>
  </si>
  <si>
    <t>PNM-09306</t>
  </si>
  <si>
    <t>Vallès Oriental</t>
  </si>
  <si>
    <t>Montornès del Vallès</t>
  </si>
  <si>
    <t>PNC-05616</t>
  </si>
  <si>
    <t>Sant Fost de Campsentelles</t>
  </si>
  <si>
    <t>PNC-05617 + PNC-07311</t>
  </si>
  <si>
    <t>Santa Maria de Martorelles</t>
  </si>
  <si>
    <t>PAC-02539</t>
  </si>
  <si>
    <t>Vallromanes</t>
  </si>
  <si>
    <t>PNC-04429</t>
  </si>
  <si>
    <t>Bigues i Riells</t>
  </si>
  <si>
    <t>INC-05421</t>
  </si>
  <si>
    <t>PNC-06422</t>
  </si>
  <si>
    <t>Campins</t>
  </si>
  <si>
    <t>PNC-02450</t>
  </si>
  <si>
    <t>Cardedeu</t>
  </si>
  <si>
    <t>INM-08485</t>
  </si>
  <si>
    <t>PNC-09220</t>
  </si>
  <si>
    <t>Franqueses del Vallès, Les</t>
  </si>
  <si>
    <t>INC-07963</t>
  </si>
  <si>
    <t>PNM-08332</t>
  </si>
  <si>
    <t>Granollers</t>
  </si>
  <si>
    <t>PNC-02471</t>
  </si>
  <si>
    <t>PNC-05551 + PAC-06444</t>
  </si>
  <si>
    <t>Lliçà d'Amunt</t>
  </si>
  <si>
    <t>PNC-02487</t>
  </si>
  <si>
    <t>PNC-05615</t>
  </si>
  <si>
    <t>Lliçà de Vall</t>
  </si>
  <si>
    <t>INC-03551</t>
  </si>
  <si>
    <t>Parets del Vallès</t>
  </si>
  <si>
    <t>PNC-05618 + PAC-07971</t>
  </si>
  <si>
    <t>Roca del Vallès, La</t>
  </si>
  <si>
    <t>PNC-07310</t>
  </si>
  <si>
    <t>Sant Pere de Vilamajor</t>
  </si>
  <si>
    <t>PNC-05554 + PAC-07961</t>
  </si>
  <si>
    <t>Santa Eulàlia de Ronçana</t>
  </si>
  <si>
    <t>PNC-06446</t>
  </si>
  <si>
    <t>Santa Maria de Palautordera</t>
  </si>
  <si>
    <t>PNC-04428</t>
  </si>
  <si>
    <t>PNC-06494</t>
  </si>
  <si>
    <t>Vilalba Saserra</t>
  </si>
  <si>
    <t>PNC-06470</t>
  </si>
  <si>
    <t>Vilanova del Vallès</t>
  </si>
  <si>
    <t>INC-06287</t>
  </si>
  <si>
    <t>Bages</t>
  </si>
  <si>
    <t>Castellgalí</t>
  </si>
  <si>
    <t>SSTT Catalunya Central</t>
  </si>
  <si>
    <t>PNC-06360</t>
  </si>
  <si>
    <t>Osona</t>
  </si>
  <si>
    <t>Manlleu</t>
  </si>
  <si>
    <t>PNC-05383</t>
  </si>
  <si>
    <t>Manresa</t>
  </si>
  <si>
    <t>PNC-05431</t>
  </si>
  <si>
    <t>PNC-08477</t>
  </si>
  <si>
    <t>Masies de Voltregà, Les</t>
  </si>
  <si>
    <t>INC-03366</t>
  </si>
  <si>
    <t>PNC-08317</t>
  </si>
  <si>
    <t>Olost</t>
  </si>
  <si>
    <t>PNC-06334</t>
  </si>
  <si>
    <t>Sant Boi de Lluçanès</t>
  </si>
  <si>
    <t>PNC-03439</t>
  </si>
  <si>
    <t>Sant Julià de Vilatorta</t>
  </si>
  <si>
    <t>PNC-02532</t>
  </si>
  <si>
    <t>Sant Salvador de Guardiola</t>
  </si>
  <si>
    <t>PNC-07371</t>
  </si>
  <si>
    <t>Sant Vicenç de Castellet</t>
  </si>
  <si>
    <t>PNC-08478</t>
  </si>
  <si>
    <t>Tona</t>
  </si>
  <si>
    <t>INC-03501</t>
  </si>
  <si>
    <t>Torelló</t>
  </si>
  <si>
    <t>SNH-09315</t>
  </si>
  <si>
    <t>Vic</t>
  </si>
  <si>
    <t>PNC-02554</t>
  </si>
  <si>
    <t>PNC-05377</t>
  </si>
  <si>
    <t>Viladrau</t>
  </si>
  <si>
    <t>PNH-09309</t>
  </si>
  <si>
    <t>Vallès Occidental</t>
  </si>
  <si>
    <t>Rellinars</t>
  </si>
  <si>
    <t>SSTT Vallès Occidental</t>
  </si>
  <si>
    <t>PNV-06452</t>
  </si>
  <si>
    <t>Terrassa</t>
  </si>
  <si>
    <t>INV-08487</t>
  </si>
  <si>
    <t>PNV-04437</t>
  </si>
  <si>
    <t>PNV-05626 +PAV-06454</t>
  </si>
  <si>
    <t>PNV-06331 + PAV-07976</t>
  </si>
  <si>
    <t>PNV-08328</t>
  </si>
  <si>
    <t>PNV-09301</t>
  </si>
  <si>
    <t>PNV-09302</t>
  </si>
  <si>
    <t>Vacarisses</t>
  </si>
  <si>
    <t>INV-07979</t>
  </si>
  <si>
    <t>PNV-04438</t>
  </si>
  <si>
    <t>Castellar del Vallès</t>
  </si>
  <si>
    <t>PNV-05432</t>
  </si>
  <si>
    <t>Sabadell</t>
  </si>
  <si>
    <t>ANV-03382</t>
  </si>
  <si>
    <t>PNV-02520</t>
  </si>
  <si>
    <t>PNV-04462</t>
  </si>
  <si>
    <t>PNV-07972</t>
  </si>
  <si>
    <t>PNV-07983</t>
  </si>
  <si>
    <t>Sant Quirze del Vallès</t>
  </si>
  <si>
    <t>PNV-02646</t>
  </si>
  <si>
    <t>PNV-06498 + PAV-07962</t>
  </si>
  <si>
    <t>Barberà del Vallès</t>
  </si>
  <si>
    <t>PNV-04435</t>
  </si>
  <si>
    <t>Castellbisbal</t>
  </si>
  <si>
    <t>PNV-04461</t>
  </si>
  <si>
    <t>Cerdanyola del Vallès</t>
  </si>
  <si>
    <t>PNV-04460</t>
  </si>
  <si>
    <t>Montcada i Reixac</t>
  </si>
  <si>
    <t>PNV-07314 + PAV-07967</t>
  </si>
  <si>
    <t>Palau-Solità i Plegamans</t>
  </si>
  <si>
    <t>PNV-08330</t>
  </si>
  <si>
    <t>Ripollet</t>
  </si>
  <si>
    <t>PNV-06329 + PNV-07313</t>
  </si>
  <si>
    <t>Rubí</t>
  </si>
  <si>
    <t>PNV-05323</t>
  </si>
  <si>
    <t>Sant Cugat del Vallès</t>
  </si>
  <si>
    <t>PNV-06499 + PAV-07973</t>
  </si>
  <si>
    <t>Santa Perpètua de Mogoda</t>
  </si>
  <si>
    <t>INV-02542</t>
  </si>
  <si>
    <t>Anoia</t>
  </si>
  <si>
    <t>Castellolí</t>
  </si>
  <si>
    <t>PNA-05558</t>
  </si>
  <si>
    <t>Igualada</t>
  </si>
  <si>
    <t>PNA-06333</t>
  </si>
  <si>
    <t>Vilanova del Camí</t>
  </si>
  <si>
    <t>PNA-04434</t>
  </si>
  <si>
    <t>Hostalets de Pierola, Els</t>
  </si>
  <si>
    <t>PNA-04432 + PAA-07374</t>
  </si>
  <si>
    <t>Masquefa</t>
  </si>
  <si>
    <t>PNA-03555</t>
  </si>
  <si>
    <t>PNC-05379</t>
  </si>
  <si>
    <t>SNA-08314</t>
  </si>
  <si>
    <t>Piera</t>
  </si>
  <si>
    <t>PNA-05561</t>
  </si>
  <si>
    <t>Edifici corporatiu</t>
  </si>
  <si>
    <t>Cervelló</t>
  </si>
  <si>
    <t>ICS (Metropolitana sud)</t>
  </si>
  <si>
    <t>CAP</t>
  </si>
  <si>
    <t>CAP-05465</t>
  </si>
  <si>
    <t>CAP Cervelló</t>
  </si>
  <si>
    <t>L'Hospitalet de Llobregat</t>
  </si>
  <si>
    <t>CAP-05550</t>
  </si>
  <si>
    <t>CAP Can Serra</t>
  </si>
  <si>
    <t>CAP-05507</t>
  </si>
  <si>
    <t>CAP Cubelles</t>
  </si>
  <si>
    <t>Baix Penedès</t>
  </si>
  <si>
    <t>Cunit</t>
  </si>
  <si>
    <t>CAP-06508</t>
  </si>
  <si>
    <t>CAP Cunit</t>
  </si>
  <si>
    <t>CAP-06298</t>
  </si>
  <si>
    <t>CAP Molins</t>
  </si>
  <si>
    <t>Logaritme</t>
  </si>
  <si>
    <t>Nau industrial</t>
  </si>
  <si>
    <t>ICS-12934</t>
  </si>
  <si>
    <t>Nau Logística LOGARITME</t>
  </si>
  <si>
    <t>La Bisbal del Penedes</t>
  </si>
  <si>
    <t>Xarxa Sta Tecla</t>
  </si>
  <si>
    <t>CLT-08284</t>
  </si>
  <si>
    <t>CAP La Bisbal</t>
  </si>
  <si>
    <t>Calafell</t>
  </si>
  <si>
    <t>CAP-07442</t>
  </si>
  <si>
    <t>CAP Calafell</t>
  </si>
  <si>
    <t>Consorci Sanitari Anoia</t>
  </si>
  <si>
    <t>CAP-06372</t>
  </si>
  <si>
    <t>CAP Igualada</t>
  </si>
  <si>
    <t>ICS (Catalunya Central)</t>
  </si>
  <si>
    <t>CAP-06355</t>
  </si>
  <si>
    <t>CAP Vilanova</t>
  </si>
  <si>
    <t>Palau Solità i Plegamans</t>
  </si>
  <si>
    <t>ICS (Metropolitana nord)</t>
  </si>
  <si>
    <t>CAP-07321</t>
  </si>
  <si>
    <t>CAP Palau Solità i Plegamans</t>
  </si>
  <si>
    <t>CAP-04474</t>
  </si>
  <si>
    <t>CAP Concòrdia</t>
  </si>
  <si>
    <t>CAP-06342</t>
  </si>
  <si>
    <t>CAP Gràcia Lepant</t>
  </si>
  <si>
    <t>CAP-06292</t>
  </si>
  <si>
    <t>CAP St. Perpètua</t>
  </si>
  <si>
    <t>Mutua Terrassa</t>
  </si>
  <si>
    <t>CAP-07368</t>
  </si>
  <si>
    <t>CAP Sant Cugat III</t>
  </si>
  <si>
    <t>Badalona Serveis Assistencials</t>
  </si>
  <si>
    <t>CAP-03370</t>
  </si>
  <si>
    <t>CAP Canyadó centre</t>
  </si>
  <si>
    <t>Hospitalet de Llobregat</t>
  </si>
  <si>
    <t>Benestar - residències</t>
  </si>
  <si>
    <t>RESIDÈNCIES</t>
  </si>
  <si>
    <t>BSD-02583</t>
  </si>
  <si>
    <t>Residència Disminuïts Psíquics Bellvitge</t>
  </si>
  <si>
    <t>Barcelonés</t>
  </si>
  <si>
    <t>Residència Gran Via</t>
  </si>
  <si>
    <t>BSD-06426</t>
  </si>
  <si>
    <t>Residència Mas Sauró</t>
  </si>
  <si>
    <t>BSD-06428</t>
  </si>
  <si>
    <t>BSV-06427</t>
  </si>
  <si>
    <t>Residència i Centre de Dia A.C. Sandino (Bon Pastor)</t>
  </si>
  <si>
    <t>BSV-06319</t>
  </si>
  <si>
    <t>Residència per a Gent GranMolí/Via Favència</t>
  </si>
  <si>
    <t>Benestar - casals</t>
  </si>
  <si>
    <t>CASAL</t>
  </si>
  <si>
    <t>BSV-04375</t>
  </si>
  <si>
    <t>Casal Sant Pere Nord</t>
  </si>
  <si>
    <t>Canovelles</t>
  </si>
  <si>
    <t>BSV-06429</t>
  </si>
  <si>
    <t>Casal Can Palots</t>
  </si>
  <si>
    <t>Llinars del Vallès</t>
  </si>
  <si>
    <t>BSV-05604</t>
  </si>
  <si>
    <t>Casal la Vorada</t>
  </si>
  <si>
    <t>Ocata - Masnou</t>
  </si>
  <si>
    <t>CAP-04367</t>
  </si>
  <si>
    <t>CAP Ocata - Masnou</t>
  </si>
  <si>
    <t>CAP-02714</t>
  </si>
  <si>
    <t>CAP Cardedeu</t>
  </si>
  <si>
    <t>La Garriga</t>
  </si>
  <si>
    <t>CAP-05608</t>
  </si>
  <si>
    <t>CAP La Garriga</t>
  </si>
  <si>
    <t>Lliçà d'Amunt (Palaudàries)</t>
  </si>
  <si>
    <t>CAP-06490</t>
  </si>
  <si>
    <t>CAP Lliçà d'Amunt</t>
  </si>
  <si>
    <t>CAP-04481</t>
  </si>
  <si>
    <t>CAP Sta. Eulàlia de Ronçana</t>
  </si>
  <si>
    <t>BSD-03407</t>
  </si>
  <si>
    <t>Residència Disminuïts Psíquics Ponent</t>
  </si>
  <si>
    <t>Mollet</t>
  </si>
  <si>
    <t>BSD-04445</t>
  </si>
  <si>
    <t>Residència i Centre de Dia Disminuïts Psíquics Can Flequer</t>
  </si>
  <si>
    <t>BSV-05494</t>
  </si>
  <si>
    <t>Casal Gent Gran Barri de la Carrera</t>
  </si>
  <si>
    <t>CAP-05526</t>
  </si>
  <si>
    <t>CAP Sagrada família</t>
  </si>
  <si>
    <t>Berguedà</t>
  </si>
  <si>
    <t>Puig - Reig</t>
  </si>
  <si>
    <t>CAP-05426</t>
  </si>
  <si>
    <t>CAP Puig-Reig</t>
  </si>
  <si>
    <t>Roda de Ter</t>
  </si>
  <si>
    <t>CAP-02715</t>
  </si>
  <si>
    <t>CAP Roda de Ter</t>
  </si>
  <si>
    <t>CAP-06354</t>
  </si>
  <si>
    <t>BSE-06358</t>
  </si>
  <si>
    <t>Centre Residencial Joves Adolescents</t>
  </si>
  <si>
    <t>Baix Empordà</t>
  </si>
  <si>
    <t>Albons</t>
  </si>
  <si>
    <t>PNG-05628</t>
  </si>
  <si>
    <t>Alt Empordà</t>
  </si>
  <si>
    <t>Cadaqués</t>
  </si>
  <si>
    <t>ING-02446</t>
  </si>
  <si>
    <t>Castelló d'Empúries</t>
  </si>
  <si>
    <t>PNG-03500</t>
  </si>
  <si>
    <t>Escala, L'</t>
  </si>
  <si>
    <t>PNG-06335</t>
  </si>
  <si>
    <t>Figueres</t>
  </si>
  <si>
    <t>PNG-04328</t>
  </si>
  <si>
    <t>PNG-08480</t>
  </si>
  <si>
    <t>Palafrugell</t>
  </si>
  <si>
    <t>PNG-03529</t>
  </si>
  <si>
    <t>PNG-07462</t>
  </si>
  <si>
    <t>Pera, La</t>
  </si>
  <si>
    <t>PNG-06500</t>
  </si>
  <si>
    <t>Peralada</t>
  </si>
  <si>
    <t>PNG-02511</t>
  </si>
  <si>
    <t>Sant Feliu de Guíxols</t>
  </si>
  <si>
    <t>PNG-07960</t>
  </si>
  <si>
    <t>Ullastret</t>
  </si>
  <si>
    <t>PNG-05443</t>
  </si>
  <si>
    <t>Blanes</t>
  </si>
  <si>
    <t>PNG-02443</t>
  </si>
  <si>
    <t>Gironès</t>
  </si>
  <si>
    <t>Cassà de la Selva</t>
  </si>
  <si>
    <t>PNG-07959</t>
  </si>
  <si>
    <t>Celrà</t>
  </si>
  <si>
    <t>PNG-06326</t>
  </si>
  <si>
    <t>Girona</t>
  </si>
  <si>
    <t>ING-03462</t>
  </si>
  <si>
    <t>PNG-03495</t>
  </si>
  <si>
    <t>PNG-08320</t>
  </si>
  <si>
    <t>Llagostera</t>
  </si>
  <si>
    <t>PNG-07375</t>
  </si>
  <si>
    <t>Lloret de Mar</t>
  </si>
  <si>
    <t>SNG-08481</t>
  </si>
  <si>
    <t>Maçanet de la Selva</t>
  </si>
  <si>
    <t>PNG-08482</t>
  </si>
  <si>
    <t>Salt</t>
  </si>
  <si>
    <t>ING-05570</t>
  </si>
  <si>
    <t>PNG-03463</t>
  </si>
  <si>
    <t>Santa Coloma de Farners</t>
  </si>
  <si>
    <t>PNG-05571 + PAG-06447</t>
  </si>
  <si>
    <t>La Garrotxa</t>
  </si>
  <si>
    <t>Les Preses</t>
  </si>
  <si>
    <t>PNG-07952</t>
  </si>
  <si>
    <t>Olot</t>
  </si>
  <si>
    <t>PNG-09231</t>
  </si>
  <si>
    <t>Riudaura</t>
  </si>
  <si>
    <t>PNG-06448</t>
  </si>
  <si>
    <t>Castello d'Empuries</t>
  </si>
  <si>
    <t>ICS (Girona)</t>
  </si>
  <si>
    <t>CLT-02717</t>
  </si>
  <si>
    <t>CAP Castelló d'Empuries</t>
  </si>
  <si>
    <t>Caldes de Malavella</t>
  </si>
  <si>
    <t>IAS (Girona)</t>
  </si>
  <si>
    <t>CAP-05414</t>
  </si>
  <si>
    <t>CAP Caldes de Malavella</t>
  </si>
  <si>
    <t>Gironés</t>
  </si>
  <si>
    <t>CAP-04378</t>
  </si>
  <si>
    <t>CAP de Salt</t>
  </si>
  <si>
    <t>Sant Jordi Desvalls</t>
  </si>
  <si>
    <t>CLT-06482</t>
  </si>
  <si>
    <t>CAP Sant Jordi Desvalls</t>
  </si>
  <si>
    <t>CAP-06425</t>
  </si>
  <si>
    <t>CAP Tordera</t>
  </si>
  <si>
    <t>CAP-03635</t>
  </si>
  <si>
    <t>CAP Blanes 2</t>
  </si>
  <si>
    <t>Garrotxa</t>
  </si>
  <si>
    <t>Hospital d'Olot</t>
  </si>
  <si>
    <t>Hospital</t>
  </si>
  <si>
    <t>HOG-07396</t>
  </si>
  <si>
    <t>Nou Hospital comarcal de la Garrotxa</t>
  </si>
  <si>
    <t>Ripollès</t>
  </si>
  <si>
    <t>Campdevànol</t>
  </si>
  <si>
    <t>Hospital de Campdevanol</t>
  </si>
  <si>
    <t>CAP-05497</t>
  </si>
  <si>
    <t>CAP Campdevànol</t>
  </si>
  <si>
    <t>Tarragonès</t>
  </si>
  <si>
    <t>Tarragona</t>
  </si>
  <si>
    <t>SSTT Tarragona</t>
  </si>
  <si>
    <t>INT-07975</t>
  </si>
  <si>
    <t>PNT-08486</t>
  </si>
  <si>
    <t>Alt Camp</t>
  </si>
  <si>
    <t>Alcover</t>
  </si>
  <si>
    <t>IAT-05444 + INT-02427</t>
  </si>
  <si>
    <t>Altafulla</t>
  </si>
  <si>
    <t>INT-06497</t>
  </si>
  <si>
    <t>PNT-06368</t>
  </si>
  <si>
    <t>Bonastre</t>
  </si>
  <si>
    <t>PNT-06449</t>
  </si>
  <si>
    <t>Catllar, El</t>
  </si>
  <si>
    <t>PNT-02726</t>
  </si>
  <si>
    <t>Conca de Barberà</t>
  </si>
  <si>
    <t>Espluga de Francolí, L'</t>
  </si>
  <si>
    <t>INT-03587</t>
  </si>
  <si>
    <t>La Riera de Gaià</t>
  </si>
  <si>
    <t>PNT-08326</t>
  </si>
  <si>
    <t>Perafort</t>
  </si>
  <si>
    <t>PNT-05624</t>
  </si>
  <si>
    <t>Pobla de Montornès, La</t>
  </si>
  <si>
    <t>PNT-06450</t>
  </si>
  <si>
    <t>Puigpelat</t>
  </si>
  <si>
    <t>PNT-03605</t>
  </si>
  <si>
    <t>Roda de Barà</t>
  </si>
  <si>
    <t>PNT-06332</t>
  </si>
  <si>
    <t>Valls</t>
  </si>
  <si>
    <t>PNT-04336</t>
  </si>
  <si>
    <t>Albinyana</t>
  </si>
  <si>
    <t>PNT-05621</t>
  </si>
  <si>
    <t>Bisbal del Penedès, La</t>
  </si>
  <si>
    <t>INT-05566 + IAT-08325</t>
  </si>
  <si>
    <t>PNT-02442</t>
  </si>
  <si>
    <t>INT-05409</t>
  </si>
  <si>
    <t>PNT-07315</t>
  </si>
  <si>
    <t>Els Pallaresos</t>
  </si>
  <si>
    <t>INT-09226</t>
  </si>
  <si>
    <t>Salomó</t>
  </si>
  <si>
    <t>PNT-03534</t>
  </si>
  <si>
    <t>Vendrell, El</t>
  </si>
  <si>
    <t>INT-06328</t>
  </si>
  <si>
    <t>PNT-05623</t>
  </si>
  <si>
    <t>Salou</t>
  </si>
  <si>
    <t>INT-05563</t>
  </si>
  <si>
    <t>PNT-07316</t>
  </si>
  <si>
    <t>Vila-seca</t>
  </si>
  <si>
    <t>PNT-06451</t>
  </si>
  <si>
    <t>Baix Camp</t>
  </si>
  <si>
    <t>Cambrils</t>
  </si>
  <si>
    <t>Regió Policial de Tarragona</t>
  </si>
  <si>
    <t>CME</t>
  </si>
  <si>
    <t>CCT-06536</t>
  </si>
  <si>
    <t>CME de Cambrils</t>
  </si>
  <si>
    <t>Priorat</t>
  </si>
  <si>
    <t>Falset</t>
  </si>
  <si>
    <t>CFT-06535</t>
  </si>
  <si>
    <t>CME de Falset</t>
  </si>
  <si>
    <t>Montblanc</t>
  </si>
  <si>
    <t>CMT-06533</t>
  </si>
  <si>
    <t>CME de Montblanc</t>
  </si>
  <si>
    <t>CST-06532</t>
  </si>
  <si>
    <t>CME de Salou</t>
  </si>
  <si>
    <t>CME-RP</t>
  </si>
  <si>
    <t>CTT-06527</t>
  </si>
  <si>
    <t xml:space="preserve">CME de Camp Clar </t>
  </si>
  <si>
    <t>CVT-06531</t>
  </si>
  <si>
    <t>CME de Valls</t>
  </si>
  <si>
    <t>Reus</t>
  </si>
  <si>
    <t>Edifici 112</t>
  </si>
  <si>
    <t>Centre 112</t>
  </si>
  <si>
    <t>VRT-12927</t>
  </si>
  <si>
    <t>Edifici 112 de Reus</t>
  </si>
  <si>
    <t>Montsià</t>
  </si>
  <si>
    <t>Amposta</t>
  </si>
  <si>
    <t>Regió Policial de Terres de l'Ebre</t>
  </si>
  <si>
    <t>CAT-06537</t>
  </si>
  <si>
    <t>CME de Amposta</t>
  </si>
  <si>
    <t>Terra Alta</t>
  </si>
  <si>
    <t>Gandesa</t>
  </si>
  <si>
    <t>CGT-06534</t>
  </si>
  <si>
    <t>CME de Gandesa</t>
  </si>
  <si>
    <t>Baix Ebre</t>
  </si>
  <si>
    <t>Tortosa</t>
  </si>
  <si>
    <t>CTT-06528</t>
  </si>
  <si>
    <t>CME de Tortosa</t>
  </si>
  <si>
    <t>SSTT Terres de l'Ebre</t>
  </si>
  <si>
    <t>INE-08363</t>
  </si>
  <si>
    <t>PNE-06367 + PAT-08327</t>
  </si>
  <si>
    <t>La Fatarella</t>
  </si>
  <si>
    <t>PNE-08291</t>
  </si>
  <si>
    <t>Perelló, El</t>
  </si>
  <si>
    <t>CNE-05632</t>
  </si>
  <si>
    <t>PNT-02551</t>
  </si>
  <si>
    <t>Borges del Camp, Les</t>
  </si>
  <si>
    <t>INT-05564</t>
  </si>
  <si>
    <t>INT-05565</t>
  </si>
  <si>
    <t>PNT-04441</t>
  </si>
  <si>
    <t>PNT-07318</t>
  </si>
  <si>
    <t>PNT-09219</t>
  </si>
  <si>
    <t>Castellvell del Camp</t>
  </si>
  <si>
    <t>PNT-05622</t>
  </si>
  <si>
    <t>INT-09232</t>
  </si>
  <si>
    <t>PNT-08329</t>
  </si>
  <si>
    <t>Riudecanyes</t>
  </si>
  <si>
    <t>PNT-05562</t>
  </si>
  <si>
    <t>Selva del Camp, La</t>
  </si>
  <si>
    <t>PNT-02544</t>
  </si>
  <si>
    <t>Vinyols i els Arcs</t>
  </si>
  <si>
    <t>PNT-05567 + PAT-07982</t>
  </si>
  <si>
    <t>Ribera d'Ebre</t>
  </si>
  <si>
    <t>Flix</t>
  </si>
  <si>
    <t>BSV-05358</t>
  </si>
  <si>
    <t>Residència i Centre de Dia de Flix</t>
  </si>
  <si>
    <t>L'Aldea</t>
  </si>
  <si>
    <t>ICS (Terres de l'Ebre)</t>
  </si>
  <si>
    <t>CAP-07388</t>
  </si>
  <si>
    <t>CAP L'Aldea</t>
  </si>
  <si>
    <t>Santa Barbara</t>
  </si>
  <si>
    <t>CAP-05368</t>
  </si>
  <si>
    <t>CAP Sta. Barbara</t>
  </si>
  <si>
    <t>Ulldecona</t>
  </si>
  <si>
    <t>CAP-05525</t>
  </si>
  <si>
    <t>CAP Ulldecona</t>
  </si>
  <si>
    <t>BSV-06359</t>
  </si>
  <si>
    <t>Residència Roger de Llúria</t>
  </si>
  <si>
    <t>BSE-03414</t>
  </si>
  <si>
    <t>Centre Civic Camp Clar</t>
  </si>
  <si>
    <t>Urgell</t>
  </si>
  <si>
    <t>Tàrrega</t>
  </si>
  <si>
    <t>edifici corporatiu de Tàrrega</t>
  </si>
  <si>
    <t>Segrià</t>
  </si>
  <si>
    <t>Albatàrrec</t>
  </si>
  <si>
    <t>SSTT Lleida</t>
  </si>
  <si>
    <t>PNL-02426</t>
  </si>
  <si>
    <t>Alcarràs</t>
  </si>
  <si>
    <t>PNL-07319</t>
  </si>
  <si>
    <t>Noguera</t>
  </si>
  <si>
    <t>Balaguer</t>
  </si>
  <si>
    <t>PNL-07372</t>
  </si>
  <si>
    <t>La Segarra</t>
  </si>
  <si>
    <t>Cervera</t>
  </si>
  <si>
    <t>PNL-08321</t>
  </si>
  <si>
    <t>Guissona</t>
  </si>
  <si>
    <t>PNL-02472</t>
  </si>
  <si>
    <t>Pallars Jussà</t>
  </si>
  <si>
    <t>La Torre de Cabdella</t>
  </si>
  <si>
    <t>PNL-08231</t>
  </si>
  <si>
    <t>Lleida</t>
  </si>
  <si>
    <t>PNL-04440</t>
  </si>
  <si>
    <t>PNL-06366 +PAL-07965</t>
  </si>
  <si>
    <t>SNL-09314</t>
  </si>
  <si>
    <t>Alt Urgell</t>
  </si>
  <si>
    <t>Montferrer i Castellbó</t>
  </si>
  <si>
    <t>PAL-07968</t>
  </si>
  <si>
    <t>Penelles</t>
  </si>
  <si>
    <t>PNL-03436</t>
  </si>
  <si>
    <t>PNL-08322</t>
  </si>
  <si>
    <t>Torrefarrera</t>
  </si>
  <si>
    <t>PNL-03444 + PAL-07977</t>
  </si>
  <si>
    <t>Tremp</t>
  </si>
  <si>
    <t>PNL-04439</t>
  </si>
  <si>
    <t>ICS (Alt Pirineu)</t>
  </si>
  <si>
    <t>CAP-12924</t>
  </si>
  <si>
    <t>CAP de Tremp</t>
  </si>
  <si>
    <t>Les Garrigues</t>
  </si>
  <si>
    <t>Les Borges Blanques</t>
  </si>
  <si>
    <t>ICS (Lleida)</t>
  </si>
  <si>
    <t>CAP-06458</t>
  </si>
  <si>
    <t xml:space="preserve">CAP Les Borges </t>
  </si>
  <si>
    <t>CAP-06373</t>
  </si>
  <si>
    <t>CAP Primer de maig</t>
  </si>
  <si>
    <t>BSD-06348</t>
  </si>
  <si>
    <t>Residència i Centre de Dia per a la Gent Gran Balàfia II</t>
  </si>
  <si>
    <t>Clau</t>
  </si>
  <si>
    <t>Centre</t>
  </si>
  <si>
    <t>Superfície</t>
  </si>
  <si>
    <t>Client</t>
  </si>
  <si>
    <t>PNA-07990</t>
  </si>
  <si>
    <t>Masquefa (La Beguda Alta)</t>
  </si>
  <si>
    <t>BSD-03406-A</t>
  </si>
  <si>
    <t>Residència per a Persones amb Discapacitat Psíquica Tres Pins</t>
  </si>
  <si>
    <t>INF-14301</t>
  </si>
  <si>
    <t>PNL-05627 + PAL-07966</t>
  </si>
  <si>
    <t>DEPARTAMENT</t>
  </si>
  <si>
    <t>Ref</t>
  </si>
  <si>
    <t>CAP de Sant Vicenç de Castellet</t>
  </si>
  <si>
    <t>Educació i formació professional</t>
  </si>
  <si>
    <t>Drets socials i inclusió</t>
  </si>
  <si>
    <t>Institut Català de la Salut</t>
  </si>
  <si>
    <t>Interior i Seguretat Pública</t>
  </si>
  <si>
    <t>Tipologia</t>
  </si>
  <si>
    <t>Institut Front Marítim</t>
  </si>
  <si>
    <t xml:space="preserve">Institut </t>
  </si>
  <si>
    <t>Institut Quatre Cantons</t>
  </si>
  <si>
    <t>Escola Fort Pienc</t>
  </si>
  <si>
    <t xml:space="preserve">Escola </t>
  </si>
  <si>
    <t>Escola Pere IV</t>
  </si>
  <si>
    <t>Escola Fructuós Gelabert</t>
  </si>
  <si>
    <t>Escola Drassanes</t>
  </si>
  <si>
    <t>Escola Eulàlia Bota</t>
  </si>
  <si>
    <t>Escola La Llacuna del Poblenou</t>
  </si>
  <si>
    <t>Escola Fluvià</t>
  </si>
  <si>
    <t>Escola Mansuet</t>
  </si>
  <si>
    <t>Escola Les Roques Blaves</t>
  </si>
  <si>
    <t>Escola Mercè Rodoreda</t>
  </si>
  <si>
    <t>CEE El Pontarró</t>
  </si>
  <si>
    <t xml:space="preserve">CEE </t>
  </si>
  <si>
    <t>Institut Creu de Saba</t>
  </si>
  <si>
    <t>Escola Sant Bernat</t>
  </si>
  <si>
    <t>Escola Puigventós</t>
  </si>
  <si>
    <t>Institut Montserrat Colomer</t>
  </si>
  <si>
    <t>Escola Vinya del Sastret</t>
  </si>
  <si>
    <t>Institut Can Margarit</t>
  </si>
  <si>
    <t>Escola Cau de la Guineu</t>
  </si>
  <si>
    <t>Escola La Sínia</t>
  </si>
  <si>
    <t>Escola de Sant Andreu de la Barca</t>
  </si>
  <si>
    <t>Escola Can Salvi</t>
  </si>
  <si>
    <t>Institut Begues</t>
  </si>
  <si>
    <t>Escola Lluís Vives</t>
  </si>
  <si>
    <t>Escola Garigot</t>
  </si>
  <si>
    <t>Escola Els Pins</t>
  </si>
  <si>
    <t>Escola Josep Guinovart</t>
  </si>
  <si>
    <t>Institut Escola Gavà Mar</t>
  </si>
  <si>
    <t>Institut Escola</t>
  </si>
  <si>
    <t>Institut Torrelles de Llobregat</t>
  </si>
  <si>
    <t>Escola L'Olivera</t>
  </si>
  <si>
    <t>Escola Campderrós</t>
  </si>
  <si>
    <t>Escola Montserratina</t>
  </si>
  <si>
    <t>Escola Marta Mata</t>
  </si>
  <si>
    <t>Escola Miquel Martí i Pol</t>
  </si>
  <si>
    <t>Escola Vicente Ferrer</t>
  </si>
  <si>
    <t>Escola Sant Climent</t>
  </si>
  <si>
    <t>Escola Nadal</t>
  </si>
  <si>
    <t>Escola Joan Juncadella</t>
  </si>
  <si>
    <t>Escola Pla de les Vinyes</t>
  </si>
  <si>
    <t>Escola Artur Martorell</t>
  </si>
  <si>
    <t>Escola Progrés</t>
  </si>
  <si>
    <t>Escola Bufalà</t>
  </si>
  <si>
    <t>Escola Sant Nicolau</t>
  </si>
  <si>
    <t>Escola Mar i Cel</t>
  </si>
  <si>
    <t>Institut Montgròs</t>
  </si>
  <si>
    <t>Escola Mediterrània</t>
  </si>
  <si>
    <t>Escola Les Parellades</t>
  </si>
  <si>
    <t>Institut Vinyet</t>
  </si>
  <si>
    <t>Escola Ítaca</t>
  </si>
  <si>
    <t>Escola Volerany</t>
  </si>
  <si>
    <t>Escola d'Avinyonet del Penedès</t>
  </si>
  <si>
    <t>Escola Les Fonts</t>
  </si>
  <si>
    <t>Escola La Cabana</t>
  </si>
  <si>
    <t>Escola El Drac</t>
  </si>
  <si>
    <t>Institut Escola Sant Quintí de Mediona</t>
  </si>
  <si>
    <t>Escola Arrels</t>
  </si>
  <si>
    <t>Escola Sant Domènec</t>
  </si>
  <si>
    <t>Escola Sant Jordi</t>
  </si>
  <si>
    <t>Escola Dolors Piera</t>
  </si>
  <si>
    <t>Escola Llebeig</t>
  </si>
  <si>
    <t>Escola Sant Miquel</t>
  </si>
  <si>
    <t>Escola Quatre Vents</t>
  </si>
  <si>
    <t>Escola La Sèquia</t>
  </si>
  <si>
    <t>Institut del Voltreganès</t>
  </si>
  <si>
    <t>Escola Comtes de Lacambra</t>
  </si>
  <si>
    <t>Escola Terra Nostra</t>
  </si>
  <si>
    <t>Escola Aurora - ZER Alt Lluçanès</t>
  </si>
  <si>
    <t>Escola Bellpuig</t>
  </si>
  <si>
    <t>Escola Montserrat</t>
  </si>
  <si>
    <t>Escola Puigsoler</t>
  </si>
  <si>
    <t>Institut de Tona</t>
  </si>
  <si>
    <t>Institut Escola Marta Mata</t>
  </si>
  <si>
    <t>Escola Sentfores</t>
  </si>
  <si>
    <t>Escola Els Castanyers - ZER Guilleries</t>
  </si>
  <si>
    <t>Escola Les Passeres - ZER Tres Branques</t>
  </si>
  <si>
    <t>Escola Dolors Martí i Badia</t>
  </si>
  <si>
    <t>Institut Escola Renaixença</t>
  </si>
  <si>
    <t>Escola Font del Roure</t>
  </si>
  <si>
    <t>Escola Vinyes Verdes</t>
  </si>
  <si>
    <t>Institut de Masquefa</t>
  </si>
  <si>
    <t>Institut Escola Piera</t>
  </si>
  <si>
    <t>Escola la Branca - ZER Montgrí</t>
  </si>
  <si>
    <t>Institut Escola Caritat Serinyana - Cap de Creus</t>
  </si>
  <si>
    <t>Escola Joana d'Empúries</t>
  </si>
  <si>
    <t>Escola L'Esculapi</t>
  </si>
  <si>
    <t>Escola Amistat</t>
  </si>
  <si>
    <t>Escola Parc de les Aigües</t>
  </si>
  <si>
    <t>Escola Carrilet</t>
  </si>
  <si>
    <t>Escola Pi Verd</t>
  </si>
  <si>
    <t>Escola Pedra Blanca - ZER Empordanet-Gavarres</t>
  </si>
  <si>
    <t>Escola Ramon Muntaner</t>
  </si>
  <si>
    <t>Escola Ardenya</t>
  </si>
  <si>
    <t>Escola L'Estany - ZER Empordanet-Gavarres</t>
  </si>
  <si>
    <t>Escola Pinya de Rosa</t>
  </si>
  <si>
    <t>Escola Aldric</t>
  </si>
  <si>
    <t>Escola Les Falgueres</t>
  </si>
  <si>
    <t>Institut Carles Rahola i Llorens</t>
  </si>
  <si>
    <t>Escola Domeny</t>
  </si>
  <si>
    <t>Escola Puig de les Cadiretes</t>
  </si>
  <si>
    <t>Institut Escola Lloret de Mar</t>
  </si>
  <si>
    <t>Escola Les Arrels</t>
  </si>
  <si>
    <t>Institut Vallvera</t>
  </si>
  <si>
    <t>Escola Mas Masó</t>
  </si>
  <si>
    <t>Escola Castell de Farners</t>
  </si>
  <si>
    <t>Escola La Bòbila</t>
  </si>
  <si>
    <t>Escola El Morrot</t>
  </si>
  <si>
    <t>Escola Lluís Castells</t>
  </si>
  <si>
    <t>Escola Sant Salvador</t>
  </si>
  <si>
    <t>Escola Parc del Saladar</t>
  </si>
  <si>
    <t>Escola Mont-roig</t>
  </si>
  <si>
    <t>Escola Les Savines</t>
  </si>
  <si>
    <t>Escola Ramon Faus i Esteve</t>
  </si>
  <si>
    <t>Escola Vall Fosca</t>
  </si>
  <si>
    <t>Escola Parc de l'Aigua</t>
  </si>
  <si>
    <t>Escola Ciutat Jardí</t>
  </si>
  <si>
    <t>Escola Francesco Tonucci</t>
  </si>
  <si>
    <t>Institut La Mitjana</t>
  </si>
  <si>
    <t>Escola Rosa Campà</t>
  </si>
  <si>
    <t>Escola Ramon Gombal ZER Espernallac</t>
  </si>
  <si>
    <t>Escola Maria-Mercè Marçal</t>
  </si>
  <si>
    <t>Escola La Creu</t>
  </si>
  <si>
    <t>Escola d'Espluga de Serra - ZER Alta Ribagorça</t>
  </si>
  <si>
    <t>Escola La Serreta</t>
  </si>
  <si>
    <t>Escola Sinera</t>
  </si>
  <si>
    <t>Escola Mas Maria</t>
  </si>
  <si>
    <t>Escola Turó del Drac</t>
  </si>
  <si>
    <t>Escola Marina</t>
  </si>
  <si>
    <t>Institut Font del Ferro</t>
  </si>
  <si>
    <t>Escola Aloc</t>
  </si>
  <si>
    <t>Escola Dones d'Aigua</t>
  </si>
  <si>
    <t>Escola Sot del Camp</t>
  </si>
  <si>
    <t>Institut Escola Montagut</t>
  </si>
  <si>
    <t>Institut Turó d'en Baldiri</t>
  </si>
  <si>
    <t>Escola Lola Anglada</t>
  </si>
  <si>
    <t>Escola Ignasi Iglesias</t>
  </si>
  <si>
    <t>Escola Francesc Macià</t>
  </si>
  <si>
    <t>Escola Els Alocs</t>
  </si>
  <si>
    <t>Escola Mogent</t>
  </si>
  <si>
    <t>Escola El Roure</t>
  </si>
  <si>
    <t>Escola Les Mimoses</t>
  </si>
  <si>
    <t>Institut Escola Els Tres Pins</t>
  </si>
  <si>
    <t>Institut Maria de Bell-lloc</t>
  </si>
  <si>
    <t>Escola El Colomer</t>
  </si>
  <si>
    <t>Escola L'Alzinar - ZER Baix Montseny</t>
  </si>
  <si>
    <t>Institut Pla Marcell</t>
  </si>
  <si>
    <t>Escola Can Manent</t>
  </si>
  <si>
    <t>Institut El Til·ler</t>
  </si>
  <si>
    <t>Escola Colors</t>
  </si>
  <si>
    <t>Escola Ferrer i Guàrdia</t>
  </si>
  <si>
    <t>Escola Lledoner</t>
  </si>
  <si>
    <t>Institut Escola Miquel Martí i Pol</t>
  </si>
  <si>
    <t>Escola Rosa Oriol Anguera</t>
  </si>
  <si>
    <t>Institut El Vern</t>
  </si>
  <si>
    <t>Escola Vila Parietes</t>
  </si>
  <si>
    <t>Institut Vilamajor</t>
  </si>
  <si>
    <t>Escola La Sagrera</t>
  </si>
  <si>
    <t>Escola Matagalls</t>
  </si>
  <si>
    <t>Escola del Pont Trencat - ZER Baix Montseny</t>
  </si>
  <si>
    <t>Escola Trentapasses</t>
  </si>
  <si>
    <t>Institut de Vilanova del Vallès</t>
  </si>
  <si>
    <t>Institut Pont del Diable</t>
  </si>
  <si>
    <t>Escola Tarragona</t>
  </si>
  <si>
    <t>Institut Fonts del Glorieta</t>
  </si>
  <si>
    <t>Institut d'Altafulla</t>
  </si>
  <si>
    <t>Escola El Roquissar</t>
  </si>
  <si>
    <t>Escola L'Estel - ZER Els Ceps</t>
  </si>
  <si>
    <t>Institut Escola L'Agulla</t>
  </si>
  <si>
    <t>Institut Joan Amigó i Callau</t>
  </si>
  <si>
    <t>Escola Montoliu</t>
  </si>
  <si>
    <t>Escola Josep Veciana</t>
  </si>
  <si>
    <t>Escola Els Ametllers</t>
  </si>
  <si>
    <t>Escola Joan Plana</t>
  </si>
  <si>
    <t>Escola Salvador Espriu</t>
  </si>
  <si>
    <t>Escola Eugeni d'Ors</t>
  </si>
  <si>
    <t>Escola Joan Perucho</t>
  </si>
  <si>
    <t>Institut Coster de la Torre</t>
  </si>
  <si>
    <t>Escola Ull del Vent</t>
  </si>
  <si>
    <t>Institut Ernest Lluch i Martí</t>
  </si>
  <si>
    <t>Escola Els Cossetans</t>
  </si>
  <si>
    <t>Institut Els Pallaresos</t>
  </si>
  <si>
    <t>Escola Josep Nin</t>
  </si>
  <si>
    <t>Institut Mediterrània</t>
  </si>
  <si>
    <t>Institut Escola Coma-ruga</t>
  </si>
  <si>
    <t>Institut Fontanelles</t>
  </si>
  <si>
    <t>Institut La Mar de la Frau</t>
  </si>
  <si>
    <t>Escola Guillem Fortuny</t>
  </si>
  <si>
    <t>Escola Mas Clariana</t>
  </si>
  <si>
    <t>Escola Santa Anna</t>
  </si>
  <si>
    <t>Institut Roseta Mauri</t>
  </si>
  <si>
    <t>Escola Sant Bernat Calvó</t>
  </si>
  <si>
    <t>Escola Sant Mateu</t>
  </si>
  <si>
    <t>Institut Marta Mata</t>
  </si>
  <si>
    <t>Escola Vora Mar</t>
  </si>
  <si>
    <t>Escola Abel Ferrater</t>
  </si>
  <si>
    <t>Escola Miramar</t>
  </si>
  <si>
    <t>Escola Santa Caterina</t>
  </si>
  <si>
    <t>Institut de Tecnificació</t>
  </si>
  <si>
    <t>Escola Consol Ferré</t>
  </si>
  <si>
    <t>Escola Los Castellets - ZER Terra Alta Nord</t>
  </si>
  <si>
    <t>Institut Escola El Perelló</t>
  </si>
  <si>
    <t>Escola Port rodó - ZER Mestral</t>
  </si>
  <si>
    <t>Escola de Rellinars</t>
  </si>
  <si>
    <t>Institut Mont Perdut</t>
  </si>
  <si>
    <t>Escola Les Arenes</t>
  </si>
  <si>
    <t>Escola Serra de l'Obac</t>
  </si>
  <si>
    <t>Escola Roser Capdevila</t>
  </si>
  <si>
    <t>Escola Roc Alabern</t>
  </si>
  <si>
    <t>Escola El Vapor</t>
  </si>
  <si>
    <t>Escola La Nova Electra</t>
  </si>
  <si>
    <t>Institut Vacarisses</t>
  </si>
  <si>
    <t>Escola Font de l'Orpina</t>
  </si>
  <si>
    <t>Escola El Sol i La Lluna</t>
  </si>
  <si>
    <t>EOI Sabadell (Edifici + Aparcament)</t>
  </si>
  <si>
    <t xml:space="preserve">EOI </t>
  </si>
  <si>
    <t>Escola Nostra Llar</t>
  </si>
  <si>
    <t>Escola de Can Llong</t>
  </si>
  <si>
    <t>Escola Cifuentes</t>
  </si>
  <si>
    <t>Escola Mas Boadella</t>
  </si>
  <si>
    <t>Escola Taula Rodona</t>
  </si>
  <si>
    <t>Escola Benviure</t>
  </si>
  <si>
    <t>Escola Collserola</t>
  </si>
  <si>
    <t>Institut Escola Mas Rampinyo</t>
  </si>
  <si>
    <t>Institut Can Periquet</t>
  </si>
  <si>
    <t>Institut Escola Els Pinetons</t>
  </si>
  <si>
    <t>Escola Ca n'Alzamora</t>
  </si>
  <si>
    <t>Escola Rivo Rubeo</t>
  </si>
  <si>
    <t>Escola Ciutat d'Alba</t>
  </si>
  <si>
    <t>Institut Rovira-Forns</t>
  </si>
  <si>
    <t>Servei Català de la Salut</t>
  </si>
  <si>
    <t>Institut de Collbató</t>
  </si>
  <si>
    <t>PNV-05625 + PAV-06453</t>
  </si>
  <si>
    <t>Total</t>
  </si>
  <si>
    <t>Institut Escola Jacint Verdaguer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</si>
</sst>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6" fillId="0" borderId="0"/>
    <xf numFmtId="0" fontId="9" fillId="0" borderId="0"/>
    <xf numFmtId="0" fontId="5" fillId="0" borderId="0"/>
    <xf numFmtId="0" fontId="10" fillId="0" borderId="0" applyNumberFormat="0" applyFill="0" applyBorder="0" applyAlignment="0" applyProtection="0"/>
    <xf numFmtId="0" fontId="6" fillId="0" borderId="0"/>
    <xf numFmtId="0" fontId="4" fillId="0" borderId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0" fontId="3" fillId="0" borderId="0"/>
    <xf numFmtId="0" fontId="3" fillId="0" borderId="0"/>
    <xf numFmtId="0" fontId="2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" xfId="0" applyBorder="1"/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44" fontId="8" fillId="2" borderId="6" xfId="13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11" fillId="0" borderId="0" xfId="0" applyFont="1"/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19" xfId="0" applyBorder="1"/>
    <xf numFmtId="0" fontId="0" fillId="0" borderId="18" xfId="0" applyBorder="1"/>
    <xf numFmtId="0" fontId="0" fillId="0" borderId="0" xfId="0" applyAlignment="1">
      <alignment horizontal="center" wrapText="1"/>
    </xf>
    <xf numFmtId="44" fontId="7" fillId="0" borderId="7" xfId="13" applyFont="1" applyFill="1" applyBorder="1" applyAlignment="1">
      <alignment horizontal="left" vertical="center"/>
    </xf>
    <xf numFmtId="43" fontId="0" fillId="0" borderId="0" xfId="14" applyFont="1"/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4" fontId="7" fillId="0" borderId="2" xfId="1" applyNumberFormat="1" applyFont="1" applyBorder="1" applyAlignment="1">
      <alignment horizontal="right" vertical="center"/>
    </xf>
    <xf numFmtId="4" fontId="0" fillId="0" borderId="2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164" fontId="11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9" xfId="0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7" xfId="1" applyFont="1" applyBorder="1" applyAlignment="1">
      <alignment horizontal="left" vertical="center"/>
    </xf>
  </cellXfs>
  <cellStyles count="15">
    <cellStyle name="Coma 2" xfId="14" xr:uid="{32ADA81D-F1D6-4B48-A83A-D82940D3F8D5}"/>
    <cellStyle name="Excel Built-in Normal" xfId="1" xr:uid="{00000000-0005-0000-0000-000001000000}"/>
    <cellStyle name="Hipervínculo 2" xfId="4" xr:uid="{00000000-0005-0000-0000-000002000000}"/>
    <cellStyle name="Moneda" xfId="13" builtinId="4"/>
    <cellStyle name="Normal" xfId="0" builtinId="0"/>
    <cellStyle name="Normal 2" xfId="2" xr:uid="{00000000-0005-0000-0000-000005000000}"/>
    <cellStyle name="Normal 3" xfId="3" xr:uid="{00000000-0005-0000-0000-000006000000}"/>
    <cellStyle name="Normal 3 2" xfId="5" xr:uid="{00000000-0005-0000-0000-000007000000}"/>
    <cellStyle name="Normal 3 3" xfId="10" xr:uid="{00000000-0005-0000-0000-000008000000}"/>
    <cellStyle name="Normal 4" xfId="6" xr:uid="{00000000-0005-0000-0000-000009000000}"/>
    <cellStyle name="Normal 4 2" xfId="11" xr:uid="{00000000-0005-0000-0000-00000A000000}"/>
    <cellStyle name="Normal 5" xfId="12" xr:uid="{00000000-0005-0000-0000-00000B000000}"/>
    <cellStyle name="Percentatge 2" xfId="7" xr:uid="{00000000-0005-0000-0000-00000C000000}"/>
    <cellStyle name="Porcentaje 2" xfId="8" xr:uid="{00000000-0005-0000-0000-00000D000000}"/>
    <cellStyle name="Porcentaje 3" xfId="9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ONTRACTACI&#211;%202017/Manteniment/00%20valoracio/Lots%2003%20(12-07-2017)%20rev%20OGR%20-%20Imports%20EiEE.xlsx" TargetMode="External"/><Relationship Id="rId1" Type="http://schemas.openxmlformats.org/officeDocument/2006/relationships/externalLinkPath" Target="/EECAT/comu/A_&#192;rea_T&#232;cnica/CONTRACTACI&#211;%202017/Manteniment/00%20valoracio/Lots%2003%20(12-07-2017)%20rev%20OGR%20-%20Imports%20Ei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"/>
      <sheetName val="Inventari edificis"/>
      <sheetName val="Descripcions"/>
      <sheetName val="Potencial FV I.cat"/>
      <sheetName val="Inventari edificis CS"/>
    </sheetNames>
    <sheetDataSet>
      <sheetData sheetId="0"/>
      <sheetData sheetId="1"/>
      <sheetData sheetId="2">
        <row r="9">
          <cell r="C9">
            <v>4000</v>
          </cell>
        </row>
        <row r="10">
          <cell r="C10">
            <v>6000</v>
          </cell>
        </row>
        <row r="11">
          <cell r="C11">
            <v>8000</v>
          </cell>
        </row>
        <row r="12">
          <cell r="C12">
            <v>9000</v>
          </cell>
        </row>
        <row r="18">
          <cell r="C18">
            <v>6000</v>
          </cell>
        </row>
        <row r="19">
          <cell r="C19">
            <v>9000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zoomScale="85" zoomScaleNormal="85" zoomScaleSheetLayoutView="100" workbookViewId="0">
      <pane xSplit="1" topLeftCell="B1" activePane="topRight" state="frozen"/>
      <selection pane="topRight" activeCell="M14" sqref="M14"/>
    </sheetView>
  </sheetViews>
  <sheetFormatPr defaultColWidth="9.33203125" defaultRowHeight="13.2" x14ac:dyDescent="0.25"/>
  <cols>
    <col min="1" max="1" width="29" bestFit="1" customWidth="1"/>
    <col min="2" max="2" width="11.33203125" bestFit="1" customWidth="1"/>
    <col min="3" max="6" width="18.6640625" style="1" customWidth="1"/>
    <col min="7" max="7" width="14" customWidth="1"/>
    <col min="8" max="9" width="18.6640625" customWidth="1"/>
    <col min="10" max="10" width="13.6640625" customWidth="1"/>
    <col min="11" max="11" width="10.33203125" bestFit="1" customWidth="1"/>
  </cols>
  <sheetData>
    <row r="1" spans="1:10" ht="15" customHeight="1" thickBot="1" x14ac:dyDescent="0.3">
      <c r="A1" s="3"/>
      <c r="B1" s="6"/>
      <c r="C1" s="41" t="s">
        <v>0</v>
      </c>
      <c r="D1" s="42"/>
      <c r="E1" s="42"/>
      <c r="F1" s="43"/>
      <c r="G1" s="14"/>
      <c r="H1" s="14"/>
      <c r="I1" s="21"/>
      <c r="J1" s="14"/>
    </row>
    <row r="2" spans="1:10" s="11" customFormat="1" ht="92.4" x14ac:dyDescent="0.25">
      <c r="A2" s="10" t="s">
        <v>1</v>
      </c>
      <c r="B2" s="35" t="s">
        <v>2</v>
      </c>
      <c r="C2" s="15" t="s">
        <v>3</v>
      </c>
      <c r="D2" s="16" t="s">
        <v>4</v>
      </c>
      <c r="E2" s="17" t="s">
        <v>5</v>
      </c>
      <c r="F2" s="18" t="s">
        <v>6</v>
      </c>
      <c r="G2" s="19"/>
      <c r="H2" s="22" t="s">
        <v>7</v>
      </c>
      <c r="I2" s="23" t="s">
        <v>8</v>
      </c>
      <c r="J2" s="20"/>
    </row>
    <row r="3" spans="1:10" x14ac:dyDescent="0.25">
      <c r="A3" s="7">
        <v>1</v>
      </c>
      <c r="B3" s="36">
        <f>COUNTIF('Inventari edificis'!C:C,A3)</f>
        <v>52</v>
      </c>
      <c r="C3" s="12">
        <f>H3+I3</f>
        <v>5629531.3200000003</v>
      </c>
      <c r="D3" s="2">
        <v>306375</v>
      </c>
      <c r="E3" s="2">
        <v>1274520</v>
      </c>
      <c r="F3" s="13">
        <f>C3+D3+E3</f>
        <v>7210426.3200000003</v>
      </c>
      <c r="G3" s="9"/>
      <c r="H3" s="12">
        <f>SUMIF('Inventari edificis'!C:C,A3,'Inventari edificis'!M:M)</f>
        <v>28147.66</v>
      </c>
      <c r="I3" s="13">
        <f>SUMIF('Inventari edificis'!C:C,A3,'Inventari edificis'!N:N)</f>
        <v>5601383.6600000001</v>
      </c>
    </row>
    <row r="4" spans="1:10" x14ac:dyDescent="0.25">
      <c r="A4" s="7">
        <v>2</v>
      </c>
      <c r="B4" s="36">
        <f>COUNTIF('Inventari edificis'!C:C,A4)</f>
        <v>52</v>
      </c>
      <c r="C4" s="12">
        <f t="shared" ref="C4:C13" si="0">H4+I4</f>
        <v>6065210.9399999995</v>
      </c>
      <c r="D4" s="2">
        <v>311625</v>
      </c>
      <c r="E4" s="2">
        <v>1296360</v>
      </c>
      <c r="F4" s="13">
        <f t="shared" ref="F4:F13" si="1">C4+D4+E4</f>
        <v>7673195.9399999995</v>
      </c>
      <c r="G4" s="9"/>
      <c r="H4" s="12">
        <f>SUMIF('Inventari edificis'!C:C,A4,'Inventari edificis'!M:M)</f>
        <v>30326.05</v>
      </c>
      <c r="I4" s="13">
        <f>SUMIF('Inventari edificis'!C:C,A4,'Inventari edificis'!N:N)</f>
        <v>6034884.8899999997</v>
      </c>
    </row>
    <row r="5" spans="1:10" x14ac:dyDescent="0.25">
      <c r="A5" s="7">
        <v>3</v>
      </c>
      <c r="B5" s="36">
        <f>COUNTIF('Inventari edificis'!C:C,A5)</f>
        <v>52</v>
      </c>
      <c r="C5" s="12">
        <f t="shared" si="0"/>
        <v>5893005.7300000004</v>
      </c>
      <c r="D5" s="2">
        <v>306375</v>
      </c>
      <c r="E5" s="2">
        <v>1274520</v>
      </c>
      <c r="F5" s="13">
        <f t="shared" si="1"/>
        <v>7473900.7300000004</v>
      </c>
      <c r="G5" s="9"/>
      <c r="H5" s="12">
        <f>SUMIF('Inventari edificis'!C:C,A5,'Inventari edificis'!M:M)</f>
        <v>29465.030000000006</v>
      </c>
      <c r="I5" s="13">
        <f>SUMIF('Inventari edificis'!C:C,A5,'Inventari edificis'!N:N)</f>
        <v>5863540.7000000002</v>
      </c>
    </row>
    <row r="6" spans="1:10" x14ac:dyDescent="0.25">
      <c r="A6" s="7">
        <v>4</v>
      </c>
      <c r="B6" s="36">
        <f>COUNTIF('Inventari edificis'!C:C,A6)</f>
        <v>25</v>
      </c>
      <c r="C6" s="12">
        <f t="shared" si="0"/>
        <v>4255764.8000000007</v>
      </c>
      <c r="D6" s="2">
        <v>384000</v>
      </c>
      <c r="E6" s="2">
        <v>1591200</v>
      </c>
      <c r="F6" s="13">
        <f t="shared" si="1"/>
        <v>6230964.8000000007</v>
      </c>
      <c r="G6" s="9"/>
      <c r="H6" s="12">
        <f>SUMIF('Inventari edificis'!C:C,A6,'Inventari edificis'!M:M)</f>
        <v>21278.82</v>
      </c>
      <c r="I6" s="13">
        <f>SUMIF('Inventari edificis'!C:C,A6,'Inventari edificis'!N:N)</f>
        <v>4234485.9800000004</v>
      </c>
    </row>
    <row r="7" spans="1:10" x14ac:dyDescent="0.25">
      <c r="A7" s="7">
        <v>5</v>
      </c>
      <c r="B7" s="36">
        <f>COUNTIF('Inventari edificis'!C:C,A7)</f>
        <v>13</v>
      </c>
      <c r="C7" s="12">
        <f t="shared" si="0"/>
        <v>3468987.2800000003</v>
      </c>
      <c r="D7" s="2">
        <v>108750</v>
      </c>
      <c r="E7" s="2">
        <v>452400</v>
      </c>
      <c r="F7" s="13">
        <f t="shared" si="1"/>
        <v>4030137.2800000003</v>
      </c>
      <c r="G7" s="9"/>
      <c r="H7" s="12">
        <f>SUMIF('Inventari edificis'!C:C,A7,'Inventari edificis'!M:M)</f>
        <v>17344.939999999999</v>
      </c>
      <c r="I7" s="13">
        <f>SUMIF('Inventari edificis'!C:C,A7,'Inventari edificis'!N:N)</f>
        <v>3451642.3400000003</v>
      </c>
    </row>
    <row r="8" spans="1:10" x14ac:dyDescent="0.25">
      <c r="A8" s="7">
        <v>6</v>
      </c>
      <c r="B8" s="36">
        <f>COUNTIF('Inventari edificis'!C:C,A8)</f>
        <v>27</v>
      </c>
      <c r="C8" s="12">
        <f t="shared" si="0"/>
        <v>3472537.6799999997</v>
      </c>
      <c r="D8" s="2">
        <v>163875</v>
      </c>
      <c r="E8" s="2">
        <v>681720</v>
      </c>
      <c r="F8" s="13">
        <f t="shared" si="1"/>
        <v>4318132.68</v>
      </c>
      <c r="G8" s="9"/>
      <c r="H8" s="12">
        <f>SUMIF('Inventari edificis'!C:C,A8,'Inventari edificis'!M:M)</f>
        <v>17362.689999999999</v>
      </c>
      <c r="I8" s="13">
        <f>SUMIF('Inventari edificis'!C:C,A8,'Inventari edificis'!N:N)</f>
        <v>3455174.9899999998</v>
      </c>
    </row>
    <row r="9" spans="1:10" ht="28.2" customHeight="1" x14ac:dyDescent="0.25">
      <c r="A9" s="7">
        <v>7</v>
      </c>
      <c r="B9" s="36">
        <f>COUNTIF('Inventari edificis'!C:C,A9)</f>
        <v>8</v>
      </c>
      <c r="C9" s="12">
        <f t="shared" si="0"/>
        <v>4249630.34</v>
      </c>
      <c r="D9" s="2">
        <v>285000</v>
      </c>
      <c r="E9" s="2">
        <v>1032000</v>
      </c>
      <c r="F9" s="13">
        <f t="shared" si="1"/>
        <v>5566630.3399999999</v>
      </c>
      <c r="G9" s="9"/>
      <c r="H9" s="12">
        <f>SUMIF('Inventari edificis'!C:C,A9,'Inventari edificis'!M:M)</f>
        <v>21248.15</v>
      </c>
      <c r="I9" s="13">
        <f>SUMIF('Inventari edificis'!C:C,A9,'Inventari edificis'!N:N)</f>
        <v>4228382.1899999995</v>
      </c>
    </row>
    <row r="10" spans="1:10" x14ac:dyDescent="0.25">
      <c r="A10" s="7">
        <v>8</v>
      </c>
      <c r="B10" s="36">
        <f>COUNTIF('Inventari edificis'!C:C,A10)</f>
        <v>26</v>
      </c>
      <c r="C10" s="12">
        <f t="shared" si="0"/>
        <v>3004508.4299999997</v>
      </c>
      <c r="D10" s="2">
        <v>149250</v>
      </c>
      <c r="E10" s="2">
        <v>620880</v>
      </c>
      <c r="F10" s="13">
        <f t="shared" si="1"/>
        <v>3774638.4299999997</v>
      </c>
      <c r="G10" s="9"/>
      <c r="H10" s="12">
        <f>SUMIF('Inventari edificis'!C:C,A10,'Inventari edificis'!M:M)</f>
        <v>15022.54</v>
      </c>
      <c r="I10" s="13">
        <f>SUMIF('Inventari edificis'!C:C,A10,'Inventari edificis'!N:N)</f>
        <v>2989485.8899999997</v>
      </c>
    </row>
    <row r="11" spans="1:10" x14ac:dyDescent="0.25">
      <c r="A11" s="7">
        <v>9</v>
      </c>
      <c r="B11" s="36">
        <f>COUNTIF('Inventari edificis'!C:C,A11)</f>
        <v>7</v>
      </c>
      <c r="C11" s="12">
        <f t="shared" si="0"/>
        <v>2220707.6100000003</v>
      </c>
      <c r="D11" s="2">
        <v>88125</v>
      </c>
      <c r="E11" s="2">
        <v>366600</v>
      </c>
      <c r="F11" s="13">
        <f t="shared" si="1"/>
        <v>2675432.6100000003</v>
      </c>
      <c r="G11" s="9"/>
      <c r="H11" s="12">
        <f>SUMIF('Inventari edificis'!C:C,A11,'Inventari edificis'!M:M)</f>
        <v>11103.54</v>
      </c>
      <c r="I11" s="13">
        <f>SUMIF('Inventari edificis'!C:C,A11,'Inventari edificis'!N:N)</f>
        <v>2209604.0700000003</v>
      </c>
    </row>
    <row r="12" spans="1:10" x14ac:dyDescent="0.25">
      <c r="A12" s="7">
        <v>10</v>
      </c>
      <c r="B12" s="36">
        <f>COUNTIF('Inventari edificis'!C:C,A12)</f>
        <v>25</v>
      </c>
      <c r="C12" s="12">
        <f t="shared" si="0"/>
        <v>3813349.1900000004</v>
      </c>
      <c r="D12" s="2">
        <v>193125</v>
      </c>
      <c r="E12" s="2">
        <v>803400</v>
      </c>
      <c r="F12" s="13">
        <f t="shared" si="1"/>
        <v>4809874.1900000004</v>
      </c>
      <c r="G12" s="9"/>
      <c r="H12" s="12">
        <f>SUMIF('Inventari edificis'!C:C,A12,'Inventari edificis'!M:M)</f>
        <v>19066.750000000004</v>
      </c>
      <c r="I12" s="13">
        <f>SUMIF('Inventari edificis'!C:C,A12,'Inventari edificis'!N:N)</f>
        <v>3794282.4400000004</v>
      </c>
    </row>
    <row r="13" spans="1:10" x14ac:dyDescent="0.25">
      <c r="A13" s="7">
        <v>11</v>
      </c>
      <c r="B13" s="36">
        <f>COUNTIF('Inventari edificis'!C:C,A13)</f>
        <v>20</v>
      </c>
      <c r="C13" s="12">
        <f t="shared" si="0"/>
        <v>2640290.5300000003</v>
      </c>
      <c r="D13" s="2">
        <v>146250</v>
      </c>
      <c r="E13" s="2">
        <v>608400</v>
      </c>
      <c r="F13" s="13">
        <f t="shared" si="1"/>
        <v>3394940.5300000003</v>
      </c>
      <c r="G13" s="9"/>
      <c r="H13" s="12">
        <f>SUMIF('Inventari edificis'!C:C,A13,'Inventari edificis'!M:M)</f>
        <v>13201.45</v>
      </c>
      <c r="I13" s="13">
        <f>SUMIF('Inventari edificis'!C:C,A13,'Inventari edificis'!N:N)</f>
        <v>2627089.08</v>
      </c>
    </row>
    <row r="14" spans="1:10" x14ac:dyDescent="0.25">
      <c r="C14" s="37"/>
      <c r="D14" s="38"/>
      <c r="E14" s="38"/>
      <c r="F14" s="39"/>
      <c r="H14" s="25"/>
      <c r="I14" s="24"/>
    </row>
    <row r="15" spans="1:10" ht="13.8" thickBot="1" x14ac:dyDescent="0.3">
      <c r="A15" t="s">
        <v>909</v>
      </c>
      <c r="B15">
        <f>SUM(B3:B13)</f>
        <v>307</v>
      </c>
      <c r="C15" s="33">
        <f>SUM(C3:C13)</f>
        <v>44713523.850000001</v>
      </c>
      <c r="D15" s="40">
        <f t="shared" ref="D15:F15" si="2">SUM(D3:D13)</f>
        <v>2442750</v>
      </c>
      <c r="E15" s="40">
        <f t="shared" si="2"/>
        <v>10002000</v>
      </c>
      <c r="F15" s="34">
        <f t="shared" si="2"/>
        <v>57158273.850000001</v>
      </c>
      <c r="H15" s="33">
        <f>SUM(H3:H13)</f>
        <v>223567.62000000002</v>
      </c>
      <c r="I15" s="34">
        <f>SUM(I3:I13)</f>
        <v>44489956.229999997</v>
      </c>
      <c r="J15" s="9"/>
    </row>
  </sheetData>
  <sortState xmlns:xlrd2="http://schemas.microsoft.com/office/spreadsheetml/2017/richdata2" ref="A3:J16">
    <sortCondition ref="A3:A16"/>
  </sortState>
  <mergeCells count="1">
    <mergeCell ref="C1:F1"/>
  </mergeCells>
  <pageMargins left="0.31496062992125984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E3A0-1FE1-4BEB-BBE3-E66FC1D926DB}">
  <dimension ref="A1:N309"/>
  <sheetViews>
    <sheetView tabSelected="1" topLeftCell="A29" zoomScale="85" zoomScaleNormal="85" workbookViewId="0">
      <selection activeCell="E48" sqref="E48"/>
    </sheetView>
  </sheetViews>
  <sheetFormatPr defaultColWidth="9.33203125" defaultRowHeight="13.2" x14ac:dyDescent="0.25"/>
  <cols>
    <col min="1" max="1" width="5.77734375" style="1" customWidth="1"/>
    <col min="2" max="2" width="9.33203125" style="1" customWidth="1"/>
    <col min="3" max="3" width="10.88671875" style="1" customWidth="1"/>
    <col min="4" max="4" width="32.21875" style="1" bestFit="1" customWidth="1"/>
    <col min="5" max="5" width="45.5546875" customWidth="1"/>
    <col min="6" max="6" width="26.5546875" bestFit="1" customWidth="1"/>
    <col min="7" max="7" width="26.5546875" customWidth="1"/>
    <col min="8" max="8" width="15.88671875" customWidth="1"/>
    <col min="9" max="9" width="34.88671875" style="28" bestFit="1" customWidth="1"/>
    <col min="10" max="10" width="26.5546875" customWidth="1"/>
    <col min="11" max="11" width="19.88671875" customWidth="1"/>
    <col min="12" max="12" width="23.21875" customWidth="1"/>
    <col min="13" max="13" width="25.44140625" customWidth="1"/>
    <col min="14" max="14" width="18.33203125" customWidth="1"/>
  </cols>
  <sheetData>
    <row r="1" spans="1:14" s="26" customFormat="1" ht="179.4" customHeight="1" thickBot="1" x14ac:dyDescent="0.3">
      <c r="A1" s="4" t="s">
        <v>666</v>
      </c>
      <c r="B1" s="5" t="s">
        <v>10</v>
      </c>
      <c r="C1" s="5" t="s">
        <v>11</v>
      </c>
      <c r="D1" s="4" t="s">
        <v>655</v>
      </c>
      <c r="E1" s="4" t="s">
        <v>656</v>
      </c>
      <c r="F1" s="4" t="s">
        <v>13</v>
      </c>
      <c r="G1" s="4" t="s">
        <v>12</v>
      </c>
      <c r="H1" s="4" t="s">
        <v>657</v>
      </c>
      <c r="I1" s="4" t="s">
        <v>665</v>
      </c>
      <c r="J1" s="4" t="s">
        <v>658</v>
      </c>
      <c r="K1" s="4" t="s">
        <v>672</v>
      </c>
      <c r="L1" s="8" t="s">
        <v>14</v>
      </c>
      <c r="M1" s="8" t="s">
        <v>15</v>
      </c>
      <c r="N1" s="8" t="s">
        <v>16</v>
      </c>
    </row>
    <row r="2" spans="1:14" ht="14.4" x14ac:dyDescent="0.25">
      <c r="A2" s="29">
        <v>93</v>
      </c>
      <c r="B2" s="29">
        <v>1</v>
      </c>
      <c r="C2" s="29">
        <v>1</v>
      </c>
      <c r="D2" s="30" t="s">
        <v>20</v>
      </c>
      <c r="E2" s="31" t="s">
        <v>907</v>
      </c>
      <c r="F2" s="30" t="s">
        <v>18</v>
      </c>
      <c r="G2" s="30" t="s">
        <v>17</v>
      </c>
      <c r="H2" s="32">
        <v>3021.74</v>
      </c>
      <c r="I2" s="30" t="s">
        <v>668</v>
      </c>
      <c r="J2" s="30" t="s">
        <v>19</v>
      </c>
      <c r="K2" s="30" t="s">
        <v>674</v>
      </c>
      <c r="L2" s="27">
        <f>M2+N2</f>
        <v>141796.75</v>
      </c>
      <c r="M2" s="27">
        <f>708.98+0.01</f>
        <v>708.99</v>
      </c>
      <c r="N2" s="27">
        <f>141087.66+0.1</f>
        <v>141087.76</v>
      </c>
    </row>
    <row r="3" spans="1:14" ht="14.4" x14ac:dyDescent="0.25">
      <c r="A3" s="29">
        <v>94</v>
      </c>
      <c r="B3" s="29">
        <v>1</v>
      </c>
      <c r="C3" s="29">
        <v>1</v>
      </c>
      <c r="D3" s="30" t="s">
        <v>21</v>
      </c>
      <c r="E3" s="31" t="s">
        <v>684</v>
      </c>
      <c r="F3" s="30" t="s">
        <v>18</v>
      </c>
      <c r="G3" s="30" t="s">
        <v>17</v>
      </c>
      <c r="H3" s="32">
        <v>2567.9499999999998</v>
      </c>
      <c r="I3" s="30" t="s">
        <v>668</v>
      </c>
      <c r="J3" s="30" t="s">
        <v>19</v>
      </c>
      <c r="K3" s="30" t="s">
        <v>677</v>
      </c>
      <c r="L3" s="27">
        <f t="shared" ref="L3:L66" si="0">M3+N3</f>
        <v>104142.64</v>
      </c>
      <c r="M3" s="27">
        <v>520.71</v>
      </c>
      <c r="N3" s="27">
        <v>103621.93</v>
      </c>
    </row>
    <row r="4" spans="1:14" ht="14.4" x14ac:dyDescent="0.25">
      <c r="A4" s="29">
        <v>95</v>
      </c>
      <c r="B4" s="29">
        <v>1</v>
      </c>
      <c r="C4" s="29">
        <v>1</v>
      </c>
      <c r="D4" s="30" t="s">
        <v>23</v>
      </c>
      <c r="E4" s="31" t="s">
        <v>685</v>
      </c>
      <c r="F4" s="30" t="s">
        <v>22</v>
      </c>
      <c r="G4" s="30" t="s">
        <v>17</v>
      </c>
      <c r="H4" s="32">
        <v>3200.74</v>
      </c>
      <c r="I4" s="30" t="s">
        <v>668</v>
      </c>
      <c r="J4" s="30" t="s">
        <v>19</v>
      </c>
      <c r="K4" s="30" t="s">
        <v>677</v>
      </c>
      <c r="L4" s="27">
        <f t="shared" si="0"/>
        <v>96690.31</v>
      </c>
      <c r="M4" s="27">
        <v>483.45</v>
      </c>
      <c r="N4" s="27">
        <v>96206.86</v>
      </c>
    </row>
    <row r="5" spans="1:14" ht="14.4" x14ac:dyDescent="0.25">
      <c r="A5" s="29">
        <v>96</v>
      </c>
      <c r="B5" s="29">
        <v>1</v>
      </c>
      <c r="C5" s="29">
        <v>1</v>
      </c>
      <c r="D5" s="30" t="s">
        <v>25</v>
      </c>
      <c r="E5" s="31" t="s">
        <v>686</v>
      </c>
      <c r="F5" s="30" t="s">
        <v>24</v>
      </c>
      <c r="G5" s="30" t="s">
        <v>17</v>
      </c>
      <c r="H5" s="32">
        <v>4766.74</v>
      </c>
      <c r="I5" s="30" t="s">
        <v>668</v>
      </c>
      <c r="J5" s="30" t="s">
        <v>19</v>
      </c>
      <c r="K5" s="30" t="s">
        <v>677</v>
      </c>
      <c r="L5" s="27">
        <f t="shared" si="0"/>
        <v>104993.2</v>
      </c>
      <c r="M5" s="27">
        <v>524.97</v>
      </c>
      <c r="N5" s="27">
        <v>104468.23</v>
      </c>
    </row>
    <row r="6" spans="1:14" ht="14.4" x14ac:dyDescent="0.25">
      <c r="A6" s="29">
        <v>97</v>
      </c>
      <c r="B6" s="29">
        <v>1</v>
      </c>
      <c r="C6" s="29">
        <v>1</v>
      </c>
      <c r="D6" s="30" t="s">
        <v>26</v>
      </c>
      <c r="E6" s="31" t="s">
        <v>687</v>
      </c>
      <c r="F6" s="30" t="s">
        <v>24</v>
      </c>
      <c r="G6" s="30" t="s">
        <v>17</v>
      </c>
      <c r="H6" s="32">
        <v>3448</v>
      </c>
      <c r="I6" s="30" t="s">
        <v>668</v>
      </c>
      <c r="J6" s="30" t="s">
        <v>19</v>
      </c>
      <c r="K6" s="30" t="s">
        <v>688</v>
      </c>
      <c r="L6" s="27">
        <f t="shared" si="0"/>
        <v>159691.62</v>
      </c>
      <c r="M6" s="27">
        <v>798.46</v>
      </c>
      <c r="N6" s="27">
        <v>158893.16</v>
      </c>
    </row>
    <row r="7" spans="1:14" ht="14.4" x14ac:dyDescent="0.25">
      <c r="A7" s="29">
        <v>98</v>
      </c>
      <c r="B7" s="29">
        <v>1</v>
      </c>
      <c r="C7" s="29">
        <v>1</v>
      </c>
      <c r="D7" s="30" t="s">
        <v>28</v>
      </c>
      <c r="E7" s="31" t="s">
        <v>689</v>
      </c>
      <c r="F7" s="30" t="s">
        <v>27</v>
      </c>
      <c r="G7" s="30" t="s">
        <v>17</v>
      </c>
      <c r="H7" s="32">
        <v>3788.8</v>
      </c>
      <c r="I7" s="30" t="s">
        <v>668</v>
      </c>
      <c r="J7" s="30" t="s">
        <v>19</v>
      </c>
      <c r="K7" s="30" t="s">
        <v>674</v>
      </c>
      <c r="L7" s="27">
        <f t="shared" si="0"/>
        <v>109744.38</v>
      </c>
      <c r="M7" s="27">
        <v>548.72</v>
      </c>
      <c r="N7" s="27">
        <v>109195.66</v>
      </c>
    </row>
    <row r="8" spans="1:14" ht="14.4" x14ac:dyDescent="0.25">
      <c r="A8" s="29">
        <v>99</v>
      </c>
      <c r="B8" s="29">
        <v>1</v>
      </c>
      <c r="C8" s="29">
        <v>1</v>
      </c>
      <c r="D8" s="30" t="s">
        <v>29</v>
      </c>
      <c r="E8" s="31" t="s">
        <v>690</v>
      </c>
      <c r="F8" s="30" t="s">
        <v>27</v>
      </c>
      <c r="G8" s="30" t="s">
        <v>17</v>
      </c>
      <c r="H8" s="32">
        <v>2893</v>
      </c>
      <c r="I8" s="30" t="s">
        <v>668</v>
      </c>
      <c r="J8" s="30" t="s">
        <v>19</v>
      </c>
      <c r="K8" s="30" t="s">
        <v>677</v>
      </c>
      <c r="L8" s="27">
        <f t="shared" si="0"/>
        <v>92917.22</v>
      </c>
      <c r="M8" s="27">
        <v>464.59</v>
      </c>
      <c r="N8" s="27">
        <v>92452.63</v>
      </c>
    </row>
    <row r="9" spans="1:14" ht="14.4" x14ac:dyDescent="0.25">
      <c r="A9" s="29">
        <v>100</v>
      </c>
      <c r="B9" s="29">
        <v>1</v>
      </c>
      <c r="C9" s="29">
        <v>1</v>
      </c>
      <c r="D9" s="30" t="s">
        <v>30</v>
      </c>
      <c r="E9" s="31" t="s">
        <v>691</v>
      </c>
      <c r="F9" s="30" t="s">
        <v>27</v>
      </c>
      <c r="G9" s="30" t="s">
        <v>17</v>
      </c>
      <c r="H9" s="32">
        <v>3644</v>
      </c>
      <c r="I9" s="30" t="s">
        <v>668</v>
      </c>
      <c r="J9" s="30" t="s">
        <v>19</v>
      </c>
      <c r="K9" s="30" t="s">
        <v>677</v>
      </c>
      <c r="L9" s="27">
        <f t="shared" si="0"/>
        <v>114163.39000000001</v>
      </c>
      <c r="M9" s="27">
        <v>570.82000000000005</v>
      </c>
      <c r="N9" s="27">
        <v>113592.57</v>
      </c>
    </row>
    <row r="10" spans="1:14" ht="14.4" x14ac:dyDescent="0.25">
      <c r="A10" s="29">
        <v>101</v>
      </c>
      <c r="B10" s="29">
        <v>1</v>
      </c>
      <c r="C10" s="29">
        <v>1</v>
      </c>
      <c r="D10" s="30" t="s">
        <v>32</v>
      </c>
      <c r="E10" s="31" t="s">
        <v>692</v>
      </c>
      <c r="F10" s="30" t="s">
        <v>31</v>
      </c>
      <c r="G10" s="30" t="s">
        <v>17</v>
      </c>
      <c r="H10" s="32">
        <v>3355</v>
      </c>
      <c r="I10" s="30" t="s">
        <v>668</v>
      </c>
      <c r="J10" s="30" t="s">
        <v>19</v>
      </c>
      <c r="K10" s="30" t="s">
        <v>674</v>
      </c>
      <c r="L10" s="27">
        <f t="shared" si="0"/>
        <v>189846.63</v>
      </c>
      <c r="M10" s="27">
        <v>949.23</v>
      </c>
      <c r="N10" s="27">
        <v>188897.4</v>
      </c>
    </row>
    <row r="11" spans="1:14" ht="14.4" x14ac:dyDescent="0.25">
      <c r="A11" s="29">
        <v>102</v>
      </c>
      <c r="B11" s="29">
        <v>1</v>
      </c>
      <c r="C11" s="29">
        <v>1</v>
      </c>
      <c r="D11" s="30" t="s">
        <v>33</v>
      </c>
      <c r="E11" s="31" t="s">
        <v>693</v>
      </c>
      <c r="F11" s="30" t="s">
        <v>31</v>
      </c>
      <c r="G11" s="30" t="s">
        <v>17</v>
      </c>
      <c r="H11" s="32">
        <v>3159</v>
      </c>
      <c r="I11" s="30" t="s">
        <v>668</v>
      </c>
      <c r="J11" s="30" t="s">
        <v>19</v>
      </c>
      <c r="K11" s="30" t="s">
        <v>677</v>
      </c>
      <c r="L11" s="27">
        <f t="shared" si="0"/>
        <v>99023.739999999991</v>
      </c>
      <c r="M11" s="27">
        <v>495.12</v>
      </c>
      <c r="N11" s="27">
        <v>98528.62</v>
      </c>
    </row>
    <row r="12" spans="1:14" ht="14.4" x14ac:dyDescent="0.25">
      <c r="A12" s="29">
        <v>120</v>
      </c>
      <c r="B12" s="29">
        <v>1</v>
      </c>
      <c r="C12" s="29">
        <v>1</v>
      </c>
      <c r="D12" s="30" t="s">
        <v>35</v>
      </c>
      <c r="E12" s="31" t="s">
        <v>694</v>
      </c>
      <c r="F12" s="30" t="s">
        <v>34</v>
      </c>
      <c r="G12" s="30" t="s">
        <v>17</v>
      </c>
      <c r="H12" s="32">
        <v>3510.29</v>
      </c>
      <c r="I12" s="30" t="s">
        <v>668</v>
      </c>
      <c r="J12" s="30" t="s">
        <v>19</v>
      </c>
      <c r="K12" s="30" t="s">
        <v>674</v>
      </c>
      <c r="L12" s="27">
        <f t="shared" si="0"/>
        <v>110272.97</v>
      </c>
      <c r="M12" s="27">
        <v>551.36</v>
      </c>
      <c r="N12" s="27">
        <v>109721.61</v>
      </c>
    </row>
    <row r="13" spans="1:14" ht="14.4" x14ac:dyDescent="0.25">
      <c r="A13" s="29">
        <v>121</v>
      </c>
      <c r="B13" s="29">
        <v>1</v>
      </c>
      <c r="C13" s="29">
        <v>1</v>
      </c>
      <c r="D13" s="30" t="s">
        <v>36</v>
      </c>
      <c r="E13" s="31" t="s">
        <v>695</v>
      </c>
      <c r="F13" s="30" t="s">
        <v>34</v>
      </c>
      <c r="G13" s="30" t="s">
        <v>17</v>
      </c>
      <c r="H13" s="32">
        <v>1309.2</v>
      </c>
      <c r="I13" s="30" t="s">
        <v>668</v>
      </c>
      <c r="J13" s="30" t="s">
        <v>19</v>
      </c>
      <c r="K13" s="30" t="s">
        <v>677</v>
      </c>
      <c r="L13" s="27">
        <f t="shared" si="0"/>
        <v>78698.8</v>
      </c>
      <c r="M13" s="27">
        <v>393.49</v>
      </c>
      <c r="N13" s="27">
        <v>78305.31</v>
      </c>
    </row>
    <row r="14" spans="1:14" ht="14.4" x14ac:dyDescent="0.25">
      <c r="A14" s="29">
        <v>122</v>
      </c>
      <c r="B14" s="29">
        <v>1</v>
      </c>
      <c r="C14" s="29">
        <v>1</v>
      </c>
      <c r="D14" s="30" t="s">
        <v>38</v>
      </c>
      <c r="E14" s="31" t="s">
        <v>696</v>
      </c>
      <c r="F14" s="30" t="s">
        <v>37</v>
      </c>
      <c r="G14" s="30" t="s">
        <v>17</v>
      </c>
      <c r="H14" s="32">
        <v>2800</v>
      </c>
      <c r="I14" s="30" t="s">
        <v>668</v>
      </c>
      <c r="J14" s="30" t="s">
        <v>19</v>
      </c>
      <c r="K14" s="30" t="s">
        <v>677</v>
      </c>
      <c r="L14" s="27">
        <f t="shared" si="0"/>
        <v>75891.310000000012</v>
      </c>
      <c r="M14" s="27">
        <v>379.46</v>
      </c>
      <c r="N14" s="27">
        <v>75511.850000000006</v>
      </c>
    </row>
    <row r="15" spans="1:14" ht="14.4" x14ac:dyDescent="0.25">
      <c r="A15" s="29">
        <v>123</v>
      </c>
      <c r="B15" s="29">
        <v>1</v>
      </c>
      <c r="C15" s="29">
        <v>1</v>
      </c>
      <c r="D15" s="30" t="s">
        <v>40</v>
      </c>
      <c r="E15" s="31" t="s">
        <v>697</v>
      </c>
      <c r="F15" s="30" t="s">
        <v>39</v>
      </c>
      <c r="G15" s="30" t="s">
        <v>17</v>
      </c>
      <c r="H15" s="32">
        <v>2880</v>
      </c>
      <c r="I15" s="30" t="s">
        <v>668</v>
      </c>
      <c r="J15" s="30" t="s">
        <v>19</v>
      </c>
      <c r="K15" s="30" t="s">
        <v>677</v>
      </c>
      <c r="L15" s="27">
        <f t="shared" si="0"/>
        <v>94977.069999999992</v>
      </c>
      <c r="M15" s="27">
        <v>474.89</v>
      </c>
      <c r="N15" s="27">
        <v>94502.18</v>
      </c>
    </row>
    <row r="16" spans="1:14" ht="14.4" x14ac:dyDescent="0.25">
      <c r="A16" s="29">
        <v>124</v>
      </c>
      <c r="B16" s="29">
        <v>1</v>
      </c>
      <c r="C16" s="29">
        <v>1</v>
      </c>
      <c r="D16" s="30" t="s">
        <v>41</v>
      </c>
      <c r="E16" s="31" t="s">
        <v>698</v>
      </c>
      <c r="F16" s="30" t="s">
        <v>39</v>
      </c>
      <c r="G16" s="30" t="s">
        <v>17</v>
      </c>
      <c r="H16" s="32">
        <v>3438.3</v>
      </c>
      <c r="I16" s="30" t="s">
        <v>668</v>
      </c>
      <c r="J16" s="30" t="s">
        <v>19</v>
      </c>
      <c r="K16" s="30" t="s">
        <v>677</v>
      </c>
      <c r="L16" s="27">
        <f t="shared" si="0"/>
        <v>105755.05</v>
      </c>
      <c r="M16" s="27">
        <v>528.78</v>
      </c>
      <c r="N16" s="27">
        <v>105226.27</v>
      </c>
    </row>
    <row r="17" spans="1:14" ht="14.4" x14ac:dyDescent="0.25">
      <c r="A17" s="29">
        <v>108</v>
      </c>
      <c r="B17" s="29">
        <v>1</v>
      </c>
      <c r="C17" s="29">
        <v>1</v>
      </c>
      <c r="D17" s="30" t="s">
        <v>43</v>
      </c>
      <c r="E17" s="31" t="s">
        <v>699</v>
      </c>
      <c r="F17" s="30" t="s">
        <v>42</v>
      </c>
      <c r="G17" s="30" t="s">
        <v>17</v>
      </c>
      <c r="H17" s="32">
        <v>3945.74</v>
      </c>
      <c r="I17" s="30" t="s">
        <v>668</v>
      </c>
      <c r="J17" s="30" t="s">
        <v>19</v>
      </c>
      <c r="K17" s="30" t="s">
        <v>674</v>
      </c>
      <c r="L17" s="27">
        <f t="shared" si="0"/>
        <v>113116.66</v>
      </c>
      <c r="M17" s="27">
        <v>565.58000000000004</v>
      </c>
      <c r="N17" s="27">
        <v>112551.08</v>
      </c>
    </row>
    <row r="18" spans="1:14" ht="14.4" x14ac:dyDescent="0.25">
      <c r="A18" s="29">
        <v>109</v>
      </c>
      <c r="B18" s="29">
        <v>1</v>
      </c>
      <c r="C18" s="29">
        <v>1</v>
      </c>
      <c r="D18" s="30" t="s">
        <v>45</v>
      </c>
      <c r="E18" s="31" t="s">
        <v>700</v>
      </c>
      <c r="F18" s="30" t="s">
        <v>44</v>
      </c>
      <c r="G18" s="30" t="s">
        <v>17</v>
      </c>
      <c r="H18" s="32">
        <v>3946.9</v>
      </c>
      <c r="I18" s="30" t="s">
        <v>668</v>
      </c>
      <c r="J18" s="30" t="s">
        <v>19</v>
      </c>
      <c r="K18" s="30" t="s">
        <v>677</v>
      </c>
      <c r="L18" s="27">
        <f t="shared" si="0"/>
        <v>111044.05</v>
      </c>
      <c r="M18" s="27">
        <v>555.22</v>
      </c>
      <c r="N18" s="27">
        <v>110488.83</v>
      </c>
    </row>
    <row r="19" spans="1:14" ht="14.4" x14ac:dyDescent="0.25">
      <c r="A19" s="29">
        <v>110</v>
      </c>
      <c r="B19" s="29">
        <v>1</v>
      </c>
      <c r="C19" s="29">
        <v>1</v>
      </c>
      <c r="D19" s="30" t="s">
        <v>46</v>
      </c>
      <c r="E19" s="31" t="s">
        <v>701</v>
      </c>
      <c r="F19" s="30" t="s">
        <v>44</v>
      </c>
      <c r="G19" s="30" t="s">
        <v>17</v>
      </c>
      <c r="H19" s="32">
        <v>3332</v>
      </c>
      <c r="I19" s="30" t="s">
        <v>668</v>
      </c>
      <c r="J19" s="30" t="s">
        <v>19</v>
      </c>
      <c r="K19" s="30" t="s">
        <v>677</v>
      </c>
      <c r="L19" s="27">
        <f t="shared" si="0"/>
        <v>95163.700000000012</v>
      </c>
      <c r="M19" s="27">
        <v>475.82</v>
      </c>
      <c r="N19" s="27">
        <v>94687.88</v>
      </c>
    </row>
    <row r="20" spans="1:14" ht="14.4" x14ac:dyDescent="0.25">
      <c r="A20" s="29">
        <v>111</v>
      </c>
      <c r="B20" s="29">
        <v>1</v>
      </c>
      <c r="C20" s="29">
        <v>1</v>
      </c>
      <c r="D20" s="30" t="s">
        <v>47</v>
      </c>
      <c r="E20" s="31" t="s">
        <v>702</v>
      </c>
      <c r="F20" s="30" t="s">
        <v>44</v>
      </c>
      <c r="G20" s="30" t="s">
        <v>17</v>
      </c>
      <c r="H20" s="32">
        <v>3394.32</v>
      </c>
      <c r="I20" s="30" t="s">
        <v>668</v>
      </c>
      <c r="J20" s="30" t="s">
        <v>19</v>
      </c>
      <c r="K20" s="30" t="s">
        <v>677</v>
      </c>
      <c r="L20" s="27">
        <f t="shared" si="0"/>
        <v>95932.24</v>
      </c>
      <c r="M20" s="27">
        <v>479.66</v>
      </c>
      <c r="N20" s="27">
        <v>95452.58</v>
      </c>
    </row>
    <row r="21" spans="1:14" ht="14.4" x14ac:dyDescent="0.25">
      <c r="A21" s="29">
        <v>112</v>
      </c>
      <c r="B21" s="29">
        <v>1</v>
      </c>
      <c r="C21" s="29">
        <v>1</v>
      </c>
      <c r="D21" s="30" t="s">
        <v>48</v>
      </c>
      <c r="E21" s="31" t="s">
        <v>703</v>
      </c>
      <c r="F21" s="30" t="s">
        <v>44</v>
      </c>
      <c r="G21" s="30" t="s">
        <v>17</v>
      </c>
      <c r="H21" s="32">
        <v>3676.8</v>
      </c>
      <c r="I21" s="30" t="s">
        <v>668</v>
      </c>
      <c r="J21" s="30" t="s">
        <v>19</v>
      </c>
      <c r="K21" s="30" t="s">
        <v>677</v>
      </c>
      <c r="L21" s="27">
        <f t="shared" si="0"/>
        <v>185217.16</v>
      </c>
      <c r="M21" s="27">
        <v>926.09</v>
      </c>
      <c r="N21" s="27">
        <v>184291.07</v>
      </c>
    </row>
    <row r="22" spans="1:14" ht="14.4" x14ac:dyDescent="0.25">
      <c r="A22" s="29">
        <v>113</v>
      </c>
      <c r="B22" s="29">
        <v>1</v>
      </c>
      <c r="C22" s="29">
        <v>1</v>
      </c>
      <c r="D22" s="30" t="s">
        <v>50</v>
      </c>
      <c r="E22" s="31" t="s">
        <v>704</v>
      </c>
      <c r="F22" s="30" t="s">
        <v>49</v>
      </c>
      <c r="G22" s="30" t="s">
        <v>17</v>
      </c>
      <c r="H22" s="32">
        <v>3113.79</v>
      </c>
      <c r="I22" s="30" t="s">
        <v>668</v>
      </c>
      <c r="J22" s="30" t="s">
        <v>19</v>
      </c>
      <c r="K22" s="30" t="s">
        <v>705</v>
      </c>
      <c r="L22" s="27">
        <f t="shared" si="0"/>
        <v>99555.8</v>
      </c>
      <c r="M22" s="27">
        <v>497.78</v>
      </c>
      <c r="N22" s="27">
        <v>99058.02</v>
      </c>
    </row>
    <row r="23" spans="1:14" ht="14.4" x14ac:dyDescent="0.25">
      <c r="A23" s="29">
        <v>114</v>
      </c>
      <c r="B23" s="29">
        <v>1</v>
      </c>
      <c r="C23" s="29">
        <v>1</v>
      </c>
      <c r="D23" s="30" t="s">
        <v>52</v>
      </c>
      <c r="E23" s="31" t="s">
        <v>706</v>
      </c>
      <c r="F23" s="30" t="s">
        <v>51</v>
      </c>
      <c r="G23" s="30" t="s">
        <v>17</v>
      </c>
      <c r="H23" s="32">
        <v>3671.5</v>
      </c>
      <c r="I23" s="30" t="s">
        <v>668</v>
      </c>
      <c r="J23" s="30" t="s">
        <v>19</v>
      </c>
      <c r="K23" s="30" t="s">
        <v>674</v>
      </c>
      <c r="L23" s="27">
        <f t="shared" si="0"/>
        <v>127375.38</v>
      </c>
      <c r="M23" s="27">
        <v>636.88</v>
      </c>
      <c r="N23" s="27">
        <v>126738.5</v>
      </c>
    </row>
    <row r="24" spans="1:14" ht="14.4" x14ac:dyDescent="0.25">
      <c r="A24" s="29">
        <v>115</v>
      </c>
      <c r="B24" s="29">
        <v>1</v>
      </c>
      <c r="C24" s="29">
        <v>1</v>
      </c>
      <c r="D24" s="30" t="s">
        <v>54</v>
      </c>
      <c r="E24" s="31" t="s">
        <v>707</v>
      </c>
      <c r="F24" s="30" t="s">
        <v>53</v>
      </c>
      <c r="G24" s="30" t="s">
        <v>17</v>
      </c>
      <c r="H24" s="32">
        <v>3546.11</v>
      </c>
      <c r="I24" s="30" t="s">
        <v>668</v>
      </c>
      <c r="J24" s="30" t="s">
        <v>19</v>
      </c>
      <c r="K24" s="30" t="s">
        <v>677</v>
      </c>
      <c r="L24" s="27">
        <f t="shared" si="0"/>
        <v>106140.75</v>
      </c>
      <c r="M24" s="27">
        <v>530.70000000000005</v>
      </c>
      <c r="N24" s="27">
        <v>105610.05</v>
      </c>
    </row>
    <row r="25" spans="1:14" ht="14.4" x14ac:dyDescent="0.25">
      <c r="A25" s="29">
        <v>116</v>
      </c>
      <c r="B25" s="29">
        <v>1</v>
      </c>
      <c r="C25" s="29">
        <v>1</v>
      </c>
      <c r="D25" s="30" t="s">
        <v>55</v>
      </c>
      <c r="E25" s="31" t="s">
        <v>708</v>
      </c>
      <c r="F25" s="30" t="s">
        <v>53</v>
      </c>
      <c r="G25" s="30" t="s">
        <v>17</v>
      </c>
      <c r="H25" s="32">
        <v>3380.35</v>
      </c>
      <c r="I25" s="30" t="s">
        <v>668</v>
      </c>
      <c r="J25" s="30" t="s">
        <v>19</v>
      </c>
      <c r="K25" s="30" t="s">
        <v>677</v>
      </c>
      <c r="L25" s="27">
        <f t="shared" si="0"/>
        <v>86730.709999999992</v>
      </c>
      <c r="M25" s="27">
        <v>433.65</v>
      </c>
      <c r="N25" s="27">
        <v>86297.06</v>
      </c>
    </row>
    <row r="26" spans="1:14" ht="14.4" x14ac:dyDescent="0.25">
      <c r="A26" s="29">
        <v>117</v>
      </c>
      <c r="B26" s="29">
        <v>1</v>
      </c>
      <c r="C26" s="29">
        <v>1</v>
      </c>
      <c r="D26" s="30" t="s">
        <v>57</v>
      </c>
      <c r="E26" s="31" t="s">
        <v>709</v>
      </c>
      <c r="F26" s="30" t="s">
        <v>56</v>
      </c>
      <c r="G26" s="30" t="s">
        <v>17</v>
      </c>
      <c r="H26" s="32">
        <v>3643.61</v>
      </c>
      <c r="I26" s="30" t="s">
        <v>668</v>
      </c>
      <c r="J26" s="30" t="s">
        <v>19</v>
      </c>
      <c r="K26" s="30" t="s">
        <v>677</v>
      </c>
      <c r="L26" s="27">
        <f t="shared" si="0"/>
        <v>122798.07</v>
      </c>
      <c r="M26" s="27">
        <v>613.99</v>
      </c>
      <c r="N26" s="27">
        <v>122184.08</v>
      </c>
    </row>
    <row r="27" spans="1:14" ht="14.4" x14ac:dyDescent="0.25">
      <c r="A27" s="29">
        <v>118</v>
      </c>
      <c r="B27" s="29">
        <v>1</v>
      </c>
      <c r="C27" s="29">
        <v>1</v>
      </c>
      <c r="D27" s="30" t="s">
        <v>58</v>
      </c>
      <c r="E27" s="31" t="s">
        <v>710</v>
      </c>
      <c r="F27" s="30" t="s">
        <v>56</v>
      </c>
      <c r="G27" s="30" t="s">
        <v>17</v>
      </c>
      <c r="H27" s="32">
        <v>4380.8500000000004</v>
      </c>
      <c r="I27" s="30" t="s">
        <v>668</v>
      </c>
      <c r="J27" s="30" t="s">
        <v>19</v>
      </c>
      <c r="K27" s="30" t="s">
        <v>677</v>
      </c>
      <c r="L27" s="27">
        <f t="shared" si="0"/>
        <v>121264.49</v>
      </c>
      <c r="M27" s="27">
        <v>606.32000000000005</v>
      </c>
      <c r="N27" s="27">
        <v>120658.17</v>
      </c>
    </row>
    <row r="28" spans="1:14" ht="14.4" x14ac:dyDescent="0.25">
      <c r="A28" s="29">
        <v>119</v>
      </c>
      <c r="B28" s="29">
        <v>1</v>
      </c>
      <c r="C28" s="29">
        <v>1</v>
      </c>
      <c r="D28" s="30" t="s">
        <v>59</v>
      </c>
      <c r="E28" s="31" t="s">
        <v>711</v>
      </c>
      <c r="F28" s="30" t="s">
        <v>56</v>
      </c>
      <c r="G28" s="30" t="s">
        <v>17</v>
      </c>
      <c r="H28" s="32">
        <v>5341.75</v>
      </c>
      <c r="I28" s="30" t="s">
        <v>668</v>
      </c>
      <c r="J28" s="30" t="s">
        <v>19</v>
      </c>
      <c r="K28" s="30" t="s">
        <v>677</v>
      </c>
      <c r="L28" s="27">
        <f t="shared" si="0"/>
        <v>116103.85</v>
      </c>
      <c r="M28" s="27">
        <v>580.52</v>
      </c>
      <c r="N28" s="27">
        <v>115523.33</v>
      </c>
    </row>
    <row r="29" spans="1:14" ht="14.4" x14ac:dyDescent="0.25">
      <c r="A29" s="29">
        <v>125</v>
      </c>
      <c r="B29" s="29">
        <v>1</v>
      </c>
      <c r="C29" s="29">
        <v>1</v>
      </c>
      <c r="D29" s="30" t="s">
        <v>659</v>
      </c>
      <c r="E29" s="31" t="s">
        <v>712</v>
      </c>
      <c r="F29" s="30" t="s">
        <v>60</v>
      </c>
      <c r="G29" s="30" t="s">
        <v>17</v>
      </c>
      <c r="H29" s="32">
        <v>2650.2</v>
      </c>
      <c r="I29" s="30" t="s">
        <v>668</v>
      </c>
      <c r="J29" s="30" t="s">
        <v>19</v>
      </c>
      <c r="K29" s="30" t="s">
        <v>677</v>
      </c>
      <c r="L29" s="27">
        <f t="shared" si="0"/>
        <v>91564.47</v>
      </c>
      <c r="M29" s="27">
        <v>457.82</v>
      </c>
      <c r="N29" s="27">
        <v>91106.65</v>
      </c>
    </row>
    <row r="30" spans="1:14" ht="14.4" x14ac:dyDescent="0.25">
      <c r="A30" s="29">
        <v>126</v>
      </c>
      <c r="B30" s="29">
        <v>1</v>
      </c>
      <c r="C30" s="29">
        <v>1</v>
      </c>
      <c r="D30" s="30" t="s">
        <v>62</v>
      </c>
      <c r="E30" s="31" t="s">
        <v>713</v>
      </c>
      <c r="F30" s="30" t="s">
        <v>61</v>
      </c>
      <c r="G30" s="30" t="s">
        <v>17</v>
      </c>
      <c r="H30" s="32">
        <v>3295</v>
      </c>
      <c r="I30" s="30" t="s">
        <v>668</v>
      </c>
      <c r="J30" s="30" t="s">
        <v>19</v>
      </c>
      <c r="K30" s="30" t="s">
        <v>677</v>
      </c>
      <c r="L30" s="27">
        <f t="shared" si="0"/>
        <v>88097.39</v>
      </c>
      <c r="M30" s="27">
        <v>440.49</v>
      </c>
      <c r="N30" s="27">
        <v>87656.9</v>
      </c>
    </row>
    <row r="31" spans="1:14" ht="14.4" x14ac:dyDescent="0.25">
      <c r="A31" s="29">
        <v>127</v>
      </c>
      <c r="B31" s="29">
        <v>1</v>
      </c>
      <c r="C31" s="29">
        <v>1</v>
      </c>
      <c r="D31" s="30" t="s">
        <v>64</v>
      </c>
      <c r="E31" s="31" t="s">
        <v>714</v>
      </c>
      <c r="F31" s="30" t="s">
        <v>63</v>
      </c>
      <c r="G31" s="30" t="s">
        <v>17</v>
      </c>
      <c r="H31" s="32">
        <v>4069.49</v>
      </c>
      <c r="I31" s="30" t="s">
        <v>668</v>
      </c>
      <c r="J31" s="30" t="s">
        <v>19</v>
      </c>
      <c r="K31" s="30" t="s">
        <v>677</v>
      </c>
      <c r="L31" s="27">
        <f t="shared" si="0"/>
        <v>127317.7</v>
      </c>
      <c r="M31" s="27">
        <v>636.59</v>
      </c>
      <c r="N31" s="27">
        <v>126681.11</v>
      </c>
    </row>
    <row r="32" spans="1:14" ht="14.4" x14ac:dyDescent="0.25">
      <c r="A32" s="29">
        <v>128</v>
      </c>
      <c r="B32" s="29">
        <v>1</v>
      </c>
      <c r="C32" s="29">
        <v>1</v>
      </c>
      <c r="D32" s="30" t="s">
        <v>65</v>
      </c>
      <c r="E32" s="31" t="s">
        <v>711</v>
      </c>
      <c r="F32" s="30" t="s">
        <v>63</v>
      </c>
      <c r="G32" s="30" t="s">
        <v>17</v>
      </c>
      <c r="H32" s="32">
        <v>3065.4</v>
      </c>
      <c r="I32" s="30" t="s">
        <v>668</v>
      </c>
      <c r="J32" s="30" t="s">
        <v>19</v>
      </c>
      <c r="K32" s="30" t="s">
        <v>677</v>
      </c>
      <c r="L32" s="27">
        <f t="shared" si="0"/>
        <v>80458.429999999993</v>
      </c>
      <c r="M32" s="27">
        <v>402.29</v>
      </c>
      <c r="N32" s="27">
        <v>80056.14</v>
      </c>
    </row>
    <row r="33" spans="1:14" ht="14.4" x14ac:dyDescent="0.25">
      <c r="A33" s="29">
        <v>129</v>
      </c>
      <c r="B33" s="29">
        <v>1</v>
      </c>
      <c r="C33" s="29">
        <v>1</v>
      </c>
      <c r="D33" s="30" t="s">
        <v>67</v>
      </c>
      <c r="E33" s="31" t="s">
        <v>715</v>
      </c>
      <c r="F33" s="30" t="s">
        <v>66</v>
      </c>
      <c r="G33" s="30" t="s">
        <v>17</v>
      </c>
      <c r="H33" s="32">
        <v>3168.52</v>
      </c>
      <c r="I33" s="30" t="s">
        <v>668</v>
      </c>
      <c r="J33" s="30" t="s">
        <v>19</v>
      </c>
      <c r="K33" s="30" t="s">
        <v>677</v>
      </c>
      <c r="L33" s="27">
        <f t="shared" si="0"/>
        <v>96342.560000000012</v>
      </c>
      <c r="M33" s="27">
        <v>481.71</v>
      </c>
      <c r="N33" s="27">
        <v>95860.85</v>
      </c>
    </row>
    <row r="34" spans="1:14" ht="14.4" x14ac:dyDescent="0.25">
      <c r="A34" s="29">
        <v>130</v>
      </c>
      <c r="B34" s="29">
        <v>1</v>
      </c>
      <c r="C34" s="29">
        <v>1</v>
      </c>
      <c r="D34" s="30" t="s">
        <v>69</v>
      </c>
      <c r="E34" s="31" t="s">
        <v>716</v>
      </c>
      <c r="F34" s="30" t="s">
        <v>68</v>
      </c>
      <c r="G34" s="30" t="s">
        <v>17</v>
      </c>
      <c r="H34" s="32">
        <v>2273.88</v>
      </c>
      <c r="I34" s="30" t="s">
        <v>668</v>
      </c>
      <c r="J34" s="30" t="s">
        <v>19</v>
      </c>
      <c r="K34" s="30" t="s">
        <v>677</v>
      </c>
      <c r="L34" s="27">
        <f t="shared" si="0"/>
        <v>84112.14</v>
      </c>
      <c r="M34" s="27">
        <v>420.56</v>
      </c>
      <c r="N34" s="27">
        <v>83691.58</v>
      </c>
    </row>
    <row r="35" spans="1:14" ht="14.4" x14ac:dyDescent="0.25">
      <c r="A35" s="29">
        <v>250</v>
      </c>
      <c r="B35" s="29">
        <v>1</v>
      </c>
      <c r="C35" s="29">
        <v>1</v>
      </c>
      <c r="D35" s="30" t="s">
        <v>73</v>
      </c>
      <c r="E35" s="31" t="s">
        <v>720</v>
      </c>
      <c r="F35" s="30" t="s">
        <v>71</v>
      </c>
      <c r="G35" s="30" t="s">
        <v>70</v>
      </c>
      <c r="H35" s="32">
        <v>2680.58</v>
      </c>
      <c r="I35" s="30" t="s">
        <v>668</v>
      </c>
      <c r="J35" s="30" t="s">
        <v>72</v>
      </c>
      <c r="K35" s="30" t="s">
        <v>677</v>
      </c>
      <c r="L35" s="27">
        <f t="shared" si="0"/>
        <v>92767.67</v>
      </c>
      <c r="M35" s="27">
        <v>463.84</v>
      </c>
      <c r="N35" s="27">
        <v>92303.83</v>
      </c>
    </row>
    <row r="36" spans="1:14" ht="14.4" x14ac:dyDescent="0.25">
      <c r="A36" s="29">
        <v>251</v>
      </c>
      <c r="B36" s="29">
        <v>1</v>
      </c>
      <c r="C36" s="29">
        <v>1</v>
      </c>
      <c r="D36" s="30" t="s">
        <v>75</v>
      </c>
      <c r="E36" s="31" t="s">
        <v>721</v>
      </c>
      <c r="F36" s="30" t="s">
        <v>74</v>
      </c>
      <c r="G36" s="30" t="s">
        <v>70</v>
      </c>
      <c r="H36" s="32">
        <v>2536.9499999999998</v>
      </c>
      <c r="I36" s="30" t="s">
        <v>668</v>
      </c>
      <c r="J36" s="30" t="s">
        <v>72</v>
      </c>
      <c r="K36" s="30" t="s">
        <v>677</v>
      </c>
      <c r="L36" s="27">
        <f t="shared" si="0"/>
        <v>84967.62</v>
      </c>
      <c r="M36" s="27">
        <v>424.84</v>
      </c>
      <c r="N36" s="27">
        <v>84542.78</v>
      </c>
    </row>
    <row r="37" spans="1:14" ht="14.4" x14ac:dyDescent="0.25">
      <c r="A37" s="29">
        <v>252</v>
      </c>
      <c r="B37" s="29">
        <v>1</v>
      </c>
      <c r="C37" s="29">
        <v>1</v>
      </c>
      <c r="D37" s="30" t="s">
        <v>77</v>
      </c>
      <c r="E37" s="31" t="s">
        <v>722</v>
      </c>
      <c r="F37" s="30" t="s">
        <v>76</v>
      </c>
      <c r="G37" s="30" t="s">
        <v>70</v>
      </c>
      <c r="H37" s="32">
        <v>3674.13</v>
      </c>
      <c r="I37" s="30" t="s">
        <v>668</v>
      </c>
      <c r="J37" s="30" t="s">
        <v>72</v>
      </c>
      <c r="K37" s="30" t="s">
        <v>674</v>
      </c>
      <c r="L37" s="27">
        <f t="shared" si="0"/>
        <v>128564.70000000001</v>
      </c>
      <c r="M37" s="27">
        <v>642.82000000000005</v>
      </c>
      <c r="N37" s="27">
        <v>127921.88</v>
      </c>
    </row>
    <row r="38" spans="1:14" ht="14.4" x14ac:dyDescent="0.25">
      <c r="A38" s="29">
        <v>253</v>
      </c>
      <c r="B38" s="29">
        <v>1</v>
      </c>
      <c r="C38" s="29">
        <v>1</v>
      </c>
      <c r="D38" s="30" t="s">
        <v>78</v>
      </c>
      <c r="E38" s="31" t="s">
        <v>723</v>
      </c>
      <c r="F38" s="30" t="s">
        <v>76</v>
      </c>
      <c r="G38" s="30" t="s">
        <v>70</v>
      </c>
      <c r="H38" s="32">
        <v>3239.91</v>
      </c>
      <c r="I38" s="30" t="s">
        <v>668</v>
      </c>
      <c r="J38" s="30" t="s">
        <v>72</v>
      </c>
      <c r="K38" s="30" t="s">
        <v>677</v>
      </c>
      <c r="L38" s="27">
        <f t="shared" si="0"/>
        <v>92523.12</v>
      </c>
      <c r="M38" s="27">
        <v>462.62</v>
      </c>
      <c r="N38" s="27">
        <v>92060.5</v>
      </c>
    </row>
    <row r="39" spans="1:14" ht="14.4" x14ac:dyDescent="0.25">
      <c r="A39" s="29">
        <v>254</v>
      </c>
      <c r="B39" s="29">
        <v>1</v>
      </c>
      <c r="C39" s="29">
        <v>1</v>
      </c>
      <c r="D39" s="30" t="s">
        <v>79</v>
      </c>
      <c r="E39" s="31" t="s">
        <v>724</v>
      </c>
      <c r="F39" s="30" t="s">
        <v>76</v>
      </c>
      <c r="G39" s="30" t="s">
        <v>70</v>
      </c>
      <c r="H39" s="32">
        <v>3345.66</v>
      </c>
      <c r="I39" s="30" t="s">
        <v>668</v>
      </c>
      <c r="J39" s="30" t="s">
        <v>72</v>
      </c>
      <c r="K39" s="30" t="s">
        <v>677</v>
      </c>
      <c r="L39" s="27">
        <f t="shared" si="0"/>
        <v>94610.760000000009</v>
      </c>
      <c r="M39" s="27">
        <v>473.05</v>
      </c>
      <c r="N39" s="27">
        <v>94137.71</v>
      </c>
    </row>
    <row r="40" spans="1:14" ht="14.4" x14ac:dyDescent="0.25">
      <c r="A40" s="29">
        <v>255</v>
      </c>
      <c r="B40" s="29">
        <v>1</v>
      </c>
      <c r="C40" s="29">
        <v>1</v>
      </c>
      <c r="D40" s="30" t="s">
        <v>81</v>
      </c>
      <c r="E40" s="31" t="s">
        <v>725</v>
      </c>
      <c r="F40" s="30" t="s">
        <v>80</v>
      </c>
      <c r="G40" s="30" t="s">
        <v>70</v>
      </c>
      <c r="H40" s="32">
        <v>4452.55</v>
      </c>
      <c r="I40" s="30" t="s">
        <v>668</v>
      </c>
      <c r="J40" s="30" t="s">
        <v>72</v>
      </c>
      <c r="K40" s="30" t="s">
        <v>674</v>
      </c>
      <c r="L40" s="27">
        <f t="shared" si="0"/>
        <v>179865.03</v>
      </c>
      <c r="M40" s="27">
        <v>899.33</v>
      </c>
      <c r="N40" s="27">
        <v>178965.7</v>
      </c>
    </row>
    <row r="41" spans="1:14" ht="14.4" x14ac:dyDescent="0.25">
      <c r="A41" s="29">
        <v>256</v>
      </c>
      <c r="B41" s="29">
        <v>1</v>
      </c>
      <c r="C41" s="29">
        <v>1</v>
      </c>
      <c r="D41" s="30" t="s">
        <v>83</v>
      </c>
      <c r="E41" s="31" t="s">
        <v>726</v>
      </c>
      <c r="F41" s="30" t="s">
        <v>82</v>
      </c>
      <c r="G41" s="30" t="s">
        <v>70</v>
      </c>
      <c r="H41" s="32">
        <v>3709</v>
      </c>
      <c r="I41" s="30" t="s">
        <v>668</v>
      </c>
      <c r="J41" s="30" t="s">
        <v>72</v>
      </c>
      <c r="K41" s="30" t="s">
        <v>677</v>
      </c>
      <c r="L41" s="27">
        <f t="shared" si="0"/>
        <v>112928.88</v>
      </c>
      <c r="M41" s="27">
        <v>564.64</v>
      </c>
      <c r="N41" s="27">
        <v>112364.24</v>
      </c>
    </row>
    <row r="42" spans="1:14" ht="14.4" x14ac:dyDescent="0.25">
      <c r="A42" s="29">
        <v>257</v>
      </c>
      <c r="B42" s="29">
        <v>1</v>
      </c>
      <c r="C42" s="29">
        <v>1</v>
      </c>
      <c r="D42" s="30" t="s">
        <v>84</v>
      </c>
      <c r="E42" s="31" t="s">
        <v>727</v>
      </c>
      <c r="F42" s="30" t="s">
        <v>82</v>
      </c>
      <c r="G42" s="30" t="s">
        <v>70</v>
      </c>
      <c r="H42" s="32">
        <v>3368.65</v>
      </c>
      <c r="I42" s="30" t="s">
        <v>668</v>
      </c>
      <c r="J42" s="30" t="s">
        <v>72</v>
      </c>
      <c r="K42" s="30" t="s">
        <v>677</v>
      </c>
      <c r="L42" s="27">
        <f t="shared" si="0"/>
        <v>103565.38</v>
      </c>
      <c r="M42" s="27">
        <v>517.83000000000004</v>
      </c>
      <c r="N42" s="27">
        <v>103047.55</v>
      </c>
    </row>
    <row r="43" spans="1:14" ht="14.4" x14ac:dyDescent="0.25">
      <c r="A43" s="29">
        <v>79</v>
      </c>
      <c r="B43" s="29">
        <v>1</v>
      </c>
      <c r="C43" s="29">
        <v>1</v>
      </c>
      <c r="D43" s="30" t="s">
        <v>87</v>
      </c>
      <c r="E43" s="31" t="s">
        <v>728</v>
      </c>
      <c r="F43" s="30" t="s">
        <v>86</v>
      </c>
      <c r="G43" s="30" t="s">
        <v>85</v>
      </c>
      <c r="H43" s="32">
        <v>2079.9299999999998</v>
      </c>
      <c r="I43" s="30" t="s">
        <v>668</v>
      </c>
      <c r="J43" s="30" t="s">
        <v>72</v>
      </c>
      <c r="K43" s="30" t="s">
        <v>677</v>
      </c>
      <c r="L43" s="27">
        <f t="shared" si="0"/>
        <v>88996.89</v>
      </c>
      <c r="M43" s="27">
        <v>444.98</v>
      </c>
      <c r="N43" s="27">
        <v>88551.91</v>
      </c>
    </row>
    <row r="44" spans="1:14" ht="14.4" x14ac:dyDescent="0.25">
      <c r="A44" s="29">
        <v>80</v>
      </c>
      <c r="B44" s="29">
        <v>1</v>
      </c>
      <c r="C44" s="29">
        <v>1</v>
      </c>
      <c r="D44" s="30" t="s">
        <v>89</v>
      </c>
      <c r="E44" s="31" t="s">
        <v>729</v>
      </c>
      <c r="F44" s="30" t="s">
        <v>88</v>
      </c>
      <c r="G44" s="30" t="s">
        <v>85</v>
      </c>
      <c r="H44" s="32">
        <v>2813.74</v>
      </c>
      <c r="I44" s="30" t="s">
        <v>668</v>
      </c>
      <c r="J44" s="30" t="s">
        <v>72</v>
      </c>
      <c r="K44" s="30" t="s">
        <v>677</v>
      </c>
      <c r="L44" s="27">
        <f t="shared" si="0"/>
        <v>84654.64</v>
      </c>
      <c r="M44" s="27">
        <v>423.27</v>
      </c>
      <c r="N44" s="27">
        <v>84231.37</v>
      </c>
    </row>
    <row r="45" spans="1:14" ht="14.4" x14ac:dyDescent="0.25">
      <c r="A45" s="29">
        <v>81</v>
      </c>
      <c r="B45" s="29">
        <v>1</v>
      </c>
      <c r="C45" s="29">
        <v>1</v>
      </c>
      <c r="D45" s="30" t="s">
        <v>91</v>
      </c>
      <c r="E45" s="31" t="s">
        <v>730</v>
      </c>
      <c r="F45" s="30" t="s">
        <v>90</v>
      </c>
      <c r="G45" s="30" t="s">
        <v>85</v>
      </c>
      <c r="H45" s="32">
        <v>2722.89</v>
      </c>
      <c r="I45" s="30" t="s">
        <v>668</v>
      </c>
      <c r="J45" s="30" t="s">
        <v>72</v>
      </c>
      <c r="K45" s="30" t="s">
        <v>677</v>
      </c>
      <c r="L45" s="27">
        <f t="shared" si="0"/>
        <v>91950.46</v>
      </c>
      <c r="M45" s="27">
        <v>459.75</v>
      </c>
      <c r="N45" s="27">
        <v>91490.71</v>
      </c>
    </row>
    <row r="46" spans="1:14" ht="14.4" x14ac:dyDescent="0.25">
      <c r="A46" s="29">
        <v>82</v>
      </c>
      <c r="B46" s="29">
        <v>1</v>
      </c>
      <c r="C46" s="29">
        <v>1</v>
      </c>
      <c r="D46" s="30" t="s">
        <v>93</v>
      </c>
      <c r="E46" s="31" t="s">
        <v>731</v>
      </c>
      <c r="F46" s="30" t="s">
        <v>92</v>
      </c>
      <c r="G46" s="30" t="s">
        <v>85</v>
      </c>
      <c r="H46" s="32">
        <v>901.26</v>
      </c>
      <c r="I46" s="30" t="s">
        <v>668</v>
      </c>
      <c r="J46" s="30" t="s">
        <v>72</v>
      </c>
      <c r="K46" s="30" t="s">
        <v>677</v>
      </c>
      <c r="L46" s="27">
        <f t="shared" si="0"/>
        <v>60112.939999999995</v>
      </c>
      <c r="M46" s="27">
        <v>300.56</v>
      </c>
      <c r="N46" s="27">
        <v>59812.38</v>
      </c>
    </row>
    <row r="47" spans="1:14" ht="14.4" x14ac:dyDescent="0.25">
      <c r="A47" s="29">
        <v>83</v>
      </c>
      <c r="B47" s="29">
        <v>1</v>
      </c>
      <c r="C47" s="29">
        <v>1</v>
      </c>
      <c r="D47" s="30" t="s">
        <v>95</v>
      </c>
      <c r="E47" s="31" t="s">
        <v>732</v>
      </c>
      <c r="F47" s="30" t="s">
        <v>94</v>
      </c>
      <c r="G47" s="30" t="s">
        <v>85</v>
      </c>
      <c r="H47" s="32">
        <v>3724.57</v>
      </c>
      <c r="I47" s="30" t="s">
        <v>668</v>
      </c>
      <c r="J47" s="30" t="s">
        <v>72</v>
      </c>
      <c r="K47" s="30" t="s">
        <v>705</v>
      </c>
      <c r="L47" s="27">
        <f t="shared" si="0"/>
        <v>115999.52</v>
      </c>
      <c r="M47" s="27">
        <v>580</v>
      </c>
      <c r="N47" s="27">
        <v>115419.52</v>
      </c>
    </row>
    <row r="48" spans="1:14" ht="14.4" x14ac:dyDescent="0.25">
      <c r="A48" s="29">
        <v>84</v>
      </c>
      <c r="B48" s="29">
        <v>1</v>
      </c>
      <c r="C48" s="29">
        <v>1</v>
      </c>
      <c r="D48" s="30" t="s">
        <v>97</v>
      </c>
      <c r="E48" s="44" t="s">
        <v>910</v>
      </c>
      <c r="F48" s="30" t="s">
        <v>96</v>
      </c>
      <c r="G48" s="30" t="s">
        <v>85</v>
      </c>
      <c r="H48" s="32">
        <v>3061.75</v>
      </c>
      <c r="I48" s="30" t="s">
        <v>668</v>
      </c>
      <c r="J48" s="30" t="s">
        <v>72</v>
      </c>
      <c r="K48" s="30" t="s">
        <v>705</v>
      </c>
      <c r="L48" s="27">
        <f t="shared" si="0"/>
        <v>183955.72</v>
      </c>
      <c r="M48" s="27">
        <v>919.78</v>
      </c>
      <c r="N48" s="27">
        <v>183035.94</v>
      </c>
    </row>
    <row r="49" spans="1:14" ht="14.4" x14ac:dyDescent="0.25">
      <c r="A49" s="29">
        <v>85</v>
      </c>
      <c r="B49" s="29">
        <v>1</v>
      </c>
      <c r="C49" s="29">
        <v>1</v>
      </c>
      <c r="D49" s="30" t="s">
        <v>99</v>
      </c>
      <c r="E49" s="31" t="s">
        <v>733</v>
      </c>
      <c r="F49" s="30" t="s">
        <v>98</v>
      </c>
      <c r="G49" s="30" t="s">
        <v>85</v>
      </c>
      <c r="H49" s="32">
        <v>2930.8</v>
      </c>
      <c r="I49" s="30" t="s">
        <v>668</v>
      </c>
      <c r="J49" s="30" t="s">
        <v>72</v>
      </c>
      <c r="K49" s="30" t="s">
        <v>677</v>
      </c>
      <c r="L49" s="27">
        <f t="shared" si="0"/>
        <v>90820.27</v>
      </c>
      <c r="M49" s="27">
        <v>454.1</v>
      </c>
      <c r="N49" s="27">
        <v>90366.17</v>
      </c>
    </row>
    <row r="50" spans="1:14" ht="14.4" x14ac:dyDescent="0.25">
      <c r="A50" s="29">
        <v>86</v>
      </c>
      <c r="B50" s="29">
        <v>1</v>
      </c>
      <c r="C50" s="29">
        <v>1</v>
      </c>
      <c r="D50" s="30" t="s">
        <v>100</v>
      </c>
      <c r="E50" s="31" t="s">
        <v>734</v>
      </c>
      <c r="F50" s="30" t="s">
        <v>98</v>
      </c>
      <c r="G50" s="30" t="s">
        <v>85</v>
      </c>
      <c r="H50" s="32">
        <v>2536.65</v>
      </c>
      <c r="I50" s="30" t="s">
        <v>668</v>
      </c>
      <c r="J50" s="30" t="s">
        <v>72</v>
      </c>
      <c r="K50" s="30" t="s">
        <v>677</v>
      </c>
      <c r="L50" s="27">
        <f t="shared" si="0"/>
        <v>87081.94</v>
      </c>
      <c r="M50" s="27">
        <v>435.41</v>
      </c>
      <c r="N50" s="27">
        <v>86646.53</v>
      </c>
    </row>
    <row r="51" spans="1:14" ht="14.4" x14ac:dyDescent="0.25">
      <c r="A51" s="29">
        <v>87</v>
      </c>
      <c r="B51" s="29">
        <v>1</v>
      </c>
      <c r="C51" s="29">
        <v>1</v>
      </c>
      <c r="D51" s="30" t="s">
        <v>102</v>
      </c>
      <c r="E51" s="31" t="s">
        <v>735</v>
      </c>
      <c r="F51" s="30" t="s">
        <v>101</v>
      </c>
      <c r="G51" s="30" t="s">
        <v>85</v>
      </c>
      <c r="H51" s="32">
        <v>1221.93</v>
      </c>
      <c r="I51" s="30" t="s">
        <v>668</v>
      </c>
      <c r="J51" s="30" t="s">
        <v>72</v>
      </c>
      <c r="K51" s="30" t="s">
        <v>677</v>
      </c>
      <c r="L51" s="27">
        <f t="shared" si="0"/>
        <v>79315.48</v>
      </c>
      <c r="M51" s="27">
        <v>396.58</v>
      </c>
      <c r="N51" s="27">
        <v>78918.899999999994</v>
      </c>
    </row>
    <row r="52" spans="1:14" ht="14.4" x14ac:dyDescent="0.25">
      <c r="A52" s="29">
        <v>88</v>
      </c>
      <c r="B52" s="29">
        <v>1</v>
      </c>
      <c r="C52" s="29">
        <v>1</v>
      </c>
      <c r="D52" s="30" t="s">
        <v>104</v>
      </c>
      <c r="E52" s="31" t="s">
        <v>736</v>
      </c>
      <c r="F52" s="30" t="s">
        <v>103</v>
      </c>
      <c r="G52" s="30" t="s">
        <v>85</v>
      </c>
      <c r="H52" s="32">
        <v>3789.1</v>
      </c>
      <c r="I52" s="30" t="s">
        <v>668</v>
      </c>
      <c r="J52" s="30" t="s">
        <v>72</v>
      </c>
      <c r="K52" s="30" t="s">
        <v>677</v>
      </c>
      <c r="L52" s="27">
        <f t="shared" si="0"/>
        <v>145350.07999999999</v>
      </c>
      <c r="M52" s="27">
        <v>726.75</v>
      </c>
      <c r="N52" s="27">
        <v>144623.32999999999</v>
      </c>
    </row>
    <row r="53" spans="1:14" ht="14.4" x14ac:dyDescent="0.25">
      <c r="A53" s="29">
        <v>89</v>
      </c>
      <c r="B53" s="29">
        <v>1</v>
      </c>
      <c r="C53" s="29">
        <v>1</v>
      </c>
      <c r="D53" s="30" t="s">
        <v>106</v>
      </c>
      <c r="E53" s="31" t="s">
        <v>737</v>
      </c>
      <c r="F53" s="30" t="s">
        <v>105</v>
      </c>
      <c r="G53" s="30" t="s">
        <v>85</v>
      </c>
      <c r="H53" s="32">
        <v>2229.15</v>
      </c>
      <c r="I53" s="30" t="s">
        <v>668</v>
      </c>
      <c r="J53" s="30" t="s">
        <v>72</v>
      </c>
      <c r="K53" s="30" t="s">
        <v>677</v>
      </c>
      <c r="L53" s="27">
        <f t="shared" si="0"/>
        <v>84559.59</v>
      </c>
      <c r="M53" s="27">
        <v>422.8</v>
      </c>
      <c r="N53" s="27">
        <v>84136.79</v>
      </c>
    </row>
    <row r="54" spans="1:14" ht="14.4" x14ac:dyDescent="0.25">
      <c r="A54" s="29">
        <v>194</v>
      </c>
      <c r="B54" s="29">
        <v>2</v>
      </c>
      <c r="C54" s="29">
        <v>2</v>
      </c>
      <c r="D54" s="30" t="s">
        <v>110</v>
      </c>
      <c r="E54" s="31" t="s">
        <v>773</v>
      </c>
      <c r="F54" s="30" t="s">
        <v>108</v>
      </c>
      <c r="G54" s="30" t="s">
        <v>107</v>
      </c>
      <c r="H54" s="32">
        <v>2476.59</v>
      </c>
      <c r="I54" s="30" t="s">
        <v>668</v>
      </c>
      <c r="J54" s="30" t="s">
        <v>109</v>
      </c>
      <c r="K54" s="30" t="s">
        <v>677</v>
      </c>
      <c r="L54" s="27">
        <f t="shared" si="0"/>
        <v>100982.37999999999</v>
      </c>
      <c r="M54" s="27">
        <f>504.91+0.03</f>
        <v>504.94</v>
      </c>
      <c r="N54" s="27">
        <f>100477.4+0.04</f>
        <v>100477.43999999999</v>
      </c>
    </row>
    <row r="55" spans="1:14" ht="14.4" x14ac:dyDescent="0.25">
      <c r="A55" s="29">
        <v>131</v>
      </c>
      <c r="B55" s="29">
        <v>2</v>
      </c>
      <c r="C55" s="29">
        <v>2</v>
      </c>
      <c r="D55" s="30" t="s">
        <v>113</v>
      </c>
      <c r="E55" s="31" t="s">
        <v>717</v>
      </c>
      <c r="F55" s="30" t="s">
        <v>112</v>
      </c>
      <c r="G55" s="30" t="s">
        <v>111</v>
      </c>
      <c r="H55" s="32">
        <v>2346.21</v>
      </c>
      <c r="I55" s="30" t="s">
        <v>668</v>
      </c>
      <c r="J55" s="30" t="s">
        <v>72</v>
      </c>
      <c r="K55" s="30" t="s">
        <v>677</v>
      </c>
      <c r="L55" s="27">
        <f t="shared" si="0"/>
        <v>96400.12</v>
      </c>
      <c r="M55" s="27">
        <v>482</v>
      </c>
      <c r="N55" s="27">
        <v>95918.12</v>
      </c>
    </row>
    <row r="56" spans="1:14" ht="14.4" x14ac:dyDescent="0.25">
      <c r="A56" s="29">
        <v>132</v>
      </c>
      <c r="B56" s="29">
        <v>2</v>
      </c>
      <c r="C56" s="29">
        <v>2</v>
      </c>
      <c r="D56" s="30" t="s">
        <v>114</v>
      </c>
      <c r="E56" s="31" t="s">
        <v>718</v>
      </c>
      <c r="F56" s="30" t="s">
        <v>112</v>
      </c>
      <c r="G56" s="30" t="s">
        <v>111</v>
      </c>
      <c r="H56" s="32">
        <v>3867.56</v>
      </c>
      <c r="I56" s="30" t="s">
        <v>668</v>
      </c>
      <c r="J56" s="30" t="s">
        <v>72</v>
      </c>
      <c r="K56" s="30" t="s">
        <v>677</v>
      </c>
      <c r="L56" s="27">
        <f t="shared" si="0"/>
        <v>116739.29</v>
      </c>
      <c r="M56" s="27">
        <v>583.70000000000005</v>
      </c>
      <c r="N56" s="27">
        <v>116155.59</v>
      </c>
    </row>
    <row r="57" spans="1:14" ht="14.4" x14ac:dyDescent="0.25">
      <c r="A57" s="29">
        <v>133</v>
      </c>
      <c r="B57" s="29">
        <v>2</v>
      </c>
      <c r="C57" s="29">
        <v>2</v>
      </c>
      <c r="D57" s="30" t="s">
        <v>115</v>
      </c>
      <c r="E57" s="31" t="s">
        <v>719</v>
      </c>
      <c r="F57" s="30" t="s">
        <v>112</v>
      </c>
      <c r="G57" s="30" t="s">
        <v>111</v>
      </c>
      <c r="H57" s="32">
        <v>3503</v>
      </c>
      <c r="I57" s="30" t="s">
        <v>668</v>
      </c>
      <c r="J57" s="30" t="s">
        <v>72</v>
      </c>
      <c r="K57" s="30" t="s">
        <v>677</v>
      </c>
      <c r="L57" s="27">
        <f t="shared" si="0"/>
        <v>118536.9</v>
      </c>
      <c r="M57" s="27">
        <v>592.67999999999995</v>
      </c>
      <c r="N57" s="27">
        <v>117944.22</v>
      </c>
    </row>
    <row r="58" spans="1:14" ht="14.4" x14ac:dyDescent="0.25">
      <c r="A58" s="29">
        <v>134</v>
      </c>
      <c r="B58" s="29">
        <v>2</v>
      </c>
      <c r="C58" s="29">
        <v>2</v>
      </c>
      <c r="D58" s="30" t="s">
        <v>118</v>
      </c>
      <c r="E58" s="31" t="s">
        <v>673</v>
      </c>
      <c r="F58" s="30" t="s">
        <v>116</v>
      </c>
      <c r="G58" s="30" t="s">
        <v>111</v>
      </c>
      <c r="H58" s="32">
        <v>4036.89</v>
      </c>
      <c r="I58" s="30" t="s">
        <v>668</v>
      </c>
      <c r="J58" s="30" t="s">
        <v>117</v>
      </c>
      <c r="K58" s="30" t="s">
        <v>674</v>
      </c>
      <c r="L58" s="27">
        <f t="shared" si="0"/>
        <v>115614.88</v>
      </c>
      <c r="M58" s="27">
        <v>578.07000000000005</v>
      </c>
      <c r="N58" s="27">
        <v>115036.81</v>
      </c>
    </row>
    <row r="59" spans="1:14" ht="14.4" x14ac:dyDescent="0.25">
      <c r="A59" s="29">
        <v>135</v>
      </c>
      <c r="B59" s="29">
        <v>2</v>
      </c>
      <c r="C59" s="29">
        <v>2</v>
      </c>
      <c r="D59" s="30" t="s">
        <v>119</v>
      </c>
      <c r="E59" s="31" t="s">
        <v>675</v>
      </c>
      <c r="F59" s="30" t="s">
        <v>116</v>
      </c>
      <c r="G59" s="30" t="s">
        <v>111</v>
      </c>
      <c r="H59" s="32">
        <v>4308.8999999999996</v>
      </c>
      <c r="I59" s="30" t="s">
        <v>668</v>
      </c>
      <c r="J59" s="30" t="s">
        <v>117</v>
      </c>
      <c r="K59" s="30" t="s">
        <v>674</v>
      </c>
      <c r="L59" s="27">
        <f t="shared" si="0"/>
        <v>152253.5</v>
      </c>
      <c r="M59" s="27">
        <v>761.27</v>
      </c>
      <c r="N59" s="27">
        <v>151492.23000000001</v>
      </c>
    </row>
    <row r="60" spans="1:14" ht="14.4" x14ac:dyDescent="0.25">
      <c r="A60" s="29">
        <v>136</v>
      </c>
      <c r="B60" s="29">
        <v>2</v>
      </c>
      <c r="C60" s="29">
        <v>2</v>
      </c>
      <c r="D60" s="30" t="s">
        <v>120</v>
      </c>
      <c r="E60" s="31" t="s">
        <v>676</v>
      </c>
      <c r="F60" s="30" t="s">
        <v>116</v>
      </c>
      <c r="G60" s="30" t="s">
        <v>111</v>
      </c>
      <c r="H60" s="32">
        <v>3946.85</v>
      </c>
      <c r="I60" s="30" t="s">
        <v>668</v>
      </c>
      <c r="J60" s="30" t="s">
        <v>117</v>
      </c>
      <c r="K60" s="30" t="s">
        <v>677</v>
      </c>
      <c r="L60" s="27">
        <f t="shared" si="0"/>
        <v>117172.8</v>
      </c>
      <c r="M60" s="27">
        <v>585.86</v>
      </c>
      <c r="N60" s="27">
        <v>116586.94</v>
      </c>
    </row>
    <row r="61" spans="1:14" ht="14.4" x14ac:dyDescent="0.25">
      <c r="A61" s="29">
        <v>137</v>
      </c>
      <c r="B61" s="29">
        <v>2</v>
      </c>
      <c r="C61" s="29">
        <v>2</v>
      </c>
      <c r="D61" s="30" t="s">
        <v>121</v>
      </c>
      <c r="E61" s="31" t="s">
        <v>678</v>
      </c>
      <c r="F61" s="30" t="s">
        <v>116</v>
      </c>
      <c r="G61" s="30" t="s">
        <v>111</v>
      </c>
      <c r="H61" s="32">
        <v>3199.94</v>
      </c>
      <c r="I61" s="30" t="s">
        <v>668</v>
      </c>
      <c r="J61" s="30" t="s">
        <v>117</v>
      </c>
      <c r="K61" s="30" t="s">
        <v>677</v>
      </c>
      <c r="L61" s="27">
        <f t="shared" si="0"/>
        <v>96928.68</v>
      </c>
      <c r="M61" s="27">
        <v>484.64</v>
      </c>
      <c r="N61" s="27">
        <v>96444.04</v>
      </c>
    </row>
    <row r="62" spans="1:14" ht="14.4" x14ac:dyDescent="0.25">
      <c r="A62" s="29">
        <v>138</v>
      </c>
      <c r="B62" s="29">
        <v>2</v>
      </c>
      <c r="C62" s="29">
        <v>2</v>
      </c>
      <c r="D62" s="30" t="s">
        <v>122</v>
      </c>
      <c r="E62" s="31" t="s">
        <v>679</v>
      </c>
      <c r="F62" s="30" t="s">
        <v>116</v>
      </c>
      <c r="G62" s="30" t="s">
        <v>111</v>
      </c>
      <c r="H62" s="32">
        <v>3614</v>
      </c>
      <c r="I62" s="30" t="s">
        <v>668</v>
      </c>
      <c r="J62" s="30" t="s">
        <v>117</v>
      </c>
      <c r="K62" s="30" t="s">
        <v>677</v>
      </c>
      <c r="L62" s="27">
        <f t="shared" si="0"/>
        <v>118170.85</v>
      </c>
      <c r="M62" s="27">
        <v>590.85</v>
      </c>
      <c r="N62" s="27">
        <v>117580</v>
      </c>
    </row>
    <row r="63" spans="1:14" ht="14.4" x14ac:dyDescent="0.25">
      <c r="A63" s="29">
        <v>139</v>
      </c>
      <c r="B63" s="29">
        <v>2</v>
      </c>
      <c r="C63" s="29">
        <v>2</v>
      </c>
      <c r="D63" s="30" t="s">
        <v>123</v>
      </c>
      <c r="E63" s="31" t="s">
        <v>680</v>
      </c>
      <c r="F63" s="30" t="s">
        <v>116</v>
      </c>
      <c r="G63" s="30" t="s">
        <v>111</v>
      </c>
      <c r="H63" s="32">
        <v>4468.95</v>
      </c>
      <c r="I63" s="30" t="s">
        <v>668</v>
      </c>
      <c r="J63" s="30" t="s">
        <v>117</v>
      </c>
      <c r="K63" s="30" t="s">
        <v>677</v>
      </c>
      <c r="L63" s="27">
        <f t="shared" si="0"/>
        <v>123915.73</v>
      </c>
      <c r="M63" s="27">
        <v>619.58000000000004</v>
      </c>
      <c r="N63" s="27">
        <v>123296.15</v>
      </c>
    </row>
    <row r="64" spans="1:14" ht="14.4" x14ac:dyDescent="0.25">
      <c r="A64" s="29">
        <v>140</v>
      </c>
      <c r="B64" s="29">
        <v>2</v>
      </c>
      <c r="C64" s="29">
        <v>2</v>
      </c>
      <c r="D64" s="30" t="s">
        <v>124</v>
      </c>
      <c r="E64" s="31" t="s">
        <v>681</v>
      </c>
      <c r="F64" s="30" t="s">
        <v>116</v>
      </c>
      <c r="G64" s="30" t="s">
        <v>111</v>
      </c>
      <c r="H64" s="32">
        <v>2998.6</v>
      </c>
      <c r="I64" s="30" t="s">
        <v>668</v>
      </c>
      <c r="J64" s="30" t="s">
        <v>117</v>
      </c>
      <c r="K64" s="30" t="s">
        <v>677</v>
      </c>
      <c r="L64" s="27">
        <f t="shared" si="0"/>
        <v>93607.67</v>
      </c>
      <c r="M64" s="27">
        <v>468.04</v>
      </c>
      <c r="N64" s="27">
        <v>93139.63</v>
      </c>
    </row>
    <row r="65" spans="1:14" ht="14.4" x14ac:dyDescent="0.25">
      <c r="A65" s="29">
        <v>141</v>
      </c>
      <c r="B65" s="29">
        <v>2</v>
      </c>
      <c r="C65" s="29">
        <v>2</v>
      </c>
      <c r="D65" s="30" t="s">
        <v>125</v>
      </c>
      <c r="E65" s="31" t="s">
        <v>682</v>
      </c>
      <c r="F65" s="30" t="s">
        <v>116</v>
      </c>
      <c r="G65" s="30" t="s">
        <v>111</v>
      </c>
      <c r="H65" s="32">
        <v>3629.01</v>
      </c>
      <c r="I65" s="30" t="s">
        <v>668</v>
      </c>
      <c r="J65" s="30" t="s">
        <v>117</v>
      </c>
      <c r="K65" s="30" t="s">
        <v>677</v>
      </c>
      <c r="L65" s="27">
        <f t="shared" si="0"/>
        <v>91973.22</v>
      </c>
      <c r="M65" s="27">
        <v>459.87</v>
      </c>
      <c r="N65" s="27">
        <v>91513.35</v>
      </c>
    </row>
    <row r="66" spans="1:14" ht="14.4" x14ac:dyDescent="0.25">
      <c r="A66" s="29">
        <v>142</v>
      </c>
      <c r="B66" s="29">
        <v>2</v>
      </c>
      <c r="C66" s="29">
        <v>2</v>
      </c>
      <c r="D66" s="30" t="s">
        <v>126</v>
      </c>
      <c r="E66" s="31" t="s">
        <v>683</v>
      </c>
      <c r="F66" s="30" t="s">
        <v>116</v>
      </c>
      <c r="G66" s="30" t="s">
        <v>111</v>
      </c>
      <c r="H66" s="32">
        <v>3881.35</v>
      </c>
      <c r="I66" s="30" t="s">
        <v>668</v>
      </c>
      <c r="J66" s="30" t="s">
        <v>117</v>
      </c>
      <c r="K66" s="30" t="s">
        <v>677</v>
      </c>
      <c r="L66" s="27">
        <f t="shared" si="0"/>
        <v>122635.98999999999</v>
      </c>
      <c r="M66" s="27">
        <v>613.17999999999995</v>
      </c>
      <c r="N66" s="27">
        <v>122022.81</v>
      </c>
    </row>
    <row r="67" spans="1:14" ht="14.4" x14ac:dyDescent="0.25">
      <c r="A67" s="29">
        <v>143</v>
      </c>
      <c r="B67" s="29">
        <v>2</v>
      </c>
      <c r="C67" s="29">
        <v>2</v>
      </c>
      <c r="D67" s="30" t="s">
        <v>130</v>
      </c>
      <c r="E67" s="31" t="s">
        <v>800</v>
      </c>
      <c r="F67" s="30" t="s">
        <v>128</v>
      </c>
      <c r="G67" s="30" t="s">
        <v>127</v>
      </c>
      <c r="H67" s="32">
        <v>3709.81</v>
      </c>
      <c r="I67" s="30" t="s">
        <v>668</v>
      </c>
      <c r="J67" s="30" t="s">
        <v>129</v>
      </c>
      <c r="K67" s="30" t="s">
        <v>677</v>
      </c>
      <c r="L67" s="27">
        <f t="shared" ref="L67:L130" si="1">M67+N67</f>
        <v>137562.41</v>
      </c>
      <c r="M67" s="27">
        <v>687.81</v>
      </c>
      <c r="N67" s="27">
        <v>136874.6</v>
      </c>
    </row>
    <row r="68" spans="1:14" ht="14.4" x14ac:dyDescent="0.25">
      <c r="A68" s="29">
        <v>144</v>
      </c>
      <c r="B68" s="29">
        <v>2</v>
      </c>
      <c r="C68" s="29">
        <v>2</v>
      </c>
      <c r="D68" s="30" t="s">
        <v>132</v>
      </c>
      <c r="E68" s="31" t="s">
        <v>801</v>
      </c>
      <c r="F68" s="30" t="s">
        <v>131</v>
      </c>
      <c r="G68" s="30" t="s">
        <v>127</v>
      </c>
      <c r="H68" s="32">
        <v>3650.25</v>
      </c>
      <c r="I68" s="30" t="s">
        <v>668</v>
      </c>
      <c r="J68" s="30" t="s">
        <v>129</v>
      </c>
      <c r="K68" s="30" t="s">
        <v>677</v>
      </c>
      <c r="L68" s="27">
        <f t="shared" si="1"/>
        <v>155505.5</v>
      </c>
      <c r="M68" s="27">
        <v>777.53</v>
      </c>
      <c r="N68" s="27">
        <v>154727.97</v>
      </c>
    </row>
    <row r="69" spans="1:14" ht="14.4" x14ac:dyDescent="0.25">
      <c r="A69" s="29">
        <v>145</v>
      </c>
      <c r="B69" s="29">
        <v>2</v>
      </c>
      <c r="C69" s="29">
        <v>2</v>
      </c>
      <c r="D69" s="30" t="s">
        <v>134</v>
      </c>
      <c r="E69" s="31" t="s">
        <v>802</v>
      </c>
      <c r="F69" s="30" t="s">
        <v>133</v>
      </c>
      <c r="G69" s="30" t="s">
        <v>127</v>
      </c>
      <c r="H69" s="32">
        <v>3715.9</v>
      </c>
      <c r="I69" s="30" t="s">
        <v>668</v>
      </c>
      <c r="J69" s="30" t="s">
        <v>129</v>
      </c>
      <c r="K69" s="30" t="s">
        <v>677</v>
      </c>
      <c r="L69" s="27">
        <f t="shared" si="1"/>
        <v>117391.88</v>
      </c>
      <c r="M69" s="27">
        <v>586.96</v>
      </c>
      <c r="N69" s="27">
        <v>116804.92</v>
      </c>
    </row>
    <row r="70" spans="1:14" ht="14.4" x14ac:dyDescent="0.25">
      <c r="A70" s="29">
        <v>146</v>
      </c>
      <c r="B70" s="29">
        <v>2</v>
      </c>
      <c r="C70" s="29">
        <v>2</v>
      </c>
      <c r="D70" s="30" t="s">
        <v>136</v>
      </c>
      <c r="E70" s="31" t="s">
        <v>803</v>
      </c>
      <c r="F70" s="30" t="s">
        <v>135</v>
      </c>
      <c r="G70" s="30" t="s">
        <v>127</v>
      </c>
      <c r="H70" s="32">
        <v>3722.02</v>
      </c>
      <c r="I70" s="30" t="s">
        <v>668</v>
      </c>
      <c r="J70" s="30" t="s">
        <v>129</v>
      </c>
      <c r="K70" s="30" t="s">
        <v>677</v>
      </c>
      <c r="L70" s="27">
        <f t="shared" si="1"/>
        <v>125617.12</v>
      </c>
      <c r="M70" s="27">
        <v>628.09</v>
      </c>
      <c r="N70" s="27">
        <v>124989.03</v>
      </c>
    </row>
    <row r="71" spans="1:14" ht="14.4" x14ac:dyDescent="0.25">
      <c r="A71" s="29">
        <v>147</v>
      </c>
      <c r="B71" s="29">
        <v>2</v>
      </c>
      <c r="C71" s="29">
        <v>2</v>
      </c>
      <c r="D71" s="30" t="s">
        <v>138</v>
      </c>
      <c r="E71" s="31" t="s">
        <v>804</v>
      </c>
      <c r="F71" s="30" t="s">
        <v>137</v>
      </c>
      <c r="G71" s="30" t="s">
        <v>127</v>
      </c>
      <c r="H71" s="32">
        <v>4638.67</v>
      </c>
      <c r="I71" s="30" t="s">
        <v>668</v>
      </c>
      <c r="J71" s="30" t="s">
        <v>129</v>
      </c>
      <c r="K71" s="30" t="s">
        <v>677</v>
      </c>
      <c r="L71" s="27">
        <f t="shared" si="1"/>
        <v>134445.65000000002</v>
      </c>
      <c r="M71" s="27">
        <v>672.23</v>
      </c>
      <c r="N71" s="27">
        <v>133773.42000000001</v>
      </c>
    </row>
    <row r="72" spans="1:14" ht="14.4" x14ac:dyDescent="0.25">
      <c r="A72" s="29">
        <v>148</v>
      </c>
      <c r="B72" s="29">
        <v>2</v>
      </c>
      <c r="C72" s="29">
        <v>2</v>
      </c>
      <c r="D72" s="30" t="s">
        <v>140</v>
      </c>
      <c r="E72" s="31" t="s">
        <v>805</v>
      </c>
      <c r="F72" s="30" t="s">
        <v>139</v>
      </c>
      <c r="G72" s="30" t="s">
        <v>127</v>
      </c>
      <c r="H72" s="32">
        <v>5701.41</v>
      </c>
      <c r="I72" s="30" t="s">
        <v>668</v>
      </c>
      <c r="J72" s="30" t="s">
        <v>129</v>
      </c>
      <c r="K72" s="30" t="s">
        <v>674</v>
      </c>
      <c r="L72" s="27">
        <f t="shared" si="1"/>
        <v>170702.64</v>
      </c>
      <c r="M72" s="27">
        <v>853.51</v>
      </c>
      <c r="N72" s="27">
        <v>169849.13</v>
      </c>
    </row>
    <row r="73" spans="1:14" ht="14.4" x14ac:dyDescent="0.25">
      <c r="A73" s="29">
        <v>149</v>
      </c>
      <c r="B73" s="29">
        <v>2</v>
      </c>
      <c r="C73" s="29">
        <v>2</v>
      </c>
      <c r="D73" s="30" t="s">
        <v>142</v>
      </c>
      <c r="E73" s="31" t="s">
        <v>806</v>
      </c>
      <c r="F73" s="30" t="s">
        <v>141</v>
      </c>
      <c r="G73" s="30" t="s">
        <v>127</v>
      </c>
      <c r="H73" s="32">
        <v>3240.99</v>
      </c>
      <c r="I73" s="30" t="s">
        <v>668</v>
      </c>
      <c r="J73" s="30" t="s">
        <v>129</v>
      </c>
      <c r="K73" s="30" t="s">
        <v>677</v>
      </c>
      <c r="L73" s="27">
        <f t="shared" si="1"/>
        <v>112622.71</v>
      </c>
      <c r="M73" s="27">
        <v>563.11</v>
      </c>
      <c r="N73" s="27">
        <v>112059.6</v>
      </c>
    </row>
    <row r="74" spans="1:14" ht="14.4" x14ac:dyDescent="0.25">
      <c r="A74" s="29">
        <v>150</v>
      </c>
      <c r="B74" s="29">
        <v>2</v>
      </c>
      <c r="C74" s="29">
        <v>2</v>
      </c>
      <c r="D74" s="30" t="s">
        <v>144</v>
      </c>
      <c r="E74" s="31" t="s">
        <v>807</v>
      </c>
      <c r="F74" s="30" t="s">
        <v>143</v>
      </c>
      <c r="G74" s="30" t="s">
        <v>127</v>
      </c>
      <c r="H74" s="32">
        <v>2204.27</v>
      </c>
      <c r="I74" s="30" t="s">
        <v>668</v>
      </c>
      <c r="J74" s="30" t="s">
        <v>129</v>
      </c>
      <c r="K74" s="30" t="s">
        <v>677</v>
      </c>
      <c r="L74" s="27">
        <f t="shared" si="1"/>
        <v>104108.61</v>
      </c>
      <c r="M74" s="27">
        <v>520.54</v>
      </c>
      <c r="N74" s="27">
        <v>103588.07</v>
      </c>
    </row>
    <row r="75" spans="1:14" ht="14.4" x14ac:dyDescent="0.25">
      <c r="A75" s="29">
        <v>151</v>
      </c>
      <c r="B75" s="29">
        <v>2</v>
      </c>
      <c r="C75" s="29">
        <v>2</v>
      </c>
      <c r="D75" s="30" t="s">
        <v>146</v>
      </c>
      <c r="E75" s="31" t="s">
        <v>808</v>
      </c>
      <c r="F75" s="30" t="s">
        <v>145</v>
      </c>
      <c r="G75" s="30" t="s">
        <v>127</v>
      </c>
      <c r="H75" s="32">
        <v>3206.8</v>
      </c>
      <c r="I75" s="30" t="s">
        <v>668</v>
      </c>
      <c r="J75" s="30" t="s">
        <v>129</v>
      </c>
      <c r="K75" s="30" t="s">
        <v>677</v>
      </c>
      <c r="L75" s="27">
        <f t="shared" si="1"/>
        <v>122127.67999999999</v>
      </c>
      <c r="M75" s="27">
        <v>610.64</v>
      </c>
      <c r="N75" s="27">
        <v>121517.04</v>
      </c>
    </row>
    <row r="76" spans="1:14" ht="14.4" x14ac:dyDescent="0.25">
      <c r="A76" s="29">
        <v>152</v>
      </c>
      <c r="B76" s="29">
        <v>2</v>
      </c>
      <c r="C76" s="29">
        <v>2</v>
      </c>
      <c r="D76" s="30" t="s">
        <v>148</v>
      </c>
      <c r="E76" s="31" t="s">
        <v>809</v>
      </c>
      <c r="F76" s="30" t="s">
        <v>147</v>
      </c>
      <c r="G76" s="30" t="s">
        <v>127</v>
      </c>
      <c r="H76" s="32">
        <v>2568</v>
      </c>
      <c r="I76" s="30" t="s">
        <v>668</v>
      </c>
      <c r="J76" s="30" t="s">
        <v>129</v>
      </c>
      <c r="K76" s="30" t="s">
        <v>705</v>
      </c>
      <c r="L76" s="27">
        <f t="shared" si="1"/>
        <v>96949.55</v>
      </c>
      <c r="M76" s="27">
        <v>484.75</v>
      </c>
      <c r="N76" s="27">
        <v>96464.8</v>
      </c>
    </row>
    <row r="77" spans="1:14" ht="14.4" x14ac:dyDescent="0.25">
      <c r="A77" s="29">
        <v>153</v>
      </c>
      <c r="B77" s="29">
        <v>2</v>
      </c>
      <c r="C77" s="29">
        <v>2</v>
      </c>
      <c r="D77" s="30" t="s">
        <v>150</v>
      </c>
      <c r="E77" s="31" t="s">
        <v>810</v>
      </c>
      <c r="F77" s="30" t="s">
        <v>149</v>
      </c>
      <c r="G77" s="30" t="s">
        <v>127</v>
      </c>
      <c r="H77" s="32">
        <v>3338</v>
      </c>
      <c r="I77" s="30" t="s">
        <v>668</v>
      </c>
      <c r="J77" s="30" t="s">
        <v>129</v>
      </c>
      <c r="K77" s="30" t="s">
        <v>674</v>
      </c>
      <c r="L77" s="27">
        <f t="shared" si="1"/>
        <v>137412.87</v>
      </c>
      <c r="M77" s="27">
        <v>687.06</v>
      </c>
      <c r="N77" s="27">
        <v>136725.81</v>
      </c>
    </row>
    <row r="78" spans="1:14" ht="14.4" x14ac:dyDescent="0.25">
      <c r="A78" s="29">
        <v>154</v>
      </c>
      <c r="B78" s="29">
        <v>2</v>
      </c>
      <c r="C78" s="29">
        <v>2</v>
      </c>
      <c r="D78" s="30" t="s">
        <v>152</v>
      </c>
      <c r="E78" s="31" t="s">
        <v>811</v>
      </c>
      <c r="F78" s="30" t="s">
        <v>151</v>
      </c>
      <c r="G78" s="30" t="s">
        <v>127</v>
      </c>
      <c r="H78" s="32">
        <v>3968.3</v>
      </c>
      <c r="I78" s="30" t="s">
        <v>668</v>
      </c>
      <c r="J78" s="30" t="s">
        <v>129</v>
      </c>
      <c r="K78" s="30" t="s">
        <v>677</v>
      </c>
      <c r="L78" s="27">
        <f t="shared" si="1"/>
        <v>139436.78</v>
      </c>
      <c r="M78" s="27">
        <v>697.18</v>
      </c>
      <c r="N78" s="27">
        <v>138739.6</v>
      </c>
    </row>
    <row r="79" spans="1:14" ht="14.4" x14ac:dyDescent="0.25">
      <c r="A79" s="29">
        <v>155</v>
      </c>
      <c r="B79" s="29">
        <v>2</v>
      </c>
      <c r="C79" s="29">
        <v>2</v>
      </c>
      <c r="D79" s="30" t="s">
        <v>154</v>
      </c>
      <c r="E79" s="31" t="s">
        <v>812</v>
      </c>
      <c r="F79" s="30" t="s">
        <v>153</v>
      </c>
      <c r="G79" s="30" t="s">
        <v>127</v>
      </c>
      <c r="H79" s="32">
        <v>3368.1</v>
      </c>
      <c r="I79" s="30" t="s">
        <v>668</v>
      </c>
      <c r="J79" s="30" t="s">
        <v>129</v>
      </c>
      <c r="K79" s="30" t="s">
        <v>677</v>
      </c>
      <c r="L79" s="27">
        <f t="shared" si="1"/>
        <v>117182.65000000001</v>
      </c>
      <c r="M79" s="27">
        <v>585.91</v>
      </c>
      <c r="N79" s="27">
        <v>116596.74</v>
      </c>
    </row>
    <row r="80" spans="1:14" ht="14.4" x14ac:dyDescent="0.25">
      <c r="A80" s="29">
        <v>156</v>
      </c>
      <c r="B80" s="29">
        <v>2</v>
      </c>
      <c r="C80" s="29">
        <v>2</v>
      </c>
      <c r="D80" s="30" t="s">
        <v>156</v>
      </c>
      <c r="E80" s="31" t="s">
        <v>813</v>
      </c>
      <c r="F80" s="30" t="s">
        <v>155</v>
      </c>
      <c r="G80" s="30" t="s">
        <v>127</v>
      </c>
      <c r="H80" s="32">
        <v>3517</v>
      </c>
      <c r="I80" s="30" t="s">
        <v>668</v>
      </c>
      <c r="J80" s="30" t="s">
        <v>129</v>
      </c>
      <c r="K80" s="30" t="s">
        <v>677</v>
      </c>
      <c r="L80" s="27">
        <f t="shared" si="1"/>
        <v>128346.98999999999</v>
      </c>
      <c r="M80" s="27">
        <v>641.73</v>
      </c>
      <c r="N80" s="27">
        <v>127705.26</v>
      </c>
    </row>
    <row r="81" spans="1:14" ht="14.4" x14ac:dyDescent="0.25">
      <c r="A81" s="29">
        <v>157</v>
      </c>
      <c r="B81" s="29">
        <v>2</v>
      </c>
      <c r="C81" s="29">
        <v>2</v>
      </c>
      <c r="D81" s="30" t="s">
        <v>158</v>
      </c>
      <c r="E81" s="31" t="s">
        <v>814</v>
      </c>
      <c r="F81" s="30" t="s">
        <v>157</v>
      </c>
      <c r="G81" s="30" t="s">
        <v>127</v>
      </c>
      <c r="H81" s="32">
        <v>2915.8</v>
      </c>
      <c r="I81" s="30" t="s">
        <v>668</v>
      </c>
      <c r="J81" s="30" t="s">
        <v>129</v>
      </c>
      <c r="K81" s="30" t="s">
        <v>677</v>
      </c>
      <c r="L81" s="27">
        <f t="shared" si="1"/>
        <v>106505.79</v>
      </c>
      <c r="M81" s="27">
        <v>532.53</v>
      </c>
      <c r="N81" s="27">
        <v>105973.26</v>
      </c>
    </row>
    <row r="82" spans="1:14" ht="14.4" x14ac:dyDescent="0.25">
      <c r="A82" s="29">
        <v>295</v>
      </c>
      <c r="B82" s="29">
        <v>2</v>
      </c>
      <c r="C82" s="29">
        <v>2</v>
      </c>
      <c r="D82" s="30" t="s">
        <v>161</v>
      </c>
      <c r="E82" s="31" t="s">
        <v>815</v>
      </c>
      <c r="F82" s="30" t="s">
        <v>160</v>
      </c>
      <c r="G82" s="30" t="s">
        <v>159</v>
      </c>
      <c r="H82" s="32">
        <v>3119.96</v>
      </c>
      <c r="I82" s="30" t="s">
        <v>668</v>
      </c>
      <c r="J82" s="30" t="s">
        <v>129</v>
      </c>
      <c r="K82" s="30" t="s">
        <v>677</v>
      </c>
      <c r="L82" s="27">
        <f t="shared" si="1"/>
        <v>97179.959999999992</v>
      </c>
      <c r="M82" s="27">
        <v>485.9</v>
      </c>
      <c r="N82" s="27">
        <v>96694.06</v>
      </c>
    </row>
    <row r="83" spans="1:14" ht="14.4" x14ac:dyDescent="0.25">
      <c r="A83" s="29">
        <v>296</v>
      </c>
      <c r="B83" s="29">
        <v>2</v>
      </c>
      <c r="C83" s="29">
        <v>2</v>
      </c>
      <c r="D83" s="30" t="s">
        <v>163</v>
      </c>
      <c r="E83" s="31" t="s">
        <v>816</v>
      </c>
      <c r="F83" s="30" t="s">
        <v>162</v>
      </c>
      <c r="G83" s="30" t="s">
        <v>159</v>
      </c>
      <c r="H83" s="32">
        <v>2651.94</v>
      </c>
      <c r="I83" s="30" t="s">
        <v>668</v>
      </c>
      <c r="J83" s="30" t="s">
        <v>129</v>
      </c>
      <c r="K83" s="30" t="s">
        <v>677</v>
      </c>
      <c r="L83" s="27">
        <f t="shared" si="1"/>
        <v>103264.13</v>
      </c>
      <c r="M83" s="27">
        <v>516.32000000000005</v>
      </c>
      <c r="N83" s="27">
        <v>102747.81</v>
      </c>
    </row>
    <row r="84" spans="1:14" ht="14.4" x14ac:dyDescent="0.25">
      <c r="A84" s="29">
        <v>297</v>
      </c>
      <c r="B84" s="29">
        <v>2</v>
      </c>
      <c r="C84" s="29">
        <v>2</v>
      </c>
      <c r="D84" s="30" t="s">
        <v>165</v>
      </c>
      <c r="E84" s="31" t="s">
        <v>817</v>
      </c>
      <c r="F84" s="30" t="s">
        <v>164</v>
      </c>
      <c r="G84" s="30" t="s">
        <v>159</v>
      </c>
      <c r="H84" s="32">
        <v>1300.7</v>
      </c>
      <c r="I84" s="30" t="s">
        <v>668</v>
      </c>
      <c r="J84" s="30" t="s">
        <v>129</v>
      </c>
      <c r="K84" s="30" t="s">
        <v>677</v>
      </c>
      <c r="L84" s="27">
        <f t="shared" si="1"/>
        <v>85752.51</v>
      </c>
      <c r="M84" s="27">
        <v>428.76</v>
      </c>
      <c r="N84" s="27">
        <v>85323.75</v>
      </c>
    </row>
    <row r="85" spans="1:14" ht="14.4" x14ac:dyDescent="0.25">
      <c r="A85" s="29">
        <v>298</v>
      </c>
      <c r="B85" s="29">
        <v>2</v>
      </c>
      <c r="C85" s="29">
        <v>2</v>
      </c>
      <c r="D85" s="30" t="s">
        <v>167</v>
      </c>
      <c r="E85" s="31" t="s">
        <v>818</v>
      </c>
      <c r="F85" s="30" t="s">
        <v>166</v>
      </c>
      <c r="G85" s="30" t="s">
        <v>159</v>
      </c>
      <c r="H85" s="32">
        <v>3131.82</v>
      </c>
      <c r="I85" s="30" t="s">
        <v>668</v>
      </c>
      <c r="J85" s="30" t="s">
        <v>129</v>
      </c>
      <c r="K85" s="30" t="s">
        <v>705</v>
      </c>
      <c r="L85" s="27">
        <f t="shared" si="1"/>
        <v>110999.62</v>
      </c>
      <c r="M85" s="27">
        <v>555</v>
      </c>
      <c r="N85" s="27">
        <v>110444.62</v>
      </c>
    </row>
    <row r="86" spans="1:14" ht="14.4" x14ac:dyDescent="0.25">
      <c r="A86" s="29">
        <v>299</v>
      </c>
      <c r="B86" s="29">
        <v>2</v>
      </c>
      <c r="C86" s="29">
        <v>2</v>
      </c>
      <c r="D86" s="30" t="s">
        <v>169</v>
      </c>
      <c r="E86" s="31" t="s">
        <v>819</v>
      </c>
      <c r="F86" s="30" t="s">
        <v>168</v>
      </c>
      <c r="G86" s="30" t="s">
        <v>159</v>
      </c>
      <c r="H86" s="32">
        <v>4344.93</v>
      </c>
      <c r="I86" s="30" t="s">
        <v>668</v>
      </c>
      <c r="J86" s="30" t="s">
        <v>129</v>
      </c>
      <c r="K86" s="30" t="s">
        <v>674</v>
      </c>
      <c r="L86" s="27">
        <f t="shared" si="1"/>
        <v>125182.42</v>
      </c>
      <c r="M86" s="27">
        <v>625.91</v>
      </c>
      <c r="N86" s="27">
        <v>124556.51</v>
      </c>
    </row>
    <row r="87" spans="1:14" ht="14.4" x14ac:dyDescent="0.25">
      <c r="A87" s="29">
        <v>300</v>
      </c>
      <c r="B87" s="29">
        <v>2</v>
      </c>
      <c r="C87" s="29">
        <v>2</v>
      </c>
      <c r="D87" s="30" t="s">
        <v>170</v>
      </c>
      <c r="E87" s="31" t="s">
        <v>820</v>
      </c>
      <c r="F87" s="30" t="s">
        <v>168</v>
      </c>
      <c r="G87" s="30" t="s">
        <v>159</v>
      </c>
      <c r="H87" s="32">
        <v>3455.67</v>
      </c>
      <c r="I87" s="30" t="s">
        <v>668</v>
      </c>
      <c r="J87" s="30" t="s">
        <v>129</v>
      </c>
      <c r="K87" s="30" t="s">
        <v>677</v>
      </c>
      <c r="L87" s="27">
        <f t="shared" si="1"/>
        <v>110099.22</v>
      </c>
      <c r="M87" s="27">
        <v>550.5</v>
      </c>
      <c r="N87" s="27">
        <v>109548.72</v>
      </c>
    </row>
    <row r="88" spans="1:14" ht="14.4" x14ac:dyDescent="0.25">
      <c r="A88" s="29">
        <v>301</v>
      </c>
      <c r="B88" s="29">
        <v>2</v>
      </c>
      <c r="C88" s="29">
        <v>2</v>
      </c>
      <c r="D88" s="30" t="s">
        <v>172</v>
      </c>
      <c r="E88" s="31" t="s">
        <v>821</v>
      </c>
      <c r="F88" s="30" t="s">
        <v>171</v>
      </c>
      <c r="G88" s="30" t="s">
        <v>159</v>
      </c>
      <c r="H88" s="32">
        <v>786.92</v>
      </c>
      <c r="I88" s="30" t="s">
        <v>668</v>
      </c>
      <c r="J88" s="30" t="s">
        <v>129</v>
      </c>
      <c r="K88" s="30" t="s">
        <v>677</v>
      </c>
      <c r="L88" s="27">
        <f t="shared" si="1"/>
        <v>74191.19</v>
      </c>
      <c r="M88" s="27">
        <v>370.96</v>
      </c>
      <c r="N88" s="27">
        <v>73820.23</v>
      </c>
    </row>
    <row r="89" spans="1:14" ht="14.4" x14ac:dyDescent="0.25">
      <c r="A89" s="29">
        <v>302</v>
      </c>
      <c r="B89" s="29">
        <v>2</v>
      </c>
      <c r="C89" s="29">
        <v>2</v>
      </c>
      <c r="D89" s="30" t="s">
        <v>174</v>
      </c>
      <c r="E89" s="31" t="s">
        <v>822</v>
      </c>
      <c r="F89" s="30" t="s">
        <v>173</v>
      </c>
      <c r="G89" s="30" t="s">
        <v>159</v>
      </c>
      <c r="H89" s="32">
        <v>2794.85</v>
      </c>
      <c r="I89" s="30" t="s">
        <v>668</v>
      </c>
      <c r="J89" s="30" t="s">
        <v>129</v>
      </c>
      <c r="K89" s="30" t="s">
        <v>674</v>
      </c>
      <c r="L89" s="27">
        <f t="shared" si="1"/>
        <v>105556.4</v>
      </c>
      <c r="M89" s="27">
        <v>527.78</v>
      </c>
      <c r="N89" s="27">
        <v>105028.62</v>
      </c>
    </row>
    <row r="90" spans="1:14" ht="14.4" x14ac:dyDescent="0.25">
      <c r="A90" s="29">
        <v>303</v>
      </c>
      <c r="B90" s="29">
        <v>2</v>
      </c>
      <c r="C90" s="29">
        <v>2</v>
      </c>
      <c r="D90" s="30" t="s">
        <v>175</v>
      </c>
      <c r="E90" s="31" t="s">
        <v>823</v>
      </c>
      <c r="F90" s="30" t="s">
        <v>173</v>
      </c>
      <c r="G90" s="30" t="s">
        <v>159</v>
      </c>
      <c r="H90" s="32">
        <v>3577</v>
      </c>
      <c r="I90" s="30" t="s">
        <v>668</v>
      </c>
      <c r="J90" s="30" t="s">
        <v>129</v>
      </c>
      <c r="K90" s="30" t="s">
        <v>677</v>
      </c>
      <c r="L90" s="27">
        <f t="shared" si="1"/>
        <v>140023.57999999999</v>
      </c>
      <c r="M90" s="27">
        <v>700.12</v>
      </c>
      <c r="N90" s="27">
        <v>139323.46</v>
      </c>
    </row>
    <row r="91" spans="1:14" ht="14.4" x14ac:dyDescent="0.25">
      <c r="A91" s="29">
        <v>304</v>
      </c>
      <c r="B91" s="29">
        <v>2</v>
      </c>
      <c r="C91" s="29">
        <v>2</v>
      </c>
      <c r="D91" s="30" t="s">
        <v>177</v>
      </c>
      <c r="E91" s="31" t="s">
        <v>824</v>
      </c>
      <c r="F91" s="30" t="s">
        <v>176</v>
      </c>
      <c r="G91" s="30" t="s">
        <v>159</v>
      </c>
      <c r="H91" s="32">
        <v>4232.1000000000004</v>
      </c>
      <c r="I91" s="30" t="s">
        <v>668</v>
      </c>
      <c r="J91" s="30" t="s">
        <v>129</v>
      </c>
      <c r="K91" s="30" t="s">
        <v>674</v>
      </c>
      <c r="L91" s="27">
        <f t="shared" si="1"/>
        <v>171763.30000000002</v>
      </c>
      <c r="M91" s="27">
        <v>858.82</v>
      </c>
      <c r="N91" s="27">
        <v>170904.48</v>
      </c>
    </row>
    <row r="92" spans="1:14" ht="14.4" x14ac:dyDescent="0.25">
      <c r="A92" s="29">
        <v>305</v>
      </c>
      <c r="B92" s="29">
        <v>2</v>
      </c>
      <c r="C92" s="29">
        <v>2</v>
      </c>
      <c r="D92" s="30" t="s">
        <v>178</v>
      </c>
      <c r="E92" s="31" t="s">
        <v>825</v>
      </c>
      <c r="F92" s="30" t="s">
        <v>176</v>
      </c>
      <c r="G92" s="30" t="s">
        <v>159</v>
      </c>
      <c r="H92" s="32">
        <v>2999.17</v>
      </c>
      <c r="I92" s="30" t="s">
        <v>668</v>
      </c>
      <c r="J92" s="30" t="s">
        <v>129</v>
      </c>
      <c r="K92" s="30" t="s">
        <v>677</v>
      </c>
      <c r="L92" s="27">
        <f t="shared" si="1"/>
        <v>100642.09000000001</v>
      </c>
      <c r="M92" s="27">
        <v>503.21</v>
      </c>
      <c r="N92" s="27">
        <v>100138.88</v>
      </c>
    </row>
    <row r="93" spans="1:14" ht="14.4" x14ac:dyDescent="0.25">
      <c r="A93" s="29">
        <v>306</v>
      </c>
      <c r="B93" s="29">
        <v>2</v>
      </c>
      <c r="C93" s="29">
        <v>2</v>
      </c>
      <c r="D93" s="30" t="s">
        <v>180</v>
      </c>
      <c r="E93" s="31" t="s">
        <v>826</v>
      </c>
      <c r="F93" s="30" t="s">
        <v>179</v>
      </c>
      <c r="G93" s="30" t="s">
        <v>159</v>
      </c>
      <c r="H93" s="32">
        <v>2299.6799999999998</v>
      </c>
      <c r="I93" s="30" t="s">
        <v>668</v>
      </c>
      <c r="J93" s="30" t="s">
        <v>129</v>
      </c>
      <c r="K93" s="30" t="s">
        <v>677</v>
      </c>
      <c r="L93" s="27">
        <f t="shared" si="1"/>
        <v>100735.98999999999</v>
      </c>
      <c r="M93" s="27">
        <v>503.68</v>
      </c>
      <c r="N93" s="27">
        <v>100232.31</v>
      </c>
    </row>
    <row r="94" spans="1:14" ht="14.4" x14ac:dyDescent="0.25">
      <c r="A94" s="29">
        <v>307</v>
      </c>
      <c r="B94" s="29">
        <v>2</v>
      </c>
      <c r="C94" s="29">
        <v>2</v>
      </c>
      <c r="D94" s="30" t="s">
        <v>181</v>
      </c>
      <c r="E94" s="31" t="s">
        <v>827</v>
      </c>
      <c r="F94" s="30" t="s">
        <v>179</v>
      </c>
      <c r="G94" s="30" t="s">
        <v>159</v>
      </c>
      <c r="H94" s="32">
        <v>3476.04</v>
      </c>
      <c r="I94" s="30" t="s">
        <v>668</v>
      </c>
      <c r="J94" s="30" t="s">
        <v>129</v>
      </c>
      <c r="K94" s="30" t="s">
        <v>677</v>
      </c>
      <c r="L94" s="27">
        <f t="shared" si="1"/>
        <v>111646.7</v>
      </c>
      <c r="M94" s="27">
        <v>558.23</v>
      </c>
      <c r="N94" s="27">
        <v>111088.47</v>
      </c>
    </row>
    <row r="95" spans="1:14" ht="14.4" x14ac:dyDescent="0.25">
      <c r="A95" s="29">
        <v>308</v>
      </c>
      <c r="B95" s="29">
        <v>2</v>
      </c>
      <c r="C95" s="29">
        <v>2</v>
      </c>
      <c r="D95" s="30" t="s">
        <v>183</v>
      </c>
      <c r="E95" s="31" t="s">
        <v>828</v>
      </c>
      <c r="F95" s="30" t="s">
        <v>182</v>
      </c>
      <c r="G95" s="30" t="s">
        <v>159</v>
      </c>
      <c r="H95" s="32">
        <v>3379.52</v>
      </c>
      <c r="I95" s="30" t="s">
        <v>668</v>
      </c>
      <c r="J95" s="30" t="s">
        <v>129</v>
      </c>
      <c r="K95" s="30" t="s">
        <v>705</v>
      </c>
      <c r="L95" s="27">
        <f t="shared" si="1"/>
        <v>96789.569999999992</v>
      </c>
      <c r="M95" s="27">
        <v>483.95</v>
      </c>
      <c r="N95" s="27">
        <v>96305.62</v>
      </c>
    </row>
    <row r="96" spans="1:14" ht="14.4" x14ac:dyDescent="0.25">
      <c r="A96" s="29">
        <v>309</v>
      </c>
      <c r="B96" s="29">
        <v>2</v>
      </c>
      <c r="C96" s="29">
        <v>2</v>
      </c>
      <c r="D96" s="30" t="s">
        <v>184</v>
      </c>
      <c r="E96" s="31" t="s">
        <v>829</v>
      </c>
      <c r="F96" s="30" t="s">
        <v>182</v>
      </c>
      <c r="G96" s="30" t="s">
        <v>159</v>
      </c>
      <c r="H96" s="32">
        <v>3414.11</v>
      </c>
      <c r="I96" s="30" t="s">
        <v>668</v>
      </c>
      <c r="J96" s="30" t="s">
        <v>129</v>
      </c>
      <c r="K96" s="30" t="s">
        <v>677</v>
      </c>
      <c r="L96" s="27">
        <f t="shared" si="1"/>
        <v>108550.28</v>
      </c>
      <c r="M96" s="27">
        <v>542.75</v>
      </c>
      <c r="N96" s="27">
        <v>108007.53</v>
      </c>
    </row>
    <row r="97" spans="1:14" ht="14.4" x14ac:dyDescent="0.25">
      <c r="A97" s="29">
        <v>310</v>
      </c>
      <c r="B97" s="29">
        <v>2</v>
      </c>
      <c r="C97" s="29">
        <v>2</v>
      </c>
      <c r="D97" s="30" t="s">
        <v>186</v>
      </c>
      <c r="E97" s="31" t="s">
        <v>830</v>
      </c>
      <c r="F97" s="30" t="s">
        <v>185</v>
      </c>
      <c r="G97" s="30" t="s">
        <v>159</v>
      </c>
      <c r="H97" s="32">
        <v>3031.33</v>
      </c>
      <c r="I97" s="30" t="s">
        <v>668</v>
      </c>
      <c r="J97" s="30" t="s">
        <v>129</v>
      </c>
      <c r="K97" s="30" t="s">
        <v>674</v>
      </c>
      <c r="L97" s="27">
        <f t="shared" si="1"/>
        <v>124100.93</v>
      </c>
      <c r="M97" s="27">
        <v>620.5</v>
      </c>
      <c r="N97" s="27">
        <v>123480.43</v>
      </c>
    </row>
    <row r="98" spans="1:14" ht="14.4" x14ac:dyDescent="0.25">
      <c r="A98" s="29">
        <v>311</v>
      </c>
      <c r="B98" s="29">
        <v>2</v>
      </c>
      <c r="C98" s="29">
        <v>2</v>
      </c>
      <c r="D98" s="30" t="s">
        <v>188</v>
      </c>
      <c r="E98" s="31" t="s">
        <v>831</v>
      </c>
      <c r="F98" s="30" t="s">
        <v>187</v>
      </c>
      <c r="G98" s="30" t="s">
        <v>159</v>
      </c>
      <c r="H98" s="32">
        <v>2927.42</v>
      </c>
      <c r="I98" s="30" t="s">
        <v>668</v>
      </c>
      <c r="J98" s="30" t="s">
        <v>129</v>
      </c>
      <c r="K98" s="30" t="s">
        <v>677</v>
      </c>
      <c r="L98" s="27">
        <f t="shared" si="1"/>
        <v>110295.67</v>
      </c>
      <c r="M98" s="27">
        <v>551.48</v>
      </c>
      <c r="N98" s="27">
        <v>109744.19</v>
      </c>
    </row>
    <row r="99" spans="1:14" ht="14.4" x14ac:dyDescent="0.25">
      <c r="A99" s="29">
        <v>312</v>
      </c>
      <c r="B99" s="29">
        <v>2</v>
      </c>
      <c r="C99" s="29">
        <v>2</v>
      </c>
      <c r="D99" s="30" t="s">
        <v>190</v>
      </c>
      <c r="E99" s="31" t="s">
        <v>815</v>
      </c>
      <c r="F99" s="30" t="s">
        <v>189</v>
      </c>
      <c r="G99" s="30" t="s">
        <v>159</v>
      </c>
      <c r="H99" s="32">
        <v>3103</v>
      </c>
      <c r="I99" s="30" t="s">
        <v>668</v>
      </c>
      <c r="J99" s="30" t="s">
        <v>129</v>
      </c>
      <c r="K99" s="30" t="s">
        <v>677</v>
      </c>
      <c r="L99" s="27">
        <f t="shared" si="1"/>
        <v>108894.81</v>
      </c>
      <c r="M99" s="27">
        <v>544.47</v>
      </c>
      <c r="N99" s="27">
        <v>108350.34</v>
      </c>
    </row>
    <row r="100" spans="1:14" ht="14.4" x14ac:dyDescent="0.25">
      <c r="A100" s="29">
        <v>313</v>
      </c>
      <c r="B100" s="29">
        <v>2</v>
      </c>
      <c r="C100" s="29">
        <v>2</v>
      </c>
      <c r="D100" s="30" t="s">
        <v>192</v>
      </c>
      <c r="E100" s="31" t="s">
        <v>832</v>
      </c>
      <c r="F100" s="30" t="s">
        <v>191</v>
      </c>
      <c r="G100" s="30" t="s">
        <v>159</v>
      </c>
      <c r="H100" s="32">
        <v>3318.26</v>
      </c>
      <c r="I100" s="30" t="s">
        <v>668</v>
      </c>
      <c r="J100" s="30" t="s">
        <v>129</v>
      </c>
      <c r="K100" s="30" t="s">
        <v>674</v>
      </c>
      <c r="L100" s="27">
        <f t="shared" si="1"/>
        <v>125318.87</v>
      </c>
      <c r="M100" s="27">
        <v>626.59</v>
      </c>
      <c r="N100" s="27">
        <v>124692.28</v>
      </c>
    </row>
    <row r="101" spans="1:14" ht="14.4" x14ac:dyDescent="0.25">
      <c r="A101" s="29">
        <v>314</v>
      </c>
      <c r="B101" s="29">
        <v>2</v>
      </c>
      <c r="C101" s="29">
        <v>2</v>
      </c>
      <c r="D101" s="30" t="s">
        <v>194</v>
      </c>
      <c r="E101" s="31" t="s">
        <v>833</v>
      </c>
      <c r="F101" s="30" t="s">
        <v>193</v>
      </c>
      <c r="G101" s="30" t="s">
        <v>159</v>
      </c>
      <c r="H101" s="32">
        <v>3533.15</v>
      </c>
      <c r="I101" s="30" t="s">
        <v>668</v>
      </c>
      <c r="J101" s="30" t="s">
        <v>129</v>
      </c>
      <c r="K101" s="30" t="s">
        <v>677</v>
      </c>
      <c r="L101" s="27">
        <f t="shared" si="1"/>
        <v>152604.06999999998</v>
      </c>
      <c r="M101" s="27">
        <v>763.02</v>
      </c>
      <c r="N101" s="27">
        <v>151841.04999999999</v>
      </c>
    </row>
    <row r="102" spans="1:14" ht="14.4" x14ac:dyDescent="0.25">
      <c r="A102" s="29">
        <v>315</v>
      </c>
      <c r="B102" s="29">
        <v>2</v>
      </c>
      <c r="C102" s="29">
        <v>2</v>
      </c>
      <c r="D102" s="30" t="s">
        <v>196</v>
      </c>
      <c r="E102" s="31" t="s">
        <v>834</v>
      </c>
      <c r="F102" s="30" t="s">
        <v>195</v>
      </c>
      <c r="G102" s="30" t="s">
        <v>159</v>
      </c>
      <c r="H102" s="32">
        <v>3148</v>
      </c>
      <c r="I102" s="30" t="s">
        <v>668</v>
      </c>
      <c r="J102" s="30" t="s">
        <v>129</v>
      </c>
      <c r="K102" s="30" t="s">
        <v>677</v>
      </c>
      <c r="L102" s="27">
        <f t="shared" si="1"/>
        <v>110095.48</v>
      </c>
      <c r="M102" s="27">
        <v>550.48</v>
      </c>
      <c r="N102" s="27">
        <v>109545</v>
      </c>
    </row>
    <row r="103" spans="1:14" ht="14.4" x14ac:dyDescent="0.25">
      <c r="A103" s="29">
        <v>316</v>
      </c>
      <c r="B103" s="29">
        <v>2</v>
      </c>
      <c r="C103" s="29">
        <v>2</v>
      </c>
      <c r="D103" s="30" t="s">
        <v>197</v>
      </c>
      <c r="E103" s="31" t="s">
        <v>835</v>
      </c>
      <c r="F103" s="30" t="s">
        <v>195</v>
      </c>
      <c r="G103" s="30" t="s">
        <v>159</v>
      </c>
      <c r="H103" s="32">
        <v>799.51</v>
      </c>
      <c r="I103" s="30" t="s">
        <v>668</v>
      </c>
      <c r="J103" s="30" t="s">
        <v>129</v>
      </c>
      <c r="K103" s="30" t="s">
        <v>677</v>
      </c>
      <c r="L103" s="27">
        <f t="shared" si="1"/>
        <v>82840.34</v>
      </c>
      <c r="M103" s="27">
        <v>414.2</v>
      </c>
      <c r="N103" s="27">
        <v>82426.14</v>
      </c>
    </row>
    <row r="104" spans="1:14" ht="14.4" x14ac:dyDescent="0.25">
      <c r="A104" s="29">
        <v>317</v>
      </c>
      <c r="B104" s="29">
        <v>2</v>
      </c>
      <c r="C104" s="29">
        <v>2</v>
      </c>
      <c r="D104" s="30" t="s">
        <v>199</v>
      </c>
      <c r="E104" s="31" t="s">
        <v>836</v>
      </c>
      <c r="F104" s="30" t="s">
        <v>198</v>
      </c>
      <c r="G104" s="30" t="s">
        <v>159</v>
      </c>
      <c r="H104" s="32">
        <v>1710.71</v>
      </c>
      <c r="I104" s="30" t="s">
        <v>668</v>
      </c>
      <c r="J104" s="30" t="s">
        <v>129</v>
      </c>
      <c r="K104" s="30" t="s">
        <v>677</v>
      </c>
      <c r="L104" s="27">
        <f t="shared" si="1"/>
        <v>99696.79</v>
      </c>
      <c r="M104" s="27">
        <v>498.48</v>
      </c>
      <c r="N104" s="27">
        <v>99198.31</v>
      </c>
    </row>
    <row r="105" spans="1:14" ht="14.4" x14ac:dyDescent="0.25">
      <c r="A105" s="29">
        <v>318</v>
      </c>
      <c r="B105" s="29">
        <v>2</v>
      </c>
      <c r="C105" s="29">
        <v>2</v>
      </c>
      <c r="D105" s="30" t="s">
        <v>201</v>
      </c>
      <c r="E105" s="31" t="s">
        <v>837</v>
      </c>
      <c r="F105" s="30" t="s">
        <v>200</v>
      </c>
      <c r="G105" s="30" t="s">
        <v>159</v>
      </c>
      <c r="H105" s="32">
        <v>4613.5200000000004</v>
      </c>
      <c r="I105" s="30" t="s">
        <v>668</v>
      </c>
      <c r="J105" s="30" t="s">
        <v>129</v>
      </c>
      <c r="K105" s="30" t="s">
        <v>674</v>
      </c>
      <c r="L105" s="27">
        <f t="shared" si="1"/>
        <v>138136.18</v>
      </c>
      <c r="M105" s="27">
        <v>690.68</v>
      </c>
      <c r="N105" s="27">
        <v>137445.5</v>
      </c>
    </row>
    <row r="106" spans="1:14" ht="14.4" x14ac:dyDescent="0.25">
      <c r="A106" s="29">
        <v>207</v>
      </c>
      <c r="B106" s="29">
        <v>3</v>
      </c>
      <c r="C106" s="29">
        <v>3</v>
      </c>
      <c r="D106" s="30" t="s">
        <v>205</v>
      </c>
      <c r="E106" s="31" t="s">
        <v>738</v>
      </c>
      <c r="F106" s="30" t="s">
        <v>203</v>
      </c>
      <c r="G106" s="30" t="s">
        <v>202</v>
      </c>
      <c r="H106" s="32">
        <v>2227.25</v>
      </c>
      <c r="I106" s="30" t="s">
        <v>668</v>
      </c>
      <c r="J106" s="30" t="s">
        <v>204</v>
      </c>
      <c r="K106" s="30" t="s">
        <v>677</v>
      </c>
      <c r="L106" s="27">
        <f t="shared" si="1"/>
        <v>87857.31</v>
      </c>
      <c r="M106" s="27">
        <f>439.29+0.02</f>
        <v>439.31</v>
      </c>
      <c r="N106" s="27">
        <f>87418</f>
        <v>87418</v>
      </c>
    </row>
    <row r="107" spans="1:14" ht="14.4" x14ac:dyDescent="0.25">
      <c r="A107" s="29">
        <v>208</v>
      </c>
      <c r="B107" s="29">
        <v>3</v>
      </c>
      <c r="C107" s="29">
        <v>3</v>
      </c>
      <c r="D107" s="30" t="s">
        <v>208</v>
      </c>
      <c r="E107" s="31" t="s">
        <v>739</v>
      </c>
      <c r="F107" s="30" t="s">
        <v>207</v>
      </c>
      <c r="G107" s="30" t="s">
        <v>206</v>
      </c>
      <c r="H107" s="32">
        <v>3156.3</v>
      </c>
      <c r="I107" s="30" t="s">
        <v>668</v>
      </c>
      <c r="J107" s="30" t="s">
        <v>204</v>
      </c>
      <c r="K107" s="30" t="s">
        <v>677</v>
      </c>
      <c r="L107" s="27">
        <f t="shared" si="1"/>
        <v>99882.52</v>
      </c>
      <c r="M107" s="27">
        <v>499.41</v>
      </c>
      <c r="N107" s="27">
        <v>99383.11</v>
      </c>
    </row>
    <row r="108" spans="1:14" ht="14.4" x14ac:dyDescent="0.25">
      <c r="A108" s="29">
        <v>209</v>
      </c>
      <c r="B108" s="29">
        <v>3</v>
      </c>
      <c r="C108" s="29">
        <v>3</v>
      </c>
      <c r="D108" s="30" t="s">
        <v>210</v>
      </c>
      <c r="E108" s="31" t="s">
        <v>740</v>
      </c>
      <c r="F108" s="30" t="s">
        <v>209</v>
      </c>
      <c r="G108" s="30" t="s">
        <v>202</v>
      </c>
      <c r="H108" s="32">
        <v>3206.4</v>
      </c>
      <c r="I108" s="30" t="s">
        <v>668</v>
      </c>
      <c r="J108" s="30" t="s">
        <v>204</v>
      </c>
      <c r="K108" s="30" t="s">
        <v>677</v>
      </c>
      <c r="L108" s="27">
        <f t="shared" si="1"/>
        <v>111128.81999999999</v>
      </c>
      <c r="M108" s="27">
        <v>555.64</v>
      </c>
      <c r="N108" s="27">
        <v>110573.18</v>
      </c>
    </row>
    <row r="109" spans="1:14" ht="14.4" x14ac:dyDescent="0.25">
      <c r="A109" s="29">
        <v>210</v>
      </c>
      <c r="B109" s="29">
        <v>3</v>
      </c>
      <c r="C109" s="29">
        <v>3</v>
      </c>
      <c r="D109" s="30" t="s">
        <v>211</v>
      </c>
      <c r="E109" s="31" t="s">
        <v>726</v>
      </c>
      <c r="F109" s="30" t="s">
        <v>209</v>
      </c>
      <c r="G109" s="30" t="s">
        <v>202</v>
      </c>
      <c r="H109" s="32">
        <v>3749.04</v>
      </c>
      <c r="I109" s="30" t="s">
        <v>668</v>
      </c>
      <c r="J109" s="30" t="s">
        <v>204</v>
      </c>
      <c r="K109" s="30" t="s">
        <v>677</v>
      </c>
      <c r="L109" s="27">
        <f t="shared" si="1"/>
        <v>160758.92000000001</v>
      </c>
      <c r="M109" s="27">
        <v>803.79</v>
      </c>
      <c r="N109" s="27">
        <v>159955.13</v>
      </c>
    </row>
    <row r="110" spans="1:14" ht="14.4" x14ac:dyDescent="0.25">
      <c r="A110" s="29">
        <v>211</v>
      </c>
      <c r="B110" s="29">
        <v>3</v>
      </c>
      <c r="C110" s="29">
        <v>3</v>
      </c>
      <c r="D110" s="30" t="s">
        <v>213</v>
      </c>
      <c r="E110" s="31" t="s">
        <v>741</v>
      </c>
      <c r="F110" s="30" t="s">
        <v>212</v>
      </c>
      <c r="G110" s="30" t="s">
        <v>206</v>
      </c>
      <c r="H110" s="32">
        <v>4141.6000000000004</v>
      </c>
      <c r="I110" s="30" t="s">
        <v>668</v>
      </c>
      <c r="J110" s="30" t="s">
        <v>204</v>
      </c>
      <c r="K110" s="30" t="s">
        <v>674</v>
      </c>
      <c r="L110" s="27">
        <f t="shared" si="1"/>
        <v>134735.94</v>
      </c>
      <c r="M110" s="27">
        <v>673.68</v>
      </c>
      <c r="N110" s="27">
        <v>134062.26</v>
      </c>
    </row>
    <row r="111" spans="1:14" ht="14.4" x14ac:dyDescent="0.25">
      <c r="A111" s="29">
        <v>212</v>
      </c>
      <c r="B111" s="29">
        <v>3</v>
      </c>
      <c r="C111" s="29">
        <v>3</v>
      </c>
      <c r="D111" s="30" t="s">
        <v>214</v>
      </c>
      <c r="E111" s="31" t="s">
        <v>742</v>
      </c>
      <c r="F111" s="30" t="s">
        <v>212</v>
      </c>
      <c r="G111" s="30" t="s">
        <v>206</v>
      </c>
      <c r="H111" s="32">
        <v>2638.74</v>
      </c>
      <c r="I111" s="30" t="s">
        <v>668</v>
      </c>
      <c r="J111" s="30" t="s">
        <v>204</v>
      </c>
      <c r="K111" s="30" t="s">
        <v>677</v>
      </c>
      <c r="L111" s="27">
        <f t="shared" si="1"/>
        <v>101238.76000000001</v>
      </c>
      <c r="M111" s="27">
        <v>506.19</v>
      </c>
      <c r="N111" s="27">
        <v>100732.57</v>
      </c>
    </row>
    <row r="112" spans="1:14" ht="14.4" x14ac:dyDescent="0.25">
      <c r="A112" s="29">
        <v>213</v>
      </c>
      <c r="B112" s="29">
        <v>3</v>
      </c>
      <c r="C112" s="29">
        <v>3</v>
      </c>
      <c r="D112" s="30" t="s">
        <v>216</v>
      </c>
      <c r="E112" s="31" t="s">
        <v>743</v>
      </c>
      <c r="F112" s="30" t="s">
        <v>215</v>
      </c>
      <c r="G112" s="30" t="s">
        <v>206</v>
      </c>
      <c r="H112" s="32">
        <v>2457.27</v>
      </c>
      <c r="I112" s="30" t="s">
        <v>668</v>
      </c>
      <c r="J112" s="30" t="s">
        <v>204</v>
      </c>
      <c r="K112" s="30" t="s">
        <v>677</v>
      </c>
      <c r="L112" s="27">
        <f t="shared" si="1"/>
        <v>94425.16</v>
      </c>
      <c r="M112" s="27">
        <v>472.13</v>
      </c>
      <c r="N112" s="27">
        <v>93953.03</v>
      </c>
    </row>
    <row r="113" spans="1:14" ht="14.4" x14ac:dyDescent="0.25">
      <c r="A113" s="29">
        <v>214</v>
      </c>
      <c r="B113" s="29">
        <v>3</v>
      </c>
      <c r="C113" s="29">
        <v>3</v>
      </c>
      <c r="D113" s="30" t="s">
        <v>218</v>
      </c>
      <c r="E113" s="31" t="s">
        <v>744</v>
      </c>
      <c r="F113" s="30" t="s">
        <v>217</v>
      </c>
      <c r="G113" s="30" t="s">
        <v>206</v>
      </c>
      <c r="H113" s="32">
        <v>1036.1099999999999</v>
      </c>
      <c r="I113" s="30" t="s">
        <v>668</v>
      </c>
      <c r="J113" s="30" t="s">
        <v>204</v>
      </c>
      <c r="K113" s="30" t="s">
        <v>677</v>
      </c>
      <c r="L113" s="27">
        <f t="shared" si="1"/>
        <v>78566.509999999995</v>
      </c>
      <c r="M113" s="27">
        <v>392.83</v>
      </c>
      <c r="N113" s="27">
        <v>78173.679999999993</v>
      </c>
    </row>
    <row r="114" spans="1:14" ht="14.4" x14ac:dyDescent="0.25">
      <c r="A114" s="29">
        <v>215</v>
      </c>
      <c r="B114" s="29">
        <v>3</v>
      </c>
      <c r="C114" s="29">
        <v>3</v>
      </c>
      <c r="D114" s="30" t="s">
        <v>220</v>
      </c>
      <c r="E114" s="31" t="s">
        <v>745</v>
      </c>
      <c r="F114" s="30" t="s">
        <v>219</v>
      </c>
      <c r="G114" s="30" t="s">
        <v>206</v>
      </c>
      <c r="H114" s="32">
        <v>2579</v>
      </c>
      <c r="I114" s="30" t="s">
        <v>668</v>
      </c>
      <c r="J114" s="30" t="s">
        <v>204</v>
      </c>
      <c r="K114" s="30" t="s">
        <v>677</v>
      </c>
      <c r="L114" s="27">
        <f t="shared" si="1"/>
        <v>94419.37000000001</v>
      </c>
      <c r="M114" s="27">
        <v>472.1</v>
      </c>
      <c r="N114" s="27">
        <v>93947.27</v>
      </c>
    </row>
    <row r="115" spans="1:14" ht="14.4" x14ac:dyDescent="0.25">
      <c r="A115" s="29">
        <v>216</v>
      </c>
      <c r="B115" s="29">
        <v>3</v>
      </c>
      <c r="C115" s="29">
        <v>3</v>
      </c>
      <c r="D115" s="30" t="s">
        <v>222</v>
      </c>
      <c r="E115" s="31" t="s">
        <v>746</v>
      </c>
      <c r="F115" s="30" t="s">
        <v>221</v>
      </c>
      <c r="G115" s="30" t="s">
        <v>202</v>
      </c>
      <c r="H115" s="32">
        <v>3785.25</v>
      </c>
      <c r="I115" s="30" t="s">
        <v>668</v>
      </c>
      <c r="J115" s="30" t="s">
        <v>204</v>
      </c>
      <c r="K115" s="30" t="s">
        <v>677</v>
      </c>
      <c r="L115" s="27">
        <f t="shared" si="1"/>
        <v>137207.54</v>
      </c>
      <c r="M115" s="27">
        <v>686.04</v>
      </c>
      <c r="N115" s="27">
        <v>136521.5</v>
      </c>
    </row>
    <row r="116" spans="1:14" ht="14.4" x14ac:dyDescent="0.25">
      <c r="A116" s="29">
        <v>217</v>
      </c>
      <c r="B116" s="29">
        <v>3</v>
      </c>
      <c r="C116" s="29">
        <v>3</v>
      </c>
      <c r="D116" s="30" t="s">
        <v>224</v>
      </c>
      <c r="E116" s="31" t="s">
        <v>747</v>
      </c>
      <c r="F116" s="30" t="s">
        <v>223</v>
      </c>
      <c r="G116" s="30" t="s">
        <v>202</v>
      </c>
      <c r="H116" s="32">
        <v>2581</v>
      </c>
      <c r="I116" s="30" t="s">
        <v>668</v>
      </c>
      <c r="J116" s="30" t="s">
        <v>204</v>
      </c>
      <c r="K116" s="30" t="s">
        <v>677</v>
      </c>
      <c r="L116" s="27">
        <f t="shared" si="1"/>
        <v>97945.56</v>
      </c>
      <c r="M116" s="27">
        <v>489.73</v>
      </c>
      <c r="N116" s="27">
        <v>97455.83</v>
      </c>
    </row>
    <row r="117" spans="1:14" ht="14.4" x14ac:dyDescent="0.25">
      <c r="A117" s="29">
        <v>218</v>
      </c>
      <c r="B117" s="29">
        <v>3</v>
      </c>
      <c r="C117" s="29">
        <v>3</v>
      </c>
      <c r="D117" s="30" t="s">
        <v>226</v>
      </c>
      <c r="E117" s="31" t="s">
        <v>748</v>
      </c>
      <c r="F117" s="30" t="s">
        <v>225</v>
      </c>
      <c r="G117" s="30" t="s">
        <v>206</v>
      </c>
      <c r="H117" s="32">
        <v>4494</v>
      </c>
      <c r="I117" s="30" t="s">
        <v>668</v>
      </c>
      <c r="J117" s="30" t="s">
        <v>204</v>
      </c>
      <c r="K117" s="30" t="s">
        <v>674</v>
      </c>
      <c r="L117" s="27">
        <f t="shared" si="1"/>
        <v>121330.09999999999</v>
      </c>
      <c r="M117" s="27">
        <v>606.65</v>
      </c>
      <c r="N117" s="27">
        <v>120723.45</v>
      </c>
    </row>
    <row r="118" spans="1:14" ht="14.4" x14ac:dyDescent="0.25">
      <c r="A118" s="29">
        <v>219</v>
      </c>
      <c r="B118" s="29">
        <v>3</v>
      </c>
      <c r="C118" s="29">
        <v>3</v>
      </c>
      <c r="D118" s="30" t="s">
        <v>228</v>
      </c>
      <c r="E118" s="31" t="s">
        <v>749</v>
      </c>
      <c r="F118" s="30" t="s">
        <v>227</v>
      </c>
      <c r="G118" s="30" t="s">
        <v>206</v>
      </c>
      <c r="H118" s="32">
        <v>4649.1899999999996</v>
      </c>
      <c r="I118" s="30" t="s">
        <v>668</v>
      </c>
      <c r="J118" s="30" t="s">
        <v>204</v>
      </c>
      <c r="K118" s="30" t="s">
        <v>705</v>
      </c>
      <c r="L118" s="27">
        <f t="shared" si="1"/>
        <v>127137.57</v>
      </c>
      <c r="M118" s="27">
        <v>635.69000000000005</v>
      </c>
      <c r="N118" s="27">
        <v>126501.88</v>
      </c>
    </row>
    <row r="119" spans="1:14" ht="14.4" x14ac:dyDescent="0.25">
      <c r="A119" s="29">
        <v>220</v>
      </c>
      <c r="B119" s="29">
        <v>3</v>
      </c>
      <c r="C119" s="29">
        <v>3</v>
      </c>
      <c r="D119" s="30" t="s">
        <v>230</v>
      </c>
      <c r="E119" s="31" t="s">
        <v>750</v>
      </c>
      <c r="F119" s="30" t="s">
        <v>229</v>
      </c>
      <c r="G119" s="30" t="s">
        <v>206</v>
      </c>
      <c r="H119" s="32">
        <v>2150</v>
      </c>
      <c r="I119" s="30" t="s">
        <v>668</v>
      </c>
      <c r="J119" s="30" t="s">
        <v>204</v>
      </c>
      <c r="K119" s="30" t="s">
        <v>677</v>
      </c>
      <c r="L119" s="27">
        <f t="shared" si="1"/>
        <v>90100.27</v>
      </c>
      <c r="M119" s="27">
        <v>450.5</v>
      </c>
      <c r="N119" s="27">
        <v>89649.77</v>
      </c>
    </row>
    <row r="120" spans="1:14" ht="14.4" x14ac:dyDescent="0.25">
      <c r="A120" s="29">
        <v>221</v>
      </c>
      <c r="B120" s="29">
        <v>3</v>
      </c>
      <c r="C120" s="29">
        <v>3</v>
      </c>
      <c r="D120" s="30" t="s">
        <v>231</v>
      </c>
      <c r="E120" s="31" t="s">
        <v>696</v>
      </c>
      <c r="F120" s="30" t="s">
        <v>229</v>
      </c>
      <c r="G120" s="30" t="s">
        <v>206</v>
      </c>
      <c r="H120" s="32">
        <v>3046</v>
      </c>
      <c r="I120" s="30" t="s">
        <v>668</v>
      </c>
      <c r="J120" s="30" t="s">
        <v>204</v>
      </c>
      <c r="K120" s="30" t="s">
        <v>677</v>
      </c>
      <c r="L120" s="27">
        <f t="shared" si="1"/>
        <v>102876.68000000001</v>
      </c>
      <c r="M120" s="27">
        <v>514.38</v>
      </c>
      <c r="N120" s="27">
        <v>102362.3</v>
      </c>
    </row>
    <row r="121" spans="1:14" ht="14.4" x14ac:dyDescent="0.25">
      <c r="A121" s="29">
        <v>222</v>
      </c>
      <c r="B121" s="29">
        <v>3</v>
      </c>
      <c r="C121" s="29">
        <v>3</v>
      </c>
      <c r="D121" s="30" t="s">
        <v>233</v>
      </c>
      <c r="E121" s="31" t="s">
        <v>751</v>
      </c>
      <c r="F121" s="30" t="s">
        <v>232</v>
      </c>
      <c r="G121" s="30" t="s">
        <v>206</v>
      </c>
      <c r="H121" s="32">
        <v>1375.7</v>
      </c>
      <c r="I121" s="30" t="s">
        <v>668</v>
      </c>
      <c r="J121" s="30" t="s">
        <v>204</v>
      </c>
      <c r="K121" s="30" t="s">
        <v>677</v>
      </c>
      <c r="L121" s="27">
        <f t="shared" si="1"/>
        <v>89707.319999999992</v>
      </c>
      <c r="M121" s="27">
        <v>448.54</v>
      </c>
      <c r="N121" s="27">
        <v>89258.78</v>
      </c>
    </row>
    <row r="122" spans="1:14" ht="14.4" x14ac:dyDescent="0.25">
      <c r="A122" s="29">
        <v>268</v>
      </c>
      <c r="B122" s="29">
        <v>3</v>
      </c>
      <c r="C122" s="29">
        <v>3</v>
      </c>
      <c r="D122" s="30" t="s">
        <v>237</v>
      </c>
      <c r="E122" s="31" t="s">
        <v>879</v>
      </c>
      <c r="F122" s="30" t="s">
        <v>235</v>
      </c>
      <c r="G122" s="30" t="s">
        <v>234</v>
      </c>
      <c r="H122" s="32">
        <v>768.37</v>
      </c>
      <c r="I122" s="30" t="s">
        <v>668</v>
      </c>
      <c r="J122" s="30" t="s">
        <v>236</v>
      </c>
      <c r="K122" s="30" t="s">
        <v>677</v>
      </c>
      <c r="L122" s="27">
        <f t="shared" si="1"/>
        <v>64544.36</v>
      </c>
      <c r="M122" s="27">
        <v>322.72000000000003</v>
      </c>
      <c r="N122" s="27">
        <v>64221.64</v>
      </c>
    </row>
    <row r="123" spans="1:14" ht="14.4" x14ac:dyDescent="0.25">
      <c r="A123" s="29">
        <v>276</v>
      </c>
      <c r="B123" s="29">
        <v>3</v>
      </c>
      <c r="C123" s="29">
        <v>3</v>
      </c>
      <c r="D123" s="30" t="s">
        <v>239</v>
      </c>
      <c r="E123" s="31" t="s">
        <v>880</v>
      </c>
      <c r="F123" s="30" t="s">
        <v>238</v>
      </c>
      <c r="G123" s="30" t="s">
        <v>234</v>
      </c>
      <c r="H123" s="32">
        <v>4715.1099999999997</v>
      </c>
      <c r="I123" s="30" t="s">
        <v>668</v>
      </c>
      <c r="J123" s="30" t="s">
        <v>236</v>
      </c>
      <c r="K123" s="30" t="s">
        <v>674</v>
      </c>
      <c r="L123" s="27">
        <f t="shared" si="1"/>
        <v>129770.04000000001</v>
      </c>
      <c r="M123" s="27">
        <v>648.85</v>
      </c>
      <c r="N123" s="27">
        <v>129121.19</v>
      </c>
    </row>
    <row r="124" spans="1:14" ht="14.4" x14ac:dyDescent="0.25">
      <c r="A124" s="29">
        <v>277</v>
      </c>
      <c r="B124" s="29">
        <v>3</v>
      </c>
      <c r="C124" s="29">
        <v>3</v>
      </c>
      <c r="D124" s="30" t="s">
        <v>240</v>
      </c>
      <c r="E124" s="31" t="s">
        <v>881</v>
      </c>
      <c r="F124" s="30" t="s">
        <v>238</v>
      </c>
      <c r="G124" s="30" t="s">
        <v>234</v>
      </c>
      <c r="H124" s="32">
        <v>2880</v>
      </c>
      <c r="I124" s="30" t="s">
        <v>668</v>
      </c>
      <c r="J124" s="30" t="s">
        <v>236</v>
      </c>
      <c r="K124" s="30" t="s">
        <v>677</v>
      </c>
      <c r="L124" s="27">
        <f t="shared" si="1"/>
        <v>98234.2</v>
      </c>
      <c r="M124" s="27">
        <v>491.17</v>
      </c>
      <c r="N124" s="27">
        <v>97743.03</v>
      </c>
    </row>
    <row r="125" spans="1:14" ht="14.4" x14ac:dyDescent="0.25">
      <c r="A125" s="29">
        <v>278</v>
      </c>
      <c r="B125" s="29">
        <v>3</v>
      </c>
      <c r="C125" s="29">
        <v>3</v>
      </c>
      <c r="D125" s="30" t="s">
        <v>241</v>
      </c>
      <c r="E125" s="31" t="s">
        <v>882</v>
      </c>
      <c r="F125" s="30" t="s">
        <v>238</v>
      </c>
      <c r="G125" s="30" t="s">
        <v>234</v>
      </c>
      <c r="H125" s="32">
        <v>3666.5</v>
      </c>
      <c r="I125" s="30" t="s">
        <v>668</v>
      </c>
      <c r="J125" s="30" t="s">
        <v>236</v>
      </c>
      <c r="K125" s="30" t="s">
        <v>677</v>
      </c>
      <c r="L125" s="27">
        <f t="shared" si="1"/>
        <v>119555.67</v>
      </c>
      <c r="M125" s="27">
        <v>597.78</v>
      </c>
      <c r="N125" s="27">
        <v>118957.89</v>
      </c>
    </row>
    <row r="126" spans="1:14" ht="14.4" x14ac:dyDescent="0.25">
      <c r="A126" s="29">
        <v>279</v>
      </c>
      <c r="B126" s="29">
        <v>3</v>
      </c>
      <c r="C126" s="29">
        <v>3</v>
      </c>
      <c r="D126" s="30" t="s">
        <v>242</v>
      </c>
      <c r="E126" s="31" t="s">
        <v>883</v>
      </c>
      <c r="F126" s="30" t="s">
        <v>238</v>
      </c>
      <c r="G126" s="30" t="s">
        <v>234</v>
      </c>
      <c r="H126" s="32">
        <v>3730.45</v>
      </c>
      <c r="I126" s="30" t="s">
        <v>668</v>
      </c>
      <c r="J126" s="30" t="s">
        <v>236</v>
      </c>
      <c r="K126" s="30" t="s">
        <v>677</v>
      </c>
      <c r="L126" s="27">
        <f t="shared" si="1"/>
        <v>137962.18</v>
      </c>
      <c r="M126" s="27">
        <v>689.81</v>
      </c>
      <c r="N126" s="27">
        <v>137272.37</v>
      </c>
    </row>
    <row r="127" spans="1:14" ht="14.4" x14ac:dyDescent="0.25">
      <c r="A127" s="29">
        <v>280</v>
      </c>
      <c r="B127" s="29">
        <v>3</v>
      </c>
      <c r="C127" s="29">
        <v>3</v>
      </c>
      <c r="D127" s="30" t="s">
        <v>243</v>
      </c>
      <c r="E127" s="31" t="s">
        <v>884</v>
      </c>
      <c r="F127" s="30" t="s">
        <v>238</v>
      </c>
      <c r="G127" s="30" t="s">
        <v>234</v>
      </c>
      <c r="H127" s="32">
        <v>3539.86</v>
      </c>
      <c r="I127" s="30" t="s">
        <v>668</v>
      </c>
      <c r="J127" s="30" t="s">
        <v>236</v>
      </c>
      <c r="K127" s="30" t="s">
        <v>677</v>
      </c>
      <c r="L127" s="27">
        <f t="shared" si="1"/>
        <v>117156.18</v>
      </c>
      <c r="M127" s="27">
        <v>585.78</v>
      </c>
      <c r="N127" s="27">
        <v>116570.4</v>
      </c>
    </row>
    <row r="128" spans="1:14" ht="14.4" x14ac:dyDescent="0.25">
      <c r="A128" s="29">
        <v>281</v>
      </c>
      <c r="B128" s="29">
        <v>3</v>
      </c>
      <c r="C128" s="29">
        <v>3</v>
      </c>
      <c r="D128" s="30" t="s">
        <v>244</v>
      </c>
      <c r="E128" s="31" t="s">
        <v>885</v>
      </c>
      <c r="F128" s="30" t="s">
        <v>238</v>
      </c>
      <c r="G128" s="30" t="s">
        <v>234</v>
      </c>
      <c r="H128" s="32">
        <v>3942.1</v>
      </c>
      <c r="I128" s="30" t="s">
        <v>668</v>
      </c>
      <c r="J128" s="30" t="s">
        <v>236</v>
      </c>
      <c r="K128" s="30" t="s">
        <v>677</v>
      </c>
      <c r="L128" s="27">
        <f t="shared" si="1"/>
        <v>116158.12</v>
      </c>
      <c r="M128" s="27">
        <v>580.79</v>
      </c>
      <c r="N128" s="27">
        <v>115577.33</v>
      </c>
    </row>
    <row r="129" spans="1:14" ht="14.4" x14ac:dyDescent="0.25">
      <c r="A129" s="29">
        <v>282</v>
      </c>
      <c r="B129" s="29">
        <v>3</v>
      </c>
      <c r="C129" s="29">
        <v>3</v>
      </c>
      <c r="D129" s="30" t="s">
        <v>245</v>
      </c>
      <c r="E129" s="31" t="s">
        <v>886</v>
      </c>
      <c r="F129" s="30" t="s">
        <v>238</v>
      </c>
      <c r="G129" s="30" t="s">
        <v>234</v>
      </c>
      <c r="H129" s="32">
        <v>5574.14</v>
      </c>
      <c r="I129" s="30" t="s">
        <v>668</v>
      </c>
      <c r="J129" s="30" t="s">
        <v>236</v>
      </c>
      <c r="K129" s="30" t="s">
        <v>677</v>
      </c>
      <c r="L129" s="27">
        <f t="shared" si="1"/>
        <v>127908.68</v>
      </c>
      <c r="M129" s="27">
        <v>639.54</v>
      </c>
      <c r="N129" s="27">
        <v>127269.14</v>
      </c>
    </row>
    <row r="130" spans="1:14" ht="14.4" x14ac:dyDescent="0.25">
      <c r="A130" s="29">
        <v>283</v>
      </c>
      <c r="B130" s="29">
        <v>3</v>
      </c>
      <c r="C130" s="29">
        <v>3</v>
      </c>
      <c r="D130" s="30" t="s">
        <v>247</v>
      </c>
      <c r="E130" s="31" t="s">
        <v>887</v>
      </c>
      <c r="F130" s="30" t="s">
        <v>246</v>
      </c>
      <c r="G130" s="30" t="s">
        <v>234</v>
      </c>
      <c r="H130" s="32">
        <v>4178.05</v>
      </c>
      <c r="I130" s="30" t="s">
        <v>668</v>
      </c>
      <c r="J130" s="30" t="s">
        <v>236</v>
      </c>
      <c r="K130" s="30" t="s">
        <v>674</v>
      </c>
      <c r="L130" s="27">
        <f t="shared" si="1"/>
        <v>119257.51999999999</v>
      </c>
      <c r="M130" s="27">
        <v>596.29</v>
      </c>
      <c r="N130" s="27">
        <v>118661.23</v>
      </c>
    </row>
    <row r="131" spans="1:14" ht="14.4" x14ac:dyDescent="0.25">
      <c r="A131" s="29">
        <v>284</v>
      </c>
      <c r="B131" s="29">
        <v>3</v>
      </c>
      <c r="C131" s="29">
        <v>3</v>
      </c>
      <c r="D131" s="30" t="s">
        <v>248</v>
      </c>
      <c r="E131" s="31" t="s">
        <v>888</v>
      </c>
      <c r="F131" s="30" t="s">
        <v>246</v>
      </c>
      <c r="G131" s="30" t="s">
        <v>234</v>
      </c>
      <c r="H131" s="32">
        <v>3043</v>
      </c>
      <c r="I131" s="30" t="s">
        <v>668</v>
      </c>
      <c r="J131" s="30" t="s">
        <v>236</v>
      </c>
      <c r="K131" s="30" t="s">
        <v>677</v>
      </c>
      <c r="L131" s="27">
        <f t="shared" ref="L131:L194" si="2">M131+N131</f>
        <v>99127.92</v>
      </c>
      <c r="M131" s="27">
        <v>495.64</v>
      </c>
      <c r="N131" s="27">
        <v>98632.28</v>
      </c>
    </row>
    <row r="132" spans="1:14" ht="14.4" x14ac:dyDescent="0.25">
      <c r="A132" s="29">
        <v>267</v>
      </c>
      <c r="B132" s="29">
        <v>3</v>
      </c>
      <c r="C132" s="29">
        <v>3</v>
      </c>
      <c r="D132" s="30" t="s">
        <v>250</v>
      </c>
      <c r="E132" s="31" t="s">
        <v>889</v>
      </c>
      <c r="F132" s="30" t="s">
        <v>249</v>
      </c>
      <c r="G132" s="30" t="s">
        <v>234</v>
      </c>
      <c r="H132" s="32">
        <v>3284.75</v>
      </c>
      <c r="I132" s="30" t="s">
        <v>668</v>
      </c>
      <c r="J132" s="30" t="s">
        <v>236</v>
      </c>
      <c r="K132" s="30" t="s">
        <v>677</v>
      </c>
      <c r="L132" s="27">
        <f t="shared" si="2"/>
        <v>121728.31</v>
      </c>
      <c r="M132" s="27">
        <v>608.64</v>
      </c>
      <c r="N132" s="27">
        <v>121119.67</v>
      </c>
    </row>
    <row r="133" spans="1:14" ht="14.4" x14ac:dyDescent="0.25">
      <c r="A133" s="29">
        <v>269</v>
      </c>
      <c r="B133" s="29">
        <v>3</v>
      </c>
      <c r="C133" s="29">
        <v>3</v>
      </c>
      <c r="D133" s="30" t="s">
        <v>252</v>
      </c>
      <c r="E133" s="31" t="s">
        <v>890</v>
      </c>
      <c r="F133" s="30" t="s">
        <v>251</v>
      </c>
      <c r="G133" s="30" t="s">
        <v>234</v>
      </c>
      <c r="H133" s="32">
        <v>8928.7200000000012</v>
      </c>
      <c r="I133" s="30" t="s">
        <v>668</v>
      </c>
      <c r="J133" s="30" t="s">
        <v>236</v>
      </c>
      <c r="K133" s="30" t="s">
        <v>891</v>
      </c>
      <c r="L133" s="27">
        <f t="shared" si="2"/>
        <v>145839.66</v>
      </c>
      <c r="M133" s="27">
        <v>729.2</v>
      </c>
      <c r="N133" s="27">
        <v>145110.46</v>
      </c>
    </row>
    <row r="134" spans="1:14" ht="14.4" x14ac:dyDescent="0.25">
      <c r="A134" s="29">
        <v>270</v>
      </c>
      <c r="B134" s="29">
        <v>3</v>
      </c>
      <c r="C134" s="29">
        <v>3</v>
      </c>
      <c r="D134" s="30" t="s">
        <v>253</v>
      </c>
      <c r="E134" s="31" t="s">
        <v>892</v>
      </c>
      <c r="F134" s="30" t="s">
        <v>251</v>
      </c>
      <c r="G134" s="30" t="s">
        <v>234</v>
      </c>
      <c r="H134" s="32">
        <v>3166.78</v>
      </c>
      <c r="I134" s="30" t="s">
        <v>668</v>
      </c>
      <c r="J134" s="30" t="s">
        <v>236</v>
      </c>
      <c r="K134" s="30" t="s">
        <v>677</v>
      </c>
      <c r="L134" s="27">
        <f t="shared" si="2"/>
        <v>103130.53</v>
      </c>
      <c r="M134" s="27">
        <v>515.65</v>
      </c>
      <c r="N134" s="27">
        <v>102614.88</v>
      </c>
    </row>
    <row r="135" spans="1:14" ht="14.4" x14ac:dyDescent="0.25">
      <c r="A135" s="29">
        <v>271</v>
      </c>
      <c r="B135" s="29">
        <v>3</v>
      </c>
      <c r="C135" s="29">
        <v>3</v>
      </c>
      <c r="D135" s="30" t="s">
        <v>254</v>
      </c>
      <c r="E135" s="31" t="s">
        <v>893</v>
      </c>
      <c r="F135" s="30" t="s">
        <v>251</v>
      </c>
      <c r="G135" s="30" t="s">
        <v>234</v>
      </c>
      <c r="H135" s="32">
        <v>2880</v>
      </c>
      <c r="I135" s="30" t="s">
        <v>668</v>
      </c>
      <c r="J135" s="30" t="s">
        <v>236</v>
      </c>
      <c r="K135" s="30" t="s">
        <v>677</v>
      </c>
      <c r="L135" s="27">
        <f t="shared" si="2"/>
        <v>88521.49</v>
      </c>
      <c r="M135" s="27">
        <v>442.61</v>
      </c>
      <c r="N135" s="27">
        <v>88078.88</v>
      </c>
    </row>
    <row r="136" spans="1:14" ht="14.4" x14ac:dyDescent="0.25">
      <c r="A136" s="29">
        <v>272</v>
      </c>
      <c r="B136" s="29">
        <v>3</v>
      </c>
      <c r="C136" s="29">
        <v>3</v>
      </c>
      <c r="D136" s="30" t="s">
        <v>255</v>
      </c>
      <c r="E136" s="31" t="s">
        <v>894</v>
      </c>
      <c r="F136" s="30" t="s">
        <v>251</v>
      </c>
      <c r="G136" s="30" t="s">
        <v>234</v>
      </c>
      <c r="H136" s="32">
        <v>3381.92</v>
      </c>
      <c r="I136" s="30" t="s">
        <v>668</v>
      </c>
      <c r="J136" s="30" t="s">
        <v>236</v>
      </c>
      <c r="K136" s="30" t="s">
        <v>677</v>
      </c>
      <c r="L136" s="27">
        <f t="shared" si="2"/>
        <v>109765.65000000001</v>
      </c>
      <c r="M136" s="27">
        <v>548.83000000000004</v>
      </c>
      <c r="N136" s="27">
        <v>109216.82</v>
      </c>
    </row>
    <row r="137" spans="1:14" ht="14.4" x14ac:dyDescent="0.25">
      <c r="A137" s="29">
        <v>273</v>
      </c>
      <c r="B137" s="29">
        <v>3</v>
      </c>
      <c r="C137" s="29">
        <v>3</v>
      </c>
      <c r="D137" s="30" t="s">
        <v>256</v>
      </c>
      <c r="E137" s="31" t="s">
        <v>895</v>
      </c>
      <c r="F137" s="30" t="s">
        <v>251</v>
      </c>
      <c r="G137" s="30" t="s">
        <v>234</v>
      </c>
      <c r="H137" s="32">
        <v>3350.41</v>
      </c>
      <c r="I137" s="30" t="s">
        <v>668</v>
      </c>
      <c r="J137" s="30" t="s">
        <v>236</v>
      </c>
      <c r="K137" s="30" t="s">
        <v>677</v>
      </c>
      <c r="L137" s="27">
        <f t="shared" si="2"/>
        <v>107515.7</v>
      </c>
      <c r="M137" s="27">
        <v>537.58000000000004</v>
      </c>
      <c r="N137" s="27">
        <v>106978.12</v>
      </c>
    </row>
    <row r="138" spans="1:14" ht="14.4" x14ac:dyDescent="0.25">
      <c r="A138" s="29">
        <v>274</v>
      </c>
      <c r="B138" s="29">
        <v>3</v>
      </c>
      <c r="C138" s="29">
        <v>3</v>
      </c>
      <c r="D138" s="30" t="s">
        <v>258</v>
      </c>
      <c r="E138" s="31" t="s">
        <v>896</v>
      </c>
      <c r="F138" s="30" t="s">
        <v>257</v>
      </c>
      <c r="G138" s="30" t="s">
        <v>234</v>
      </c>
      <c r="H138" s="32">
        <v>3505.88</v>
      </c>
      <c r="I138" s="30" t="s">
        <v>668</v>
      </c>
      <c r="J138" s="30" t="s">
        <v>236</v>
      </c>
      <c r="K138" s="30" t="s">
        <v>677</v>
      </c>
      <c r="L138" s="27">
        <f t="shared" si="2"/>
        <v>117583.9</v>
      </c>
      <c r="M138" s="27">
        <v>587.91999999999996</v>
      </c>
      <c r="N138" s="27">
        <v>116995.98</v>
      </c>
    </row>
    <row r="139" spans="1:14" ht="14.4" x14ac:dyDescent="0.25">
      <c r="A139" s="29">
        <v>275</v>
      </c>
      <c r="B139" s="29">
        <v>3</v>
      </c>
      <c r="C139" s="29">
        <v>3</v>
      </c>
      <c r="D139" s="30" t="s">
        <v>259</v>
      </c>
      <c r="E139" s="31" t="s">
        <v>811</v>
      </c>
      <c r="F139" s="30" t="s">
        <v>257</v>
      </c>
      <c r="G139" s="30" t="s">
        <v>234</v>
      </c>
      <c r="H139" s="32">
        <v>4102.22</v>
      </c>
      <c r="I139" s="30" t="s">
        <v>668</v>
      </c>
      <c r="J139" s="30" t="s">
        <v>236</v>
      </c>
      <c r="K139" s="30" t="s">
        <v>677</v>
      </c>
      <c r="L139" s="27">
        <f t="shared" si="2"/>
        <v>139826.11000000002</v>
      </c>
      <c r="M139" s="27">
        <v>699.13</v>
      </c>
      <c r="N139" s="27">
        <v>139126.98000000001</v>
      </c>
    </row>
    <row r="140" spans="1:14" ht="14.4" x14ac:dyDescent="0.25">
      <c r="A140" s="29">
        <v>285</v>
      </c>
      <c r="B140" s="29">
        <v>3</v>
      </c>
      <c r="C140" s="29">
        <v>3</v>
      </c>
      <c r="D140" s="30" t="s">
        <v>261</v>
      </c>
      <c r="E140" s="31" t="s">
        <v>711</v>
      </c>
      <c r="F140" s="30" t="s">
        <v>260</v>
      </c>
      <c r="G140" s="30" t="s">
        <v>234</v>
      </c>
      <c r="H140" s="32">
        <v>3079.15</v>
      </c>
      <c r="I140" s="30" t="s">
        <v>668</v>
      </c>
      <c r="J140" s="30" t="s">
        <v>236</v>
      </c>
      <c r="K140" s="30" t="s">
        <v>677</v>
      </c>
      <c r="L140" s="27">
        <f t="shared" si="2"/>
        <v>117541.36</v>
      </c>
      <c r="M140" s="27">
        <v>587.71</v>
      </c>
      <c r="N140" s="27">
        <v>116953.65</v>
      </c>
    </row>
    <row r="141" spans="1:14" ht="14.4" x14ac:dyDescent="0.25">
      <c r="A141" s="29">
        <v>286</v>
      </c>
      <c r="B141" s="29">
        <v>3</v>
      </c>
      <c r="C141" s="29">
        <v>3</v>
      </c>
      <c r="D141" s="30" t="s">
        <v>263</v>
      </c>
      <c r="E141" s="31" t="s">
        <v>897</v>
      </c>
      <c r="F141" s="30" t="s">
        <v>262</v>
      </c>
      <c r="G141" s="30" t="s">
        <v>234</v>
      </c>
      <c r="H141" s="32">
        <v>2676</v>
      </c>
      <c r="I141" s="30" t="s">
        <v>668</v>
      </c>
      <c r="J141" s="30" t="s">
        <v>236</v>
      </c>
      <c r="K141" s="30" t="s">
        <v>677</v>
      </c>
      <c r="L141" s="27">
        <f t="shared" si="2"/>
        <v>95758.209999999992</v>
      </c>
      <c r="M141" s="27">
        <v>478.79</v>
      </c>
      <c r="N141" s="27">
        <v>95279.42</v>
      </c>
    </row>
    <row r="142" spans="1:14" ht="14.4" x14ac:dyDescent="0.25">
      <c r="A142" s="29">
        <v>287</v>
      </c>
      <c r="B142" s="29">
        <v>3</v>
      </c>
      <c r="C142" s="29">
        <v>3</v>
      </c>
      <c r="D142" s="30" t="s">
        <v>265</v>
      </c>
      <c r="E142" s="31" t="s">
        <v>898</v>
      </c>
      <c r="F142" s="30" t="s">
        <v>264</v>
      </c>
      <c r="G142" s="30" t="s">
        <v>234</v>
      </c>
      <c r="H142" s="32">
        <v>3272</v>
      </c>
      <c r="I142" s="30" t="s">
        <v>668</v>
      </c>
      <c r="J142" s="30" t="s">
        <v>236</v>
      </c>
      <c r="K142" s="30" t="s">
        <v>677</v>
      </c>
      <c r="L142" s="27">
        <f t="shared" si="2"/>
        <v>114053.41</v>
      </c>
      <c r="M142" s="27">
        <v>570.27</v>
      </c>
      <c r="N142" s="27">
        <v>113483.14</v>
      </c>
    </row>
    <row r="143" spans="1:14" ht="14.4" x14ac:dyDescent="0.25">
      <c r="A143" s="29">
        <v>288</v>
      </c>
      <c r="B143" s="29">
        <v>3</v>
      </c>
      <c r="C143" s="29">
        <v>3</v>
      </c>
      <c r="D143" s="30" t="s">
        <v>267</v>
      </c>
      <c r="E143" s="31" t="s">
        <v>899</v>
      </c>
      <c r="F143" s="30" t="s">
        <v>266</v>
      </c>
      <c r="G143" s="30" t="s">
        <v>234</v>
      </c>
      <c r="H143" s="32">
        <v>3915.96</v>
      </c>
      <c r="I143" s="30" t="s">
        <v>668</v>
      </c>
      <c r="J143" s="30" t="s">
        <v>236</v>
      </c>
      <c r="K143" s="30" t="s">
        <v>705</v>
      </c>
      <c r="L143" s="27">
        <f t="shared" si="2"/>
        <v>143724.41999999998</v>
      </c>
      <c r="M143" s="27">
        <v>718.62</v>
      </c>
      <c r="N143" s="27">
        <v>143005.79999999999</v>
      </c>
    </row>
    <row r="144" spans="1:14" ht="14.4" x14ac:dyDescent="0.25">
      <c r="A144" s="29">
        <v>289</v>
      </c>
      <c r="B144" s="29">
        <v>3</v>
      </c>
      <c r="C144" s="29">
        <v>3</v>
      </c>
      <c r="D144" s="30" t="s">
        <v>269</v>
      </c>
      <c r="E144" s="31" t="s">
        <v>900</v>
      </c>
      <c r="F144" s="30" t="s">
        <v>268</v>
      </c>
      <c r="G144" s="30" t="s">
        <v>234</v>
      </c>
      <c r="H144" s="32">
        <v>1130.8800000000001</v>
      </c>
      <c r="I144" s="30" t="s">
        <v>668</v>
      </c>
      <c r="J144" s="30" t="s">
        <v>236</v>
      </c>
      <c r="K144" s="30" t="s">
        <v>674</v>
      </c>
      <c r="L144" s="27">
        <f t="shared" si="2"/>
        <v>116619.84000000001</v>
      </c>
      <c r="M144" s="27">
        <v>583.1</v>
      </c>
      <c r="N144" s="27">
        <v>116036.74</v>
      </c>
    </row>
    <row r="145" spans="1:14" ht="14.4" x14ac:dyDescent="0.25">
      <c r="A145" s="29">
        <v>290</v>
      </c>
      <c r="B145" s="29">
        <v>3</v>
      </c>
      <c r="C145" s="29">
        <v>3</v>
      </c>
      <c r="D145" s="30" t="s">
        <v>271</v>
      </c>
      <c r="E145" s="31" t="s">
        <v>901</v>
      </c>
      <c r="F145" s="30" t="s">
        <v>270</v>
      </c>
      <c r="G145" s="30" t="s">
        <v>234</v>
      </c>
      <c r="H145" s="32">
        <v>4713.54</v>
      </c>
      <c r="I145" s="30" t="s">
        <v>668</v>
      </c>
      <c r="J145" s="30" t="s">
        <v>236</v>
      </c>
      <c r="K145" s="30" t="s">
        <v>705</v>
      </c>
      <c r="L145" s="27">
        <f t="shared" si="2"/>
        <v>137347.78999999998</v>
      </c>
      <c r="M145" s="27">
        <v>686.74</v>
      </c>
      <c r="N145" s="27">
        <v>136661.04999999999</v>
      </c>
    </row>
    <row r="146" spans="1:14" ht="14.4" x14ac:dyDescent="0.25">
      <c r="A146" s="29">
        <v>291</v>
      </c>
      <c r="B146" s="29">
        <v>3</v>
      </c>
      <c r="C146" s="29">
        <v>3</v>
      </c>
      <c r="D146" s="30" t="s">
        <v>273</v>
      </c>
      <c r="E146" s="31" t="s">
        <v>902</v>
      </c>
      <c r="F146" s="30" t="s">
        <v>272</v>
      </c>
      <c r="G146" s="30" t="s">
        <v>234</v>
      </c>
      <c r="H146" s="32">
        <v>2841.16</v>
      </c>
      <c r="I146" s="30" t="s">
        <v>668</v>
      </c>
      <c r="J146" s="30" t="s">
        <v>236</v>
      </c>
      <c r="K146" s="30" t="s">
        <v>677</v>
      </c>
      <c r="L146" s="27">
        <f t="shared" si="2"/>
        <v>116456.4</v>
      </c>
      <c r="M146" s="27">
        <v>582.28</v>
      </c>
      <c r="N146" s="27">
        <v>115874.12</v>
      </c>
    </row>
    <row r="147" spans="1:14" ht="14.4" x14ac:dyDescent="0.25">
      <c r="A147" s="29">
        <v>292</v>
      </c>
      <c r="B147" s="29">
        <v>3</v>
      </c>
      <c r="C147" s="29">
        <v>3</v>
      </c>
      <c r="D147" s="30" t="s">
        <v>908</v>
      </c>
      <c r="E147" s="31" t="s">
        <v>903</v>
      </c>
      <c r="F147" s="30" t="s">
        <v>272</v>
      </c>
      <c r="G147" s="30" t="s">
        <v>234</v>
      </c>
      <c r="H147" s="32">
        <v>3337.2</v>
      </c>
      <c r="I147" s="30" t="s">
        <v>668</v>
      </c>
      <c r="J147" s="30" t="s">
        <v>236</v>
      </c>
      <c r="K147" s="30" t="s">
        <v>677</v>
      </c>
      <c r="L147" s="27">
        <f t="shared" si="2"/>
        <v>108722.39</v>
      </c>
      <c r="M147" s="27">
        <v>543.61</v>
      </c>
      <c r="N147" s="27">
        <v>108178.78</v>
      </c>
    </row>
    <row r="148" spans="1:14" ht="14.4" x14ac:dyDescent="0.25">
      <c r="A148" s="29">
        <v>293</v>
      </c>
      <c r="B148" s="29">
        <v>3</v>
      </c>
      <c r="C148" s="29">
        <v>3</v>
      </c>
      <c r="D148" s="30" t="s">
        <v>275</v>
      </c>
      <c r="E148" s="31" t="s">
        <v>904</v>
      </c>
      <c r="F148" s="30" t="s">
        <v>274</v>
      </c>
      <c r="G148" s="30" t="s">
        <v>234</v>
      </c>
      <c r="H148" s="32">
        <v>3914.23</v>
      </c>
      <c r="I148" s="30" t="s">
        <v>668</v>
      </c>
      <c r="J148" s="30" t="s">
        <v>236</v>
      </c>
      <c r="K148" s="30" t="s">
        <v>677</v>
      </c>
      <c r="L148" s="27">
        <f t="shared" si="2"/>
        <v>155474.94</v>
      </c>
      <c r="M148" s="27">
        <v>777.37</v>
      </c>
      <c r="N148" s="27">
        <v>154697.57</v>
      </c>
    </row>
    <row r="149" spans="1:14" ht="14.4" x14ac:dyDescent="0.25">
      <c r="A149" s="29">
        <v>294</v>
      </c>
      <c r="B149" s="29">
        <v>3</v>
      </c>
      <c r="C149" s="29">
        <v>3</v>
      </c>
      <c r="D149" s="30" t="s">
        <v>277</v>
      </c>
      <c r="E149" s="31" t="s">
        <v>905</v>
      </c>
      <c r="F149" s="30" t="s">
        <v>276</v>
      </c>
      <c r="G149" s="30" t="s">
        <v>234</v>
      </c>
      <c r="H149" s="32">
        <v>4887.47</v>
      </c>
      <c r="I149" s="30" t="s">
        <v>668</v>
      </c>
      <c r="J149" s="30" t="s">
        <v>236</v>
      </c>
      <c r="K149" s="30" t="s">
        <v>674</v>
      </c>
      <c r="L149" s="27">
        <f t="shared" si="2"/>
        <v>206059.84999999998</v>
      </c>
      <c r="M149" s="27">
        <v>1030.3</v>
      </c>
      <c r="N149" s="27">
        <v>205029.55</v>
      </c>
    </row>
    <row r="150" spans="1:14" ht="14.4" x14ac:dyDescent="0.25">
      <c r="A150" s="29">
        <v>90</v>
      </c>
      <c r="B150" s="29">
        <v>3</v>
      </c>
      <c r="C150" s="29">
        <v>3</v>
      </c>
      <c r="D150" s="30" t="s">
        <v>280</v>
      </c>
      <c r="E150" s="31" t="s">
        <v>752</v>
      </c>
      <c r="F150" s="30" t="s">
        <v>279</v>
      </c>
      <c r="G150" s="30" t="s">
        <v>278</v>
      </c>
      <c r="H150" s="32">
        <v>750.35</v>
      </c>
      <c r="I150" s="30" t="s">
        <v>668</v>
      </c>
      <c r="J150" s="30" t="s">
        <v>204</v>
      </c>
      <c r="K150" s="30" t="s">
        <v>677</v>
      </c>
      <c r="L150" s="27">
        <f t="shared" si="2"/>
        <v>60152.26</v>
      </c>
      <c r="M150" s="27">
        <v>300.76</v>
      </c>
      <c r="N150" s="27">
        <v>59851.5</v>
      </c>
    </row>
    <row r="151" spans="1:14" ht="14.4" x14ac:dyDescent="0.25">
      <c r="A151" s="29">
        <v>91</v>
      </c>
      <c r="B151" s="29">
        <v>3</v>
      </c>
      <c r="C151" s="29">
        <v>3</v>
      </c>
      <c r="D151" s="30" t="s">
        <v>282</v>
      </c>
      <c r="E151" s="31" t="s">
        <v>753</v>
      </c>
      <c r="F151" s="30" t="s">
        <v>281</v>
      </c>
      <c r="G151" s="30" t="s">
        <v>278</v>
      </c>
      <c r="H151" s="32">
        <v>3836.62</v>
      </c>
      <c r="I151" s="30" t="s">
        <v>668</v>
      </c>
      <c r="J151" s="30" t="s">
        <v>204</v>
      </c>
      <c r="K151" s="30" t="s">
        <v>677</v>
      </c>
      <c r="L151" s="27">
        <f t="shared" si="2"/>
        <v>113730.82999999999</v>
      </c>
      <c r="M151" s="27">
        <v>568.65</v>
      </c>
      <c r="N151" s="27">
        <v>113162.18</v>
      </c>
    </row>
    <row r="152" spans="1:14" ht="14.4" x14ac:dyDescent="0.25">
      <c r="A152" s="29">
        <v>92</v>
      </c>
      <c r="B152" s="29">
        <v>3</v>
      </c>
      <c r="C152" s="29">
        <v>3</v>
      </c>
      <c r="D152" s="30" t="s">
        <v>284</v>
      </c>
      <c r="E152" s="31" t="s">
        <v>710</v>
      </c>
      <c r="F152" s="30" t="s">
        <v>283</v>
      </c>
      <c r="G152" s="30" t="s">
        <v>278</v>
      </c>
      <c r="H152" s="32">
        <v>2317</v>
      </c>
      <c r="I152" s="30" t="s">
        <v>668</v>
      </c>
      <c r="J152" s="30" t="s">
        <v>204</v>
      </c>
      <c r="K152" s="30" t="s">
        <v>677</v>
      </c>
      <c r="L152" s="27">
        <f t="shared" si="2"/>
        <v>89630.81</v>
      </c>
      <c r="M152" s="27">
        <v>448.15</v>
      </c>
      <c r="N152" s="27">
        <v>89182.66</v>
      </c>
    </row>
    <row r="153" spans="1:14" ht="14.4" x14ac:dyDescent="0.25">
      <c r="A153" s="29">
        <v>103</v>
      </c>
      <c r="B153" s="29">
        <v>3</v>
      </c>
      <c r="C153" s="29">
        <v>3</v>
      </c>
      <c r="D153" s="30" t="s">
        <v>286</v>
      </c>
      <c r="E153" s="31" t="s">
        <v>754</v>
      </c>
      <c r="F153" s="30" t="s">
        <v>285</v>
      </c>
      <c r="G153" s="30" t="s">
        <v>278</v>
      </c>
      <c r="H153" s="32">
        <v>3138</v>
      </c>
      <c r="I153" s="30" t="s">
        <v>668</v>
      </c>
      <c r="J153" s="30" t="s">
        <v>204</v>
      </c>
      <c r="K153" s="30" t="s">
        <v>705</v>
      </c>
      <c r="L153" s="27">
        <f t="shared" si="2"/>
        <v>104666.43000000001</v>
      </c>
      <c r="M153" s="27">
        <v>523.33000000000004</v>
      </c>
      <c r="N153" s="27">
        <v>104143.1</v>
      </c>
    </row>
    <row r="154" spans="1:14" ht="14.4" x14ac:dyDescent="0.25">
      <c r="A154" s="29">
        <v>104</v>
      </c>
      <c r="B154" s="29">
        <v>3</v>
      </c>
      <c r="C154" s="29">
        <v>3</v>
      </c>
      <c r="D154" s="30" t="s">
        <v>288</v>
      </c>
      <c r="E154" s="31" t="s">
        <v>755</v>
      </c>
      <c r="F154" s="30" t="s">
        <v>287</v>
      </c>
      <c r="G154" s="30" t="s">
        <v>278</v>
      </c>
      <c r="H154" s="32">
        <v>3540.14</v>
      </c>
      <c r="I154" s="30" t="s">
        <v>668</v>
      </c>
      <c r="J154" s="30" t="s">
        <v>204</v>
      </c>
      <c r="K154" s="30" t="s">
        <v>677</v>
      </c>
      <c r="L154" s="27">
        <f t="shared" si="2"/>
        <v>106303.77</v>
      </c>
      <c r="M154" s="27">
        <v>531.52</v>
      </c>
      <c r="N154" s="27">
        <v>105772.25</v>
      </c>
    </row>
    <row r="155" spans="1:14" ht="14.4" x14ac:dyDescent="0.25">
      <c r="A155" s="29">
        <v>105</v>
      </c>
      <c r="B155" s="29">
        <v>3</v>
      </c>
      <c r="C155" s="29">
        <v>3</v>
      </c>
      <c r="D155" s="30" t="s">
        <v>289</v>
      </c>
      <c r="E155" s="31" t="s">
        <v>756</v>
      </c>
      <c r="F155" s="30" t="s">
        <v>660</v>
      </c>
      <c r="G155" s="30" t="s">
        <v>278</v>
      </c>
      <c r="H155" s="32">
        <v>2252</v>
      </c>
      <c r="I155" s="30" t="s">
        <v>668</v>
      </c>
      <c r="J155" s="30" t="s">
        <v>204</v>
      </c>
      <c r="K155" s="30" t="s">
        <v>677</v>
      </c>
      <c r="L155" s="27">
        <f t="shared" si="2"/>
        <v>87749.48</v>
      </c>
      <c r="M155" s="27">
        <v>438.75</v>
      </c>
      <c r="N155" s="27">
        <v>87310.73</v>
      </c>
    </row>
    <row r="156" spans="1:14" ht="14.4" x14ac:dyDescent="0.25">
      <c r="A156" s="29">
        <v>106</v>
      </c>
      <c r="B156" s="29">
        <v>3</v>
      </c>
      <c r="C156" s="29">
        <v>3</v>
      </c>
      <c r="D156" s="30" t="s">
        <v>290</v>
      </c>
      <c r="E156" s="31" t="s">
        <v>757</v>
      </c>
      <c r="F156" s="30" t="s">
        <v>287</v>
      </c>
      <c r="G156" s="30" t="s">
        <v>278</v>
      </c>
      <c r="H156" s="32">
        <v>4619.1000000000004</v>
      </c>
      <c r="I156" s="30" t="s">
        <v>668</v>
      </c>
      <c r="J156" s="30" t="s">
        <v>204</v>
      </c>
      <c r="K156" s="30" t="s">
        <v>674</v>
      </c>
      <c r="L156" s="27">
        <f t="shared" si="2"/>
        <v>130562.91</v>
      </c>
      <c r="M156" s="27">
        <v>652.80999999999995</v>
      </c>
      <c r="N156" s="27">
        <v>129910.1</v>
      </c>
    </row>
    <row r="157" spans="1:14" ht="14.4" x14ac:dyDescent="0.25">
      <c r="A157" s="29">
        <v>107</v>
      </c>
      <c r="B157" s="29">
        <v>3</v>
      </c>
      <c r="C157" s="29">
        <v>3</v>
      </c>
      <c r="D157" s="30" t="s">
        <v>292</v>
      </c>
      <c r="E157" s="31" t="s">
        <v>758</v>
      </c>
      <c r="F157" s="30" t="s">
        <v>291</v>
      </c>
      <c r="G157" s="30" t="s">
        <v>278</v>
      </c>
      <c r="H157" s="32">
        <v>3079</v>
      </c>
      <c r="I157" s="30" t="s">
        <v>668</v>
      </c>
      <c r="J157" s="30" t="s">
        <v>204</v>
      </c>
      <c r="K157" s="30" t="s">
        <v>705</v>
      </c>
      <c r="L157" s="27">
        <f t="shared" si="2"/>
        <v>95546.06</v>
      </c>
      <c r="M157" s="27">
        <v>477.73</v>
      </c>
      <c r="N157" s="27">
        <v>95068.33</v>
      </c>
    </row>
    <row r="158" spans="1:14" ht="14.4" x14ac:dyDescent="0.25">
      <c r="A158" s="29">
        <v>1</v>
      </c>
      <c r="B158" s="29">
        <v>5</v>
      </c>
      <c r="C158" s="29">
        <v>4</v>
      </c>
      <c r="D158" s="30" t="s">
        <v>297</v>
      </c>
      <c r="E158" s="31" t="s">
        <v>298</v>
      </c>
      <c r="F158" s="30" t="s">
        <v>294</v>
      </c>
      <c r="G158" s="30" t="s">
        <v>17</v>
      </c>
      <c r="H158" s="32">
        <v>1239</v>
      </c>
      <c r="I158" s="30" t="s">
        <v>906</v>
      </c>
      <c r="J158" s="30" t="s">
        <v>295</v>
      </c>
      <c r="K158" s="30" t="s">
        <v>296</v>
      </c>
      <c r="L158" s="27">
        <f t="shared" si="2"/>
        <v>132366.13999999998</v>
      </c>
      <c r="M158" s="27">
        <f>661.83-0.03</f>
        <v>661.80000000000007</v>
      </c>
      <c r="N158" s="27">
        <f>131704.21+0.13</f>
        <v>131704.34</v>
      </c>
    </row>
    <row r="159" spans="1:14" ht="14.4" x14ac:dyDescent="0.25">
      <c r="A159" s="29">
        <v>2</v>
      </c>
      <c r="B159" s="29">
        <v>5</v>
      </c>
      <c r="C159" s="29">
        <v>4</v>
      </c>
      <c r="D159" s="30" t="s">
        <v>300</v>
      </c>
      <c r="E159" s="31" t="s">
        <v>301</v>
      </c>
      <c r="F159" s="30" t="s">
        <v>299</v>
      </c>
      <c r="G159" s="30" t="s">
        <v>17</v>
      </c>
      <c r="H159" s="32">
        <v>1048</v>
      </c>
      <c r="I159" s="30" t="s">
        <v>906</v>
      </c>
      <c r="J159" s="30" t="s">
        <v>295</v>
      </c>
      <c r="K159" s="30" t="s">
        <v>296</v>
      </c>
      <c r="L159" s="27">
        <f t="shared" si="2"/>
        <v>130384.24</v>
      </c>
      <c r="M159" s="27">
        <v>651.91999999999996</v>
      </c>
      <c r="N159" s="27">
        <v>129732.32</v>
      </c>
    </row>
    <row r="160" spans="1:14" ht="14.4" x14ac:dyDescent="0.25">
      <c r="A160" s="29">
        <v>3</v>
      </c>
      <c r="B160" s="29">
        <v>5</v>
      </c>
      <c r="C160" s="29">
        <v>4</v>
      </c>
      <c r="D160" s="30" t="s">
        <v>302</v>
      </c>
      <c r="E160" s="31" t="s">
        <v>303</v>
      </c>
      <c r="F160" s="30" t="s">
        <v>74</v>
      </c>
      <c r="G160" s="30" t="s">
        <v>70</v>
      </c>
      <c r="H160" s="32">
        <v>1680</v>
      </c>
      <c r="I160" s="30" t="s">
        <v>906</v>
      </c>
      <c r="J160" s="30" t="s">
        <v>295</v>
      </c>
      <c r="K160" s="30" t="s">
        <v>296</v>
      </c>
      <c r="L160" s="27">
        <f t="shared" si="2"/>
        <v>179462.13</v>
      </c>
      <c r="M160" s="27">
        <v>897.31</v>
      </c>
      <c r="N160" s="27">
        <v>178564.82</v>
      </c>
    </row>
    <row r="161" spans="1:14" ht="14.4" x14ac:dyDescent="0.25">
      <c r="A161" s="29">
        <v>4</v>
      </c>
      <c r="B161" s="29">
        <v>5</v>
      </c>
      <c r="C161" s="29">
        <v>4</v>
      </c>
      <c r="D161" s="30" t="s">
        <v>306</v>
      </c>
      <c r="E161" s="31" t="s">
        <v>307</v>
      </c>
      <c r="F161" s="30" t="s">
        <v>305</v>
      </c>
      <c r="G161" s="30" t="s">
        <v>304</v>
      </c>
      <c r="H161" s="32">
        <v>1368.9</v>
      </c>
      <c r="I161" s="30" t="s">
        <v>906</v>
      </c>
      <c r="J161" s="30" t="s">
        <v>295</v>
      </c>
      <c r="K161" s="30" t="s">
        <v>296</v>
      </c>
      <c r="L161" s="27">
        <f t="shared" si="2"/>
        <v>168989.03</v>
      </c>
      <c r="M161" s="27">
        <v>844.95</v>
      </c>
      <c r="N161" s="27">
        <v>168144.08</v>
      </c>
    </row>
    <row r="162" spans="1:14" ht="14.4" x14ac:dyDescent="0.25">
      <c r="A162" s="29">
        <v>5</v>
      </c>
      <c r="B162" s="29">
        <v>5</v>
      </c>
      <c r="C162" s="29">
        <v>4</v>
      </c>
      <c r="D162" s="30" t="s">
        <v>308</v>
      </c>
      <c r="E162" s="31" t="s">
        <v>309</v>
      </c>
      <c r="F162" s="30" t="s">
        <v>37</v>
      </c>
      <c r="G162" s="30" t="s">
        <v>17</v>
      </c>
      <c r="H162" s="32">
        <v>2467.3000000000002</v>
      </c>
      <c r="I162" s="30" t="s">
        <v>906</v>
      </c>
      <c r="J162" s="30" t="s">
        <v>295</v>
      </c>
      <c r="K162" s="30" t="s">
        <v>296</v>
      </c>
      <c r="L162" s="27">
        <f t="shared" si="2"/>
        <v>279002.82</v>
      </c>
      <c r="M162" s="27">
        <v>1395.01</v>
      </c>
      <c r="N162" s="27">
        <v>277607.81</v>
      </c>
    </row>
    <row r="163" spans="1:14" ht="14.4" x14ac:dyDescent="0.25">
      <c r="A163" s="29">
        <v>6</v>
      </c>
      <c r="B163" s="29">
        <v>5</v>
      </c>
      <c r="C163" s="29">
        <v>4</v>
      </c>
      <c r="D163" s="30" t="s">
        <v>312</v>
      </c>
      <c r="E163" s="31" t="s">
        <v>313</v>
      </c>
      <c r="F163" s="30" t="s">
        <v>96</v>
      </c>
      <c r="G163" s="30" t="s">
        <v>85</v>
      </c>
      <c r="H163" s="32">
        <v>15085.45</v>
      </c>
      <c r="I163" s="30" t="s">
        <v>670</v>
      </c>
      <c r="J163" s="30" t="s">
        <v>310</v>
      </c>
      <c r="K163" s="30" t="s">
        <v>311</v>
      </c>
      <c r="L163" s="27">
        <f t="shared" si="2"/>
        <v>463641.60000000003</v>
      </c>
      <c r="M163" s="27">
        <v>2318.21</v>
      </c>
      <c r="N163" s="27">
        <v>461323.39</v>
      </c>
    </row>
    <row r="164" spans="1:14" ht="14.4" x14ac:dyDescent="0.25">
      <c r="A164" s="29">
        <v>7</v>
      </c>
      <c r="B164" s="29">
        <v>5</v>
      </c>
      <c r="C164" s="29">
        <v>4</v>
      </c>
      <c r="D164" s="30" t="s">
        <v>316</v>
      </c>
      <c r="E164" s="31" t="s">
        <v>317</v>
      </c>
      <c r="F164" s="30" t="s">
        <v>314</v>
      </c>
      <c r="G164" s="30" t="s">
        <v>304</v>
      </c>
      <c r="H164" s="32">
        <v>404.45</v>
      </c>
      <c r="I164" s="30" t="s">
        <v>906</v>
      </c>
      <c r="J164" s="30" t="s">
        <v>315</v>
      </c>
      <c r="K164" s="30" t="s">
        <v>296</v>
      </c>
      <c r="L164" s="27">
        <f t="shared" si="2"/>
        <v>106599.2</v>
      </c>
      <c r="M164" s="27">
        <v>533</v>
      </c>
      <c r="N164" s="27">
        <v>106066.2</v>
      </c>
    </row>
    <row r="165" spans="1:14" ht="14.4" x14ac:dyDescent="0.25">
      <c r="A165" s="29">
        <v>8</v>
      </c>
      <c r="B165" s="29">
        <v>5</v>
      </c>
      <c r="C165" s="29">
        <v>4</v>
      </c>
      <c r="D165" s="30" t="s">
        <v>319</v>
      </c>
      <c r="E165" s="31" t="s">
        <v>320</v>
      </c>
      <c r="F165" s="30" t="s">
        <v>318</v>
      </c>
      <c r="G165" s="30" t="s">
        <v>304</v>
      </c>
      <c r="H165" s="32">
        <v>2055</v>
      </c>
      <c r="I165" s="30" t="s">
        <v>906</v>
      </c>
      <c r="J165" s="30" t="s">
        <v>315</v>
      </c>
      <c r="K165" s="30" t="s">
        <v>296</v>
      </c>
      <c r="L165" s="27">
        <f t="shared" si="2"/>
        <v>208464.32</v>
      </c>
      <c r="M165" s="27">
        <v>1042.32</v>
      </c>
      <c r="N165" s="27">
        <v>207422</v>
      </c>
    </row>
    <row r="166" spans="1:14" ht="14.4" x14ac:dyDescent="0.25">
      <c r="A166" s="29">
        <v>16</v>
      </c>
      <c r="B166" s="29">
        <v>5</v>
      </c>
      <c r="C166" s="29">
        <v>4</v>
      </c>
      <c r="D166" s="30" t="s">
        <v>322</v>
      </c>
      <c r="E166" s="31" t="s">
        <v>323</v>
      </c>
      <c r="F166" s="30" t="s">
        <v>281</v>
      </c>
      <c r="G166" s="30" t="s">
        <v>278</v>
      </c>
      <c r="H166" s="32">
        <v>2890</v>
      </c>
      <c r="I166" s="30" t="s">
        <v>906</v>
      </c>
      <c r="J166" s="30" t="s">
        <v>321</v>
      </c>
      <c r="K166" s="30" t="s">
        <v>296</v>
      </c>
      <c r="L166" s="27">
        <f t="shared" si="2"/>
        <v>229104.53</v>
      </c>
      <c r="M166" s="27">
        <v>1145.52</v>
      </c>
      <c r="N166" s="27">
        <v>227959.01</v>
      </c>
    </row>
    <row r="167" spans="1:14" ht="14.4" x14ac:dyDescent="0.25">
      <c r="A167" s="29">
        <v>23</v>
      </c>
      <c r="B167" s="29">
        <v>5</v>
      </c>
      <c r="C167" s="29">
        <v>4</v>
      </c>
      <c r="D167" s="30" t="s">
        <v>325</v>
      </c>
      <c r="E167" s="31" t="s">
        <v>326</v>
      </c>
      <c r="F167" s="30" t="s">
        <v>283</v>
      </c>
      <c r="G167" s="30" t="s">
        <v>278</v>
      </c>
      <c r="H167" s="32">
        <v>1544</v>
      </c>
      <c r="I167" s="30" t="s">
        <v>906</v>
      </c>
      <c r="J167" s="30" t="s">
        <v>324</v>
      </c>
      <c r="K167" s="30" t="s">
        <v>296</v>
      </c>
      <c r="L167" s="27">
        <f t="shared" si="2"/>
        <v>141375.52000000002</v>
      </c>
      <c r="M167" s="27">
        <v>706.88</v>
      </c>
      <c r="N167" s="27">
        <v>140668.64000000001</v>
      </c>
    </row>
    <row r="168" spans="1:14" ht="14.4" x14ac:dyDescent="0.25">
      <c r="A168" s="29">
        <v>31</v>
      </c>
      <c r="B168" s="29">
        <v>5</v>
      </c>
      <c r="C168" s="29">
        <v>4</v>
      </c>
      <c r="D168" s="30" t="s">
        <v>329</v>
      </c>
      <c r="E168" s="31" t="s">
        <v>330</v>
      </c>
      <c r="F168" s="30" t="s">
        <v>327</v>
      </c>
      <c r="G168" s="30" t="s">
        <v>234</v>
      </c>
      <c r="H168" s="32">
        <v>1656.4</v>
      </c>
      <c r="I168" s="30" t="s">
        <v>906</v>
      </c>
      <c r="J168" s="30" t="s">
        <v>328</v>
      </c>
      <c r="K168" s="30" t="s">
        <v>296</v>
      </c>
      <c r="L168" s="27">
        <f t="shared" si="2"/>
        <v>206270.01</v>
      </c>
      <c r="M168" s="27">
        <v>1031.3499999999999</v>
      </c>
      <c r="N168" s="27">
        <v>205238.66</v>
      </c>
    </row>
    <row r="169" spans="1:14" ht="14.4" x14ac:dyDescent="0.25">
      <c r="A169" s="29">
        <v>32</v>
      </c>
      <c r="B169" s="29">
        <v>5</v>
      </c>
      <c r="C169" s="29">
        <v>4</v>
      </c>
      <c r="D169" s="30" t="s">
        <v>331</v>
      </c>
      <c r="E169" s="31" t="s">
        <v>332</v>
      </c>
      <c r="F169" s="30" t="s">
        <v>251</v>
      </c>
      <c r="G169" s="30" t="s">
        <v>234</v>
      </c>
      <c r="H169" s="32">
        <v>1654</v>
      </c>
      <c r="I169" s="30" t="s">
        <v>906</v>
      </c>
      <c r="J169" s="30" t="s">
        <v>328</v>
      </c>
      <c r="K169" s="30" t="s">
        <v>296</v>
      </c>
      <c r="L169" s="27">
        <f t="shared" si="2"/>
        <v>205877.06000000003</v>
      </c>
      <c r="M169" s="27">
        <v>1029.3900000000001</v>
      </c>
      <c r="N169" s="27">
        <v>204847.67</v>
      </c>
    </row>
    <row r="170" spans="1:14" ht="14.4" x14ac:dyDescent="0.25">
      <c r="A170" s="29">
        <v>33</v>
      </c>
      <c r="B170" s="29">
        <v>5</v>
      </c>
      <c r="C170" s="29">
        <v>4</v>
      </c>
      <c r="D170" s="30" t="s">
        <v>333</v>
      </c>
      <c r="E170" s="31" t="s">
        <v>334</v>
      </c>
      <c r="F170" s="30" t="s">
        <v>251</v>
      </c>
      <c r="G170" s="30" t="s">
        <v>234</v>
      </c>
      <c r="H170" s="32">
        <v>1431.6</v>
      </c>
      <c r="I170" s="30" t="s">
        <v>906</v>
      </c>
      <c r="J170" s="30" t="s">
        <v>328</v>
      </c>
      <c r="K170" s="30" t="s">
        <v>296</v>
      </c>
      <c r="L170" s="27">
        <f t="shared" si="2"/>
        <v>120497.66</v>
      </c>
      <c r="M170" s="27">
        <v>602.49</v>
      </c>
      <c r="N170" s="27">
        <v>119895.17</v>
      </c>
    </row>
    <row r="171" spans="1:14" ht="14.4" x14ac:dyDescent="0.25">
      <c r="A171" s="29">
        <v>34</v>
      </c>
      <c r="B171" s="29">
        <v>5</v>
      </c>
      <c r="C171" s="29">
        <v>4</v>
      </c>
      <c r="D171" s="30" t="s">
        <v>335</v>
      </c>
      <c r="E171" s="31" t="s">
        <v>336</v>
      </c>
      <c r="F171" s="30" t="s">
        <v>276</v>
      </c>
      <c r="G171" s="30" t="s">
        <v>234</v>
      </c>
      <c r="H171" s="32">
        <v>1274.2</v>
      </c>
      <c r="I171" s="30" t="s">
        <v>906</v>
      </c>
      <c r="J171" s="30" t="s">
        <v>328</v>
      </c>
      <c r="K171" s="30" t="s">
        <v>296</v>
      </c>
      <c r="L171" s="27">
        <f t="shared" si="2"/>
        <v>140943.15</v>
      </c>
      <c r="M171" s="27">
        <v>704.72</v>
      </c>
      <c r="N171" s="27">
        <v>140238.43</v>
      </c>
    </row>
    <row r="172" spans="1:14" ht="14.4" x14ac:dyDescent="0.25">
      <c r="A172" s="29">
        <v>39</v>
      </c>
      <c r="B172" s="29">
        <v>5</v>
      </c>
      <c r="C172" s="29">
        <v>4</v>
      </c>
      <c r="D172" s="30" t="s">
        <v>338</v>
      </c>
      <c r="E172" s="31" t="s">
        <v>339</v>
      </c>
      <c r="F172" s="30" t="s">
        <v>274</v>
      </c>
      <c r="G172" s="30" t="s">
        <v>234</v>
      </c>
      <c r="H172" s="32">
        <v>3579.6</v>
      </c>
      <c r="I172" s="30" t="s">
        <v>906</v>
      </c>
      <c r="J172" s="30" t="s">
        <v>337</v>
      </c>
      <c r="K172" s="30" t="s">
        <v>296</v>
      </c>
      <c r="L172" s="27">
        <f t="shared" si="2"/>
        <v>227997.53</v>
      </c>
      <c r="M172" s="27">
        <v>1139.99</v>
      </c>
      <c r="N172" s="27">
        <v>226857.54</v>
      </c>
    </row>
    <row r="173" spans="1:14" ht="14.4" x14ac:dyDescent="0.25">
      <c r="A173" s="29">
        <v>29</v>
      </c>
      <c r="B173" s="29">
        <v>6</v>
      </c>
      <c r="C173" s="29">
        <v>4</v>
      </c>
      <c r="D173" s="30" t="s">
        <v>341</v>
      </c>
      <c r="E173" s="31" t="s">
        <v>342</v>
      </c>
      <c r="F173" s="30" t="s">
        <v>112</v>
      </c>
      <c r="G173" s="30" t="s">
        <v>111</v>
      </c>
      <c r="H173" s="32">
        <v>1447</v>
      </c>
      <c r="I173" s="30" t="s">
        <v>906</v>
      </c>
      <c r="J173" s="30" t="s">
        <v>340</v>
      </c>
      <c r="K173" s="30" t="s">
        <v>296</v>
      </c>
      <c r="L173" s="27">
        <f t="shared" si="2"/>
        <v>178347.02</v>
      </c>
      <c r="M173" s="27">
        <v>891.74</v>
      </c>
      <c r="N173" s="27">
        <v>177455.28</v>
      </c>
    </row>
    <row r="174" spans="1:14" ht="14.4" x14ac:dyDescent="0.25">
      <c r="A174" s="29">
        <v>41</v>
      </c>
      <c r="B174" s="29">
        <v>6</v>
      </c>
      <c r="C174" s="29">
        <v>5</v>
      </c>
      <c r="D174" s="30" t="s">
        <v>346</v>
      </c>
      <c r="E174" s="31" t="s">
        <v>347</v>
      </c>
      <c r="F174" s="30" t="s">
        <v>343</v>
      </c>
      <c r="G174" s="30" t="s">
        <v>17</v>
      </c>
      <c r="H174" s="32">
        <v>2161</v>
      </c>
      <c r="I174" s="30" t="s">
        <v>669</v>
      </c>
      <c r="J174" s="30" t="s">
        <v>344</v>
      </c>
      <c r="K174" s="30" t="s">
        <v>345</v>
      </c>
      <c r="L174" s="27">
        <f t="shared" si="2"/>
        <v>303995.67</v>
      </c>
      <c r="M174" s="27">
        <f>1519.98+0.02</f>
        <v>1520</v>
      </c>
      <c r="N174" s="27">
        <f>302475.55+0.12</f>
        <v>302475.67</v>
      </c>
    </row>
    <row r="175" spans="1:14" ht="14.4" x14ac:dyDescent="0.25">
      <c r="A175" s="29">
        <v>42</v>
      </c>
      <c r="B175" s="29">
        <v>6</v>
      </c>
      <c r="C175" s="29">
        <v>5</v>
      </c>
      <c r="D175" s="30" t="s">
        <v>661</v>
      </c>
      <c r="E175" s="31" t="s">
        <v>349</v>
      </c>
      <c r="F175" s="30" t="s">
        <v>116</v>
      </c>
      <c r="G175" s="30" t="s">
        <v>348</v>
      </c>
      <c r="H175" s="32">
        <v>2098.1999999999998</v>
      </c>
      <c r="I175" s="30" t="s">
        <v>669</v>
      </c>
      <c r="J175" s="30" t="s">
        <v>344</v>
      </c>
      <c r="K175" s="30" t="s">
        <v>345</v>
      </c>
      <c r="L175" s="27">
        <f t="shared" si="2"/>
        <v>318220.83999999997</v>
      </c>
      <c r="M175" s="27">
        <v>1591.1</v>
      </c>
      <c r="N175" s="27">
        <v>316629.74</v>
      </c>
    </row>
    <row r="176" spans="1:14" ht="14.4" x14ac:dyDescent="0.25">
      <c r="A176" s="29">
        <v>43</v>
      </c>
      <c r="B176" s="29">
        <v>6</v>
      </c>
      <c r="C176" s="29">
        <v>5</v>
      </c>
      <c r="D176" s="30" t="s">
        <v>350</v>
      </c>
      <c r="E176" s="31" t="s">
        <v>351</v>
      </c>
      <c r="F176" s="30" t="s">
        <v>116</v>
      </c>
      <c r="G176" s="30" t="s">
        <v>348</v>
      </c>
      <c r="H176" s="32">
        <v>3651</v>
      </c>
      <c r="I176" s="30" t="s">
        <v>669</v>
      </c>
      <c r="J176" s="30" t="s">
        <v>344</v>
      </c>
      <c r="K176" s="30" t="s">
        <v>345</v>
      </c>
      <c r="L176" s="27">
        <f t="shared" si="2"/>
        <v>371059.36</v>
      </c>
      <c r="M176" s="27">
        <v>1855.3</v>
      </c>
      <c r="N176" s="27">
        <v>369204.06</v>
      </c>
    </row>
    <row r="177" spans="1:14" ht="14.4" x14ac:dyDescent="0.25">
      <c r="A177" s="29">
        <v>44</v>
      </c>
      <c r="B177" s="29">
        <v>6</v>
      </c>
      <c r="C177" s="29">
        <v>5</v>
      </c>
      <c r="D177" s="30" t="s">
        <v>352</v>
      </c>
      <c r="E177" s="31" t="s">
        <v>662</v>
      </c>
      <c r="F177" s="30" t="s">
        <v>116</v>
      </c>
      <c r="G177" s="30" t="s">
        <v>348</v>
      </c>
      <c r="H177" s="32">
        <v>2307.2199999999998</v>
      </c>
      <c r="I177" s="30" t="s">
        <v>669</v>
      </c>
      <c r="J177" s="30" t="s">
        <v>344</v>
      </c>
      <c r="K177" s="30" t="s">
        <v>345</v>
      </c>
      <c r="L177" s="27">
        <f t="shared" si="2"/>
        <v>332322.14999999997</v>
      </c>
      <c r="M177" s="27">
        <v>1661.61</v>
      </c>
      <c r="N177" s="27">
        <v>330660.53999999998</v>
      </c>
    </row>
    <row r="178" spans="1:14" ht="14.4" x14ac:dyDescent="0.25">
      <c r="A178" s="29">
        <v>45</v>
      </c>
      <c r="B178" s="29">
        <v>6</v>
      </c>
      <c r="C178" s="29">
        <v>5</v>
      </c>
      <c r="D178" s="30" t="s">
        <v>353</v>
      </c>
      <c r="E178" s="31" t="s">
        <v>354</v>
      </c>
      <c r="F178" s="30" t="s">
        <v>116</v>
      </c>
      <c r="G178" s="30" t="s">
        <v>348</v>
      </c>
      <c r="H178" s="32">
        <v>5484.42</v>
      </c>
      <c r="I178" s="30" t="s">
        <v>669</v>
      </c>
      <c r="J178" s="30" t="s">
        <v>344</v>
      </c>
      <c r="K178" s="30" t="s">
        <v>345</v>
      </c>
      <c r="L178" s="27">
        <f t="shared" si="2"/>
        <v>421340.47000000003</v>
      </c>
      <c r="M178" s="27">
        <v>2106.6999999999998</v>
      </c>
      <c r="N178" s="27">
        <v>419233.77</v>
      </c>
    </row>
    <row r="179" spans="1:14" ht="14.4" x14ac:dyDescent="0.25">
      <c r="A179" s="29">
        <v>46</v>
      </c>
      <c r="B179" s="29">
        <v>6</v>
      </c>
      <c r="C179" s="29">
        <v>5</v>
      </c>
      <c r="D179" s="30" t="s">
        <v>355</v>
      </c>
      <c r="E179" s="31" t="s">
        <v>356</v>
      </c>
      <c r="F179" s="30" t="s">
        <v>116</v>
      </c>
      <c r="G179" s="30" t="s">
        <v>111</v>
      </c>
      <c r="H179" s="32">
        <v>6044</v>
      </c>
      <c r="I179" s="30" t="s">
        <v>669</v>
      </c>
      <c r="J179" s="30" t="s">
        <v>344</v>
      </c>
      <c r="K179" s="30" t="s">
        <v>345</v>
      </c>
      <c r="L179" s="27">
        <f t="shared" si="2"/>
        <v>411048.2</v>
      </c>
      <c r="M179" s="27">
        <v>2055.2399999999998</v>
      </c>
      <c r="N179" s="27">
        <v>408992.96</v>
      </c>
    </row>
    <row r="180" spans="1:14" ht="14.4" x14ac:dyDescent="0.25">
      <c r="A180" s="29">
        <v>26</v>
      </c>
      <c r="B180" s="29">
        <v>6</v>
      </c>
      <c r="C180" s="29">
        <v>5</v>
      </c>
      <c r="D180" s="30" t="s">
        <v>359</v>
      </c>
      <c r="E180" s="31" t="s">
        <v>360</v>
      </c>
      <c r="F180" s="30" t="s">
        <v>238</v>
      </c>
      <c r="G180" s="30" t="s">
        <v>234</v>
      </c>
      <c r="H180" s="32">
        <v>1653.2</v>
      </c>
      <c r="I180" s="30" t="s">
        <v>669</v>
      </c>
      <c r="J180" s="30" t="s">
        <v>357</v>
      </c>
      <c r="K180" s="30" t="s">
        <v>358</v>
      </c>
      <c r="L180" s="27">
        <f t="shared" si="2"/>
        <v>89558.98</v>
      </c>
      <c r="M180" s="27">
        <v>447.79</v>
      </c>
      <c r="N180" s="27">
        <v>89111.19</v>
      </c>
    </row>
    <row r="181" spans="1:14" ht="14.4" x14ac:dyDescent="0.25">
      <c r="A181" s="29">
        <v>27</v>
      </c>
      <c r="B181" s="29">
        <v>6</v>
      </c>
      <c r="C181" s="29">
        <v>5</v>
      </c>
      <c r="D181" s="30" t="s">
        <v>362</v>
      </c>
      <c r="E181" s="31" t="s">
        <v>363</v>
      </c>
      <c r="F181" s="30" t="s">
        <v>361</v>
      </c>
      <c r="G181" s="30" t="s">
        <v>159</v>
      </c>
      <c r="H181" s="32">
        <v>1359</v>
      </c>
      <c r="I181" s="30" t="s">
        <v>669</v>
      </c>
      <c r="J181" s="30" t="s">
        <v>357</v>
      </c>
      <c r="K181" s="30" t="s">
        <v>358</v>
      </c>
      <c r="L181" s="27">
        <f t="shared" si="2"/>
        <v>94273.36</v>
      </c>
      <c r="M181" s="27">
        <v>471.37</v>
      </c>
      <c r="N181" s="27">
        <v>93801.99</v>
      </c>
    </row>
    <row r="182" spans="1:14" ht="14.4" x14ac:dyDescent="0.25">
      <c r="A182" s="29">
        <v>28</v>
      </c>
      <c r="B182" s="29">
        <v>6</v>
      </c>
      <c r="C182" s="29">
        <v>5</v>
      </c>
      <c r="D182" s="30" t="s">
        <v>365</v>
      </c>
      <c r="E182" s="31" t="s">
        <v>366</v>
      </c>
      <c r="F182" s="30" t="s">
        <v>364</v>
      </c>
      <c r="G182" s="30" t="s">
        <v>159</v>
      </c>
      <c r="H182" s="32">
        <v>1288.7</v>
      </c>
      <c r="I182" s="30" t="s">
        <v>669</v>
      </c>
      <c r="J182" s="30" t="s">
        <v>357</v>
      </c>
      <c r="K182" s="30" t="s">
        <v>358</v>
      </c>
      <c r="L182" s="27">
        <f t="shared" si="2"/>
        <v>106292.8</v>
      </c>
      <c r="M182" s="27">
        <v>531.46</v>
      </c>
      <c r="N182" s="27">
        <v>105761.34</v>
      </c>
    </row>
    <row r="183" spans="1:14" ht="14.4" x14ac:dyDescent="0.25">
      <c r="A183" s="29">
        <v>30</v>
      </c>
      <c r="B183" s="29">
        <v>6</v>
      </c>
      <c r="C183" s="29">
        <v>4</v>
      </c>
      <c r="D183" s="30" t="s">
        <v>368</v>
      </c>
      <c r="E183" s="31" t="s">
        <v>369</v>
      </c>
      <c r="F183" s="30" t="s">
        <v>367</v>
      </c>
      <c r="G183" s="30" t="s">
        <v>127</v>
      </c>
      <c r="H183" s="32">
        <v>2370</v>
      </c>
      <c r="I183" s="30" t="s">
        <v>906</v>
      </c>
      <c r="J183" s="30" t="s">
        <v>328</v>
      </c>
      <c r="K183" s="30" t="s">
        <v>296</v>
      </c>
      <c r="L183" s="27">
        <f t="shared" si="2"/>
        <v>178248.47</v>
      </c>
      <c r="M183" s="27">
        <v>891.24</v>
      </c>
      <c r="N183" s="27">
        <v>177357.23</v>
      </c>
    </row>
    <row r="184" spans="1:14" ht="14.4" x14ac:dyDescent="0.25">
      <c r="A184" s="29">
        <v>35</v>
      </c>
      <c r="B184" s="29">
        <v>6</v>
      </c>
      <c r="C184" s="29">
        <v>4</v>
      </c>
      <c r="D184" s="30" t="s">
        <v>370</v>
      </c>
      <c r="E184" s="31" t="s">
        <v>371</v>
      </c>
      <c r="F184" s="30" t="s">
        <v>173</v>
      </c>
      <c r="G184" s="30" t="s">
        <v>159</v>
      </c>
      <c r="H184" s="32">
        <v>1428</v>
      </c>
      <c r="I184" s="30" t="s">
        <v>906</v>
      </c>
      <c r="J184" s="30" t="s">
        <v>328</v>
      </c>
      <c r="K184" s="30" t="s">
        <v>296</v>
      </c>
      <c r="L184" s="27">
        <f t="shared" si="2"/>
        <v>128271.73</v>
      </c>
      <c r="M184" s="27">
        <v>641.36</v>
      </c>
      <c r="N184" s="27">
        <v>127630.37</v>
      </c>
    </row>
    <row r="185" spans="1:14" ht="14.4" x14ac:dyDescent="0.25">
      <c r="A185" s="29">
        <v>36</v>
      </c>
      <c r="B185" s="29">
        <v>6</v>
      </c>
      <c r="C185" s="29">
        <v>4</v>
      </c>
      <c r="D185" s="30" t="s">
        <v>373</v>
      </c>
      <c r="E185" s="31" t="s">
        <v>374</v>
      </c>
      <c r="F185" s="30" t="s">
        <v>372</v>
      </c>
      <c r="G185" s="30" t="s">
        <v>159</v>
      </c>
      <c r="H185" s="32">
        <v>1419</v>
      </c>
      <c r="I185" s="30" t="s">
        <v>906</v>
      </c>
      <c r="J185" s="30" t="s">
        <v>328</v>
      </c>
      <c r="K185" s="30" t="s">
        <v>296</v>
      </c>
      <c r="L185" s="27">
        <f t="shared" si="2"/>
        <v>131185.91</v>
      </c>
      <c r="M185" s="27">
        <v>655.93</v>
      </c>
      <c r="N185" s="27">
        <v>130529.98</v>
      </c>
    </row>
    <row r="186" spans="1:14" ht="14.4" x14ac:dyDescent="0.25">
      <c r="A186" s="29">
        <v>37</v>
      </c>
      <c r="B186" s="29">
        <v>6</v>
      </c>
      <c r="C186" s="29">
        <v>4</v>
      </c>
      <c r="D186" s="30" t="s">
        <v>376</v>
      </c>
      <c r="E186" s="31" t="s">
        <v>377</v>
      </c>
      <c r="F186" s="30" t="s">
        <v>375</v>
      </c>
      <c r="G186" s="30" t="s">
        <v>159</v>
      </c>
      <c r="H186" s="32">
        <v>707.09</v>
      </c>
      <c r="I186" s="30" t="s">
        <v>906</v>
      </c>
      <c r="J186" s="30" t="s">
        <v>328</v>
      </c>
      <c r="K186" s="30" t="s">
        <v>296</v>
      </c>
      <c r="L186" s="27">
        <f t="shared" si="2"/>
        <v>90195.23</v>
      </c>
      <c r="M186" s="27">
        <v>450.98</v>
      </c>
      <c r="N186" s="27">
        <v>89744.25</v>
      </c>
    </row>
    <row r="187" spans="1:14" ht="14.4" x14ac:dyDescent="0.25">
      <c r="A187" s="29">
        <v>38</v>
      </c>
      <c r="B187" s="29">
        <v>6</v>
      </c>
      <c r="C187" s="29">
        <v>4</v>
      </c>
      <c r="D187" s="30" t="s">
        <v>378</v>
      </c>
      <c r="E187" s="31" t="s">
        <v>379</v>
      </c>
      <c r="F187" s="30" t="s">
        <v>193</v>
      </c>
      <c r="G187" s="30" t="s">
        <v>159</v>
      </c>
      <c r="H187" s="32">
        <v>1164</v>
      </c>
      <c r="I187" s="30" t="s">
        <v>906</v>
      </c>
      <c r="J187" s="30" t="s">
        <v>328</v>
      </c>
      <c r="K187" s="30" t="s">
        <v>296</v>
      </c>
      <c r="L187" s="27">
        <f t="shared" si="2"/>
        <v>122465.43000000001</v>
      </c>
      <c r="M187" s="27">
        <v>612.33000000000004</v>
      </c>
      <c r="N187" s="27">
        <v>121853.1</v>
      </c>
    </row>
    <row r="188" spans="1:14" ht="14.4" x14ac:dyDescent="0.25">
      <c r="A188" s="29">
        <v>51</v>
      </c>
      <c r="B188" s="29">
        <v>6</v>
      </c>
      <c r="C188" s="29">
        <v>5</v>
      </c>
      <c r="D188" s="30" t="s">
        <v>380</v>
      </c>
      <c r="E188" s="31" t="s">
        <v>381</v>
      </c>
      <c r="F188" s="30" t="s">
        <v>238</v>
      </c>
      <c r="G188" s="30" t="s">
        <v>234</v>
      </c>
      <c r="H188" s="32">
        <v>3815.47</v>
      </c>
      <c r="I188" s="30" t="s">
        <v>669</v>
      </c>
      <c r="J188" s="30" t="s">
        <v>344</v>
      </c>
      <c r="K188" s="30" t="s">
        <v>345</v>
      </c>
      <c r="L188" s="27">
        <f t="shared" si="2"/>
        <v>343968.77</v>
      </c>
      <c r="M188" s="27">
        <v>1719.84</v>
      </c>
      <c r="N188" s="27">
        <v>342248.93</v>
      </c>
    </row>
    <row r="189" spans="1:14" ht="14.4" x14ac:dyDescent="0.25">
      <c r="A189" s="29">
        <v>52</v>
      </c>
      <c r="B189" s="29">
        <v>6</v>
      </c>
      <c r="C189" s="29">
        <v>5</v>
      </c>
      <c r="D189" s="30" t="s">
        <v>383</v>
      </c>
      <c r="E189" s="31" t="s">
        <v>384</v>
      </c>
      <c r="F189" s="30" t="s">
        <v>382</v>
      </c>
      <c r="G189" s="30" t="s">
        <v>159</v>
      </c>
      <c r="H189" s="32">
        <v>4207.1000000000004</v>
      </c>
      <c r="I189" s="30" t="s">
        <v>669</v>
      </c>
      <c r="J189" s="30" t="s">
        <v>344</v>
      </c>
      <c r="K189" s="30" t="s">
        <v>345</v>
      </c>
      <c r="L189" s="27">
        <f t="shared" si="2"/>
        <v>392582.56</v>
      </c>
      <c r="M189" s="27">
        <v>1962.91</v>
      </c>
      <c r="N189" s="27">
        <v>390619.65</v>
      </c>
    </row>
    <row r="190" spans="1:14" ht="14.4" x14ac:dyDescent="0.25">
      <c r="A190" s="29">
        <v>15</v>
      </c>
      <c r="B190" s="29">
        <v>6</v>
      </c>
      <c r="C190" s="29">
        <v>5</v>
      </c>
      <c r="D190" s="30" t="s">
        <v>385</v>
      </c>
      <c r="E190" s="31" t="s">
        <v>386</v>
      </c>
      <c r="F190" s="30" t="s">
        <v>227</v>
      </c>
      <c r="G190" s="30" t="s">
        <v>206</v>
      </c>
      <c r="H190" s="32">
        <v>1371.25</v>
      </c>
      <c r="I190" s="30" t="s">
        <v>669</v>
      </c>
      <c r="J190" s="30" t="s">
        <v>357</v>
      </c>
      <c r="K190" s="30" t="s">
        <v>358</v>
      </c>
      <c r="L190" s="27">
        <f t="shared" si="2"/>
        <v>120263.16</v>
      </c>
      <c r="M190" s="27">
        <v>601.32000000000005</v>
      </c>
      <c r="N190" s="27">
        <v>119661.84</v>
      </c>
    </row>
    <row r="191" spans="1:14" ht="14.4" x14ac:dyDescent="0.25">
      <c r="A191" s="29">
        <v>19</v>
      </c>
      <c r="B191" s="29">
        <v>6</v>
      </c>
      <c r="C191" s="29">
        <v>4</v>
      </c>
      <c r="D191" s="30" t="s">
        <v>387</v>
      </c>
      <c r="E191" s="31" t="s">
        <v>388</v>
      </c>
      <c r="F191" s="30" t="s">
        <v>209</v>
      </c>
      <c r="G191" s="30" t="s">
        <v>202</v>
      </c>
      <c r="H191" s="32">
        <v>1752</v>
      </c>
      <c r="I191" s="30" t="s">
        <v>906</v>
      </c>
      <c r="J191" s="30" t="s">
        <v>324</v>
      </c>
      <c r="K191" s="30" t="s">
        <v>296</v>
      </c>
      <c r="L191" s="27">
        <f t="shared" si="2"/>
        <v>163792.43</v>
      </c>
      <c r="M191" s="27">
        <v>818.96</v>
      </c>
      <c r="N191" s="27">
        <v>162973.47</v>
      </c>
    </row>
    <row r="192" spans="1:14" ht="14.4" x14ac:dyDescent="0.25">
      <c r="A192" s="29">
        <v>20</v>
      </c>
      <c r="B192" s="29">
        <v>6</v>
      </c>
      <c r="C192" s="29">
        <v>4</v>
      </c>
      <c r="D192" s="30" t="s">
        <v>391</v>
      </c>
      <c r="E192" s="31" t="s">
        <v>392</v>
      </c>
      <c r="F192" s="30" t="s">
        <v>390</v>
      </c>
      <c r="G192" s="30" t="s">
        <v>389</v>
      </c>
      <c r="H192" s="32">
        <v>922</v>
      </c>
      <c r="I192" s="30" t="s">
        <v>906</v>
      </c>
      <c r="J192" s="30" t="s">
        <v>324</v>
      </c>
      <c r="K192" s="30" t="s">
        <v>296</v>
      </c>
      <c r="L192" s="27">
        <f t="shared" si="2"/>
        <v>101317.5</v>
      </c>
      <c r="M192" s="27">
        <v>506.59</v>
      </c>
      <c r="N192" s="27">
        <v>100810.91</v>
      </c>
    </row>
    <row r="193" spans="1:14" ht="14.4" x14ac:dyDescent="0.25">
      <c r="A193" s="29">
        <v>21</v>
      </c>
      <c r="B193" s="29">
        <v>6</v>
      </c>
      <c r="C193" s="29">
        <v>4</v>
      </c>
      <c r="D193" s="30" t="s">
        <v>394</v>
      </c>
      <c r="E193" s="31" t="s">
        <v>395</v>
      </c>
      <c r="F193" s="30" t="s">
        <v>393</v>
      </c>
      <c r="G193" s="30" t="s">
        <v>206</v>
      </c>
      <c r="H193" s="32">
        <v>954</v>
      </c>
      <c r="I193" s="30" t="s">
        <v>906</v>
      </c>
      <c r="J193" s="30" t="s">
        <v>324</v>
      </c>
      <c r="K193" s="30" t="s">
        <v>296</v>
      </c>
      <c r="L193" s="27">
        <f t="shared" si="2"/>
        <v>101706.98</v>
      </c>
      <c r="M193" s="27">
        <v>508.53</v>
      </c>
      <c r="N193" s="27">
        <v>101198.45</v>
      </c>
    </row>
    <row r="194" spans="1:14" ht="14.4" x14ac:dyDescent="0.25">
      <c r="A194" s="29">
        <v>22</v>
      </c>
      <c r="B194" s="29">
        <v>6</v>
      </c>
      <c r="C194" s="29">
        <v>4</v>
      </c>
      <c r="D194" s="30" t="s">
        <v>396</v>
      </c>
      <c r="E194" s="31" t="s">
        <v>667</v>
      </c>
      <c r="F194" s="30" t="s">
        <v>223</v>
      </c>
      <c r="G194" s="30" t="s">
        <v>202</v>
      </c>
      <c r="H194" s="32">
        <v>1336</v>
      </c>
      <c r="I194" s="30" t="s">
        <v>906</v>
      </c>
      <c r="J194" s="30" t="s">
        <v>324</v>
      </c>
      <c r="K194" s="30" t="s">
        <v>296</v>
      </c>
      <c r="L194" s="27">
        <f t="shared" si="2"/>
        <v>119259.16</v>
      </c>
      <c r="M194" s="27">
        <v>596.29999999999995</v>
      </c>
      <c r="N194" s="27">
        <v>118662.86</v>
      </c>
    </row>
    <row r="195" spans="1:14" ht="14.4" x14ac:dyDescent="0.25">
      <c r="A195" s="29">
        <v>48</v>
      </c>
      <c r="B195" s="29">
        <v>6</v>
      </c>
      <c r="C195" s="29">
        <v>5</v>
      </c>
      <c r="D195" s="30" t="s">
        <v>397</v>
      </c>
      <c r="E195" s="31" t="s">
        <v>398</v>
      </c>
      <c r="F195" s="30" t="s">
        <v>103</v>
      </c>
      <c r="G195" s="30" t="s">
        <v>85</v>
      </c>
      <c r="H195" s="32">
        <v>1044.53</v>
      </c>
      <c r="I195" s="30" t="s">
        <v>669</v>
      </c>
      <c r="J195" s="30" t="s">
        <v>344</v>
      </c>
      <c r="K195" s="30" t="s">
        <v>345</v>
      </c>
      <c r="L195" s="27">
        <f t="shared" ref="L195:L258" si="3">M195+N195</f>
        <v>164060.96</v>
      </c>
      <c r="M195" s="27">
        <v>820.3</v>
      </c>
      <c r="N195" s="27">
        <v>163240.66</v>
      </c>
    </row>
    <row r="196" spans="1:14" ht="14.4" x14ac:dyDescent="0.25">
      <c r="A196" s="29">
        <v>179</v>
      </c>
      <c r="B196" s="29">
        <v>7</v>
      </c>
      <c r="C196" s="29">
        <v>6</v>
      </c>
      <c r="D196" s="30" t="s">
        <v>401</v>
      </c>
      <c r="E196" s="31" t="s">
        <v>759</v>
      </c>
      <c r="F196" s="30" t="s">
        <v>400</v>
      </c>
      <c r="G196" s="30" t="s">
        <v>399</v>
      </c>
      <c r="H196" s="32">
        <v>886.3</v>
      </c>
      <c r="I196" s="30" t="s">
        <v>668</v>
      </c>
      <c r="J196" s="30" t="s">
        <v>109</v>
      </c>
      <c r="K196" s="30" t="s">
        <v>677</v>
      </c>
      <c r="L196" s="27">
        <f t="shared" si="3"/>
        <v>72332.5</v>
      </c>
      <c r="M196" s="27">
        <f>361.66+0.01</f>
        <v>361.67</v>
      </c>
      <c r="N196" s="27">
        <f>71970.89-0.06</f>
        <v>71970.83</v>
      </c>
    </row>
    <row r="197" spans="1:14" ht="14.4" x14ac:dyDescent="0.25">
      <c r="A197" s="29">
        <v>180</v>
      </c>
      <c r="B197" s="29">
        <v>7</v>
      </c>
      <c r="C197" s="29">
        <v>6</v>
      </c>
      <c r="D197" s="30" t="s">
        <v>404</v>
      </c>
      <c r="E197" s="31" t="s">
        <v>760</v>
      </c>
      <c r="F197" s="30" t="s">
        <v>403</v>
      </c>
      <c r="G197" s="30" t="s">
        <v>402</v>
      </c>
      <c r="H197" s="32">
        <v>3782.91</v>
      </c>
      <c r="I197" s="30" t="s">
        <v>668</v>
      </c>
      <c r="J197" s="30" t="s">
        <v>109</v>
      </c>
      <c r="K197" s="30" t="s">
        <v>705</v>
      </c>
      <c r="L197" s="27">
        <f t="shared" si="3"/>
        <v>125740.45999999999</v>
      </c>
      <c r="M197" s="27">
        <v>628.70000000000005</v>
      </c>
      <c r="N197" s="27">
        <v>125111.76</v>
      </c>
    </row>
    <row r="198" spans="1:14" ht="14.4" x14ac:dyDescent="0.25">
      <c r="A198" s="29">
        <v>181</v>
      </c>
      <c r="B198" s="29">
        <v>7</v>
      </c>
      <c r="C198" s="29">
        <v>6</v>
      </c>
      <c r="D198" s="30" t="s">
        <v>406</v>
      </c>
      <c r="E198" s="31" t="s">
        <v>761</v>
      </c>
      <c r="F198" s="30" t="s">
        <v>405</v>
      </c>
      <c r="G198" s="30" t="s">
        <v>402</v>
      </c>
      <c r="H198" s="32">
        <v>3225.19</v>
      </c>
      <c r="I198" s="30" t="s">
        <v>668</v>
      </c>
      <c r="J198" s="30" t="s">
        <v>109</v>
      </c>
      <c r="K198" s="30" t="s">
        <v>677</v>
      </c>
      <c r="L198" s="27">
        <f t="shared" si="3"/>
        <v>123540.26</v>
      </c>
      <c r="M198" s="27">
        <v>617.70000000000005</v>
      </c>
      <c r="N198" s="27">
        <v>122922.56</v>
      </c>
    </row>
    <row r="199" spans="1:14" ht="14.4" x14ac:dyDescent="0.25">
      <c r="A199" s="29">
        <v>182</v>
      </c>
      <c r="B199" s="29">
        <v>7</v>
      </c>
      <c r="C199" s="29">
        <v>6</v>
      </c>
      <c r="D199" s="30" t="s">
        <v>408</v>
      </c>
      <c r="E199" s="31" t="s">
        <v>762</v>
      </c>
      <c r="F199" s="30" t="s">
        <v>407</v>
      </c>
      <c r="G199" s="30" t="s">
        <v>402</v>
      </c>
      <c r="H199" s="32">
        <v>2441.42</v>
      </c>
      <c r="I199" s="30" t="s">
        <v>668</v>
      </c>
      <c r="J199" s="30" t="s">
        <v>109</v>
      </c>
      <c r="K199" s="30" t="s">
        <v>677</v>
      </c>
      <c r="L199" s="27">
        <f t="shared" si="3"/>
        <v>117329.40999999999</v>
      </c>
      <c r="M199" s="27">
        <v>586.65</v>
      </c>
      <c r="N199" s="27">
        <v>116742.76</v>
      </c>
    </row>
    <row r="200" spans="1:14" ht="14.4" x14ac:dyDescent="0.25">
      <c r="A200" s="29">
        <v>183</v>
      </c>
      <c r="B200" s="29">
        <v>7</v>
      </c>
      <c r="C200" s="29">
        <v>6</v>
      </c>
      <c r="D200" s="30" t="s">
        <v>410</v>
      </c>
      <c r="E200" s="31" t="s">
        <v>763</v>
      </c>
      <c r="F200" s="30" t="s">
        <v>409</v>
      </c>
      <c r="G200" s="30" t="s">
        <v>402</v>
      </c>
      <c r="H200" s="32">
        <v>3549.2</v>
      </c>
      <c r="I200" s="30" t="s">
        <v>668</v>
      </c>
      <c r="J200" s="30" t="s">
        <v>109</v>
      </c>
      <c r="K200" s="30" t="s">
        <v>677</v>
      </c>
      <c r="L200" s="27">
        <f t="shared" si="3"/>
        <v>142944.91</v>
      </c>
      <c r="M200" s="27">
        <v>714.72</v>
      </c>
      <c r="N200" s="27">
        <v>142230.19</v>
      </c>
    </row>
    <row r="201" spans="1:14" ht="14.4" x14ac:dyDescent="0.25">
      <c r="A201" s="29">
        <v>184</v>
      </c>
      <c r="B201" s="29">
        <v>7</v>
      </c>
      <c r="C201" s="29">
        <v>6</v>
      </c>
      <c r="D201" s="30" t="s">
        <v>411</v>
      </c>
      <c r="E201" s="31" t="s">
        <v>764</v>
      </c>
      <c r="F201" s="30" t="s">
        <v>409</v>
      </c>
      <c r="G201" s="30" t="s">
        <v>402</v>
      </c>
      <c r="H201" s="32">
        <v>4222.1899999999996</v>
      </c>
      <c r="I201" s="30" t="s">
        <v>668</v>
      </c>
      <c r="J201" s="30" t="s">
        <v>109</v>
      </c>
      <c r="K201" s="30" t="s">
        <v>677</v>
      </c>
      <c r="L201" s="27">
        <f t="shared" si="3"/>
        <v>141418.26999999999</v>
      </c>
      <c r="M201" s="27">
        <v>707.09</v>
      </c>
      <c r="N201" s="27">
        <v>140711.18</v>
      </c>
    </row>
    <row r="202" spans="1:14" ht="14.4" x14ac:dyDescent="0.25">
      <c r="A202" s="29">
        <v>185</v>
      </c>
      <c r="B202" s="29">
        <v>7</v>
      </c>
      <c r="C202" s="29">
        <v>6</v>
      </c>
      <c r="D202" s="30" t="s">
        <v>413</v>
      </c>
      <c r="E202" s="31" t="s">
        <v>765</v>
      </c>
      <c r="F202" s="30" t="s">
        <v>412</v>
      </c>
      <c r="G202" s="30" t="s">
        <v>399</v>
      </c>
      <c r="H202" s="32">
        <v>3624</v>
      </c>
      <c r="I202" s="30" t="s">
        <v>668</v>
      </c>
      <c r="J202" s="30" t="s">
        <v>109</v>
      </c>
      <c r="K202" s="30" t="s">
        <v>677</v>
      </c>
      <c r="L202" s="27">
        <f t="shared" si="3"/>
        <v>139307.43000000002</v>
      </c>
      <c r="M202" s="27">
        <v>696.54</v>
      </c>
      <c r="N202" s="27">
        <v>138610.89000000001</v>
      </c>
    </row>
    <row r="203" spans="1:14" ht="14.4" x14ac:dyDescent="0.25">
      <c r="A203" s="29">
        <v>186</v>
      </c>
      <c r="B203" s="29">
        <v>7</v>
      </c>
      <c r="C203" s="29">
        <v>6</v>
      </c>
      <c r="D203" s="30" t="s">
        <v>414</v>
      </c>
      <c r="E203" s="31" t="s">
        <v>766</v>
      </c>
      <c r="F203" s="30" t="s">
        <v>412</v>
      </c>
      <c r="G203" s="30" t="s">
        <v>399</v>
      </c>
      <c r="H203" s="32">
        <v>3605.65</v>
      </c>
      <c r="I203" s="30" t="s">
        <v>668</v>
      </c>
      <c r="J203" s="30" t="s">
        <v>109</v>
      </c>
      <c r="K203" s="30" t="s">
        <v>677</v>
      </c>
      <c r="L203" s="27">
        <f t="shared" si="3"/>
        <v>134059.84999999998</v>
      </c>
      <c r="M203" s="27">
        <v>670.3</v>
      </c>
      <c r="N203" s="27">
        <v>133389.54999999999</v>
      </c>
    </row>
    <row r="204" spans="1:14" ht="14.4" x14ac:dyDescent="0.25">
      <c r="A204" s="29">
        <v>187</v>
      </c>
      <c r="B204" s="29">
        <v>7</v>
      </c>
      <c r="C204" s="29">
        <v>6</v>
      </c>
      <c r="D204" s="30" t="s">
        <v>416</v>
      </c>
      <c r="E204" s="31" t="s">
        <v>767</v>
      </c>
      <c r="F204" s="30" t="s">
        <v>415</v>
      </c>
      <c r="G204" s="30" t="s">
        <v>399</v>
      </c>
      <c r="H204" s="32">
        <v>868.41</v>
      </c>
      <c r="I204" s="30" t="s">
        <v>668</v>
      </c>
      <c r="J204" s="30" t="s">
        <v>109</v>
      </c>
      <c r="K204" s="30" t="s">
        <v>677</v>
      </c>
      <c r="L204" s="27">
        <f t="shared" si="3"/>
        <v>71970.89</v>
      </c>
      <c r="M204" s="27">
        <v>359.85</v>
      </c>
      <c r="N204" s="27">
        <v>71611.039999999994</v>
      </c>
    </row>
    <row r="205" spans="1:14" ht="14.4" x14ac:dyDescent="0.25">
      <c r="A205" s="29">
        <v>188</v>
      </c>
      <c r="B205" s="29">
        <v>7</v>
      </c>
      <c r="C205" s="29">
        <v>6</v>
      </c>
      <c r="D205" s="30" t="s">
        <v>418</v>
      </c>
      <c r="E205" s="31" t="s">
        <v>768</v>
      </c>
      <c r="F205" s="30" t="s">
        <v>417</v>
      </c>
      <c r="G205" s="30" t="s">
        <v>402</v>
      </c>
      <c r="H205" s="32">
        <v>2361.7800000000002</v>
      </c>
      <c r="I205" s="30" t="s">
        <v>668</v>
      </c>
      <c r="J205" s="30" t="s">
        <v>109</v>
      </c>
      <c r="K205" s="30" t="s">
        <v>677</v>
      </c>
      <c r="L205" s="27">
        <f t="shared" si="3"/>
        <v>104062.7</v>
      </c>
      <c r="M205" s="27">
        <v>520.30999999999995</v>
      </c>
      <c r="N205" s="27">
        <v>103542.39</v>
      </c>
    </row>
    <row r="206" spans="1:14" ht="14.4" x14ac:dyDescent="0.25">
      <c r="A206" s="29">
        <v>189</v>
      </c>
      <c r="B206" s="29">
        <v>7</v>
      </c>
      <c r="C206" s="29">
        <v>6</v>
      </c>
      <c r="D206" s="30" t="s">
        <v>420</v>
      </c>
      <c r="E206" s="31" t="s">
        <v>769</v>
      </c>
      <c r="F206" s="30" t="s">
        <v>419</v>
      </c>
      <c r="G206" s="30" t="s">
        <v>399</v>
      </c>
      <c r="H206" s="32">
        <v>3596.09</v>
      </c>
      <c r="I206" s="30" t="s">
        <v>668</v>
      </c>
      <c r="J206" s="30" t="s">
        <v>109</v>
      </c>
      <c r="K206" s="30" t="s">
        <v>677</v>
      </c>
      <c r="L206" s="27">
        <f t="shared" si="3"/>
        <v>146640.34000000003</v>
      </c>
      <c r="M206" s="27">
        <v>733.2</v>
      </c>
      <c r="N206" s="27">
        <v>145907.14000000001</v>
      </c>
    </row>
    <row r="207" spans="1:14" ht="14.4" x14ac:dyDescent="0.25">
      <c r="A207" s="29">
        <v>190</v>
      </c>
      <c r="B207" s="29">
        <v>7</v>
      </c>
      <c r="C207" s="29">
        <v>6</v>
      </c>
      <c r="D207" s="30" t="s">
        <v>422</v>
      </c>
      <c r="E207" s="31" t="s">
        <v>770</v>
      </c>
      <c r="F207" s="30" t="s">
        <v>421</v>
      </c>
      <c r="G207" s="30" t="s">
        <v>399</v>
      </c>
      <c r="H207" s="32">
        <v>717.03</v>
      </c>
      <c r="I207" s="30" t="s">
        <v>668</v>
      </c>
      <c r="J207" s="30" t="s">
        <v>109</v>
      </c>
      <c r="K207" s="30" t="s">
        <v>677</v>
      </c>
      <c r="L207" s="27">
        <f t="shared" si="3"/>
        <v>67579.360000000001</v>
      </c>
      <c r="M207" s="27">
        <v>337.9</v>
      </c>
      <c r="N207" s="27">
        <v>67241.460000000006</v>
      </c>
    </row>
    <row r="208" spans="1:14" ht="14.4" x14ac:dyDescent="0.25">
      <c r="A208" s="29">
        <v>191</v>
      </c>
      <c r="B208" s="29">
        <v>7</v>
      </c>
      <c r="C208" s="29">
        <v>6</v>
      </c>
      <c r="D208" s="30" t="s">
        <v>424</v>
      </c>
      <c r="E208" s="31" t="s">
        <v>771</v>
      </c>
      <c r="F208" s="30" t="s">
        <v>423</v>
      </c>
      <c r="G208" s="30" t="s">
        <v>107</v>
      </c>
      <c r="H208" s="32">
        <v>3410</v>
      </c>
      <c r="I208" s="30" t="s">
        <v>668</v>
      </c>
      <c r="J208" s="30" t="s">
        <v>109</v>
      </c>
      <c r="K208" s="30" t="s">
        <v>677</v>
      </c>
      <c r="L208" s="27">
        <f t="shared" si="3"/>
        <v>120139.25</v>
      </c>
      <c r="M208" s="27">
        <v>600.70000000000005</v>
      </c>
      <c r="N208" s="27">
        <v>119538.55</v>
      </c>
    </row>
    <row r="209" spans="1:14" ht="14.4" x14ac:dyDescent="0.25">
      <c r="A209" s="29">
        <v>192</v>
      </c>
      <c r="B209" s="29">
        <v>7</v>
      </c>
      <c r="C209" s="29">
        <v>6</v>
      </c>
      <c r="D209" s="30" t="s">
        <v>427</v>
      </c>
      <c r="E209" s="31" t="s">
        <v>772</v>
      </c>
      <c r="F209" s="30" t="s">
        <v>426</v>
      </c>
      <c r="G209" s="30" t="s">
        <v>425</v>
      </c>
      <c r="H209" s="32">
        <v>3361.15</v>
      </c>
      <c r="I209" s="30" t="s">
        <v>668</v>
      </c>
      <c r="J209" s="30" t="s">
        <v>109</v>
      </c>
      <c r="K209" s="30" t="s">
        <v>677</v>
      </c>
      <c r="L209" s="27">
        <f t="shared" si="3"/>
        <v>129128.62</v>
      </c>
      <c r="M209" s="27">
        <v>645.64</v>
      </c>
      <c r="N209" s="27">
        <v>128482.98</v>
      </c>
    </row>
    <row r="210" spans="1:14" ht="14.4" x14ac:dyDescent="0.25">
      <c r="A210" s="29">
        <v>193</v>
      </c>
      <c r="B210" s="29">
        <v>7</v>
      </c>
      <c r="C210" s="29">
        <v>6</v>
      </c>
      <c r="D210" s="30" t="s">
        <v>429</v>
      </c>
      <c r="E210" s="31" t="s">
        <v>773</v>
      </c>
      <c r="F210" s="30" t="s">
        <v>428</v>
      </c>
      <c r="G210" s="30" t="s">
        <v>425</v>
      </c>
      <c r="H210" s="32">
        <v>3457.78</v>
      </c>
      <c r="I210" s="30" t="s">
        <v>668</v>
      </c>
      <c r="J210" s="30" t="s">
        <v>109</v>
      </c>
      <c r="K210" s="30" t="s">
        <v>677</v>
      </c>
      <c r="L210" s="27">
        <f t="shared" si="3"/>
        <v>117601.83</v>
      </c>
      <c r="M210" s="27">
        <v>588.01</v>
      </c>
      <c r="N210" s="27">
        <v>117013.82</v>
      </c>
    </row>
    <row r="211" spans="1:14" ht="14.4" x14ac:dyDescent="0.25">
      <c r="A211" s="29">
        <v>195</v>
      </c>
      <c r="B211" s="29">
        <v>7</v>
      </c>
      <c r="C211" s="29">
        <v>6</v>
      </c>
      <c r="D211" s="30" t="s">
        <v>431</v>
      </c>
      <c r="E211" s="31" t="s">
        <v>774</v>
      </c>
      <c r="F211" s="30" t="s">
        <v>430</v>
      </c>
      <c r="G211" s="30" t="s">
        <v>425</v>
      </c>
      <c r="H211" s="32">
        <v>5290.1</v>
      </c>
      <c r="I211" s="30" t="s">
        <v>668</v>
      </c>
      <c r="J211" s="30" t="s">
        <v>109</v>
      </c>
      <c r="K211" s="30" t="s">
        <v>674</v>
      </c>
      <c r="L211" s="27">
        <f t="shared" si="3"/>
        <v>187431.57</v>
      </c>
      <c r="M211" s="27">
        <v>937.16</v>
      </c>
      <c r="N211" s="27">
        <v>186494.41</v>
      </c>
    </row>
    <row r="212" spans="1:14" ht="14.4" x14ac:dyDescent="0.25">
      <c r="A212" s="29">
        <v>196</v>
      </c>
      <c r="B212" s="29">
        <v>7</v>
      </c>
      <c r="C212" s="29">
        <v>6</v>
      </c>
      <c r="D212" s="30" t="s">
        <v>432</v>
      </c>
      <c r="E212" s="31" t="s">
        <v>710</v>
      </c>
      <c r="F212" s="30" t="s">
        <v>430</v>
      </c>
      <c r="G212" s="30" t="s">
        <v>425</v>
      </c>
      <c r="H212" s="32">
        <v>3402.9</v>
      </c>
      <c r="I212" s="30" t="s">
        <v>668</v>
      </c>
      <c r="J212" s="30" t="s">
        <v>109</v>
      </c>
      <c r="K212" s="30" t="s">
        <v>677</v>
      </c>
      <c r="L212" s="27">
        <f t="shared" si="3"/>
        <v>110862.39999999999</v>
      </c>
      <c r="M212" s="27">
        <v>554.30999999999995</v>
      </c>
      <c r="N212" s="27">
        <v>110308.09</v>
      </c>
    </row>
    <row r="213" spans="1:14" ht="14.4" x14ac:dyDescent="0.25">
      <c r="A213" s="29">
        <v>197</v>
      </c>
      <c r="B213" s="29">
        <v>7</v>
      </c>
      <c r="C213" s="29">
        <v>6</v>
      </c>
      <c r="D213" s="30" t="s">
        <v>433</v>
      </c>
      <c r="E213" s="31" t="s">
        <v>775</v>
      </c>
      <c r="F213" s="30" t="s">
        <v>430</v>
      </c>
      <c r="G213" s="30" t="s">
        <v>425</v>
      </c>
      <c r="H213" s="32">
        <v>3822.25</v>
      </c>
      <c r="I213" s="30" t="s">
        <v>668</v>
      </c>
      <c r="J213" s="30" t="s">
        <v>109</v>
      </c>
      <c r="K213" s="30" t="s">
        <v>677</v>
      </c>
      <c r="L213" s="27">
        <f t="shared" si="3"/>
        <v>131316.1</v>
      </c>
      <c r="M213" s="27">
        <v>656.58</v>
      </c>
      <c r="N213" s="27">
        <v>130659.52</v>
      </c>
    </row>
    <row r="214" spans="1:14" ht="14.4" x14ac:dyDescent="0.25">
      <c r="A214" s="29">
        <v>199</v>
      </c>
      <c r="B214" s="29">
        <v>7</v>
      </c>
      <c r="C214" s="29">
        <v>6</v>
      </c>
      <c r="D214" s="30" t="s">
        <v>435</v>
      </c>
      <c r="E214" s="31" t="s">
        <v>776</v>
      </c>
      <c r="F214" s="30" t="s">
        <v>434</v>
      </c>
      <c r="G214" s="30" t="s">
        <v>425</v>
      </c>
      <c r="H214" s="32">
        <v>3875.41</v>
      </c>
      <c r="I214" s="30" t="s">
        <v>668</v>
      </c>
      <c r="J214" s="30" t="s">
        <v>109</v>
      </c>
      <c r="K214" s="30" t="s">
        <v>677</v>
      </c>
      <c r="L214" s="27">
        <f t="shared" si="3"/>
        <v>131382.16999999998</v>
      </c>
      <c r="M214" s="27">
        <v>656.91</v>
      </c>
      <c r="N214" s="27">
        <v>130725.26</v>
      </c>
    </row>
    <row r="215" spans="1:14" ht="14.4" x14ac:dyDescent="0.25">
      <c r="A215" s="29">
        <v>200</v>
      </c>
      <c r="B215" s="29">
        <v>7</v>
      </c>
      <c r="C215" s="29">
        <v>6</v>
      </c>
      <c r="D215" s="30" t="s">
        <v>437</v>
      </c>
      <c r="E215" s="31" t="s">
        <v>777</v>
      </c>
      <c r="F215" s="30" t="s">
        <v>436</v>
      </c>
      <c r="G215" s="30" t="s">
        <v>107</v>
      </c>
      <c r="H215" s="32">
        <v>5591</v>
      </c>
      <c r="I215" s="30" t="s">
        <v>668</v>
      </c>
      <c r="J215" s="30" t="s">
        <v>109</v>
      </c>
      <c r="K215" s="30" t="s">
        <v>705</v>
      </c>
      <c r="L215" s="27">
        <f t="shared" si="3"/>
        <v>203500.01</v>
      </c>
      <c r="M215" s="27">
        <v>1017.5</v>
      </c>
      <c r="N215" s="27">
        <v>202482.51</v>
      </c>
    </row>
    <row r="216" spans="1:14" ht="14.4" x14ac:dyDescent="0.25">
      <c r="A216" s="29">
        <v>201</v>
      </c>
      <c r="B216" s="29">
        <v>7</v>
      </c>
      <c r="C216" s="29">
        <v>6</v>
      </c>
      <c r="D216" s="30" t="s">
        <v>439</v>
      </c>
      <c r="E216" s="31" t="s">
        <v>778</v>
      </c>
      <c r="F216" s="30" t="s">
        <v>438</v>
      </c>
      <c r="G216" s="30" t="s">
        <v>107</v>
      </c>
      <c r="H216" s="32">
        <v>4099.95</v>
      </c>
      <c r="I216" s="30" t="s">
        <v>668</v>
      </c>
      <c r="J216" s="30" t="s">
        <v>109</v>
      </c>
      <c r="K216" s="30" t="s">
        <v>677</v>
      </c>
      <c r="L216" s="27">
        <f t="shared" si="3"/>
        <v>145212.24</v>
      </c>
      <c r="M216" s="27">
        <v>726.06</v>
      </c>
      <c r="N216" s="27">
        <v>144486.18</v>
      </c>
    </row>
    <row r="217" spans="1:14" ht="14.4" x14ac:dyDescent="0.25">
      <c r="A217" s="29">
        <v>204</v>
      </c>
      <c r="B217" s="29">
        <v>7</v>
      </c>
      <c r="C217" s="29">
        <v>6</v>
      </c>
      <c r="D217" s="30" t="s">
        <v>441</v>
      </c>
      <c r="E217" s="31" t="s">
        <v>779</v>
      </c>
      <c r="F217" s="30" t="s">
        <v>440</v>
      </c>
      <c r="G217" s="30" t="s">
        <v>425</v>
      </c>
      <c r="H217" s="32">
        <v>5775.3</v>
      </c>
      <c r="I217" s="30" t="s">
        <v>668</v>
      </c>
      <c r="J217" s="30" t="s">
        <v>109</v>
      </c>
      <c r="K217" s="30" t="s">
        <v>674</v>
      </c>
      <c r="L217" s="27">
        <f t="shared" si="3"/>
        <v>221160.19999999998</v>
      </c>
      <c r="M217" s="27">
        <v>1105.8</v>
      </c>
      <c r="N217" s="27">
        <v>220054.39999999999</v>
      </c>
    </row>
    <row r="218" spans="1:14" ht="14.4" x14ac:dyDescent="0.25">
      <c r="A218" s="29">
        <v>205</v>
      </c>
      <c r="B218" s="29">
        <v>7</v>
      </c>
      <c r="C218" s="29">
        <v>6</v>
      </c>
      <c r="D218" s="30" t="s">
        <v>442</v>
      </c>
      <c r="E218" s="31" t="s">
        <v>780</v>
      </c>
      <c r="F218" s="30" t="s">
        <v>440</v>
      </c>
      <c r="G218" s="30" t="s">
        <v>425</v>
      </c>
      <c r="H218" s="32">
        <v>3103.24</v>
      </c>
      <c r="I218" s="30" t="s">
        <v>668</v>
      </c>
      <c r="J218" s="30" t="s">
        <v>109</v>
      </c>
      <c r="K218" s="30" t="s">
        <v>677</v>
      </c>
      <c r="L218" s="27">
        <f t="shared" si="3"/>
        <v>117983.20999999999</v>
      </c>
      <c r="M218" s="27">
        <v>589.91999999999996</v>
      </c>
      <c r="N218" s="27">
        <v>117393.29</v>
      </c>
    </row>
    <row r="219" spans="1:14" ht="14.4" x14ac:dyDescent="0.25">
      <c r="A219" s="29">
        <v>206</v>
      </c>
      <c r="B219" s="29">
        <v>7</v>
      </c>
      <c r="C219" s="29">
        <v>6</v>
      </c>
      <c r="D219" s="30" t="s">
        <v>444</v>
      </c>
      <c r="E219" s="31" t="s">
        <v>781</v>
      </c>
      <c r="F219" s="30" t="s">
        <v>443</v>
      </c>
      <c r="G219" s="30" t="s">
        <v>107</v>
      </c>
      <c r="H219" s="32">
        <v>3339.05</v>
      </c>
      <c r="I219" s="30" t="s">
        <v>668</v>
      </c>
      <c r="J219" s="30" t="s">
        <v>109</v>
      </c>
      <c r="K219" s="30" t="s">
        <v>677</v>
      </c>
      <c r="L219" s="27">
        <f t="shared" si="3"/>
        <v>177678.26</v>
      </c>
      <c r="M219" s="27">
        <v>888.39</v>
      </c>
      <c r="N219" s="27">
        <v>176789.87</v>
      </c>
    </row>
    <row r="220" spans="1:14" ht="14.4" x14ac:dyDescent="0.25">
      <c r="A220" s="29">
        <v>198</v>
      </c>
      <c r="B220" s="29">
        <v>7</v>
      </c>
      <c r="C220" s="29">
        <v>6</v>
      </c>
      <c r="D220" s="30" t="s">
        <v>447</v>
      </c>
      <c r="E220" s="31" t="s">
        <v>782</v>
      </c>
      <c r="F220" s="30" t="s">
        <v>446</v>
      </c>
      <c r="G220" s="30" t="s">
        <v>445</v>
      </c>
      <c r="H220" s="32">
        <v>2850.7</v>
      </c>
      <c r="I220" s="30" t="s">
        <v>668</v>
      </c>
      <c r="J220" s="30" t="s">
        <v>109</v>
      </c>
      <c r="K220" s="30" t="s">
        <v>677</v>
      </c>
      <c r="L220" s="27">
        <f t="shared" si="3"/>
        <v>112893.28</v>
      </c>
      <c r="M220" s="27">
        <v>564.47</v>
      </c>
      <c r="N220" s="27">
        <v>112328.81</v>
      </c>
    </row>
    <row r="221" spans="1:14" ht="14.4" x14ac:dyDescent="0.25">
      <c r="A221" s="29">
        <v>202</v>
      </c>
      <c r="B221" s="29">
        <v>7</v>
      </c>
      <c r="C221" s="29">
        <v>6</v>
      </c>
      <c r="D221" s="30" t="s">
        <v>449</v>
      </c>
      <c r="E221" s="31" t="s">
        <v>783</v>
      </c>
      <c r="F221" s="30" t="s">
        <v>448</v>
      </c>
      <c r="G221" s="30" t="s">
        <v>445</v>
      </c>
      <c r="H221" s="32">
        <v>3108</v>
      </c>
      <c r="I221" s="30" t="s">
        <v>668</v>
      </c>
      <c r="J221" s="30" t="s">
        <v>109</v>
      </c>
      <c r="K221" s="30" t="s">
        <v>677</v>
      </c>
      <c r="L221" s="27">
        <f t="shared" si="3"/>
        <v>115162.92</v>
      </c>
      <c r="M221" s="27">
        <v>575.80999999999995</v>
      </c>
      <c r="N221" s="27">
        <v>114587.11</v>
      </c>
    </row>
    <row r="222" spans="1:14" ht="14.4" x14ac:dyDescent="0.25">
      <c r="A222" s="29">
        <v>203</v>
      </c>
      <c r="B222" s="29">
        <v>7</v>
      </c>
      <c r="C222" s="29">
        <v>6</v>
      </c>
      <c r="D222" s="30" t="s">
        <v>451</v>
      </c>
      <c r="E222" s="31" t="s">
        <v>784</v>
      </c>
      <c r="F222" s="30" t="s">
        <v>450</v>
      </c>
      <c r="G222" s="30" t="s">
        <v>445</v>
      </c>
      <c r="H222" s="32">
        <v>725.02</v>
      </c>
      <c r="I222" s="30" t="s">
        <v>668</v>
      </c>
      <c r="J222" s="30" t="s">
        <v>109</v>
      </c>
      <c r="K222" s="30" t="s">
        <v>677</v>
      </c>
      <c r="L222" s="27">
        <f t="shared" si="3"/>
        <v>64159.240000000005</v>
      </c>
      <c r="M222" s="27">
        <v>320.8</v>
      </c>
      <c r="N222" s="27">
        <v>63838.44</v>
      </c>
    </row>
    <row r="223" spans="1:14" ht="14.4" x14ac:dyDescent="0.25">
      <c r="A223" s="29">
        <v>10</v>
      </c>
      <c r="B223" s="29">
        <v>8</v>
      </c>
      <c r="C223" s="29">
        <v>7</v>
      </c>
      <c r="D223" s="30" t="s">
        <v>454</v>
      </c>
      <c r="E223" s="31" t="s">
        <v>455</v>
      </c>
      <c r="F223" s="30" t="s">
        <v>452</v>
      </c>
      <c r="G223" s="30" t="s">
        <v>402</v>
      </c>
      <c r="H223" s="32">
        <v>916</v>
      </c>
      <c r="I223" s="30" t="s">
        <v>906</v>
      </c>
      <c r="J223" s="30" t="s">
        <v>453</v>
      </c>
      <c r="K223" s="30" t="s">
        <v>296</v>
      </c>
      <c r="L223" s="27">
        <f t="shared" si="3"/>
        <v>86698.900000000009</v>
      </c>
      <c r="M223" s="27">
        <v>433.49</v>
      </c>
      <c r="N223" s="27">
        <f>86265.46-0.05</f>
        <v>86265.41</v>
      </c>
    </row>
    <row r="224" spans="1:14" ht="14.4" x14ac:dyDescent="0.25">
      <c r="A224" s="29">
        <v>9</v>
      </c>
      <c r="B224" s="29">
        <v>8</v>
      </c>
      <c r="C224" s="29">
        <v>7</v>
      </c>
      <c r="D224" s="30" t="s">
        <v>458</v>
      </c>
      <c r="E224" s="31" t="s">
        <v>459</v>
      </c>
      <c r="F224" s="30" t="s">
        <v>456</v>
      </c>
      <c r="G224" s="30" t="s">
        <v>107</v>
      </c>
      <c r="H224" s="32">
        <v>754</v>
      </c>
      <c r="I224" s="30" t="s">
        <v>906</v>
      </c>
      <c r="J224" s="30" t="s">
        <v>457</v>
      </c>
      <c r="K224" s="30" t="s">
        <v>296</v>
      </c>
      <c r="L224" s="27">
        <f t="shared" si="3"/>
        <v>85101.319999999992</v>
      </c>
      <c r="M224" s="27">
        <v>425.51</v>
      </c>
      <c r="N224" s="27">
        <v>84675.81</v>
      </c>
    </row>
    <row r="225" spans="1:14" ht="14.4" x14ac:dyDescent="0.25">
      <c r="A225" s="29">
        <v>11</v>
      </c>
      <c r="B225" s="29">
        <v>8</v>
      </c>
      <c r="C225" s="29">
        <v>7</v>
      </c>
      <c r="D225" s="30" t="s">
        <v>461</v>
      </c>
      <c r="E225" s="31" t="s">
        <v>462</v>
      </c>
      <c r="F225" s="30" t="s">
        <v>440</v>
      </c>
      <c r="G225" s="30" t="s">
        <v>460</v>
      </c>
      <c r="H225" s="32">
        <v>1239</v>
      </c>
      <c r="I225" s="30" t="s">
        <v>906</v>
      </c>
      <c r="J225" s="30" t="s">
        <v>453</v>
      </c>
      <c r="K225" s="30" t="s">
        <v>296</v>
      </c>
      <c r="L225" s="27">
        <f t="shared" si="3"/>
        <v>106018.58</v>
      </c>
      <c r="M225" s="27">
        <v>530.09</v>
      </c>
      <c r="N225" s="27">
        <v>105488.49</v>
      </c>
    </row>
    <row r="226" spans="1:14" ht="14.4" x14ac:dyDescent="0.25">
      <c r="A226" s="29">
        <v>12</v>
      </c>
      <c r="B226" s="29">
        <v>8</v>
      </c>
      <c r="C226" s="29">
        <v>7</v>
      </c>
      <c r="D226" s="30" t="s">
        <v>464</v>
      </c>
      <c r="E226" s="31" t="s">
        <v>465</v>
      </c>
      <c r="F226" s="30" t="s">
        <v>463</v>
      </c>
      <c r="G226" s="30" t="s">
        <v>460</v>
      </c>
      <c r="H226" s="32">
        <v>196.43</v>
      </c>
      <c r="I226" s="30" t="s">
        <v>906</v>
      </c>
      <c r="J226" s="30" t="s">
        <v>453</v>
      </c>
      <c r="K226" s="30" t="s">
        <v>296</v>
      </c>
      <c r="L226" s="27">
        <f t="shared" si="3"/>
        <v>44835.12</v>
      </c>
      <c r="M226" s="27">
        <v>224.18</v>
      </c>
      <c r="N226" s="27">
        <v>44610.94</v>
      </c>
    </row>
    <row r="227" spans="1:14" ht="14.4" x14ac:dyDescent="0.25">
      <c r="A227" s="29">
        <v>13</v>
      </c>
      <c r="B227" s="29">
        <v>8</v>
      </c>
      <c r="C227" s="29">
        <v>7</v>
      </c>
      <c r="D227" s="30" t="s">
        <v>466</v>
      </c>
      <c r="E227" s="31" t="s">
        <v>467</v>
      </c>
      <c r="F227" s="30" t="s">
        <v>153</v>
      </c>
      <c r="G227" s="30" t="s">
        <v>127</v>
      </c>
      <c r="H227" s="32">
        <v>1599.85</v>
      </c>
      <c r="I227" s="30" t="s">
        <v>906</v>
      </c>
      <c r="J227" s="30" t="s">
        <v>453</v>
      </c>
      <c r="K227" s="30" t="s">
        <v>296</v>
      </c>
      <c r="L227" s="27">
        <f t="shared" si="3"/>
        <v>102864.48000000001</v>
      </c>
      <c r="M227" s="27">
        <v>514.32000000000005</v>
      </c>
      <c r="N227" s="27">
        <v>102350.16</v>
      </c>
    </row>
    <row r="228" spans="1:14" ht="14.4" x14ac:dyDescent="0.25">
      <c r="A228" s="29">
        <v>14</v>
      </c>
      <c r="B228" s="29">
        <v>8</v>
      </c>
      <c r="C228" s="29">
        <v>7</v>
      </c>
      <c r="D228" s="30" t="s">
        <v>468</v>
      </c>
      <c r="E228" s="31" t="s">
        <v>469</v>
      </c>
      <c r="F228" s="30" t="s">
        <v>423</v>
      </c>
      <c r="G228" s="30" t="s">
        <v>107</v>
      </c>
      <c r="H228" s="32">
        <v>3003</v>
      </c>
      <c r="I228" s="30" t="s">
        <v>906</v>
      </c>
      <c r="J228" s="30" t="s">
        <v>453</v>
      </c>
      <c r="K228" s="30" t="s">
        <v>296</v>
      </c>
      <c r="L228" s="27">
        <f t="shared" si="3"/>
        <v>198010.03999999998</v>
      </c>
      <c r="M228" s="27">
        <v>990.05</v>
      </c>
      <c r="N228" s="27">
        <v>197019.99</v>
      </c>
    </row>
    <row r="229" spans="1:14" ht="14.4" x14ac:dyDescent="0.25">
      <c r="A229" s="29">
        <v>40</v>
      </c>
      <c r="B229" s="29">
        <v>8</v>
      </c>
      <c r="C229" s="29">
        <v>7</v>
      </c>
      <c r="D229" s="30" t="s">
        <v>473</v>
      </c>
      <c r="E229" s="31" t="s">
        <v>474</v>
      </c>
      <c r="F229" s="30" t="s">
        <v>448</v>
      </c>
      <c r="G229" s="30" t="s">
        <v>470</v>
      </c>
      <c r="H229" s="32">
        <v>27550</v>
      </c>
      <c r="I229" s="30" t="s">
        <v>906</v>
      </c>
      <c r="J229" s="30" t="s">
        <v>471</v>
      </c>
      <c r="K229" s="30" t="s">
        <v>472</v>
      </c>
      <c r="L229" s="27">
        <f t="shared" si="3"/>
        <v>3562862.6</v>
      </c>
      <c r="M229" s="27">
        <v>17814.310000000001</v>
      </c>
      <c r="N229" s="27">
        <v>3545048.29</v>
      </c>
    </row>
    <row r="230" spans="1:14" ht="14.4" x14ac:dyDescent="0.25">
      <c r="A230" s="29">
        <v>17</v>
      </c>
      <c r="B230" s="29">
        <v>8</v>
      </c>
      <c r="C230" s="29">
        <v>7</v>
      </c>
      <c r="D230" s="30" t="s">
        <v>478</v>
      </c>
      <c r="E230" s="31" t="s">
        <v>479</v>
      </c>
      <c r="F230" s="30" t="s">
        <v>476</v>
      </c>
      <c r="G230" s="30" t="s">
        <v>475</v>
      </c>
      <c r="H230" s="32">
        <v>595</v>
      </c>
      <c r="I230" s="30" t="s">
        <v>906</v>
      </c>
      <c r="J230" s="30" t="s">
        <v>477</v>
      </c>
      <c r="K230" s="30" t="s">
        <v>296</v>
      </c>
      <c r="L230" s="27">
        <f t="shared" si="3"/>
        <v>63239.299999999996</v>
      </c>
      <c r="M230" s="27">
        <v>316.2</v>
      </c>
      <c r="N230" s="27">
        <v>62923.1</v>
      </c>
    </row>
    <row r="231" spans="1:14" ht="14.4" x14ac:dyDescent="0.25">
      <c r="A231" s="29">
        <v>170</v>
      </c>
      <c r="B231" s="29">
        <v>9</v>
      </c>
      <c r="C231" s="29">
        <v>8</v>
      </c>
      <c r="D231" s="30" t="s">
        <v>483</v>
      </c>
      <c r="E231" s="31" t="s">
        <v>838</v>
      </c>
      <c r="F231" s="30" t="s">
        <v>481</v>
      </c>
      <c r="G231" s="30" t="s">
        <v>480</v>
      </c>
      <c r="H231" s="32">
        <v>4300.0600000000004</v>
      </c>
      <c r="I231" s="30" t="s">
        <v>668</v>
      </c>
      <c r="J231" s="30" t="s">
        <v>482</v>
      </c>
      <c r="K231" s="30" t="s">
        <v>674</v>
      </c>
      <c r="L231" s="27">
        <f t="shared" si="3"/>
        <v>135110.16999999998</v>
      </c>
      <c r="M231" s="27">
        <f>675.55+0.02</f>
        <v>675.56999999999994</v>
      </c>
      <c r="N231" s="27">
        <f>134434.52+0.08</f>
        <v>134434.59999999998</v>
      </c>
    </row>
    <row r="232" spans="1:14" ht="14.4" x14ac:dyDescent="0.25">
      <c r="A232" s="29">
        <v>171</v>
      </c>
      <c r="B232" s="29">
        <v>9</v>
      </c>
      <c r="C232" s="29">
        <v>8</v>
      </c>
      <c r="D232" s="30" t="s">
        <v>484</v>
      </c>
      <c r="E232" s="31" t="s">
        <v>839</v>
      </c>
      <c r="F232" s="30" t="s">
        <v>481</v>
      </c>
      <c r="G232" s="30" t="s">
        <v>480</v>
      </c>
      <c r="H232" s="32">
        <v>3554.91</v>
      </c>
      <c r="I232" s="30" t="s">
        <v>668</v>
      </c>
      <c r="J232" s="30" t="s">
        <v>482</v>
      </c>
      <c r="K232" s="30" t="s">
        <v>677</v>
      </c>
      <c r="L232" s="27">
        <f t="shared" si="3"/>
        <v>121244.3</v>
      </c>
      <c r="M232" s="27">
        <v>606.22</v>
      </c>
      <c r="N232" s="27">
        <v>120638.08</v>
      </c>
    </row>
    <row r="233" spans="1:14" ht="14.4" x14ac:dyDescent="0.25">
      <c r="A233" s="29">
        <v>238</v>
      </c>
      <c r="B233" s="29">
        <v>9</v>
      </c>
      <c r="C233" s="29">
        <v>8</v>
      </c>
      <c r="D233" s="30" t="s">
        <v>487</v>
      </c>
      <c r="E233" s="31" t="s">
        <v>840</v>
      </c>
      <c r="F233" s="30" t="s">
        <v>486</v>
      </c>
      <c r="G233" s="30" t="s">
        <v>485</v>
      </c>
      <c r="H233" s="32">
        <v>4461</v>
      </c>
      <c r="I233" s="30" t="s">
        <v>668</v>
      </c>
      <c r="J233" s="30" t="s">
        <v>482</v>
      </c>
      <c r="K233" s="30" t="s">
        <v>674</v>
      </c>
      <c r="L233" s="27">
        <f t="shared" si="3"/>
        <v>136494.14000000001</v>
      </c>
      <c r="M233" s="27">
        <v>682.47</v>
      </c>
      <c r="N233" s="27">
        <v>135811.67000000001</v>
      </c>
    </row>
    <row r="234" spans="1:14" ht="14.4" x14ac:dyDescent="0.25">
      <c r="A234" s="29">
        <v>239</v>
      </c>
      <c r="B234" s="29">
        <v>9</v>
      </c>
      <c r="C234" s="29">
        <v>8</v>
      </c>
      <c r="D234" s="30" t="s">
        <v>489</v>
      </c>
      <c r="E234" s="31" t="s">
        <v>841</v>
      </c>
      <c r="F234" s="30" t="s">
        <v>488</v>
      </c>
      <c r="G234" s="30" t="s">
        <v>480</v>
      </c>
      <c r="H234" s="32">
        <v>4163.58</v>
      </c>
      <c r="I234" s="30" t="s">
        <v>668</v>
      </c>
      <c r="J234" s="30" t="s">
        <v>482</v>
      </c>
      <c r="K234" s="30" t="s">
        <v>674</v>
      </c>
      <c r="L234" s="27">
        <f t="shared" si="3"/>
        <v>139400.43</v>
      </c>
      <c r="M234" s="27">
        <v>697</v>
      </c>
      <c r="N234" s="27">
        <v>138703.43</v>
      </c>
    </row>
    <row r="235" spans="1:14" ht="14.4" x14ac:dyDescent="0.25">
      <c r="A235" s="29">
        <v>240</v>
      </c>
      <c r="B235" s="29">
        <v>9</v>
      </c>
      <c r="C235" s="29">
        <v>8</v>
      </c>
      <c r="D235" s="30" t="s">
        <v>490</v>
      </c>
      <c r="E235" s="31" t="s">
        <v>842</v>
      </c>
      <c r="F235" s="30" t="s">
        <v>488</v>
      </c>
      <c r="G235" s="30" t="s">
        <v>480</v>
      </c>
      <c r="H235" s="32">
        <v>2425.75</v>
      </c>
      <c r="I235" s="30" t="s">
        <v>668</v>
      </c>
      <c r="J235" s="30" t="s">
        <v>482</v>
      </c>
      <c r="K235" s="30" t="s">
        <v>677</v>
      </c>
      <c r="L235" s="27">
        <f t="shared" si="3"/>
        <v>97231.6</v>
      </c>
      <c r="M235" s="27">
        <v>486.16</v>
      </c>
      <c r="N235" s="27">
        <v>96745.44</v>
      </c>
    </row>
    <row r="236" spans="1:14" ht="14.4" x14ac:dyDescent="0.25">
      <c r="A236" s="29">
        <v>241</v>
      </c>
      <c r="B236" s="29">
        <v>9</v>
      </c>
      <c r="C236" s="29">
        <v>8</v>
      </c>
      <c r="D236" s="30" t="s">
        <v>492</v>
      </c>
      <c r="E236" s="31" t="s">
        <v>843</v>
      </c>
      <c r="F236" s="30" t="s">
        <v>491</v>
      </c>
      <c r="G236" s="30" t="s">
        <v>304</v>
      </c>
      <c r="H236" s="32">
        <v>931.15</v>
      </c>
      <c r="I236" s="30" t="s">
        <v>668</v>
      </c>
      <c r="J236" s="30" t="s">
        <v>482</v>
      </c>
      <c r="K236" s="30" t="s">
        <v>677</v>
      </c>
      <c r="L236" s="27">
        <f t="shared" si="3"/>
        <v>71762.959999999992</v>
      </c>
      <c r="M236" s="27">
        <v>358.81</v>
      </c>
      <c r="N236" s="27">
        <v>71404.149999999994</v>
      </c>
    </row>
    <row r="237" spans="1:14" ht="14.4" x14ac:dyDescent="0.25">
      <c r="A237" s="29">
        <v>242</v>
      </c>
      <c r="B237" s="29">
        <v>9</v>
      </c>
      <c r="C237" s="29">
        <v>8</v>
      </c>
      <c r="D237" s="30" t="s">
        <v>494</v>
      </c>
      <c r="E237" s="31" t="s">
        <v>844</v>
      </c>
      <c r="F237" s="30" t="s">
        <v>493</v>
      </c>
      <c r="G237" s="30" t="s">
        <v>480</v>
      </c>
      <c r="H237" s="32">
        <v>2567</v>
      </c>
      <c r="I237" s="30" t="s">
        <v>668</v>
      </c>
      <c r="J237" s="30" t="s">
        <v>482</v>
      </c>
      <c r="K237" s="30" t="s">
        <v>705</v>
      </c>
      <c r="L237" s="27">
        <f t="shared" si="3"/>
        <v>96494.36</v>
      </c>
      <c r="M237" s="27">
        <v>482.47</v>
      </c>
      <c r="N237" s="27">
        <v>96011.89</v>
      </c>
    </row>
    <row r="238" spans="1:14" ht="14.4" x14ac:dyDescent="0.25">
      <c r="A238" s="29">
        <v>243</v>
      </c>
      <c r="B238" s="29">
        <v>9</v>
      </c>
      <c r="C238" s="29">
        <v>8</v>
      </c>
      <c r="D238" s="30" t="s">
        <v>497</v>
      </c>
      <c r="E238" s="31" t="s">
        <v>845</v>
      </c>
      <c r="F238" s="30" t="s">
        <v>496</v>
      </c>
      <c r="G238" s="30" t="s">
        <v>495</v>
      </c>
      <c r="H238" s="32">
        <v>2953.25</v>
      </c>
      <c r="I238" s="30" t="s">
        <v>668</v>
      </c>
      <c r="J238" s="30" t="s">
        <v>482</v>
      </c>
      <c r="K238" s="30" t="s">
        <v>674</v>
      </c>
      <c r="L238" s="27">
        <f t="shared" si="3"/>
        <v>123504.1</v>
      </c>
      <c r="M238" s="27">
        <v>617.52</v>
      </c>
      <c r="N238" s="27">
        <v>122886.58</v>
      </c>
    </row>
    <row r="239" spans="1:14" ht="14.4" x14ac:dyDescent="0.25">
      <c r="A239" s="29">
        <v>244</v>
      </c>
      <c r="B239" s="29">
        <v>9</v>
      </c>
      <c r="C239" s="29">
        <v>8</v>
      </c>
      <c r="D239" s="30" t="s">
        <v>499</v>
      </c>
      <c r="E239" s="31" t="s">
        <v>846</v>
      </c>
      <c r="F239" s="30" t="s">
        <v>498</v>
      </c>
      <c r="G239" s="30" t="s">
        <v>480</v>
      </c>
      <c r="H239" s="32">
        <v>3278</v>
      </c>
      <c r="I239" s="30" t="s">
        <v>668</v>
      </c>
      <c r="J239" s="30" t="s">
        <v>482</v>
      </c>
      <c r="K239" s="30" t="s">
        <v>677</v>
      </c>
      <c r="L239" s="27">
        <f t="shared" si="3"/>
        <v>108933.45999999999</v>
      </c>
      <c r="M239" s="27">
        <v>544.66999999999996</v>
      </c>
      <c r="N239" s="27">
        <v>108388.79</v>
      </c>
    </row>
    <row r="240" spans="1:14" ht="14.4" x14ac:dyDescent="0.25">
      <c r="A240" s="29">
        <v>245</v>
      </c>
      <c r="B240" s="29">
        <v>9</v>
      </c>
      <c r="C240" s="29">
        <v>8</v>
      </c>
      <c r="D240" s="30" t="s">
        <v>501</v>
      </c>
      <c r="E240" s="31" t="s">
        <v>847</v>
      </c>
      <c r="F240" s="30" t="s">
        <v>500</v>
      </c>
      <c r="G240" s="30" t="s">
        <v>480</v>
      </c>
      <c r="H240" s="32">
        <v>2568</v>
      </c>
      <c r="I240" s="30" t="s">
        <v>668</v>
      </c>
      <c r="J240" s="30" t="s">
        <v>482</v>
      </c>
      <c r="K240" s="30" t="s">
        <v>677</v>
      </c>
      <c r="L240" s="27">
        <f t="shared" si="3"/>
        <v>96894.28</v>
      </c>
      <c r="M240" s="27">
        <v>484.47</v>
      </c>
      <c r="N240" s="27">
        <v>96409.81</v>
      </c>
    </row>
    <row r="241" spans="1:14" ht="14.4" x14ac:dyDescent="0.25">
      <c r="A241" s="29">
        <v>246</v>
      </c>
      <c r="B241" s="29">
        <v>9</v>
      </c>
      <c r="C241" s="29">
        <v>8</v>
      </c>
      <c r="D241" s="30" t="s">
        <v>503</v>
      </c>
      <c r="E241" s="31" t="s">
        <v>848</v>
      </c>
      <c r="F241" s="30" t="s">
        <v>502</v>
      </c>
      <c r="G241" s="30" t="s">
        <v>480</v>
      </c>
      <c r="H241" s="32">
        <v>3347.4</v>
      </c>
      <c r="I241" s="30" t="s">
        <v>668</v>
      </c>
      <c r="J241" s="30" t="s">
        <v>482</v>
      </c>
      <c r="K241" s="30" t="s">
        <v>677</v>
      </c>
      <c r="L241" s="27">
        <f t="shared" si="3"/>
        <v>112678.72</v>
      </c>
      <c r="M241" s="27">
        <v>563.39</v>
      </c>
      <c r="N241" s="27">
        <v>112115.33</v>
      </c>
    </row>
    <row r="242" spans="1:14" ht="14.4" x14ac:dyDescent="0.25">
      <c r="A242" s="29">
        <v>247</v>
      </c>
      <c r="B242" s="29">
        <v>9</v>
      </c>
      <c r="C242" s="29">
        <v>8</v>
      </c>
      <c r="D242" s="30" t="s">
        <v>505</v>
      </c>
      <c r="E242" s="31" t="s">
        <v>849</v>
      </c>
      <c r="F242" s="30" t="s">
        <v>504</v>
      </c>
      <c r="G242" s="30" t="s">
        <v>485</v>
      </c>
      <c r="H242" s="32">
        <v>1602.56</v>
      </c>
      <c r="I242" s="30" t="s">
        <v>668</v>
      </c>
      <c r="J242" s="30" t="s">
        <v>482</v>
      </c>
      <c r="K242" s="30" t="s">
        <v>677</v>
      </c>
      <c r="L242" s="27">
        <f t="shared" si="3"/>
        <v>92453.48000000001</v>
      </c>
      <c r="M242" s="27">
        <v>462.27</v>
      </c>
      <c r="N242" s="27">
        <v>91991.21</v>
      </c>
    </row>
    <row r="243" spans="1:14" ht="14.4" x14ac:dyDescent="0.25">
      <c r="A243" s="29">
        <v>248</v>
      </c>
      <c r="B243" s="29">
        <v>9</v>
      </c>
      <c r="C243" s="29">
        <v>8</v>
      </c>
      <c r="D243" s="30" t="s">
        <v>507</v>
      </c>
      <c r="E243" s="31" t="s">
        <v>850</v>
      </c>
      <c r="F243" s="30" t="s">
        <v>506</v>
      </c>
      <c r="G243" s="30" t="s">
        <v>480</v>
      </c>
      <c r="H243" s="32">
        <v>3086.26</v>
      </c>
      <c r="I243" s="30" t="s">
        <v>668</v>
      </c>
      <c r="J243" s="30" t="s">
        <v>482</v>
      </c>
      <c r="K243" s="30" t="s">
        <v>677</v>
      </c>
      <c r="L243" s="27">
        <f t="shared" si="3"/>
        <v>103494.6</v>
      </c>
      <c r="M243" s="27">
        <v>517.47</v>
      </c>
      <c r="N243" s="27">
        <v>102977.13</v>
      </c>
    </row>
    <row r="244" spans="1:14" ht="14.4" x14ac:dyDescent="0.25">
      <c r="A244" s="29">
        <v>249</v>
      </c>
      <c r="B244" s="29">
        <v>9</v>
      </c>
      <c r="C244" s="29">
        <v>8</v>
      </c>
      <c r="D244" s="30" t="s">
        <v>509</v>
      </c>
      <c r="E244" s="31" t="s">
        <v>851</v>
      </c>
      <c r="F244" s="30" t="s">
        <v>508</v>
      </c>
      <c r="G244" s="30" t="s">
        <v>485</v>
      </c>
      <c r="H244" s="32">
        <v>3523</v>
      </c>
      <c r="I244" s="30" t="s">
        <v>668</v>
      </c>
      <c r="J244" s="30" t="s">
        <v>482</v>
      </c>
      <c r="K244" s="30" t="s">
        <v>677</v>
      </c>
      <c r="L244" s="27">
        <f t="shared" si="3"/>
        <v>126238.03</v>
      </c>
      <c r="M244" s="27">
        <v>631.19000000000005</v>
      </c>
      <c r="N244" s="27">
        <v>125606.84</v>
      </c>
    </row>
    <row r="245" spans="1:14" ht="14.4" x14ac:dyDescent="0.25">
      <c r="A245" s="29">
        <v>258</v>
      </c>
      <c r="B245" s="29">
        <v>9</v>
      </c>
      <c r="C245" s="29">
        <v>8</v>
      </c>
      <c r="D245" s="30" t="s">
        <v>511</v>
      </c>
      <c r="E245" s="31" t="s">
        <v>852</v>
      </c>
      <c r="F245" s="30" t="s">
        <v>510</v>
      </c>
      <c r="G245" s="30" t="s">
        <v>304</v>
      </c>
      <c r="H245" s="32">
        <v>2696.79</v>
      </c>
      <c r="I245" s="30" t="s">
        <v>668</v>
      </c>
      <c r="J245" s="30" t="s">
        <v>482</v>
      </c>
      <c r="K245" s="30" t="s">
        <v>677</v>
      </c>
      <c r="L245" s="27">
        <f t="shared" si="3"/>
        <v>104084.62</v>
      </c>
      <c r="M245" s="27">
        <v>520.41999999999996</v>
      </c>
      <c r="N245" s="27">
        <v>103564.2</v>
      </c>
    </row>
    <row r="246" spans="1:14" ht="14.4" x14ac:dyDescent="0.25">
      <c r="A246" s="29">
        <v>259</v>
      </c>
      <c r="B246" s="29">
        <v>9</v>
      </c>
      <c r="C246" s="29">
        <v>8</v>
      </c>
      <c r="D246" s="30" t="s">
        <v>513</v>
      </c>
      <c r="E246" s="31" t="s">
        <v>853</v>
      </c>
      <c r="F246" s="30" t="s">
        <v>512</v>
      </c>
      <c r="G246" s="30" t="s">
        <v>304</v>
      </c>
      <c r="H246" s="32">
        <v>4965.5200000000004</v>
      </c>
      <c r="I246" s="30" t="s">
        <v>668</v>
      </c>
      <c r="J246" s="30" t="s">
        <v>482</v>
      </c>
      <c r="K246" s="30" t="s">
        <v>674</v>
      </c>
      <c r="L246" s="27">
        <f t="shared" si="3"/>
        <v>128944.44</v>
      </c>
      <c r="M246" s="27">
        <v>644.72</v>
      </c>
      <c r="N246" s="27">
        <v>128299.72</v>
      </c>
    </row>
    <row r="247" spans="1:14" ht="14.4" x14ac:dyDescent="0.25">
      <c r="A247" s="29">
        <v>260</v>
      </c>
      <c r="B247" s="29">
        <v>9</v>
      </c>
      <c r="C247" s="29">
        <v>8</v>
      </c>
      <c r="D247" s="30" t="s">
        <v>514</v>
      </c>
      <c r="E247" s="31" t="s">
        <v>854</v>
      </c>
      <c r="F247" s="30" t="s">
        <v>512</v>
      </c>
      <c r="G247" s="30" t="s">
        <v>304</v>
      </c>
      <c r="H247" s="32">
        <v>2485.3000000000002</v>
      </c>
      <c r="I247" s="30" t="s">
        <v>668</v>
      </c>
      <c r="J247" s="30" t="s">
        <v>482</v>
      </c>
      <c r="K247" s="30" t="s">
        <v>677</v>
      </c>
      <c r="L247" s="27">
        <f t="shared" si="3"/>
        <v>104736.09999999999</v>
      </c>
      <c r="M247" s="27">
        <v>523.67999999999995</v>
      </c>
      <c r="N247" s="27">
        <v>104212.42</v>
      </c>
    </row>
    <row r="248" spans="1:14" ht="14.4" x14ac:dyDescent="0.25">
      <c r="A248" s="29">
        <v>261</v>
      </c>
      <c r="B248" s="29">
        <v>9</v>
      </c>
      <c r="C248" s="29">
        <v>8</v>
      </c>
      <c r="D248" s="30" t="s">
        <v>515</v>
      </c>
      <c r="E248" s="31" t="s">
        <v>855</v>
      </c>
      <c r="F248" s="30" t="s">
        <v>305</v>
      </c>
      <c r="G248" s="30" t="s">
        <v>304</v>
      </c>
      <c r="H248" s="32">
        <v>5346.26</v>
      </c>
      <c r="I248" s="30" t="s">
        <v>668</v>
      </c>
      <c r="J248" s="30" t="s">
        <v>482</v>
      </c>
      <c r="K248" s="30" t="s">
        <v>674</v>
      </c>
      <c r="L248" s="27">
        <f t="shared" si="3"/>
        <v>131740.36000000002</v>
      </c>
      <c r="M248" s="27">
        <v>658.7</v>
      </c>
      <c r="N248" s="27">
        <v>131081.66</v>
      </c>
    </row>
    <row r="249" spans="1:14" ht="14.4" x14ac:dyDescent="0.25">
      <c r="A249" s="29">
        <v>262</v>
      </c>
      <c r="B249" s="29">
        <v>9</v>
      </c>
      <c r="C249" s="29">
        <v>8</v>
      </c>
      <c r="D249" s="30" t="s">
        <v>516</v>
      </c>
      <c r="E249" s="31" t="s">
        <v>856</v>
      </c>
      <c r="F249" s="30" t="s">
        <v>305</v>
      </c>
      <c r="G249" s="30" t="s">
        <v>304</v>
      </c>
      <c r="H249" s="32">
        <v>3382.4</v>
      </c>
      <c r="I249" s="30" t="s">
        <v>668</v>
      </c>
      <c r="J249" s="30" t="s">
        <v>482</v>
      </c>
      <c r="K249" s="30" t="s">
        <v>677</v>
      </c>
      <c r="L249" s="27">
        <f t="shared" si="3"/>
        <v>112949.97</v>
      </c>
      <c r="M249" s="27">
        <v>564.75</v>
      </c>
      <c r="N249" s="27">
        <v>112385.22</v>
      </c>
    </row>
    <row r="250" spans="1:14" ht="14.4" x14ac:dyDescent="0.25">
      <c r="A250" s="29">
        <v>263</v>
      </c>
      <c r="B250" s="29">
        <v>9</v>
      </c>
      <c r="C250" s="29">
        <v>8</v>
      </c>
      <c r="D250" s="30" t="s">
        <v>518</v>
      </c>
      <c r="E250" s="31" t="s">
        <v>857</v>
      </c>
      <c r="F250" s="30" t="s">
        <v>517</v>
      </c>
      <c r="G250" s="30" t="s">
        <v>480</v>
      </c>
      <c r="H250" s="32">
        <v>3411.01</v>
      </c>
      <c r="I250" s="30" t="s">
        <v>668</v>
      </c>
      <c r="J250" s="30" t="s">
        <v>482</v>
      </c>
      <c r="K250" s="30" t="s">
        <v>674</v>
      </c>
      <c r="L250" s="27">
        <f t="shared" si="3"/>
        <v>136028.15000000002</v>
      </c>
      <c r="M250" s="27">
        <v>680.14</v>
      </c>
      <c r="N250" s="27">
        <v>135348.01</v>
      </c>
    </row>
    <row r="251" spans="1:14" ht="14.4" x14ac:dyDescent="0.25">
      <c r="A251" s="29">
        <v>264</v>
      </c>
      <c r="B251" s="29">
        <v>9</v>
      </c>
      <c r="C251" s="29">
        <v>8</v>
      </c>
      <c r="D251" s="30" t="s">
        <v>520</v>
      </c>
      <c r="E251" s="31" t="s">
        <v>858</v>
      </c>
      <c r="F251" s="30" t="s">
        <v>519</v>
      </c>
      <c r="G251" s="30" t="s">
        <v>480</v>
      </c>
      <c r="H251" s="32">
        <v>752</v>
      </c>
      <c r="I251" s="30" t="s">
        <v>668</v>
      </c>
      <c r="J251" s="30" t="s">
        <v>482</v>
      </c>
      <c r="K251" s="30" t="s">
        <v>677</v>
      </c>
      <c r="L251" s="27">
        <f t="shared" si="3"/>
        <v>70958.509999999995</v>
      </c>
      <c r="M251" s="27">
        <v>354.79</v>
      </c>
      <c r="N251" s="27">
        <v>70603.72</v>
      </c>
    </row>
    <row r="252" spans="1:14" ht="14.4" x14ac:dyDescent="0.25">
      <c r="A252" s="29">
        <v>265</v>
      </c>
      <c r="B252" s="29">
        <v>9</v>
      </c>
      <c r="C252" s="29">
        <v>8</v>
      </c>
      <c r="D252" s="30" t="s">
        <v>522</v>
      </c>
      <c r="E252" s="31" t="s">
        <v>859</v>
      </c>
      <c r="F252" s="30" t="s">
        <v>521</v>
      </c>
      <c r="G252" s="30" t="s">
        <v>304</v>
      </c>
      <c r="H252" s="32">
        <v>4191.6099999999997</v>
      </c>
      <c r="I252" s="30" t="s">
        <v>668</v>
      </c>
      <c r="J252" s="30" t="s">
        <v>482</v>
      </c>
      <c r="K252" s="30" t="s">
        <v>674</v>
      </c>
      <c r="L252" s="27">
        <f t="shared" si="3"/>
        <v>129681.68000000001</v>
      </c>
      <c r="M252" s="27">
        <v>648.41</v>
      </c>
      <c r="N252" s="27">
        <v>129033.27</v>
      </c>
    </row>
    <row r="253" spans="1:14" ht="14.4" x14ac:dyDescent="0.25">
      <c r="A253" s="29">
        <v>266</v>
      </c>
      <c r="B253" s="29">
        <v>9</v>
      </c>
      <c r="C253" s="29">
        <v>8</v>
      </c>
      <c r="D253" s="30" t="s">
        <v>523</v>
      </c>
      <c r="E253" s="31" t="s">
        <v>860</v>
      </c>
      <c r="F253" s="30" t="s">
        <v>521</v>
      </c>
      <c r="G253" s="30" t="s">
        <v>304</v>
      </c>
      <c r="H253" s="32">
        <v>2174.92</v>
      </c>
      <c r="I253" s="30" t="s">
        <v>668</v>
      </c>
      <c r="J253" s="30" t="s">
        <v>482</v>
      </c>
      <c r="K253" s="30" t="s">
        <v>705</v>
      </c>
      <c r="L253" s="27">
        <f t="shared" si="3"/>
        <v>96783.01</v>
      </c>
      <c r="M253" s="27">
        <v>483.92</v>
      </c>
      <c r="N253" s="27">
        <v>96299.09</v>
      </c>
    </row>
    <row r="254" spans="1:14" ht="14.4" x14ac:dyDescent="0.25">
      <c r="A254" s="29">
        <v>167</v>
      </c>
      <c r="B254" s="29">
        <v>9</v>
      </c>
      <c r="C254" s="29">
        <v>8</v>
      </c>
      <c r="D254" s="30" t="s">
        <v>525</v>
      </c>
      <c r="E254" s="31" t="s">
        <v>869</v>
      </c>
      <c r="F254" s="30" t="s">
        <v>524</v>
      </c>
      <c r="G254" s="30" t="s">
        <v>480</v>
      </c>
      <c r="H254" s="32">
        <v>3990.37</v>
      </c>
      <c r="I254" s="30" t="s">
        <v>668</v>
      </c>
      <c r="J254" s="30" t="s">
        <v>482</v>
      </c>
      <c r="K254" s="30" t="s">
        <v>674</v>
      </c>
      <c r="L254" s="27">
        <f t="shared" si="3"/>
        <v>180054.44</v>
      </c>
      <c r="M254" s="27">
        <v>900.27</v>
      </c>
      <c r="N254" s="27">
        <v>179154.17</v>
      </c>
    </row>
    <row r="255" spans="1:14" ht="14.4" x14ac:dyDescent="0.25">
      <c r="A255" s="29">
        <v>168</v>
      </c>
      <c r="B255" s="29">
        <v>9</v>
      </c>
      <c r="C255" s="29">
        <v>8</v>
      </c>
      <c r="D255" s="30" t="s">
        <v>526</v>
      </c>
      <c r="E255" s="31" t="s">
        <v>870</v>
      </c>
      <c r="F255" s="30" t="s">
        <v>524</v>
      </c>
      <c r="G255" s="30" t="s">
        <v>480</v>
      </c>
      <c r="H255" s="32">
        <v>3565.37</v>
      </c>
      <c r="I255" s="30" t="s">
        <v>668</v>
      </c>
      <c r="J255" s="30" t="s">
        <v>482</v>
      </c>
      <c r="K255" s="30" t="s">
        <v>677</v>
      </c>
      <c r="L255" s="27">
        <f t="shared" si="3"/>
        <v>131398.66999999998</v>
      </c>
      <c r="M255" s="27">
        <v>656.99</v>
      </c>
      <c r="N255" s="27">
        <v>130741.68</v>
      </c>
    </row>
    <row r="256" spans="1:14" ht="14.4" x14ac:dyDescent="0.25">
      <c r="A256" s="29">
        <v>172</v>
      </c>
      <c r="B256" s="29">
        <v>9</v>
      </c>
      <c r="C256" s="29">
        <v>8</v>
      </c>
      <c r="D256" s="30" t="s">
        <v>528</v>
      </c>
      <c r="E256" s="31" t="s">
        <v>872</v>
      </c>
      <c r="F256" s="30" t="s">
        <v>527</v>
      </c>
      <c r="G256" s="30" t="s">
        <v>480</v>
      </c>
      <c r="H256" s="32">
        <v>3246.5</v>
      </c>
      <c r="I256" s="30" t="s">
        <v>668</v>
      </c>
      <c r="J256" s="30" t="s">
        <v>482</v>
      </c>
      <c r="K256" s="30" t="s">
        <v>677</v>
      </c>
      <c r="L256" s="27">
        <f t="shared" si="3"/>
        <v>115213.85</v>
      </c>
      <c r="M256" s="27">
        <v>576.07000000000005</v>
      </c>
      <c r="N256" s="27">
        <v>114637.78</v>
      </c>
    </row>
    <row r="257" spans="1:14" ht="14.4" x14ac:dyDescent="0.25">
      <c r="A257" s="29">
        <v>57</v>
      </c>
      <c r="B257" s="29">
        <v>10</v>
      </c>
      <c r="C257" s="29">
        <v>9</v>
      </c>
      <c r="D257" s="30" t="s">
        <v>533</v>
      </c>
      <c r="E257" s="31" t="s">
        <v>534</v>
      </c>
      <c r="F257" s="30" t="s">
        <v>530</v>
      </c>
      <c r="G257" s="30" t="s">
        <v>529</v>
      </c>
      <c r="H257" s="32">
        <v>1838</v>
      </c>
      <c r="I257" s="30" t="s">
        <v>671</v>
      </c>
      <c r="J257" s="30" t="s">
        <v>531</v>
      </c>
      <c r="K257" s="30" t="s">
        <v>532</v>
      </c>
      <c r="L257" s="27">
        <f t="shared" si="3"/>
        <v>131525.22</v>
      </c>
      <c r="M257" s="27">
        <f>657.63-0.01</f>
        <v>657.62</v>
      </c>
      <c r="N257" s="27">
        <f>130867.55+0.05</f>
        <v>130867.6</v>
      </c>
    </row>
    <row r="258" spans="1:14" ht="14.4" x14ac:dyDescent="0.25">
      <c r="A258" s="29">
        <v>58</v>
      </c>
      <c r="B258" s="29">
        <v>10</v>
      </c>
      <c r="C258" s="29">
        <v>9</v>
      </c>
      <c r="D258" s="30" t="s">
        <v>537</v>
      </c>
      <c r="E258" s="31" t="s">
        <v>538</v>
      </c>
      <c r="F258" s="30" t="s">
        <v>536</v>
      </c>
      <c r="G258" s="30" t="s">
        <v>535</v>
      </c>
      <c r="H258" s="32">
        <v>1335</v>
      </c>
      <c r="I258" s="30" t="s">
        <v>671</v>
      </c>
      <c r="J258" s="30" t="s">
        <v>531</v>
      </c>
      <c r="K258" s="30" t="s">
        <v>532</v>
      </c>
      <c r="L258" s="27">
        <f t="shared" si="3"/>
        <v>129946.39</v>
      </c>
      <c r="M258" s="27">
        <v>649.73</v>
      </c>
      <c r="N258" s="27">
        <v>129296.66</v>
      </c>
    </row>
    <row r="259" spans="1:14" ht="14.4" x14ac:dyDescent="0.25">
      <c r="A259" s="29">
        <v>59</v>
      </c>
      <c r="B259" s="29">
        <v>10</v>
      </c>
      <c r="C259" s="29">
        <v>9</v>
      </c>
      <c r="D259" s="30" t="s">
        <v>540</v>
      </c>
      <c r="E259" s="31" t="s">
        <v>541</v>
      </c>
      <c r="F259" s="30" t="s">
        <v>539</v>
      </c>
      <c r="G259" s="30" t="s">
        <v>495</v>
      </c>
      <c r="H259" s="32">
        <v>1460</v>
      </c>
      <c r="I259" s="30" t="s">
        <v>671</v>
      </c>
      <c r="J259" s="30" t="s">
        <v>531</v>
      </c>
      <c r="K259" s="30" t="s">
        <v>532</v>
      </c>
      <c r="L259" s="27">
        <f t="shared" ref="L259:L308" si="4">M259+N259</f>
        <v>140694.25</v>
      </c>
      <c r="M259" s="27">
        <v>703.47</v>
      </c>
      <c r="N259" s="27">
        <v>139990.78</v>
      </c>
    </row>
    <row r="260" spans="1:14" ht="14.4" x14ac:dyDescent="0.25">
      <c r="A260" s="29">
        <v>60</v>
      </c>
      <c r="B260" s="29">
        <v>10</v>
      </c>
      <c r="C260" s="29">
        <v>9</v>
      </c>
      <c r="D260" s="30" t="s">
        <v>542</v>
      </c>
      <c r="E260" s="31" t="s">
        <v>543</v>
      </c>
      <c r="F260" s="30" t="s">
        <v>524</v>
      </c>
      <c r="G260" s="30" t="s">
        <v>480</v>
      </c>
      <c r="H260" s="32">
        <v>2573</v>
      </c>
      <c r="I260" s="30" t="s">
        <v>671</v>
      </c>
      <c r="J260" s="30" t="s">
        <v>531</v>
      </c>
      <c r="K260" s="30" t="s">
        <v>532</v>
      </c>
      <c r="L260" s="27">
        <f t="shared" si="4"/>
        <v>143375.4</v>
      </c>
      <c r="M260" s="27">
        <v>716.88</v>
      </c>
      <c r="N260" s="27">
        <v>142658.51999999999</v>
      </c>
    </row>
    <row r="261" spans="1:14" ht="14.4" x14ac:dyDescent="0.25">
      <c r="A261" s="29">
        <v>61</v>
      </c>
      <c r="B261" s="29">
        <v>10</v>
      </c>
      <c r="C261" s="29">
        <v>9</v>
      </c>
      <c r="D261" s="30" t="s">
        <v>545</v>
      </c>
      <c r="E261" s="31" t="s">
        <v>546</v>
      </c>
      <c r="F261" s="30" t="s">
        <v>481</v>
      </c>
      <c r="G261" s="30" t="s">
        <v>480</v>
      </c>
      <c r="H261" s="32">
        <v>9137.7099999999991</v>
      </c>
      <c r="I261" s="30" t="s">
        <v>671</v>
      </c>
      <c r="J261" s="30" t="s">
        <v>531</v>
      </c>
      <c r="K261" s="30" t="s">
        <v>544</v>
      </c>
      <c r="L261" s="27">
        <f t="shared" si="4"/>
        <v>429031.97</v>
      </c>
      <c r="M261" s="27">
        <v>2145.16</v>
      </c>
      <c r="N261" s="27">
        <v>426886.81</v>
      </c>
    </row>
    <row r="262" spans="1:14" ht="14.4" x14ac:dyDescent="0.25">
      <c r="A262" s="29">
        <v>62</v>
      </c>
      <c r="B262" s="29">
        <v>10</v>
      </c>
      <c r="C262" s="29">
        <v>9</v>
      </c>
      <c r="D262" s="30" t="s">
        <v>547</v>
      </c>
      <c r="E262" s="31" t="s">
        <v>548</v>
      </c>
      <c r="F262" s="30" t="s">
        <v>508</v>
      </c>
      <c r="G262" s="30" t="s">
        <v>485</v>
      </c>
      <c r="H262" s="32">
        <v>2195</v>
      </c>
      <c r="I262" s="30" t="s">
        <v>671</v>
      </c>
      <c r="J262" s="30" t="s">
        <v>531</v>
      </c>
      <c r="K262" s="30" t="s">
        <v>532</v>
      </c>
      <c r="L262" s="27">
        <f t="shared" si="4"/>
        <v>136427.33000000002</v>
      </c>
      <c r="M262" s="27">
        <v>682.14</v>
      </c>
      <c r="N262" s="27">
        <v>135745.19</v>
      </c>
    </row>
    <row r="263" spans="1:14" ht="14.4" x14ac:dyDescent="0.25">
      <c r="A263" s="29">
        <v>66</v>
      </c>
      <c r="B263" s="29">
        <v>10</v>
      </c>
      <c r="C263" s="29">
        <v>9</v>
      </c>
      <c r="D263" s="30" t="s">
        <v>552</v>
      </c>
      <c r="E263" s="31" t="s">
        <v>553</v>
      </c>
      <c r="F263" s="30" t="s">
        <v>549</v>
      </c>
      <c r="G263" s="30" t="s">
        <v>529</v>
      </c>
      <c r="H263" s="32">
        <v>9000</v>
      </c>
      <c r="I263" s="30" t="s">
        <v>671</v>
      </c>
      <c r="J263" s="30" t="s">
        <v>550</v>
      </c>
      <c r="K263" s="30" t="s">
        <v>551</v>
      </c>
      <c r="L263" s="27">
        <f t="shared" si="4"/>
        <v>1109707.05</v>
      </c>
      <c r="M263" s="27">
        <v>5548.54</v>
      </c>
      <c r="N263" s="27">
        <v>1104158.51</v>
      </c>
    </row>
    <row r="264" spans="1:14" ht="14.4" x14ac:dyDescent="0.25">
      <c r="A264" s="29">
        <v>63</v>
      </c>
      <c r="B264" s="29">
        <v>11</v>
      </c>
      <c r="C264" s="29">
        <v>10</v>
      </c>
      <c r="D264" s="30" t="s">
        <v>557</v>
      </c>
      <c r="E264" s="31" t="s">
        <v>558</v>
      </c>
      <c r="F264" s="30" t="s">
        <v>555</v>
      </c>
      <c r="G264" s="30" t="s">
        <v>554</v>
      </c>
      <c r="H264" s="32">
        <v>2250</v>
      </c>
      <c r="I264" s="30" t="s">
        <v>671</v>
      </c>
      <c r="J264" s="30" t="s">
        <v>556</v>
      </c>
      <c r="K264" s="30" t="s">
        <v>532</v>
      </c>
      <c r="L264" s="27">
        <f t="shared" si="4"/>
        <v>142744.63999999998</v>
      </c>
      <c r="M264" s="27">
        <f>713.72-0.01</f>
        <v>713.71</v>
      </c>
      <c r="N264" s="27">
        <f>142030.94-0.01</f>
        <v>142030.93</v>
      </c>
    </row>
    <row r="265" spans="1:14" ht="14.4" x14ac:dyDescent="0.25">
      <c r="A265" s="29">
        <v>64</v>
      </c>
      <c r="B265" s="29">
        <v>11</v>
      </c>
      <c r="C265" s="29">
        <v>10</v>
      </c>
      <c r="D265" s="30" t="s">
        <v>561</v>
      </c>
      <c r="E265" s="31" t="s">
        <v>562</v>
      </c>
      <c r="F265" s="30" t="s">
        <v>560</v>
      </c>
      <c r="G265" s="30" t="s">
        <v>559</v>
      </c>
      <c r="H265" s="32">
        <v>1668</v>
      </c>
      <c r="I265" s="30" t="s">
        <v>671</v>
      </c>
      <c r="J265" s="30" t="s">
        <v>556</v>
      </c>
      <c r="K265" s="30" t="s">
        <v>532</v>
      </c>
      <c r="L265" s="27">
        <f t="shared" si="4"/>
        <v>144417.35</v>
      </c>
      <c r="M265" s="27">
        <v>722.09</v>
      </c>
      <c r="N265" s="27">
        <v>143695.26</v>
      </c>
    </row>
    <row r="266" spans="1:14" ht="14.4" x14ac:dyDescent="0.25">
      <c r="A266" s="29">
        <v>65</v>
      </c>
      <c r="B266" s="29">
        <v>11</v>
      </c>
      <c r="C266" s="29">
        <v>10</v>
      </c>
      <c r="D266" s="30" t="s">
        <v>565</v>
      </c>
      <c r="E266" s="31" t="s">
        <v>566</v>
      </c>
      <c r="F266" s="30" t="s">
        <v>564</v>
      </c>
      <c r="G266" s="30" t="s">
        <v>563</v>
      </c>
      <c r="H266" s="32">
        <v>7320.5</v>
      </c>
      <c r="I266" s="30" t="s">
        <v>671</v>
      </c>
      <c r="J266" s="30" t="s">
        <v>556</v>
      </c>
      <c r="K266" s="30" t="s">
        <v>544</v>
      </c>
      <c r="L266" s="27">
        <f t="shared" si="4"/>
        <v>465291.5</v>
      </c>
      <c r="M266" s="27">
        <v>2326.46</v>
      </c>
      <c r="N266" s="27">
        <v>462965.04</v>
      </c>
    </row>
    <row r="267" spans="1:14" ht="14.4" x14ac:dyDescent="0.25">
      <c r="A267" s="29">
        <v>174</v>
      </c>
      <c r="B267" s="29">
        <v>11</v>
      </c>
      <c r="C267" s="29">
        <v>10</v>
      </c>
      <c r="D267" s="30" t="s">
        <v>568</v>
      </c>
      <c r="E267" s="31" t="s">
        <v>874</v>
      </c>
      <c r="F267" s="30" t="s">
        <v>555</v>
      </c>
      <c r="G267" s="30" t="s">
        <v>554</v>
      </c>
      <c r="H267" s="32">
        <v>3835.02</v>
      </c>
      <c r="I267" s="30" t="s">
        <v>668</v>
      </c>
      <c r="J267" s="30" t="s">
        <v>567</v>
      </c>
      <c r="K267" s="30" t="s">
        <v>674</v>
      </c>
      <c r="L267" s="27">
        <f t="shared" si="4"/>
        <v>102224.45999999999</v>
      </c>
      <c r="M267" s="27">
        <v>511.12</v>
      </c>
      <c r="N267" s="27">
        <v>101713.34</v>
      </c>
    </row>
    <row r="268" spans="1:14" ht="14.4" x14ac:dyDescent="0.25">
      <c r="A268" s="29">
        <v>175</v>
      </c>
      <c r="B268" s="29">
        <v>11</v>
      </c>
      <c r="C268" s="29">
        <v>10</v>
      </c>
      <c r="D268" s="30" t="s">
        <v>569</v>
      </c>
      <c r="E268" s="31" t="s">
        <v>875</v>
      </c>
      <c r="F268" s="30" t="s">
        <v>555</v>
      </c>
      <c r="G268" s="30" t="s">
        <v>554</v>
      </c>
      <c r="H268" s="32">
        <v>4144.34</v>
      </c>
      <c r="I268" s="30" t="s">
        <v>668</v>
      </c>
      <c r="J268" s="30" t="s">
        <v>567</v>
      </c>
      <c r="K268" s="30" t="s">
        <v>677</v>
      </c>
      <c r="L268" s="27">
        <f t="shared" si="4"/>
        <v>175619.28</v>
      </c>
      <c r="M268" s="27">
        <v>878.1</v>
      </c>
      <c r="N268" s="27">
        <v>174741.18</v>
      </c>
    </row>
    <row r="269" spans="1:14" ht="14.4" x14ac:dyDescent="0.25">
      <c r="A269" s="29">
        <v>176</v>
      </c>
      <c r="B269" s="29">
        <v>11</v>
      </c>
      <c r="C269" s="29">
        <v>10</v>
      </c>
      <c r="D269" s="30" t="s">
        <v>571</v>
      </c>
      <c r="E269" s="31" t="s">
        <v>876</v>
      </c>
      <c r="F269" s="30" t="s">
        <v>570</v>
      </c>
      <c r="G269" s="30" t="s">
        <v>559</v>
      </c>
      <c r="H269" s="32">
        <v>1048.49</v>
      </c>
      <c r="I269" s="30" t="s">
        <v>668</v>
      </c>
      <c r="J269" s="30" t="s">
        <v>567</v>
      </c>
      <c r="K269" s="30" t="s">
        <v>677</v>
      </c>
      <c r="L269" s="27">
        <f t="shared" si="4"/>
        <v>74831.55</v>
      </c>
      <c r="M269" s="27">
        <v>374.16</v>
      </c>
      <c r="N269" s="27">
        <v>74457.39</v>
      </c>
    </row>
    <row r="270" spans="1:14" ht="14.4" x14ac:dyDescent="0.25">
      <c r="A270" s="29">
        <v>177</v>
      </c>
      <c r="B270" s="29">
        <v>11</v>
      </c>
      <c r="C270" s="29">
        <v>10</v>
      </c>
      <c r="D270" s="30" t="s">
        <v>573</v>
      </c>
      <c r="E270" s="31" t="s">
        <v>877</v>
      </c>
      <c r="F270" s="30" t="s">
        <v>572</v>
      </c>
      <c r="G270" s="30" t="s">
        <v>563</v>
      </c>
      <c r="H270" s="32">
        <v>4479.2</v>
      </c>
      <c r="I270" s="30" t="s">
        <v>668</v>
      </c>
      <c r="J270" s="30" t="s">
        <v>567</v>
      </c>
      <c r="K270" s="30" t="s">
        <v>705</v>
      </c>
      <c r="L270" s="27">
        <f t="shared" si="4"/>
        <v>166011.79999999999</v>
      </c>
      <c r="M270" s="27">
        <v>830.06</v>
      </c>
      <c r="N270" s="27">
        <v>165181.74</v>
      </c>
    </row>
    <row r="271" spans="1:14" ht="14.4" x14ac:dyDescent="0.25">
      <c r="A271" s="29">
        <v>178</v>
      </c>
      <c r="B271" s="29">
        <v>11</v>
      </c>
      <c r="C271" s="29">
        <v>10</v>
      </c>
      <c r="D271" s="30" t="s">
        <v>574</v>
      </c>
      <c r="E271" s="31" t="s">
        <v>878</v>
      </c>
      <c r="F271" s="30" t="s">
        <v>564</v>
      </c>
      <c r="G271" s="30" t="s">
        <v>563</v>
      </c>
      <c r="H271" s="32">
        <v>960.3</v>
      </c>
      <c r="I271" s="30" t="s">
        <v>668</v>
      </c>
      <c r="J271" s="30" t="s">
        <v>567</v>
      </c>
      <c r="K271" s="30" t="s">
        <v>677</v>
      </c>
      <c r="L271" s="27">
        <f t="shared" si="4"/>
        <v>67277.61</v>
      </c>
      <c r="M271" s="27">
        <v>336.39</v>
      </c>
      <c r="N271" s="27">
        <v>66941.22</v>
      </c>
    </row>
    <row r="272" spans="1:14" ht="14.4" x14ac:dyDescent="0.25">
      <c r="A272" s="29">
        <v>158</v>
      </c>
      <c r="B272" s="29">
        <v>11</v>
      </c>
      <c r="C272" s="29">
        <v>10</v>
      </c>
      <c r="D272" s="30" t="s">
        <v>576</v>
      </c>
      <c r="E272" s="31" t="s">
        <v>861</v>
      </c>
      <c r="F272" s="30" t="s">
        <v>575</v>
      </c>
      <c r="G272" s="30" t="s">
        <v>529</v>
      </c>
      <c r="H272" s="32">
        <v>3837</v>
      </c>
      <c r="I272" s="30" t="s">
        <v>668</v>
      </c>
      <c r="J272" s="30" t="s">
        <v>482</v>
      </c>
      <c r="K272" s="30" t="s">
        <v>674</v>
      </c>
      <c r="L272" s="27">
        <f t="shared" si="4"/>
        <v>96049.61</v>
      </c>
      <c r="M272" s="27">
        <v>480.25</v>
      </c>
      <c r="N272" s="27">
        <v>95569.36</v>
      </c>
    </row>
    <row r="273" spans="1:14" ht="14.4" x14ac:dyDescent="0.25">
      <c r="A273" s="29">
        <v>159</v>
      </c>
      <c r="B273" s="29">
        <v>11</v>
      </c>
      <c r="C273" s="29">
        <v>10</v>
      </c>
      <c r="D273" s="30" t="s">
        <v>577</v>
      </c>
      <c r="E273" s="31" t="s">
        <v>862</v>
      </c>
      <c r="F273" s="30" t="s">
        <v>530</v>
      </c>
      <c r="G273" s="30" t="s">
        <v>529</v>
      </c>
      <c r="H273" s="32">
        <v>3493.44</v>
      </c>
      <c r="I273" s="30" t="s">
        <v>668</v>
      </c>
      <c r="J273" s="30" t="s">
        <v>482</v>
      </c>
      <c r="K273" s="30" t="s">
        <v>674</v>
      </c>
      <c r="L273" s="27">
        <f t="shared" si="4"/>
        <v>143777.98000000001</v>
      </c>
      <c r="M273" s="27">
        <v>718.89</v>
      </c>
      <c r="N273" s="27">
        <v>143059.09</v>
      </c>
    </row>
    <row r="274" spans="1:14" ht="14.4" x14ac:dyDescent="0.25">
      <c r="A274" s="29">
        <v>160</v>
      </c>
      <c r="B274" s="29">
        <v>11</v>
      </c>
      <c r="C274" s="29">
        <v>10</v>
      </c>
      <c r="D274" s="30" t="s">
        <v>578</v>
      </c>
      <c r="E274" s="31" t="s">
        <v>863</v>
      </c>
      <c r="F274" s="30" t="s">
        <v>530</v>
      </c>
      <c r="G274" s="30" t="s">
        <v>529</v>
      </c>
      <c r="H274" s="32">
        <v>3250</v>
      </c>
      <c r="I274" s="30" t="s">
        <v>668</v>
      </c>
      <c r="J274" s="30" t="s">
        <v>482</v>
      </c>
      <c r="K274" s="30" t="s">
        <v>677</v>
      </c>
      <c r="L274" s="27">
        <f t="shared" si="4"/>
        <v>102316.69</v>
      </c>
      <c r="M274" s="27">
        <v>511.58</v>
      </c>
      <c r="N274" s="27">
        <v>101805.11</v>
      </c>
    </row>
    <row r="275" spans="1:14" ht="14.4" x14ac:dyDescent="0.25">
      <c r="A275" s="29">
        <v>161</v>
      </c>
      <c r="B275" s="29">
        <v>11</v>
      </c>
      <c r="C275" s="29">
        <v>10</v>
      </c>
      <c r="D275" s="30" t="s">
        <v>579</v>
      </c>
      <c r="E275" s="31" t="s">
        <v>864</v>
      </c>
      <c r="F275" s="30" t="s">
        <v>530</v>
      </c>
      <c r="G275" s="30" t="s">
        <v>529</v>
      </c>
      <c r="H275" s="32">
        <v>3949.83</v>
      </c>
      <c r="I275" s="30" t="s">
        <v>668</v>
      </c>
      <c r="J275" s="30" t="s">
        <v>482</v>
      </c>
      <c r="K275" s="30" t="s">
        <v>677</v>
      </c>
      <c r="L275" s="27">
        <f t="shared" si="4"/>
        <v>162804.62999999998</v>
      </c>
      <c r="M275" s="27">
        <v>814.02</v>
      </c>
      <c r="N275" s="27">
        <v>161990.60999999999</v>
      </c>
    </row>
    <row r="276" spans="1:14" ht="14.4" x14ac:dyDescent="0.25">
      <c r="A276" s="29">
        <v>162</v>
      </c>
      <c r="B276" s="29">
        <v>11</v>
      </c>
      <c r="C276" s="29">
        <v>10</v>
      </c>
      <c r="D276" s="30" t="s">
        <v>580</v>
      </c>
      <c r="E276" s="31" t="s">
        <v>782</v>
      </c>
      <c r="F276" s="30" t="s">
        <v>530</v>
      </c>
      <c r="G276" s="30" t="s">
        <v>529</v>
      </c>
      <c r="H276" s="32">
        <v>3721.4</v>
      </c>
      <c r="I276" s="30" t="s">
        <v>668</v>
      </c>
      <c r="J276" s="30" t="s">
        <v>482</v>
      </c>
      <c r="K276" s="30" t="s">
        <v>677</v>
      </c>
      <c r="L276" s="27">
        <f t="shared" si="4"/>
        <v>113952.06999999999</v>
      </c>
      <c r="M276" s="27">
        <v>569.76</v>
      </c>
      <c r="N276" s="27">
        <v>113382.31</v>
      </c>
    </row>
    <row r="277" spans="1:14" ht="14.4" x14ac:dyDescent="0.25">
      <c r="A277" s="29">
        <v>163</v>
      </c>
      <c r="B277" s="29">
        <v>11</v>
      </c>
      <c r="C277" s="29">
        <v>10</v>
      </c>
      <c r="D277" s="30" t="s">
        <v>582</v>
      </c>
      <c r="E277" s="31" t="s">
        <v>865</v>
      </c>
      <c r="F277" s="30" t="s">
        <v>581</v>
      </c>
      <c r="G277" s="30" t="s">
        <v>529</v>
      </c>
      <c r="H277" s="32">
        <v>3876.48</v>
      </c>
      <c r="I277" s="30" t="s">
        <v>668</v>
      </c>
      <c r="J277" s="30" t="s">
        <v>482</v>
      </c>
      <c r="K277" s="30" t="s">
        <v>677</v>
      </c>
      <c r="L277" s="27">
        <f t="shared" si="4"/>
        <v>112039.44</v>
      </c>
      <c r="M277" s="27">
        <v>560.20000000000005</v>
      </c>
      <c r="N277" s="27">
        <v>111479.24</v>
      </c>
    </row>
    <row r="278" spans="1:14" ht="14.4" x14ac:dyDescent="0.25">
      <c r="A278" s="29">
        <v>164</v>
      </c>
      <c r="B278" s="29">
        <v>11</v>
      </c>
      <c r="C278" s="29">
        <v>10</v>
      </c>
      <c r="D278" s="30" t="s">
        <v>583</v>
      </c>
      <c r="E278" s="31" t="s">
        <v>866</v>
      </c>
      <c r="F278" s="30" t="s">
        <v>549</v>
      </c>
      <c r="G278" s="30" t="s">
        <v>529</v>
      </c>
      <c r="H278" s="32">
        <v>3998.31</v>
      </c>
      <c r="I278" s="30" t="s">
        <v>668</v>
      </c>
      <c r="J278" s="30" t="s">
        <v>482</v>
      </c>
      <c r="K278" s="30" t="s">
        <v>674</v>
      </c>
      <c r="L278" s="27">
        <f t="shared" si="4"/>
        <v>144911.63999999998</v>
      </c>
      <c r="M278" s="27">
        <v>724.56</v>
      </c>
      <c r="N278" s="27">
        <v>144187.07999999999</v>
      </c>
    </row>
    <row r="279" spans="1:14" ht="14.4" x14ac:dyDescent="0.25">
      <c r="A279" s="29">
        <v>165</v>
      </c>
      <c r="B279" s="29">
        <v>11</v>
      </c>
      <c r="C279" s="29">
        <v>10</v>
      </c>
      <c r="D279" s="30" t="s">
        <v>584</v>
      </c>
      <c r="E279" s="31" t="s">
        <v>867</v>
      </c>
      <c r="F279" s="30" t="s">
        <v>549</v>
      </c>
      <c r="G279" s="30" t="s">
        <v>529</v>
      </c>
      <c r="H279" s="32">
        <v>3730.16</v>
      </c>
      <c r="I279" s="30" t="s">
        <v>668</v>
      </c>
      <c r="J279" s="30" t="s">
        <v>482</v>
      </c>
      <c r="K279" s="30" t="s">
        <v>677</v>
      </c>
      <c r="L279" s="27">
        <f t="shared" si="4"/>
        <v>114160.72</v>
      </c>
      <c r="M279" s="27">
        <v>570.79999999999995</v>
      </c>
      <c r="N279" s="27">
        <v>113589.92</v>
      </c>
    </row>
    <row r="280" spans="1:14" ht="14.4" x14ac:dyDescent="0.25">
      <c r="A280" s="29">
        <v>166</v>
      </c>
      <c r="B280" s="29">
        <v>11</v>
      </c>
      <c r="C280" s="29">
        <v>10</v>
      </c>
      <c r="D280" s="30" t="s">
        <v>586</v>
      </c>
      <c r="E280" s="31" t="s">
        <v>868</v>
      </c>
      <c r="F280" s="30" t="s">
        <v>585</v>
      </c>
      <c r="G280" s="30" t="s">
        <v>529</v>
      </c>
      <c r="H280" s="32">
        <v>948.15</v>
      </c>
      <c r="I280" s="30" t="s">
        <v>668</v>
      </c>
      <c r="J280" s="30" t="s">
        <v>482</v>
      </c>
      <c r="K280" s="30" t="s">
        <v>677</v>
      </c>
      <c r="L280" s="27">
        <f t="shared" si="4"/>
        <v>62653.68</v>
      </c>
      <c r="M280" s="27">
        <v>313.27</v>
      </c>
      <c r="N280" s="27">
        <v>62340.41</v>
      </c>
    </row>
    <row r="281" spans="1:14" ht="14.4" x14ac:dyDescent="0.25">
      <c r="A281" s="29">
        <v>169</v>
      </c>
      <c r="B281" s="29">
        <v>11</v>
      </c>
      <c r="C281" s="29">
        <v>10</v>
      </c>
      <c r="D281" s="30" t="s">
        <v>588</v>
      </c>
      <c r="E281" s="31" t="s">
        <v>871</v>
      </c>
      <c r="F281" s="30" t="s">
        <v>587</v>
      </c>
      <c r="G281" s="30" t="s">
        <v>529</v>
      </c>
      <c r="H281" s="32">
        <v>3083</v>
      </c>
      <c r="I281" s="30" t="s">
        <v>668</v>
      </c>
      <c r="J281" s="30" t="s">
        <v>482</v>
      </c>
      <c r="K281" s="30" t="s">
        <v>677</v>
      </c>
      <c r="L281" s="27">
        <f t="shared" si="4"/>
        <v>148702.14000000001</v>
      </c>
      <c r="M281" s="27">
        <v>743.51</v>
      </c>
      <c r="N281" s="27">
        <v>147958.63</v>
      </c>
    </row>
    <row r="282" spans="1:14" ht="14.4" x14ac:dyDescent="0.25">
      <c r="A282" s="29">
        <v>173</v>
      </c>
      <c r="B282" s="29">
        <v>11</v>
      </c>
      <c r="C282" s="29">
        <v>10</v>
      </c>
      <c r="D282" s="30" t="s">
        <v>590</v>
      </c>
      <c r="E282" s="31" t="s">
        <v>873</v>
      </c>
      <c r="F282" s="30" t="s">
        <v>589</v>
      </c>
      <c r="G282" s="30" t="s">
        <v>529</v>
      </c>
      <c r="H282" s="32">
        <v>3401.88</v>
      </c>
      <c r="I282" s="30" t="s">
        <v>668</v>
      </c>
      <c r="J282" s="30" t="s">
        <v>482</v>
      </c>
      <c r="K282" s="30" t="s">
        <v>677</v>
      </c>
      <c r="L282" s="27">
        <f t="shared" si="4"/>
        <v>97349.62</v>
      </c>
      <c r="M282" s="27">
        <v>486.75</v>
      </c>
      <c r="N282" s="27">
        <v>96862.87</v>
      </c>
    </row>
    <row r="283" spans="1:14" ht="14.4" x14ac:dyDescent="0.25">
      <c r="A283" s="29">
        <v>50</v>
      </c>
      <c r="B283" s="29">
        <v>12</v>
      </c>
      <c r="C283" s="29">
        <v>10</v>
      </c>
      <c r="D283" s="30" t="s">
        <v>593</v>
      </c>
      <c r="E283" s="31" t="s">
        <v>594</v>
      </c>
      <c r="F283" s="30" t="s">
        <v>592</v>
      </c>
      <c r="G283" s="30" t="s">
        <v>591</v>
      </c>
      <c r="H283" s="32">
        <v>4800</v>
      </c>
      <c r="I283" s="30" t="s">
        <v>669</v>
      </c>
      <c r="J283" s="30" t="s">
        <v>344</v>
      </c>
      <c r="K283" s="30" t="s">
        <v>345</v>
      </c>
      <c r="L283" s="27">
        <f t="shared" si="4"/>
        <v>381596.06</v>
      </c>
      <c r="M283" s="27">
        <v>1907.98</v>
      </c>
      <c r="N283" s="27">
        <v>379688.08</v>
      </c>
    </row>
    <row r="284" spans="1:14" ht="14.4" x14ac:dyDescent="0.25">
      <c r="A284" s="29">
        <v>54</v>
      </c>
      <c r="B284" s="29">
        <v>12</v>
      </c>
      <c r="C284" s="29">
        <v>10</v>
      </c>
      <c r="D284" s="30" t="s">
        <v>597</v>
      </c>
      <c r="E284" s="31" t="s">
        <v>598</v>
      </c>
      <c r="F284" s="30" t="s">
        <v>595</v>
      </c>
      <c r="G284" s="30" t="s">
        <v>563</v>
      </c>
      <c r="H284" s="32">
        <v>1335.68</v>
      </c>
      <c r="I284" s="30" t="s">
        <v>906</v>
      </c>
      <c r="J284" s="30" t="s">
        <v>596</v>
      </c>
      <c r="K284" s="30" t="s">
        <v>296</v>
      </c>
      <c r="L284" s="27">
        <f t="shared" si="4"/>
        <v>116367.20999999999</v>
      </c>
      <c r="M284" s="27">
        <v>581.84</v>
      </c>
      <c r="N284" s="27">
        <v>115785.37</v>
      </c>
    </row>
    <row r="285" spans="1:14" ht="14.4" x14ac:dyDescent="0.25">
      <c r="A285" s="29">
        <v>55</v>
      </c>
      <c r="B285" s="29">
        <v>12</v>
      </c>
      <c r="C285" s="29">
        <v>10</v>
      </c>
      <c r="D285" s="30" t="s">
        <v>600</v>
      </c>
      <c r="E285" s="31" t="s">
        <v>601</v>
      </c>
      <c r="F285" s="30" t="s">
        <v>599</v>
      </c>
      <c r="G285" s="30" t="s">
        <v>563</v>
      </c>
      <c r="H285" s="32">
        <v>978</v>
      </c>
      <c r="I285" s="30" t="s">
        <v>906</v>
      </c>
      <c r="J285" s="30" t="s">
        <v>596</v>
      </c>
      <c r="K285" s="30" t="s">
        <v>296</v>
      </c>
      <c r="L285" s="27">
        <f t="shared" si="4"/>
        <v>102136.04</v>
      </c>
      <c r="M285" s="27">
        <v>510.68</v>
      </c>
      <c r="N285" s="27">
        <v>101625.36</v>
      </c>
    </row>
    <row r="286" spans="1:14" ht="14.4" x14ac:dyDescent="0.25">
      <c r="A286" s="29">
        <v>56</v>
      </c>
      <c r="B286" s="29">
        <v>12</v>
      </c>
      <c r="C286" s="29">
        <v>10</v>
      </c>
      <c r="D286" s="30" t="s">
        <v>603</v>
      </c>
      <c r="E286" s="31" t="s">
        <v>604</v>
      </c>
      <c r="F286" s="30" t="s">
        <v>602</v>
      </c>
      <c r="G286" s="30" t="s">
        <v>554</v>
      </c>
      <c r="H286" s="32">
        <v>1221</v>
      </c>
      <c r="I286" s="30" t="s">
        <v>906</v>
      </c>
      <c r="J286" s="30" t="s">
        <v>596</v>
      </c>
      <c r="K286" s="30" t="s">
        <v>296</v>
      </c>
      <c r="L286" s="27">
        <f t="shared" si="4"/>
        <v>121648.40000000001</v>
      </c>
      <c r="M286" s="27">
        <v>608.24</v>
      </c>
      <c r="N286" s="27">
        <v>121040.16</v>
      </c>
    </row>
    <row r="287" spans="1:14" ht="14.4" x14ac:dyDescent="0.25">
      <c r="A287" s="29">
        <v>49</v>
      </c>
      <c r="B287" s="29">
        <v>12</v>
      </c>
      <c r="C287" s="29">
        <v>10</v>
      </c>
      <c r="D287" s="30" t="s">
        <v>605</v>
      </c>
      <c r="E287" s="31" t="s">
        <v>606</v>
      </c>
      <c r="F287" s="30" t="s">
        <v>549</v>
      </c>
      <c r="G287" s="30" t="s">
        <v>529</v>
      </c>
      <c r="H287" s="32">
        <v>4818</v>
      </c>
      <c r="I287" s="30" t="s">
        <v>669</v>
      </c>
      <c r="J287" s="30" t="s">
        <v>344</v>
      </c>
      <c r="K287" s="30" t="s">
        <v>345</v>
      </c>
      <c r="L287" s="27">
        <f t="shared" si="4"/>
        <v>377867.54000000004</v>
      </c>
      <c r="M287" s="27">
        <v>1889.34</v>
      </c>
      <c r="N287" s="27">
        <v>375978.2</v>
      </c>
    </row>
    <row r="288" spans="1:14" ht="14.4" x14ac:dyDescent="0.25">
      <c r="A288" s="29">
        <v>53</v>
      </c>
      <c r="B288" s="29">
        <v>12</v>
      </c>
      <c r="C288" s="29">
        <v>10</v>
      </c>
      <c r="D288" s="30" t="s">
        <v>607</v>
      </c>
      <c r="E288" s="31" t="s">
        <v>608</v>
      </c>
      <c r="F288" s="30" t="s">
        <v>481</v>
      </c>
      <c r="G288" s="30" t="s">
        <v>480</v>
      </c>
      <c r="H288" s="32">
        <v>1396.84</v>
      </c>
      <c r="I288" s="30" t="s">
        <v>669</v>
      </c>
      <c r="J288" s="30" t="s">
        <v>357</v>
      </c>
      <c r="K288" s="30" t="s">
        <v>358</v>
      </c>
      <c r="L288" s="27">
        <f t="shared" si="4"/>
        <v>76597.53</v>
      </c>
      <c r="M288" s="27">
        <v>382.99</v>
      </c>
      <c r="N288" s="27">
        <v>76214.539999999994</v>
      </c>
    </row>
    <row r="289" spans="1:14" ht="14.4" x14ac:dyDescent="0.25">
      <c r="A289" s="29">
        <v>78</v>
      </c>
      <c r="B289" s="29">
        <v>13</v>
      </c>
      <c r="C289" s="29">
        <v>11</v>
      </c>
      <c r="D289" s="30" t="s">
        <v>663</v>
      </c>
      <c r="E289" s="31" t="s">
        <v>611</v>
      </c>
      <c r="F289" s="30" t="s">
        <v>610</v>
      </c>
      <c r="G289" s="30" t="s">
        <v>609</v>
      </c>
      <c r="H289" s="32">
        <v>3514.46</v>
      </c>
      <c r="I289" s="30" t="s">
        <v>9</v>
      </c>
      <c r="J289" s="30" t="s">
        <v>9</v>
      </c>
      <c r="K289" s="30" t="s">
        <v>293</v>
      </c>
      <c r="L289" s="27">
        <f t="shared" si="4"/>
        <v>174185.07</v>
      </c>
      <c r="M289" s="27">
        <f>870.93+0.01</f>
        <v>870.93999999999994</v>
      </c>
      <c r="N289" s="27">
        <f>173314.19-0.06</f>
        <v>173314.13</v>
      </c>
    </row>
    <row r="290" spans="1:14" ht="14.4" x14ac:dyDescent="0.25">
      <c r="A290" s="29">
        <v>223</v>
      </c>
      <c r="B290" s="29">
        <v>13</v>
      </c>
      <c r="C290" s="29">
        <v>11</v>
      </c>
      <c r="D290" s="30" t="s">
        <v>615</v>
      </c>
      <c r="E290" s="31" t="s">
        <v>785</v>
      </c>
      <c r="F290" s="30" t="s">
        <v>613</v>
      </c>
      <c r="G290" s="30" t="s">
        <v>612</v>
      </c>
      <c r="H290" s="32">
        <v>1933</v>
      </c>
      <c r="I290" s="30" t="s">
        <v>668</v>
      </c>
      <c r="J290" s="30" t="s">
        <v>614</v>
      </c>
      <c r="K290" s="30" t="s">
        <v>677</v>
      </c>
      <c r="L290" s="27">
        <f t="shared" si="4"/>
        <v>93253.510000000009</v>
      </c>
      <c r="M290" s="27">
        <v>466.27</v>
      </c>
      <c r="N290" s="27">
        <v>92787.24</v>
      </c>
    </row>
    <row r="291" spans="1:14" ht="14.4" x14ac:dyDescent="0.25">
      <c r="A291" s="29">
        <v>224</v>
      </c>
      <c r="B291" s="29">
        <v>13</v>
      </c>
      <c r="C291" s="29">
        <v>11</v>
      </c>
      <c r="D291" s="30" t="s">
        <v>617</v>
      </c>
      <c r="E291" s="31" t="s">
        <v>786</v>
      </c>
      <c r="F291" s="30" t="s">
        <v>616</v>
      </c>
      <c r="G291" s="30" t="s">
        <v>612</v>
      </c>
      <c r="H291" s="32">
        <v>2805.9</v>
      </c>
      <c r="I291" s="30" t="s">
        <v>668</v>
      </c>
      <c r="J291" s="30" t="s">
        <v>614</v>
      </c>
      <c r="K291" s="30" t="s">
        <v>677</v>
      </c>
      <c r="L291" s="27">
        <f t="shared" si="4"/>
        <v>37072.770000000004</v>
      </c>
      <c r="M291" s="27">
        <v>185.36</v>
      </c>
      <c r="N291" s="27">
        <v>36887.410000000003</v>
      </c>
    </row>
    <row r="292" spans="1:14" ht="14.4" x14ac:dyDescent="0.25">
      <c r="A292" s="29">
        <v>225</v>
      </c>
      <c r="B292" s="29">
        <v>13</v>
      </c>
      <c r="C292" s="29">
        <v>11</v>
      </c>
      <c r="D292" s="30" t="s">
        <v>620</v>
      </c>
      <c r="E292" s="31" t="s">
        <v>787</v>
      </c>
      <c r="F292" s="30" t="s">
        <v>619</v>
      </c>
      <c r="G292" s="30" t="s">
        <v>618</v>
      </c>
      <c r="H292" s="32">
        <v>1023.16</v>
      </c>
      <c r="I292" s="30" t="s">
        <v>668</v>
      </c>
      <c r="J292" s="30" t="s">
        <v>614</v>
      </c>
      <c r="K292" s="30" t="s">
        <v>677</v>
      </c>
      <c r="L292" s="27">
        <f t="shared" si="4"/>
        <v>95407.239999999991</v>
      </c>
      <c r="M292" s="27">
        <v>477.04</v>
      </c>
      <c r="N292" s="27">
        <v>94930.2</v>
      </c>
    </row>
    <row r="293" spans="1:14" ht="14.4" x14ac:dyDescent="0.25">
      <c r="A293" s="29">
        <v>226</v>
      </c>
      <c r="B293" s="29">
        <v>13</v>
      </c>
      <c r="C293" s="29">
        <v>11</v>
      </c>
      <c r="D293" s="30" t="s">
        <v>623</v>
      </c>
      <c r="E293" s="31" t="s">
        <v>788</v>
      </c>
      <c r="F293" s="30" t="s">
        <v>622</v>
      </c>
      <c r="G293" s="30" t="s">
        <v>621</v>
      </c>
      <c r="H293" s="32">
        <v>2812.1</v>
      </c>
      <c r="I293" s="30" t="s">
        <v>668</v>
      </c>
      <c r="J293" s="30" t="s">
        <v>614</v>
      </c>
      <c r="K293" s="30" t="s">
        <v>677</v>
      </c>
      <c r="L293" s="27">
        <f t="shared" si="4"/>
        <v>115428.47</v>
      </c>
      <c r="M293" s="27">
        <v>577.14</v>
      </c>
      <c r="N293" s="27">
        <v>114851.33</v>
      </c>
    </row>
    <row r="294" spans="1:14" ht="14.4" x14ac:dyDescent="0.25">
      <c r="A294" s="29">
        <v>227</v>
      </c>
      <c r="B294" s="29">
        <v>13</v>
      </c>
      <c r="C294" s="29">
        <v>11</v>
      </c>
      <c r="D294" s="30" t="s">
        <v>625</v>
      </c>
      <c r="E294" s="31" t="s">
        <v>789</v>
      </c>
      <c r="F294" s="30" t="s">
        <v>624</v>
      </c>
      <c r="G294" s="30" t="s">
        <v>621</v>
      </c>
      <c r="H294" s="32">
        <v>3261.75</v>
      </c>
      <c r="I294" s="30" t="s">
        <v>668</v>
      </c>
      <c r="J294" s="30" t="s">
        <v>614</v>
      </c>
      <c r="K294" s="30" t="s">
        <v>677</v>
      </c>
      <c r="L294" s="27">
        <f t="shared" si="4"/>
        <v>120405.7</v>
      </c>
      <c r="M294" s="27">
        <v>602.03</v>
      </c>
      <c r="N294" s="27">
        <v>119803.67</v>
      </c>
    </row>
    <row r="295" spans="1:14" ht="14.4" x14ac:dyDescent="0.25">
      <c r="A295" s="29">
        <v>228</v>
      </c>
      <c r="B295" s="29">
        <v>13</v>
      </c>
      <c r="C295" s="29">
        <v>11</v>
      </c>
      <c r="D295" s="30" t="s">
        <v>628</v>
      </c>
      <c r="E295" s="31" t="s">
        <v>790</v>
      </c>
      <c r="F295" s="30" t="s">
        <v>627</v>
      </c>
      <c r="G295" s="30" t="s">
        <v>626</v>
      </c>
      <c r="H295" s="32">
        <v>656</v>
      </c>
      <c r="I295" s="30" t="s">
        <v>668</v>
      </c>
      <c r="J295" s="30" t="s">
        <v>614</v>
      </c>
      <c r="K295" s="30" t="s">
        <v>677</v>
      </c>
      <c r="L295" s="27">
        <f t="shared" si="4"/>
        <v>61216.1</v>
      </c>
      <c r="M295" s="27">
        <v>306.08</v>
      </c>
      <c r="N295" s="27">
        <v>60910.02</v>
      </c>
    </row>
    <row r="296" spans="1:14" ht="14.4" x14ac:dyDescent="0.25">
      <c r="A296" s="29">
        <v>229</v>
      </c>
      <c r="B296" s="29">
        <v>13</v>
      </c>
      <c r="C296" s="29">
        <v>11</v>
      </c>
      <c r="D296" s="30" t="s">
        <v>630</v>
      </c>
      <c r="E296" s="31" t="s">
        <v>791</v>
      </c>
      <c r="F296" s="30" t="s">
        <v>629</v>
      </c>
      <c r="G296" s="30" t="s">
        <v>612</v>
      </c>
      <c r="H296" s="32">
        <v>3249.7</v>
      </c>
      <c r="I296" s="30" t="s">
        <v>668</v>
      </c>
      <c r="J296" s="30" t="s">
        <v>614</v>
      </c>
      <c r="K296" s="30" t="s">
        <v>677</v>
      </c>
      <c r="L296" s="27">
        <f t="shared" si="4"/>
        <v>128904.87000000001</v>
      </c>
      <c r="M296" s="27">
        <v>644.52</v>
      </c>
      <c r="N296" s="27">
        <v>128260.35</v>
      </c>
    </row>
    <row r="297" spans="1:14" ht="14.4" x14ac:dyDescent="0.25">
      <c r="A297" s="29">
        <v>230</v>
      </c>
      <c r="B297" s="29">
        <v>13</v>
      </c>
      <c r="C297" s="29">
        <v>11</v>
      </c>
      <c r="D297" s="30" t="s">
        <v>664</v>
      </c>
      <c r="E297" s="31" t="s">
        <v>792</v>
      </c>
      <c r="F297" s="30" t="s">
        <v>629</v>
      </c>
      <c r="G297" s="30" t="s">
        <v>612</v>
      </c>
      <c r="H297" s="32">
        <v>3434.34</v>
      </c>
      <c r="I297" s="30" t="s">
        <v>668</v>
      </c>
      <c r="J297" s="30" t="s">
        <v>614</v>
      </c>
      <c r="K297" s="30" t="s">
        <v>677</v>
      </c>
      <c r="L297" s="27">
        <f t="shared" si="4"/>
        <v>109467.98999999999</v>
      </c>
      <c r="M297" s="27">
        <v>547.34</v>
      </c>
      <c r="N297" s="27">
        <v>108920.65</v>
      </c>
    </row>
    <row r="298" spans="1:14" ht="14.4" x14ac:dyDescent="0.25">
      <c r="A298" s="29">
        <v>231</v>
      </c>
      <c r="B298" s="29">
        <v>13</v>
      </c>
      <c r="C298" s="29">
        <v>11</v>
      </c>
      <c r="D298" s="30" t="s">
        <v>631</v>
      </c>
      <c r="E298" s="31" t="s">
        <v>793</v>
      </c>
      <c r="F298" s="30" t="s">
        <v>629</v>
      </c>
      <c r="G298" s="30" t="s">
        <v>612</v>
      </c>
      <c r="H298" s="32">
        <v>2767.55</v>
      </c>
      <c r="I298" s="30" t="s">
        <v>668</v>
      </c>
      <c r="J298" s="30" t="s">
        <v>614</v>
      </c>
      <c r="K298" s="30" t="s">
        <v>677</v>
      </c>
      <c r="L298" s="27">
        <f t="shared" si="4"/>
        <v>108351.73</v>
      </c>
      <c r="M298" s="27">
        <v>541.76</v>
      </c>
      <c r="N298" s="27">
        <v>107809.97</v>
      </c>
    </row>
    <row r="299" spans="1:14" ht="14.4" x14ac:dyDescent="0.25">
      <c r="A299" s="29">
        <v>232</v>
      </c>
      <c r="B299" s="29">
        <v>13</v>
      </c>
      <c r="C299" s="29">
        <v>11</v>
      </c>
      <c r="D299" s="30" t="s">
        <v>632</v>
      </c>
      <c r="E299" s="31" t="s">
        <v>794</v>
      </c>
      <c r="F299" s="30" t="s">
        <v>629</v>
      </c>
      <c r="G299" s="30" t="s">
        <v>612</v>
      </c>
      <c r="H299" s="32">
        <v>6362.01</v>
      </c>
      <c r="I299" s="30" t="s">
        <v>668</v>
      </c>
      <c r="J299" s="30" t="s">
        <v>614</v>
      </c>
      <c r="K299" s="30" t="s">
        <v>674</v>
      </c>
      <c r="L299" s="27">
        <f t="shared" si="4"/>
        <v>221146.55000000002</v>
      </c>
      <c r="M299" s="27">
        <v>1105.73</v>
      </c>
      <c r="N299" s="27">
        <v>220040.82</v>
      </c>
    </row>
    <row r="300" spans="1:14" ht="14.4" x14ac:dyDescent="0.25">
      <c r="A300" s="29">
        <v>233</v>
      </c>
      <c r="B300" s="29">
        <v>13</v>
      </c>
      <c r="C300" s="29">
        <v>11</v>
      </c>
      <c r="D300" s="30" t="s">
        <v>635</v>
      </c>
      <c r="E300" s="31" t="s">
        <v>795</v>
      </c>
      <c r="F300" s="30" t="s">
        <v>634</v>
      </c>
      <c r="G300" s="30" t="s">
        <v>633</v>
      </c>
      <c r="H300" s="32">
        <v>654.65</v>
      </c>
      <c r="I300" s="30" t="s">
        <v>668</v>
      </c>
      <c r="J300" s="30" t="s">
        <v>614</v>
      </c>
      <c r="K300" s="30" t="s">
        <v>677</v>
      </c>
      <c r="L300" s="27">
        <f t="shared" si="4"/>
        <v>92068.819999999992</v>
      </c>
      <c r="M300" s="27">
        <v>460.34</v>
      </c>
      <c r="N300" s="27">
        <v>91608.48</v>
      </c>
    </row>
    <row r="301" spans="1:14" ht="14.4" x14ac:dyDescent="0.25">
      <c r="A301" s="29">
        <v>234</v>
      </c>
      <c r="B301" s="29">
        <v>13</v>
      </c>
      <c r="C301" s="29">
        <v>11</v>
      </c>
      <c r="D301" s="30" t="s">
        <v>637</v>
      </c>
      <c r="E301" s="31" t="s">
        <v>796</v>
      </c>
      <c r="F301" s="30" t="s">
        <v>636</v>
      </c>
      <c r="G301" s="30" t="s">
        <v>618</v>
      </c>
      <c r="H301" s="32">
        <v>597.79</v>
      </c>
      <c r="I301" s="30" t="s">
        <v>668</v>
      </c>
      <c r="J301" s="30" t="s">
        <v>614</v>
      </c>
      <c r="K301" s="30" t="s">
        <v>677</v>
      </c>
      <c r="L301" s="27">
        <f t="shared" si="4"/>
        <v>59044.3</v>
      </c>
      <c r="M301" s="27">
        <v>295.22000000000003</v>
      </c>
      <c r="N301" s="27">
        <v>58749.08</v>
      </c>
    </row>
    <row r="302" spans="1:14" ht="14.4" x14ac:dyDescent="0.25">
      <c r="A302" s="29">
        <v>235</v>
      </c>
      <c r="B302" s="29">
        <v>13</v>
      </c>
      <c r="C302" s="29">
        <v>11</v>
      </c>
      <c r="D302" s="30" t="s">
        <v>638</v>
      </c>
      <c r="E302" s="31" t="s">
        <v>797</v>
      </c>
      <c r="F302" s="30" t="s">
        <v>610</v>
      </c>
      <c r="G302" s="30" t="s">
        <v>609</v>
      </c>
      <c r="H302" s="32">
        <v>2823.1</v>
      </c>
      <c r="I302" s="30" t="s">
        <v>668</v>
      </c>
      <c r="J302" s="30" t="s">
        <v>614</v>
      </c>
      <c r="K302" s="30" t="s">
        <v>677</v>
      </c>
      <c r="L302" s="27">
        <f t="shared" si="4"/>
        <v>104018.73</v>
      </c>
      <c r="M302" s="27">
        <v>520.09</v>
      </c>
      <c r="N302" s="27">
        <v>103498.64</v>
      </c>
    </row>
    <row r="303" spans="1:14" ht="14.4" x14ac:dyDescent="0.25">
      <c r="A303" s="29">
        <v>236</v>
      </c>
      <c r="B303" s="29">
        <v>13</v>
      </c>
      <c r="C303" s="29">
        <v>11</v>
      </c>
      <c r="D303" s="30" t="s">
        <v>640</v>
      </c>
      <c r="E303" s="31" t="s">
        <v>798</v>
      </c>
      <c r="F303" s="30" t="s">
        <v>639</v>
      </c>
      <c r="G303" s="30" t="s">
        <v>612</v>
      </c>
      <c r="H303" s="32">
        <v>3460.38</v>
      </c>
      <c r="I303" s="30" t="s">
        <v>668</v>
      </c>
      <c r="J303" s="30" t="s">
        <v>614</v>
      </c>
      <c r="K303" s="30" t="s">
        <v>677</v>
      </c>
      <c r="L303" s="27">
        <f t="shared" si="4"/>
        <v>122269.91</v>
      </c>
      <c r="M303" s="27">
        <v>611.35</v>
      </c>
      <c r="N303" s="27">
        <v>121658.56</v>
      </c>
    </row>
    <row r="304" spans="1:14" ht="14.4" x14ac:dyDescent="0.25">
      <c r="A304" s="29">
        <v>237</v>
      </c>
      <c r="B304" s="29">
        <v>13</v>
      </c>
      <c r="C304" s="29">
        <v>11</v>
      </c>
      <c r="D304" s="30" t="s">
        <v>642</v>
      </c>
      <c r="E304" s="31" t="s">
        <v>799</v>
      </c>
      <c r="F304" s="30" t="s">
        <v>641</v>
      </c>
      <c r="G304" s="30" t="s">
        <v>626</v>
      </c>
      <c r="H304" s="32">
        <v>371.55</v>
      </c>
      <c r="I304" s="30" t="s">
        <v>668</v>
      </c>
      <c r="J304" s="30" t="s">
        <v>614</v>
      </c>
      <c r="K304" s="30" t="s">
        <v>677</v>
      </c>
      <c r="L304" s="27">
        <f t="shared" si="4"/>
        <v>57036.12</v>
      </c>
      <c r="M304" s="27">
        <v>285.18</v>
      </c>
      <c r="N304" s="27">
        <v>56750.94</v>
      </c>
    </row>
    <row r="305" spans="1:14" ht="14.4" x14ac:dyDescent="0.25">
      <c r="A305" s="29">
        <v>18</v>
      </c>
      <c r="B305" s="29">
        <v>14</v>
      </c>
      <c r="C305" s="29">
        <v>11</v>
      </c>
      <c r="D305" s="30" t="s">
        <v>644</v>
      </c>
      <c r="E305" s="31" t="s">
        <v>645</v>
      </c>
      <c r="F305" s="30" t="s">
        <v>641</v>
      </c>
      <c r="G305" s="30" t="s">
        <v>626</v>
      </c>
      <c r="H305" s="32">
        <v>1082</v>
      </c>
      <c r="I305" s="30" t="s">
        <v>906</v>
      </c>
      <c r="J305" s="30" t="s">
        <v>643</v>
      </c>
      <c r="K305" s="30" t="s">
        <v>296</v>
      </c>
      <c r="L305" s="27">
        <f t="shared" si="4"/>
        <v>100972.47</v>
      </c>
      <c r="M305" s="27">
        <v>504.86</v>
      </c>
      <c r="N305" s="27">
        <v>100467.61</v>
      </c>
    </row>
    <row r="306" spans="1:14" ht="14.4" x14ac:dyDescent="0.25">
      <c r="A306" s="29">
        <v>24</v>
      </c>
      <c r="B306" s="29">
        <v>14</v>
      </c>
      <c r="C306" s="29">
        <v>11</v>
      </c>
      <c r="D306" s="30" t="s">
        <v>649</v>
      </c>
      <c r="E306" s="31" t="s">
        <v>650</v>
      </c>
      <c r="F306" s="30" t="s">
        <v>647</v>
      </c>
      <c r="G306" s="30" t="s">
        <v>646</v>
      </c>
      <c r="H306" s="32">
        <v>2176.1</v>
      </c>
      <c r="I306" s="30" t="s">
        <v>906</v>
      </c>
      <c r="J306" s="30" t="s">
        <v>648</v>
      </c>
      <c r="K306" s="30" t="s">
        <v>296</v>
      </c>
      <c r="L306" s="27">
        <f t="shared" si="4"/>
        <v>145732.29</v>
      </c>
      <c r="M306" s="27">
        <v>728.66</v>
      </c>
      <c r="N306" s="27">
        <v>145003.63</v>
      </c>
    </row>
    <row r="307" spans="1:14" ht="14.4" x14ac:dyDescent="0.25">
      <c r="A307" s="29">
        <v>25</v>
      </c>
      <c r="B307" s="29">
        <v>14</v>
      </c>
      <c r="C307" s="29">
        <v>11</v>
      </c>
      <c r="D307" s="30" t="s">
        <v>651</v>
      </c>
      <c r="E307" s="31" t="s">
        <v>652</v>
      </c>
      <c r="F307" s="30" t="s">
        <v>629</v>
      </c>
      <c r="G307" s="30" t="s">
        <v>612</v>
      </c>
      <c r="H307" s="32">
        <v>1755</v>
      </c>
      <c r="I307" s="30" t="s">
        <v>906</v>
      </c>
      <c r="J307" s="30" t="s">
        <v>648</v>
      </c>
      <c r="K307" s="30" t="s">
        <v>296</v>
      </c>
      <c r="L307" s="27">
        <f t="shared" si="4"/>
        <v>130985.29</v>
      </c>
      <c r="M307" s="27">
        <v>654.92999999999995</v>
      </c>
      <c r="N307" s="27">
        <v>130330.36</v>
      </c>
    </row>
    <row r="308" spans="1:14" ht="14.4" x14ac:dyDescent="0.25">
      <c r="A308" s="29">
        <v>47</v>
      </c>
      <c r="B308" s="29">
        <v>14</v>
      </c>
      <c r="C308" s="29">
        <v>11</v>
      </c>
      <c r="D308" s="30" t="s">
        <v>653</v>
      </c>
      <c r="E308" s="31" t="s">
        <v>654</v>
      </c>
      <c r="F308" s="30" t="s">
        <v>629</v>
      </c>
      <c r="G308" s="30" t="s">
        <v>612</v>
      </c>
      <c r="H308" s="32">
        <v>3502</v>
      </c>
      <c r="I308" s="30" t="s">
        <v>669</v>
      </c>
      <c r="J308" s="30" t="s">
        <v>344</v>
      </c>
      <c r="K308" s="30" t="s">
        <v>345</v>
      </c>
      <c r="L308" s="27">
        <f t="shared" si="4"/>
        <v>563322.6</v>
      </c>
      <c r="M308" s="27">
        <v>2816.61</v>
      </c>
      <c r="N308" s="27">
        <v>560505.99</v>
      </c>
    </row>
    <row r="309" spans="1:14" x14ac:dyDescent="0.25">
      <c r="H309" s="9">
        <f>SUM(H2:H308)</f>
        <v>960405.18</v>
      </c>
    </row>
  </sheetData>
  <autoFilter ref="A1:CD308" xr:uid="{F7DCE3A0-1FE1-4BEB-BBE3-E66FC1D926D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08C4EE734A0246938DD4F8F0A25E54" ma:contentTypeVersion="3" ma:contentTypeDescription="Crea un document nou" ma:contentTypeScope="" ma:versionID="e1d25d0e6150f3eb8f302a21e7f1c046">
  <xsd:schema xmlns:xsd="http://www.w3.org/2001/XMLSchema" xmlns:xs="http://www.w3.org/2001/XMLSchema" xmlns:p="http://schemas.microsoft.com/office/2006/metadata/properties" xmlns:ns2="e10c1ff3-88b0-44a0-8923-304dc1a62c81" targetNamespace="http://schemas.microsoft.com/office/2006/metadata/properties" ma:root="true" ma:fieldsID="da6b8674ad5d5cb406e14dff89362e51" ns2:_="">
    <xsd:import namespace="e10c1ff3-88b0-44a0-8923-304dc1a62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c1ff3-88b0-44a0-8923-304dc1a62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E9512-8EC8-4157-9DC3-B69415531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6BE9E-24BE-47F0-AB0D-46189E6493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40547A-23D3-4B35-B8EE-1C9B73C2E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c1ff3-88b0-44a0-8923-304dc1a62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RESUM</vt:lpstr>
      <vt:lpstr>Inventari edificis</vt:lpstr>
      <vt:lpstr>RESUM!Àrea_d'impressió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Güell Rosset, Oriol</dc:creator>
  <cp:keywords/>
  <dc:description/>
  <cp:lastModifiedBy>Garcia Piera, Josep Oriol</cp:lastModifiedBy>
  <cp:revision/>
  <dcterms:created xsi:type="dcterms:W3CDTF">2013-09-27T10:09:55Z</dcterms:created>
  <dcterms:modified xsi:type="dcterms:W3CDTF">2026-05-20T08:13:40Z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0x010100FB08C4EE734A0246938DD4F8F0A25E54</vt:lpwstr>
  </property>
</Properties>
</file>