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6\SERVEIS\5929 Servei inspeccio sistemes contra caigudes\Publicar al Perfil\"/>
    </mc:Choice>
  </mc:AlternateContent>
  <xr:revisionPtr revIDLastSave="0" documentId="8_{EA5BA8B9-8F34-4024-A658-93CA6BFFC968}" xr6:coauthVersionLast="47" xr6:coauthVersionMax="47" xr10:uidLastSave="{00000000-0000-0000-0000-000000000000}"/>
  <bookViews>
    <workbookView xWindow="-120" yWindow="-120" windowWidth="29040" windowHeight="15720" xr2:uid="{BEDD9FB3-293F-4726-8BA2-288B10652798}"/>
  </bookViews>
  <sheets>
    <sheet name="Oferta econòmica" sheetId="1" r:id="rId1"/>
  </sheets>
  <externalReferences>
    <externalReference r:id="rId2"/>
  </externalReferences>
  <definedNames>
    <definedName name="_xlnm._FilterDatabase" localSheetId="0" hidden="1">'Oferta econòmica'!$B$50:$L$199</definedName>
    <definedName name="_xlnm.Print_Area" localSheetId="0">'Oferta econòmica'!$A$1:$M$200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2" i="1" l="1"/>
  <c r="G32" i="1"/>
  <c r="F32" i="1"/>
  <c r="H31" i="1"/>
  <c r="G31" i="1"/>
  <c r="J28" i="1"/>
  <c r="J27" i="1"/>
  <c r="J25" i="1"/>
  <c r="K25" i="1"/>
  <c r="L25" i="1" s="1"/>
  <c r="J24" i="1"/>
  <c r="K24" i="1" s="1"/>
  <c r="J22" i="1"/>
  <c r="K22" i="1" s="1"/>
  <c r="L22" i="1" s="1"/>
  <c r="C19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51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I187" i="1"/>
  <c r="J186" i="1"/>
  <c r="J185" i="1"/>
  <c r="J184" i="1"/>
  <c r="J183" i="1"/>
  <c r="J182" i="1"/>
  <c r="J181" i="1"/>
  <c r="I181" i="1"/>
  <c r="J180" i="1"/>
  <c r="I180" i="1"/>
  <c r="J179" i="1"/>
  <c r="I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C32" i="1"/>
  <c r="J32" i="1" s="1"/>
  <c r="J31" i="1"/>
  <c r="K31" i="1" s="1"/>
  <c r="F31" i="1"/>
  <c r="G29" i="1"/>
  <c r="F29" i="1"/>
  <c r="H29" i="1" s="1"/>
  <c r="I28" i="1"/>
  <c r="I27" i="1"/>
  <c r="I24" i="1"/>
  <c r="J29" i="1" l="1"/>
  <c r="K29" i="1" s="1"/>
  <c r="D19" i="1"/>
  <c r="J19" i="1"/>
  <c r="F19" i="1"/>
  <c r="L27" i="1"/>
  <c r="L24" i="1"/>
  <c r="K27" i="1"/>
  <c r="K28" i="1"/>
  <c r="L28" i="1" s="1"/>
  <c r="K32" i="1"/>
  <c r="L32" i="1" s="1"/>
  <c r="J33" i="1"/>
  <c r="L31" i="1"/>
  <c r="J187" i="1"/>
  <c r="L29" i="1" l="1"/>
  <c r="G19" i="1"/>
  <c r="H19" i="1" s="1"/>
  <c r="K19" i="1"/>
  <c r="L19" i="1" s="1"/>
  <c r="F33" i="1"/>
  <c r="K33" i="1"/>
  <c r="L33" i="1" s="1"/>
  <c r="J20" i="1" l="1"/>
  <c r="J34" i="1" s="1"/>
  <c r="F20" i="1"/>
  <c r="F34" i="1" s="1"/>
  <c r="G33" i="1"/>
  <c r="C9" i="1" l="1"/>
  <c r="H33" i="1"/>
  <c r="G20" i="1"/>
  <c r="K20" i="1"/>
  <c r="K34" i="1" s="1"/>
  <c r="H20" i="1" l="1"/>
  <c r="H34" i="1" s="1"/>
  <c r="G34" i="1"/>
  <c r="C10" i="1"/>
  <c r="C11" i="1" s="1"/>
  <c r="L20" i="1"/>
  <c r="L34" i="1" s="1"/>
</calcChain>
</file>

<file path=xl/sharedStrings.xml><?xml version="1.0" encoding="utf-8"?>
<sst xmlns="http://schemas.openxmlformats.org/spreadsheetml/2006/main" count="782" uniqueCount="228">
  <si>
    <t>Document:</t>
  </si>
  <si>
    <t>Oferta econòmica</t>
  </si>
  <si>
    <t>Versió:</t>
  </si>
  <si>
    <t>Comentaris</t>
  </si>
  <si>
    <t>- Emplenar cel·les en gris amb els preus unitaris de cada item.</t>
  </si>
  <si>
    <t>Taula 1. Resum pressupost</t>
  </si>
  <si>
    <t>Pressupost base licitació</t>
  </si>
  <si>
    <t xml:space="preserve">IVA </t>
  </si>
  <si>
    <t>Total pressupost base de la licitació (IVA Inclòs)</t>
  </si>
  <si>
    <t>Taula 2. Pressupost general</t>
  </si>
  <si>
    <t>Concepte</t>
  </si>
  <si>
    <t>Preu base unitari
 (IVA Exclòs)</t>
  </si>
  <si>
    <t>Preu unitari ofertat
 (IVA Exclòs)</t>
  </si>
  <si>
    <t>UD</t>
  </si>
  <si>
    <t>Pressupost base de la licitació
 (IVA exclòs)</t>
  </si>
  <si>
    <t>IVA</t>
  </si>
  <si>
    <t>Pressupost base de la licitació
 (IVA inclòs)</t>
  </si>
  <si>
    <t>Part fixe - Preu unitari  i Unitats certes</t>
  </si>
  <si>
    <t>Preventius sistemes existents (Referit a la taula 3)</t>
  </si>
  <si>
    <t>TOTAL</t>
  </si>
  <si>
    <t>Part variable - Preus unitaris i pressupost màxim estimatiu vist que les unitats són estimades</t>
  </si>
  <si>
    <t>Preventiu noves Instal·lacions - Línies de vida (preu per unitat de LV)</t>
  </si>
  <si>
    <t>-</t>
  </si>
  <si>
    <t>Preventiu noves Instal·lacions - Línies de vida (preu per mL de LV)</t>
  </si>
  <si>
    <t>Preventiu noves Instal·lacions - Punt d'Ancoratge</t>
  </si>
  <si>
    <t>Preventiu noves Instal·lacions - Barana (preu per edifici amb barana)</t>
  </si>
  <si>
    <t>Preventiu noves Instal·lacions - Barana (preu per mL de barana)</t>
  </si>
  <si>
    <t>Preventiu noves Instal·lacions - Escala</t>
  </si>
  <si>
    <t>Preventiu noves Instal·lacions - Retràctil</t>
  </si>
  <si>
    <t>Part variable - Estimació a tant alçat</t>
  </si>
  <si>
    <t xml:space="preserve">Correctiu </t>
  </si>
  <si>
    <t>Noves instal·lacions</t>
  </si>
  <si>
    <t>Taula 3. Pressupost preu unitari instal·lacions existents</t>
  </si>
  <si>
    <t>Preventiu - Línies de vida (preu per unitat de LV)</t>
  </si>
  <si>
    <t>Preventiu - Línies de vida (preu per mL de LV)</t>
  </si>
  <si>
    <t>Preventiu - Punt d'Ancoratge</t>
  </si>
  <si>
    <t>Preventiu - Barana (preu per edifici amb barana)</t>
  </si>
  <si>
    <t>Preventiu - Barana (preu per mL de barana)</t>
  </si>
  <si>
    <t>Preventiu - Escala</t>
  </si>
  <si>
    <t>Preventiu - Retràctil</t>
  </si>
  <si>
    <t>Codi EDIFICI</t>
  </si>
  <si>
    <t>Edifici</t>
  </si>
  <si>
    <t>Adreça</t>
  </si>
  <si>
    <t>Tipus</t>
  </si>
  <si>
    <t>CARACTERÍSTIQUES</t>
  </si>
  <si>
    <t>Codi equip</t>
  </si>
  <si>
    <t>Fabricant</t>
  </si>
  <si>
    <t>Long. (m)</t>
  </si>
  <si>
    <t>ADM001</t>
  </si>
  <si>
    <t>Ajuntament</t>
  </si>
  <si>
    <t>Plaça de la Vila, 1</t>
  </si>
  <si>
    <t>Línia de vida</t>
  </si>
  <si>
    <t>Horitzontal</t>
  </si>
  <si>
    <t>LVH1</t>
  </si>
  <si>
    <t>IGENA</t>
  </si>
  <si>
    <t>LVH2</t>
  </si>
  <si>
    <t>LVH3</t>
  </si>
  <si>
    <t>Punt d'ancoratge</t>
  </si>
  <si>
    <t>P. Acoratge</t>
  </si>
  <si>
    <t>PA1</t>
  </si>
  <si>
    <t>EXMATRA</t>
  </si>
  <si>
    <t>PA2</t>
  </si>
  <si>
    <t>PA3</t>
  </si>
  <si>
    <t>PA4</t>
  </si>
  <si>
    <t>PA5</t>
  </si>
  <si>
    <t>PA6</t>
  </si>
  <si>
    <t>PA7</t>
  </si>
  <si>
    <t>PA8</t>
  </si>
  <si>
    <t>Barana</t>
  </si>
  <si>
    <t>BR1</t>
  </si>
  <si>
    <t>Varis</t>
  </si>
  <si>
    <t>CUL009</t>
  </si>
  <si>
    <t>Masia Torreblanca</t>
  </si>
  <si>
    <t>Pla del Vinyet, 81-85</t>
  </si>
  <si>
    <t>ESP006</t>
  </si>
  <si>
    <t>ZEM Valldoreix</t>
  </si>
  <si>
    <t>Carrer Brollador, s/n</t>
  </si>
  <si>
    <t>UNILINE</t>
  </si>
  <si>
    <t>ESP014</t>
  </si>
  <si>
    <t>PAV 1</t>
  </si>
  <si>
    <t>Rambla Jaume Sabat  s/n</t>
  </si>
  <si>
    <t>PAV 2</t>
  </si>
  <si>
    <t>PAV 3</t>
  </si>
  <si>
    <t>Rambla del Celler</t>
  </si>
  <si>
    <t>KAITARI</t>
  </si>
  <si>
    <t>Vectalinefrog</t>
  </si>
  <si>
    <t>LVH4</t>
  </si>
  <si>
    <t>ESC007</t>
  </si>
  <si>
    <t>Escola La Floresta</t>
  </si>
  <si>
    <t>Camí de Can Pagan s/n</t>
  </si>
  <si>
    <t>GM Distribution</t>
  </si>
  <si>
    <t>Vertical</t>
  </si>
  <si>
    <t>LVV1</t>
  </si>
  <si>
    <t>Escala</t>
  </si>
  <si>
    <t>Gat</t>
  </si>
  <si>
    <t>ESC1</t>
  </si>
  <si>
    <t>IRUDEK</t>
  </si>
  <si>
    <t>Retràctil</t>
  </si>
  <si>
    <t>RT02</t>
  </si>
  <si>
    <t>KRATOS</t>
  </si>
  <si>
    <t>ESP009</t>
  </si>
  <si>
    <t>ZEM Floresta</t>
  </si>
  <si>
    <t>C/ Ginjoler, s/n</t>
  </si>
  <si>
    <t>200.03</t>
  </si>
  <si>
    <t>Torre de Telecomunicacions</t>
  </si>
  <si>
    <t>Carrer Moret, 43</t>
  </si>
  <si>
    <t>GAME SYSTEM</t>
  </si>
  <si>
    <t>Escola Catalunya</t>
  </si>
  <si>
    <t>Camí Sant Cugat a Papiol, nº 140</t>
  </si>
  <si>
    <t>LVH5</t>
  </si>
  <si>
    <t>ESC012</t>
  </si>
  <si>
    <t>Escola Olivera</t>
  </si>
  <si>
    <t>Pg. Mare de Déu de la Font, 2-10</t>
  </si>
  <si>
    <t>ESC011</t>
  </si>
  <si>
    <t>Escola Gerbert d'Orlhac</t>
  </si>
  <si>
    <t>Carrer J.V. Foix, 34</t>
  </si>
  <si>
    <t>TECHNELEC</t>
  </si>
  <si>
    <t>ESC008</t>
  </si>
  <si>
    <t>Escola Joan Maragall</t>
  </si>
  <si>
    <t>Passeig de la Creu, 1-5</t>
  </si>
  <si>
    <t>Soport escala portàtil</t>
  </si>
  <si>
    <t>ESC01</t>
  </si>
  <si>
    <t>CUL023</t>
  </si>
  <si>
    <t>Unió</t>
  </si>
  <si>
    <t>Anselm Clavé, 15</t>
  </si>
  <si>
    <t>FALLPROTEC</t>
  </si>
  <si>
    <t>GM IBERICA</t>
  </si>
  <si>
    <t>LVH6</t>
  </si>
  <si>
    <t>CUL004</t>
  </si>
  <si>
    <t>CC Mira-sol</t>
  </si>
  <si>
    <t>Mallorca, 42</t>
  </si>
  <si>
    <t>ÉCHELLE EUROPÉENNE</t>
  </si>
  <si>
    <t>CUL008</t>
  </si>
  <si>
    <t>Casa Aymat</t>
  </si>
  <si>
    <t>Carrer de Villà, 68</t>
  </si>
  <si>
    <t>CUL007</t>
  </si>
  <si>
    <t>Casa Cultura</t>
  </si>
  <si>
    <t>C/ Castellví 8</t>
  </si>
  <si>
    <t>SECUROPE</t>
  </si>
  <si>
    <t>YELLOW EYEANCHOR</t>
  </si>
  <si>
    <t>Anclatge d'1 taladro fixat amb anclatge químic</t>
  </si>
  <si>
    <t>P. Anclatge</t>
  </si>
  <si>
    <t>ESP001</t>
  </si>
  <si>
    <t>ZEM Guinardera</t>
  </si>
  <si>
    <t>Av. de la Guinardera</t>
  </si>
  <si>
    <t>TRACTEL STOPCABLE</t>
  </si>
  <si>
    <t>PELTZ / COEUR</t>
  </si>
  <si>
    <t>ADM006</t>
  </si>
  <si>
    <t>Can Quitèria</t>
  </si>
  <si>
    <t>Plaça Can Quitèria, s/n</t>
  </si>
  <si>
    <t>CUL027</t>
  </si>
  <si>
    <t>Monestir</t>
  </si>
  <si>
    <t>Plaça d'Octavià, s/n</t>
  </si>
  <si>
    <t>LV1</t>
  </si>
  <si>
    <t>VERTIC</t>
  </si>
  <si>
    <t>LV2</t>
  </si>
  <si>
    <t>LV3</t>
  </si>
  <si>
    <t>LV4</t>
  </si>
  <si>
    <t>LV5</t>
  </si>
  <si>
    <t>LV6</t>
  </si>
  <si>
    <t>LV7</t>
  </si>
  <si>
    <t>LV8</t>
  </si>
  <si>
    <t>LV9</t>
  </si>
  <si>
    <t>LV10</t>
  </si>
  <si>
    <t>LV11</t>
  </si>
  <si>
    <t>LV12</t>
  </si>
  <si>
    <t>LV13</t>
  </si>
  <si>
    <t>LV14</t>
  </si>
  <si>
    <t>LV15</t>
  </si>
  <si>
    <t>LV16</t>
  </si>
  <si>
    <t>LV17</t>
  </si>
  <si>
    <t>LV18</t>
  </si>
  <si>
    <t>LV19</t>
  </si>
  <si>
    <t>LV20</t>
  </si>
  <si>
    <t xml:space="preserve">PA1 </t>
  </si>
  <si>
    <t>Ancoratge d'1 taladre fixat amb ancoratge químic</t>
  </si>
  <si>
    <t>PA9</t>
  </si>
  <si>
    <t>PA10</t>
  </si>
  <si>
    <t>PA11</t>
  </si>
  <si>
    <t>PA12</t>
  </si>
  <si>
    <t>PA13</t>
  </si>
  <si>
    <t>PA14</t>
  </si>
  <si>
    <t>PA15</t>
  </si>
  <si>
    <t>PA16</t>
  </si>
  <si>
    <t>Ancoratge de 2 taladres fixat amb ancoratge químic</t>
  </si>
  <si>
    <t>PA17</t>
  </si>
  <si>
    <t>(1 POSTE DE 0,5M + 1 ANCORATGE DE 1 TALADRE) QUIMIC + retractil</t>
  </si>
  <si>
    <t>PA18</t>
  </si>
  <si>
    <t>Ancoratge de 2  taladres fixat amb ancoratge químic</t>
  </si>
  <si>
    <t>PA19</t>
  </si>
  <si>
    <t>1 'Ancoratge de 2 taladres fixat amb ancoratge químic + retractil</t>
  </si>
  <si>
    <t>PA20</t>
  </si>
  <si>
    <t>PA21</t>
  </si>
  <si>
    <t>Ancoratge de 2 taladres fixat amb ancoratge químic + retractil</t>
  </si>
  <si>
    <t>RT1</t>
  </si>
  <si>
    <t>IKAR/HWS</t>
  </si>
  <si>
    <t>RT2</t>
  </si>
  <si>
    <t>RT3</t>
  </si>
  <si>
    <t>RT4</t>
  </si>
  <si>
    <t>RT5</t>
  </si>
  <si>
    <t>RT6</t>
  </si>
  <si>
    <t>RT7</t>
  </si>
  <si>
    <t>RT8</t>
  </si>
  <si>
    <t>RT9</t>
  </si>
  <si>
    <t>CUL003</t>
  </si>
  <si>
    <t>Escola de música</t>
  </si>
  <si>
    <t>PREVILINE</t>
  </si>
  <si>
    <t>ESC001</t>
  </si>
  <si>
    <t xml:space="preserve">Escola Collserola </t>
  </si>
  <si>
    <t>C/ Abat Biure, 51</t>
  </si>
  <si>
    <t>Vectaladder</t>
  </si>
  <si>
    <t>ESC2</t>
  </si>
  <si>
    <t>ESC3</t>
  </si>
  <si>
    <t>Securline / Vectaline</t>
  </si>
  <si>
    <t>ADM014</t>
  </si>
  <si>
    <t>Casal les planes</t>
  </si>
  <si>
    <t>Pça Coll de la Creu d'en Blau, 7</t>
  </si>
  <si>
    <t>SECURIGARD</t>
  </si>
  <si>
    <t>ESC013</t>
  </si>
  <si>
    <t>Escola turo de can mates</t>
  </si>
  <si>
    <t>C/ Josep Irla, 50</t>
  </si>
  <si>
    <t>KRATOS SAFETY</t>
  </si>
  <si>
    <t>HYNER</t>
  </si>
  <si>
    <t>HYMER</t>
  </si>
  <si>
    <t>ESP008</t>
  </si>
  <si>
    <t>ZEM Jaume Tubau (Pista Hockey)</t>
  </si>
  <si>
    <t xml:space="preserve">C/ Ventura i Gassol </t>
  </si>
  <si>
    <t>SICURSAFE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</si>
</sst>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Black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sz val="10"/>
      <name val="Arial"/>
      <family val="2"/>
    </font>
    <font>
      <sz val="11"/>
      <color rgb="FF060906"/>
      <name val="Open Sans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/>
  </cellStyleXfs>
  <cellXfs count="110">
    <xf numFmtId="0" fontId="0" fillId="0" borderId="0" xfId="0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4" fillId="2" borderId="1" xfId="0" applyFont="1" applyFill="1" applyBorder="1"/>
    <xf numFmtId="0" fontId="0" fillId="2" borderId="2" xfId="0" applyFill="1" applyBorder="1" applyAlignment="1">
      <alignment horizontal="center" vertical="center"/>
    </xf>
    <xf numFmtId="0" fontId="5" fillId="2" borderId="3" xfId="0" quotePrefix="1" applyFont="1" applyFill="1" applyBorder="1"/>
    <xf numFmtId="0" fontId="0" fillId="2" borderId="4" xfId="0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0" fillId="3" borderId="1" xfId="0" applyFill="1" applyBorder="1" applyAlignment="1">
      <alignment horizontal="right"/>
    </xf>
    <xf numFmtId="44" fontId="0" fillId="3" borderId="2" xfId="0" applyNumberFormat="1" applyFill="1" applyBorder="1"/>
    <xf numFmtId="44" fontId="0" fillId="2" borderId="0" xfId="0" applyNumberFormat="1" applyFill="1" applyAlignment="1">
      <alignment horizontal="center" vertical="center"/>
    </xf>
    <xf numFmtId="0" fontId="0" fillId="3" borderId="5" xfId="0" applyFill="1" applyBorder="1" applyAlignment="1">
      <alignment horizontal="right"/>
    </xf>
    <xf numFmtId="44" fontId="0" fillId="3" borderId="6" xfId="0" applyNumberFormat="1" applyFill="1" applyBorder="1"/>
    <xf numFmtId="44" fontId="0" fillId="2" borderId="0" xfId="0" applyNumberFormat="1" applyFill="1" applyAlignment="1">
      <alignment horizontal="center"/>
    </xf>
    <xf numFmtId="0" fontId="5" fillId="3" borderId="3" xfId="0" applyFont="1" applyFill="1" applyBorder="1" applyAlignment="1">
      <alignment horizontal="right" vertical="center"/>
    </xf>
    <xf numFmtId="44" fontId="0" fillId="3" borderId="4" xfId="0" applyNumberFormat="1" applyFill="1" applyBorder="1"/>
    <xf numFmtId="0" fontId="0" fillId="3" borderId="7" xfId="0" applyFill="1" applyBorder="1" applyAlignment="1">
      <alignment vertical="center"/>
    </xf>
    <xf numFmtId="0" fontId="0" fillId="3" borderId="7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7" fillId="3" borderId="7" xfId="0" applyFont="1" applyFill="1" applyBorder="1"/>
    <xf numFmtId="0" fontId="0" fillId="3" borderId="7" xfId="0" applyFill="1" applyBorder="1"/>
    <xf numFmtId="0" fontId="0" fillId="2" borderId="7" xfId="0" applyFill="1" applyBorder="1"/>
    <xf numFmtId="164" fontId="0" fillId="2" borderId="7" xfId="1" applyNumberFormat="1" applyFont="1" applyFill="1" applyBorder="1"/>
    <xf numFmtId="164" fontId="8" fillId="2" borderId="7" xfId="1" applyNumberFormat="1" applyFont="1" applyFill="1" applyBorder="1"/>
    <xf numFmtId="44" fontId="0" fillId="2" borderId="7" xfId="0" applyNumberFormat="1" applyFill="1" applyBorder="1"/>
    <xf numFmtId="0" fontId="7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0" fillId="4" borderId="7" xfId="0" applyFill="1" applyBorder="1"/>
    <xf numFmtId="44" fontId="0" fillId="4" borderId="7" xfId="0" applyNumberFormat="1" applyFill="1" applyBorder="1"/>
    <xf numFmtId="44" fontId="0" fillId="2" borderId="0" xfId="0" applyNumberFormat="1" applyFill="1"/>
    <xf numFmtId="0" fontId="7" fillId="3" borderId="8" xfId="0" applyFont="1" applyFill="1" applyBorder="1"/>
    <xf numFmtId="0" fontId="2" fillId="3" borderId="7" xfId="0" applyFont="1" applyFill="1" applyBorder="1" applyAlignment="1">
      <alignment horizontal="right"/>
    </xf>
    <xf numFmtId="44" fontId="0" fillId="3" borderId="7" xfId="0" applyNumberFormat="1" applyFill="1" applyBorder="1"/>
    <xf numFmtId="44" fontId="0" fillId="3" borderId="7" xfId="1" applyFont="1" applyFill="1" applyBorder="1"/>
    <xf numFmtId="0" fontId="9" fillId="0" borderId="7" xfId="0" applyFont="1" applyBorder="1" applyAlignment="1">
      <alignment horizontal="left" vertical="center"/>
    </xf>
    <xf numFmtId="8" fontId="0" fillId="2" borderId="9" xfId="1" applyNumberFormat="1" applyFont="1" applyFill="1" applyBorder="1"/>
    <xf numFmtId="0" fontId="0" fillId="2" borderId="7" xfId="0" applyFill="1" applyBorder="1" applyAlignment="1">
      <alignment horizontal="center"/>
    </xf>
    <xf numFmtId="44" fontId="0" fillId="2" borderId="9" xfId="1" applyFont="1" applyFill="1" applyBorder="1"/>
    <xf numFmtId="44" fontId="8" fillId="2" borderId="7" xfId="1" applyFont="1" applyFill="1" applyBorder="1"/>
    <xf numFmtId="44" fontId="0" fillId="2" borderId="7" xfId="1" applyFont="1" applyFill="1" applyBorder="1"/>
    <xf numFmtId="0" fontId="7" fillId="4" borderId="10" xfId="0" applyFont="1" applyFill="1" applyBorder="1"/>
    <xf numFmtId="44" fontId="0" fillId="4" borderId="7" xfId="1" applyFont="1" applyFill="1" applyBorder="1"/>
    <xf numFmtId="44" fontId="8" fillId="4" borderId="7" xfId="1" applyFont="1" applyFill="1" applyBorder="1"/>
    <xf numFmtId="44" fontId="0" fillId="2" borderId="7" xfId="1" applyFont="1" applyFill="1" applyBorder="1" applyAlignment="1">
      <alignment horizontal="center"/>
    </xf>
    <xf numFmtId="44" fontId="8" fillId="2" borderId="7" xfId="0" applyNumberFormat="1" applyFont="1" applyFill="1" applyBorder="1"/>
    <xf numFmtId="0" fontId="2" fillId="3" borderId="7" xfId="0" applyFont="1" applyFill="1" applyBorder="1" applyAlignment="1">
      <alignment horizontal="right" indent="1"/>
    </xf>
    <xf numFmtId="0" fontId="0" fillId="2" borderId="0" xfId="0" applyFill="1" applyAlignment="1">
      <alignment horizontal="left"/>
    </xf>
    <xf numFmtId="44" fontId="0" fillId="2" borderId="0" xfId="1" applyFont="1" applyFill="1" applyBorder="1"/>
    <xf numFmtId="8" fontId="0" fillId="2" borderId="7" xfId="1" applyNumberFormat="1" applyFont="1" applyFill="1" applyBorder="1"/>
    <xf numFmtId="164" fontId="0" fillId="2" borderId="0" xfId="0" applyNumberFormat="1" applyFill="1"/>
    <xf numFmtId="0" fontId="5" fillId="6" borderId="7" xfId="2" applyFont="1" applyFill="1" applyBorder="1" applyAlignment="1">
      <alignment vertical="center" wrapText="1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justify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7" xfId="0" quotePrefix="1" applyFont="1" applyFill="1" applyBorder="1" applyAlignment="1">
      <alignment horizontal="center" vertical="center"/>
    </xf>
    <xf numFmtId="164" fontId="0" fillId="2" borderId="7" xfId="0" applyNumberFormat="1" applyFill="1" applyBorder="1"/>
    <xf numFmtId="164" fontId="0" fillId="7" borderId="7" xfId="0" applyNumberFormat="1" applyFill="1" applyBorder="1"/>
    <xf numFmtId="0" fontId="10" fillId="2" borderId="7" xfId="0" applyFont="1" applyFill="1" applyBorder="1" applyAlignment="1">
      <alignment horizontal="left" vertical="center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0" borderId="7" xfId="0" quotePrefix="1" applyFont="1" applyBorder="1" applyAlignment="1">
      <alignment horizontal="center" vertical="center"/>
    </xf>
    <xf numFmtId="0" fontId="0" fillId="2" borderId="7" xfId="0" quotePrefix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0" fillId="2" borderId="7" xfId="0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10" fillId="2" borderId="7" xfId="0" quotePrefix="1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/>
    </xf>
    <xf numFmtId="0" fontId="0" fillId="2" borderId="0" xfId="0" quotePrefix="1" applyFill="1" applyAlignment="1">
      <alignment vertical="center"/>
    </xf>
    <xf numFmtId="0" fontId="10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quotePrefix="1" applyFont="1" applyFill="1" applyAlignment="1">
      <alignment horizontal="center" vertical="center"/>
    </xf>
    <xf numFmtId="6" fontId="0" fillId="2" borderId="0" xfId="0" applyNumberFormat="1" applyFill="1"/>
    <xf numFmtId="0" fontId="11" fillId="2" borderId="0" xfId="0" applyFont="1" applyFill="1"/>
    <xf numFmtId="0" fontId="12" fillId="2" borderId="0" xfId="3" applyFill="1" applyBorder="1"/>
    <xf numFmtId="0" fontId="0" fillId="2" borderId="0" xfId="0" applyFill="1" applyAlignment="1">
      <alignment vertical="top"/>
    </xf>
    <xf numFmtId="2" fontId="0" fillId="2" borderId="0" xfId="0" applyNumberFormat="1" applyFill="1"/>
    <xf numFmtId="8" fontId="0" fillId="5" borderId="7" xfId="1" applyNumberFormat="1" applyFont="1" applyFill="1" applyBorder="1" applyProtection="1">
      <protection locked="0"/>
    </xf>
    <xf numFmtId="44" fontId="0" fillId="5" borderId="7" xfId="1" applyFont="1" applyFill="1" applyBorder="1" applyProtection="1">
      <protection locked="0"/>
    </xf>
    <xf numFmtId="0" fontId="0" fillId="2" borderId="7" xfId="0" applyFill="1" applyBorder="1" applyAlignment="1">
      <alignment horizontal="center" vertical="center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/>
    </xf>
    <xf numFmtId="0" fontId="5" fillId="2" borderId="0" xfId="2" applyFont="1" applyFill="1" applyAlignment="1">
      <alignment horizontal="left" vertical="top"/>
    </xf>
    <xf numFmtId="0" fontId="10" fillId="2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0" fillId="2" borderId="7" xfId="0" quotePrefix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 wrapText="1"/>
    </xf>
    <xf numFmtId="0" fontId="5" fillId="6" borderId="7" xfId="2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44" fontId="8" fillId="2" borderId="7" xfId="1" applyFont="1" applyFill="1" applyBorder="1" applyAlignment="1">
      <alignment horizontal="center" vertical="center"/>
    </xf>
    <xf numFmtId="44" fontId="0" fillId="2" borderId="7" xfId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44" fontId="0" fillId="2" borderId="0" xfId="0" applyNumberFormat="1" applyFill="1" applyAlignment="1">
      <alignment horizontal="center"/>
    </xf>
    <xf numFmtId="0" fontId="0" fillId="3" borderId="7" xfId="0" applyFill="1" applyBorder="1" applyAlignment="1">
      <alignment horizontal="center"/>
    </xf>
  </cellXfs>
  <cellStyles count="4">
    <cellStyle name="Enllaç" xfId="3" builtinId="8"/>
    <cellStyle name="Moneda" xfId="1" builtinId="4"/>
    <cellStyle name="Normal" xfId="0" builtinId="0"/>
    <cellStyle name="Normal 2" xfId="2" xr:uid="{AA5AEE27-558F-4BDF-B3CA-05E4AB51C9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des\ServeisUrbans\Manteniment%20Urba1\GESTI&#211;%20EDIFICIS\_LINIES%20DE%20VIDA\2026\Licitaci&#243;%202026\00%20-%20Llistat%20edificis%20municipals%20L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erta econòmica"/>
      <sheetName val="Amidaments"/>
      <sheetName val="LV (3)"/>
      <sheetName val="Taules MJ"/>
    </sheetNames>
    <sheetDataSet>
      <sheetData sheetId="0"/>
      <sheetData sheetId="1"/>
      <sheetData sheetId="2">
        <row r="161">
          <cell r="H161">
            <v>57</v>
          </cell>
        </row>
        <row r="163">
          <cell r="H163">
            <v>19</v>
          </cell>
        </row>
        <row r="164">
          <cell r="H164">
            <v>19</v>
          </cell>
        </row>
        <row r="166">
          <cell r="Z166">
            <v>35500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23DE9-DEA9-474D-8D15-8F16B34554E1}">
  <dimension ref="A2:S261"/>
  <sheetViews>
    <sheetView tabSelected="1" zoomScaleNormal="100" zoomScaleSheetLayoutView="85" workbookViewId="0">
      <selection activeCell="D23" sqref="D23"/>
    </sheetView>
  </sheetViews>
  <sheetFormatPr defaultColWidth="11.42578125" defaultRowHeight="15" x14ac:dyDescent="0.25"/>
  <cols>
    <col min="1" max="1" width="13.5703125" style="5" customWidth="1"/>
    <col min="2" max="2" width="63.5703125" style="3" customWidth="1"/>
    <col min="3" max="3" width="27" style="3" customWidth="1"/>
    <col min="4" max="4" width="27" style="4" customWidth="1"/>
    <col min="5" max="5" width="15.7109375" style="5" customWidth="1"/>
    <col min="6" max="6" width="16.7109375" style="5" customWidth="1"/>
    <col min="7" max="7" width="14.140625" style="5" customWidth="1"/>
    <col min="8" max="8" width="19.28515625" style="5" customWidth="1"/>
    <col min="9" max="9" width="9.85546875" style="5" customWidth="1"/>
    <col min="10" max="10" width="16.7109375" style="5" customWidth="1"/>
    <col min="11" max="11" width="15.42578125" style="5" customWidth="1"/>
    <col min="12" max="12" width="16.7109375" style="5" customWidth="1"/>
    <col min="13" max="13" width="11.42578125" style="5"/>
    <col min="14" max="14" width="13.140625" style="5" bestFit="1" customWidth="1"/>
    <col min="15" max="16384" width="11.42578125" style="5"/>
  </cols>
  <sheetData>
    <row r="2" spans="1:12" ht="19.5" thickBot="1" x14ac:dyDescent="0.3">
      <c r="A2" s="1" t="s">
        <v>0</v>
      </c>
      <c r="B2" s="2" t="s">
        <v>1</v>
      </c>
    </row>
    <row r="3" spans="1:12" ht="18.75" x14ac:dyDescent="0.25">
      <c r="A3" s="1" t="s">
        <v>2</v>
      </c>
      <c r="B3" s="2">
        <v>1</v>
      </c>
      <c r="C3" s="6" t="s">
        <v>3</v>
      </c>
      <c r="D3" s="7"/>
    </row>
    <row r="4" spans="1:12" ht="19.5" thickBot="1" x14ac:dyDescent="0.3">
      <c r="A4" s="1"/>
      <c r="B4" s="2"/>
      <c r="C4" s="8" t="s">
        <v>4</v>
      </c>
      <c r="D4" s="9"/>
    </row>
    <row r="5" spans="1:12" ht="18.75" x14ac:dyDescent="0.25">
      <c r="A5" s="1"/>
      <c r="B5" s="2"/>
    </row>
    <row r="6" spans="1:12" ht="18.75" x14ac:dyDescent="0.25">
      <c r="A6" s="1"/>
      <c r="B6" s="2"/>
    </row>
    <row r="7" spans="1:12" ht="18.75" x14ac:dyDescent="0.25">
      <c r="A7" s="1"/>
      <c r="B7" s="10" t="s">
        <v>5</v>
      </c>
    </row>
    <row r="8" spans="1:12" ht="39.75" customHeight="1" thickBot="1" x14ac:dyDescent="0.3">
      <c r="A8" s="1"/>
      <c r="B8" s="2"/>
      <c r="C8" s="4"/>
      <c r="E8" s="107"/>
      <c r="F8" s="107"/>
    </row>
    <row r="9" spans="1:12" ht="18.75" x14ac:dyDescent="0.25">
      <c r="A9" s="1"/>
      <c r="B9" s="11" t="s">
        <v>6</v>
      </c>
      <c r="C9" s="12">
        <f>F34+J34</f>
        <v>81000</v>
      </c>
      <c r="D9" s="13"/>
    </row>
    <row r="10" spans="1:12" x14ac:dyDescent="0.25">
      <c r="B10" s="14" t="s">
        <v>7</v>
      </c>
      <c r="C10" s="15">
        <f>C9*0.21</f>
        <v>17010</v>
      </c>
      <c r="D10" s="16"/>
    </row>
    <row r="11" spans="1:12" ht="15.75" thickBot="1" x14ac:dyDescent="0.3">
      <c r="B11" s="17" t="s">
        <v>8</v>
      </c>
      <c r="C11" s="18">
        <f>C9+C10</f>
        <v>98010</v>
      </c>
      <c r="D11" s="16"/>
      <c r="E11" s="108"/>
      <c r="F11" s="108"/>
    </row>
    <row r="14" spans="1:12" x14ac:dyDescent="0.25">
      <c r="B14" s="10" t="s">
        <v>9</v>
      </c>
    </row>
    <row r="16" spans="1:12" x14ac:dyDescent="0.25">
      <c r="B16" s="5"/>
      <c r="C16" s="5"/>
      <c r="D16" s="5"/>
      <c r="E16" s="109">
        <v>2026</v>
      </c>
      <c r="F16" s="109"/>
      <c r="G16" s="109"/>
      <c r="H16" s="109"/>
      <c r="I16" s="109">
        <v>2027</v>
      </c>
      <c r="J16" s="109"/>
      <c r="K16" s="109"/>
      <c r="L16" s="109"/>
    </row>
    <row r="17" spans="2:14" ht="45" x14ac:dyDescent="0.25">
      <c r="B17" s="19" t="s">
        <v>10</v>
      </c>
      <c r="C17" s="20" t="s">
        <v>11</v>
      </c>
      <c r="D17" s="20" t="s">
        <v>12</v>
      </c>
      <c r="E17" s="21" t="s">
        <v>13</v>
      </c>
      <c r="F17" s="20" t="s">
        <v>14</v>
      </c>
      <c r="G17" s="21" t="s">
        <v>15</v>
      </c>
      <c r="H17" s="20" t="s">
        <v>16</v>
      </c>
      <c r="I17" s="21" t="s">
        <v>13</v>
      </c>
      <c r="J17" s="20" t="s">
        <v>14</v>
      </c>
      <c r="K17" s="21" t="s">
        <v>15</v>
      </c>
      <c r="L17" s="20" t="s">
        <v>16</v>
      </c>
    </row>
    <row r="18" spans="2:14" x14ac:dyDescent="0.25">
      <c r="B18" s="22" t="s">
        <v>17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2:14" x14ac:dyDescent="0.25">
      <c r="B19" s="24" t="s">
        <v>18</v>
      </c>
      <c r="C19" s="25">
        <f>SUM(J51:J199)</f>
        <v>10466.285</v>
      </c>
      <c r="D19" s="26">
        <f>SUM(K51:K199)</f>
        <v>0</v>
      </c>
      <c r="E19" s="24">
        <v>1</v>
      </c>
      <c r="F19" s="27">
        <f>E19*D19</f>
        <v>0</v>
      </c>
      <c r="G19" s="27">
        <f>F19*0.21</f>
        <v>0</v>
      </c>
      <c r="H19" s="27">
        <f>F19+G19</f>
        <v>0</v>
      </c>
      <c r="I19" s="24">
        <v>1</v>
      </c>
      <c r="J19" s="27">
        <f>I19*D19</f>
        <v>0</v>
      </c>
      <c r="K19" s="27">
        <f>J19*0.21</f>
        <v>0</v>
      </c>
      <c r="L19" s="27">
        <f>J19+K19</f>
        <v>0</v>
      </c>
    </row>
    <row r="20" spans="2:14" x14ac:dyDescent="0.25">
      <c r="B20" s="28"/>
      <c r="C20" s="29" t="s">
        <v>19</v>
      </c>
      <c r="D20" s="29"/>
      <c r="E20" s="30"/>
      <c r="F20" s="31">
        <f>SUM(F19:F19)</f>
        <v>0</v>
      </c>
      <c r="G20" s="31">
        <f>F20*0.21</f>
        <v>0</v>
      </c>
      <c r="H20" s="31">
        <f>F20+G20</f>
        <v>0</v>
      </c>
      <c r="I20" s="31"/>
      <c r="J20" s="31">
        <f>J19</f>
        <v>0</v>
      </c>
      <c r="K20" s="31">
        <f>J20*0.21</f>
        <v>0</v>
      </c>
      <c r="L20" s="31">
        <f>J20+K20</f>
        <v>0</v>
      </c>
      <c r="N20" s="32"/>
    </row>
    <row r="21" spans="2:14" x14ac:dyDescent="0.25">
      <c r="B21" s="33" t="s">
        <v>20</v>
      </c>
      <c r="C21" s="34"/>
      <c r="D21" s="34"/>
      <c r="E21" s="23"/>
      <c r="F21" s="35"/>
      <c r="G21" s="35"/>
      <c r="H21" s="35"/>
      <c r="I21" s="23"/>
      <c r="J21" s="36"/>
      <c r="K21" s="36"/>
      <c r="L21" s="36"/>
    </row>
    <row r="22" spans="2:14" x14ac:dyDescent="0.25">
      <c r="B22" s="37" t="s">
        <v>21</v>
      </c>
      <c r="C22" s="38">
        <v>70</v>
      </c>
      <c r="D22" s="89"/>
      <c r="E22" s="39" t="s">
        <v>22</v>
      </c>
      <c r="F22" s="27"/>
      <c r="G22" s="27"/>
      <c r="H22" s="27"/>
      <c r="I22" s="24">
        <v>38</v>
      </c>
      <c r="J22" s="104">
        <f>I22*D22+I23*D23</f>
        <v>0</v>
      </c>
      <c r="K22" s="105">
        <f>J22*0.21</f>
        <v>0</v>
      </c>
      <c r="L22" s="105">
        <f>J22+K22</f>
        <v>0</v>
      </c>
    </row>
    <row r="23" spans="2:14" x14ac:dyDescent="0.25">
      <c r="B23" s="37" t="s">
        <v>23</v>
      </c>
      <c r="C23" s="38">
        <v>0.5</v>
      </c>
      <c r="D23" s="89"/>
      <c r="E23" s="39" t="s">
        <v>22</v>
      </c>
      <c r="F23" s="27"/>
      <c r="G23" s="27"/>
      <c r="H23" s="27"/>
      <c r="I23" s="24">
        <v>4000</v>
      </c>
      <c r="J23" s="104"/>
      <c r="K23" s="105"/>
      <c r="L23" s="105"/>
    </row>
    <row r="24" spans="2:14" x14ac:dyDescent="0.25">
      <c r="B24" s="37" t="s">
        <v>24</v>
      </c>
      <c r="C24" s="40">
        <v>55</v>
      </c>
      <c r="D24" s="89"/>
      <c r="E24" s="39" t="s">
        <v>22</v>
      </c>
      <c r="F24" s="27"/>
      <c r="G24" s="27"/>
      <c r="H24" s="27"/>
      <c r="I24" s="24">
        <f>'[1]LV (3)'!H161</f>
        <v>57</v>
      </c>
      <c r="J24" s="41">
        <f>D24*I24</f>
        <v>0</v>
      </c>
      <c r="K24" s="42">
        <f>J24*0.21</f>
        <v>0</v>
      </c>
      <c r="L24" s="42">
        <f>J24+K24</f>
        <v>0</v>
      </c>
    </row>
    <row r="25" spans="2:14" x14ac:dyDescent="0.25">
      <c r="B25" s="37" t="s">
        <v>25</v>
      </c>
      <c r="C25" s="40">
        <v>50</v>
      </c>
      <c r="D25" s="89"/>
      <c r="E25" s="39" t="s">
        <v>22</v>
      </c>
      <c r="F25" s="27"/>
      <c r="G25" s="27"/>
      <c r="H25" s="27"/>
      <c r="I25" s="24">
        <v>3</v>
      </c>
      <c r="J25" s="104">
        <f>I25*D25+I26*D26</f>
        <v>0</v>
      </c>
      <c r="K25" s="105">
        <f>J25*0.21</f>
        <v>0</v>
      </c>
      <c r="L25" s="105">
        <f>J25+K25</f>
        <v>0</v>
      </c>
    </row>
    <row r="26" spans="2:14" x14ac:dyDescent="0.25">
      <c r="B26" s="37" t="s">
        <v>26</v>
      </c>
      <c r="C26" s="40">
        <v>0.5</v>
      </c>
      <c r="D26" s="89"/>
      <c r="E26" s="39" t="s">
        <v>22</v>
      </c>
      <c r="F26" s="27"/>
      <c r="G26" s="27"/>
      <c r="H26" s="27"/>
      <c r="I26" s="24">
        <v>400</v>
      </c>
      <c r="J26" s="104"/>
      <c r="K26" s="105"/>
      <c r="L26" s="105"/>
    </row>
    <row r="27" spans="2:14" x14ac:dyDescent="0.25">
      <c r="B27" s="37" t="s">
        <v>27</v>
      </c>
      <c r="C27" s="40">
        <v>55</v>
      </c>
      <c r="D27" s="89"/>
      <c r="E27" s="39" t="s">
        <v>22</v>
      </c>
      <c r="F27" s="27"/>
      <c r="G27" s="27"/>
      <c r="H27" s="27"/>
      <c r="I27" s="24">
        <f>'[1]LV (3)'!H163</f>
        <v>19</v>
      </c>
      <c r="J27" s="41">
        <f>I27*D27</f>
        <v>0</v>
      </c>
      <c r="K27" s="42">
        <f>J27*0.21</f>
        <v>0</v>
      </c>
      <c r="L27" s="42">
        <f>J27+K27</f>
        <v>0</v>
      </c>
    </row>
    <row r="28" spans="2:14" x14ac:dyDescent="0.25">
      <c r="B28" s="37" t="s">
        <v>28</v>
      </c>
      <c r="C28" s="40">
        <v>40</v>
      </c>
      <c r="D28" s="89"/>
      <c r="E28" s="39" t="s">
        <v>22</v>
      </c>
      <c r="F28" s="27"/>
      <c r="G28" s="27"/>
      <c r="H28" s="27"/>
      <c r="I28" s="24">
        <f>'[1]LV (3)'!H164</f>
        <v>19</v>
      </c>
      <c r="J28" s="41">
        <f>I28*D28</f>
        <v>0</v>
      </c>
      <c r="K28" s="42">
        <f>J28*0.21</f>
        <v>0</v>
      </c>
      <c r="L28" s="42">
        <f>J28+K28</f>
        <v>0</v>
      </c>
    </row>
    <row r="29" spans="2:14" x14ac:dyDescent="0.25">
      <c r="B29" s="43"/>
      <c r="C29" s="29" t="s">
        <v>19</v>
      </c>
      <c r="D29" s="29"/>
      <c r="E29" s="30"/>
      <c r="F29" s="44">
        <f>SUM(F22:F28)</f>
        <v>0</v>
      </c>
      <c r="G29" s="31">
        <f>F29*0.21</f>
        <v>0</v>
      </c>
      <c r="H29" s="31">
        <f>F29+G29</f>
        <v>0</v>
      </c>
      <c r="I29" s="30"/>
      <c r="J29" s="45">
        <f>SUM(J22:J28)</f>
        <v>0</v>
      </c>
      <c r="K29" s="44">
        <f>J29*0.21</f>
        <v>0</v>
      </c>
      <c r="L29" s="44">
        <f>J29+K29</f>
        <v>0</v>
      </c>
    </row>
    <row r="30" spans="2:14" x14ac:dyDescent="0.25">
      <c r="B30" s="22" t="s">
        <v>29</v>
      </c>
      <c r="C30" s="34"/>
      <c r="D30" s="34"/>
      <c r="E30" s="23"/>
      <c r="F30" s="36"/>
      <c r="G30" s="35"/>
      <c r="H30" s="35"/>
      <c r="I30" s="23"/>
      <c r="J30" s="36"/>
      <c r="K30" s="36"/>
      <c r="L30" s="36"/>
    </row>
    <row r="31" spans="2:14" x14ac:dyDescent="0.25">
      <c r="B31" s="24" t="s">
        <v>30</v>
      </c>
      <c r="C31" s="42">
        <v>5000</v>
      </c>
      <c r="D31" s="46" t="s">
        <v>22</v>
      </c>
      <c r="E31" s="24">
        <v>1</v>
      </c>
      <c r="F31" s="47">
        <f>C31*E31</f>
        <v>5000</v>
      </c>
      <c r="G31" s="27">
        <f>F31*0.21</f>
        <v>1050</v>
      </c>
      <c r="H31" s="27">
        <f>F31+G31</f>
        <v>6050</v>
      </c>
      <c r="I31" s="24">
        <v>1</v>
      </c>
      <c r="J31" s="47">
        <f>C31*I31</f>
        <v>5000</v>
      </c>
      <c r="K31" s="27">
        <f>J31*0.21</f>
        <v>1050</v>
      </c>
      <c r="L31" s="27">
        <f>J31+K31</f>
        <v>6050</v>
      </c>
    </row>
    <row r="32" spans="2:14" x14ac:dyDescent="0.25">
      <c r="B32" s="24" t="s">
        <v>31</v>
      </c>
      <c r="C32" s="42">
        <f>'[1]LV (3)'!Z166</f>
        <v>35500</v>
      </c>
      <c r="D32" s="46" t="s">
        <v>22</v>
      </c>
      <c r="E32" s="24">
        <v>1</v>
      </c>
      <c r="F32" s="47">
        <f>C32*E32</f>
        <v>35500</v>
      </c>
      <c r="G32" s="27">
        <f>F32*0.21</f>
        <v>7455</v>
      </c>
      <c r="H32" s="27">
        <f>F32+G32</f>
        <v>42955</v>
      </c>
      <c r="I32" s="24">
        <v>1</v>
      </c>
      <c r="J32" s="47">
        <f>C32*I32</f>
        <v>35500</v>
      </c>
      <c r="K32" s="27">
        <f>J32*0.21</f>
        <v>7455</v>
      </c>
      <c r="L32" s="27">
        <f>J32+K32</f>
        <v>42955</v>
      </c>
    </row>
    <row r="33" spans="2:12" x14ac:dyDescent="0.25">
      <c r="B33" s="28"/>
      <c r="C33" s="29" t="s">
        <v>19</v>
      </c>
      <c r="D33" s="29"/>
      <c r="E33" s="30"/>
      <c r="F33" s="31">
        <f>SUM(F31:F32)</f>
        <v>40500</v>
      </c>
      <c r="G33" s="31">
        <f>F33*0.21</f>
        <v>8505</v>
      </c>
      <c r="H33" s="31">
        <f>F33+G33</f>
        <v>49005</v>
      </c>
      <c r="I33" s="30"/>
      <c r="J33" s="31">
        <f>SUM(J31:J32)</f>
        <v>40500</v>
      </c>
      <c r="K33" s="31">
        <f>J33*0.21</f>
        <v>8505</v>
      </c>
      <c r="L33" s="31">
        <f>J33+K33</f>
        <v>49005</v>
      </c>
    </row>
    <row r="34" spans="2:12" x14ac:dyDescent="0.25">
      <c r="B34" s="48"/>
      <c r="C34" s="34" t="s">
        <v>19</v>
      </c>
      <c r="D34" s="34"/>
      <c r="E34" s="23"/>
      <c r="F34" s="35">
        <f>F33+F29+F20</f>
        <v>40500</v>
      </c>
      <c r="G34" s="35">
        <f>G33+G29+G20</f>
        <v>8505</v>
      </c>
      <c r="H34" s="35">
        <f>H33+H29+H20</f>
        <v>49005</v>
      </c>
      <c r="I34" s="23"/>
      <c r="J34" s="35">
        <f>J33+J29+J20</f>
        <v>40500</v>
      </c>
      <c r="K34" s="35">
        <f>K33+K29+K20</f>
        <v>8505</v>
      </c>
      <c r="L34" s="35">
        <f>L33+L29+L20</f>
        <v>49005</v>
      </c>
    </row>
    <row r="37" spans="2:12" x14ac:dyDescent="0.25">
      <c r="B37" s="10" t="s">
        <v>32</v>
      </c>
    </row>
    <row r="38" spans="2:12" x14ac:dyDescent="0.25">
      <c r="B38" s="49"/>
    </row>
    <row r="39" spans="2:12" ht="15" customHeight="1" x14ac:dyDescent="0.25">
      <c r="B39" s="106" t="s">
        <v>10</v>
      </c>
      <c r="C39" s="103" t="s">
        <v>11</v>
      </c>
      <c r="D39" s="103" t="s">
        <v>12</v>
      </c>
    </row>
    <row r="40" spans="2:12" ht="18.75" customHeight="1" x14ac:dyDescent="0.25">
      <c r="B40" s="106"/>
      <c r="C40" s="103"/>
      <c r="D40" s="103"/>
      <c r="L40" s="50"/>
    </row>
    <row r="41" spans="2:12" ht="18.75" customHeight="1" x14ac:dyDescent="0.25">
      <c r="B41" s="106"/>
      <c r="C41" s="103"/>
      <c r="D41" s="103"/>
      <c r="L41" s="50"/>
    </row>
    <row r="42" spans="2:12" x14ac:dyDescent="0.25">
      <c r="B42" s="37" t="s">
        <v>33</v>
      </c>
      <c r="C42" s="51">
        <v>70</v>
      </c>
      <c r="D42" s="90"/>
    </row>
    <row r="43" spans="2:12" ht="15" customHeight="1" x14ac:dyDescent="0.25">
      <c r="B43" s="37" t="s">
        <v>34</v>
      </c>
      <c r="C43" s="51">
        <v>0.5</v>
      </c>
      <c r="D43" s="90"/>
    </row>
    <row r="44" spans="2:12" ht="15" customHeight="1" x14ac:dyDescent="0.25">
      <c r="B44" s="37" t="s">
        <v>35</v>
      </c>
      <c r="C44" s="42">
        <v>55</v>
      </c>
      <c r="D44" s="90"/>
    </row>
    <row r="45" spans="2:12" ht="14.25" customHeight="1" x14ac:dyDescent="0.25">
      <c r="B45" s="37" t="s">
        <v>36</v>
      </c>
      <c r="C45" s="42">
        <v>50</v>
      </c>
      <c r="D45" s="90"/>
    </row>
    <row r="46" spans="2:12" ht="14.25" customHeight="1" x14ac:dyDescent="0.25">
      <c r="B46" s="37" t="s">
        <v>37</v>
      </c>
      <c r="C46" s="42">
        <v>0.5</v>
      </c>
      <c r="D46" s="90"/>
    </row>
    <row r="47" spans="2:12" ht="14.25" customHeight="1" x14ac:dyDescent="0.25">
      <c r="B47" s="37" t="s">
        <v>38</v>
      </c>
      <c r="C47" s="42">
        <v>55</v>
      </c>
      <c r="D47" s="90"/>
    </row>
    <row r="48" spans="2:12" ht="14.25" customHeight="1" x14ac:dyDescent="0.25">
      <c r="B48" s="37" t="s">
        <v>39</v>
      </c>
      <c r="C48" s="42">
        <v>40</v>
      </c>
      <c r="D48" s="90"/>
    </row>
    <row r="49" spans="2:14" ht="51" customHeight="1" x14ac:dyDescent="0.25">
      <c r="B49" s="102" t="s">
        <v>40</v>
      </c>
      <c r="C49" s="102" t="s">
        <v>41</v>
      </c>
      <c r="D49" s="102" t="s">
        <v>42</v>
      </c>
      <c r="E49" s="102" t="s">
        <v>43</v>
      </c>
      <c r="F49" s="102" t="s">
        <v>44</v>
      </c>
      <c r="G49" s="102"/>
      <c r="H49" s="102"/>
      <c r="I49" s="102"/>
      <c r="J49" s="103" t="s">
        <v>11</v>
      </c>
      <c r="K49" s="101" t="s">
        <v>12</v>
      </c>
      <c r="L49" s="52"/>
    </row>
    <row r="50" spans="2:14" ht="28.5" customHeight="1" x14ac:dyDescent="0.25">
      <c r="B50" s="102"/>
      <c r="C50" s="102"/>
      <c r="D50" s="102"/>
      <c r="E50" s="102"/>
      <c r="F50" s="53" t="s">
        <v>43</v>
      </c>
      <c r="G50" s="53" t="s">
        <v>45</v>
      </c>
      <c r="H50" s="53" t="s">
        <v>46</v>
      </c>
      <c r="I50" s="53" t="s">
        <v>47</v>
      </c>
      <c r="J50" s="103"/>
      <c r="K50" s="101"/>
      <c r="L50" s="54"/>
      <c r="M50" s="55"/>
    </row>
    <row r="51" spans="2:14" ht="12.75" customHeight="1" x14ac:dyDescent="0.25">
      <c r="B51" s="99" t="s">
        <v>48</v>
      </c>
      <c r="C51" s="95" t="s">
        <v>49</v>
      </c>
      <c r="D51" s="95" t="s">
        <v>50</v>
      </c>
      <c r="E51" s="56" t="s">
        <v>51</v>
      </c>
      <c r="F51" s="57" t="s">
        <v>52</v>
      </c>
      <c r="G51" s="57" t="s">
        <v>53</v>
      </c>
      <c r="H51" s="57" t="s">
        <v>54</v>
      </c>
      <c r="I51" s="58">
        <v>55</v>
      </c>
      <c r="J51" s="59">
        <f>IF(E51="Línia de vida",($C$42+$C$43*I51),IF(E51="Punt d'ancoratge",$C$44,IF(E51="Barana",$C$45+$C$46*I51,IF(E51="Escala",$C$47,IF(E51="Retràctil",$C$48,"NA")))))</f>
        <v>97.5</v>
      </c>
      <c r="K51" s="60">
        <f>IF(E51="Línia de vida",($D$42+$D$43*I51),IF(E51="Punt d'ancoratge",$D$44,IF(E51="Barana",$D$45+$D$46*I51,IF(E51="Escala",$D$47,IF(E51="Retràctil",$D$48,"NA")))))</f>
        <v>0</v>
      </c>
      <c r="L51" s="52"/>
      <c r="M51" s="55"/>
    </row>
    <row r="52" spans="2:14" ht="12.75" customHeight="1" x14ac:dyDescent="0.25">
      <c r="B52" s="99"/>
      <c r="C52" s="95"/>
      <c r="D52" s="95"/>
      <c r="E52" s="56" t="s">
        <v>51</v>
      </c>
      <c r="F52" s="57" t="s">
        <v>52</v>
      </c>
      <c r="G52" s="57" t="s">
        <v>55</v>
      </c>
      <c r="H52" s="57" t="s">
        <v>54</v>
      </c>
      <c r="I52" s="58">
        <v>17</v>
      </c>
      <c r="J52" s="59">
        <f t="shared" ref="J52:J115" si="0">IF(E52="Línia de vida",($C$42+$C$43*I52),IF(E52="Punt d'ancoratge",$C$44,IF(E52="Barana",$C$45+$C$46*I52,IF(E52="Escala",$C$47,IF(E52="Retràctil",$C$48,"NA")))))</f>
        <v>78.5</v>
      </c>
      <c r="K52" s="60">
        <f t="shared" ref="K52:K115" si="1">IF(E52="Línia de vida",($D$42+$D$43*I52),IF(E52="Punt d'ancoratge",$D$44,IF(E52="Barana",$D$45+$D$46*I52,IF(E52="Escala",$D$47,IF(E52="Retràctil",$D$48,"NA")))))</f>
        <v>0</v>
      </c>
      <c r="L52" s="52"/>
    </row>
    <row r="53" spans="2:14" ht="12.75" customHeight="1" x14ac:dyDescent="0.25">
      <c r="B53" s="99"/>
      <c r="C53" s="95"/>
      <c r="D53" s="95"/>
      <c r="E53" s="56" t="s">
        <v>51</v>
      </c>
      <c r="F53" s="57" t="s">
        <v>52</v>
      </c>
      <c r="G53" s="57" t="s">
        <v>56</v>
      </c>
      <c r="H53" s="57" t="s">
        <v>54</v>
      </c>
      <c r="I53" s="58">
        <v>24</v>
      </c>
      <c r="J53" s="59">
        <f t="shared" si="0"/>
        <v>82</v>
      </c>
      <c r="K53" s="60">
        <f t="shared" si="1"/>
        <v>0</v>
      </c>
      <c r="L53" s="52"/>
    </row>
    <row r="54" spans="2:14" ht="12.75" customHeight="1" x14ac:dyDescent="0.25">
      <c r="B54" s="99"/>
      <c r="C54" s="95"/>
      <c r="D54" s="95"/>
      <c r="E54" s="61" t="s">
        <v>57</v>
      </c>
      <c r="F54" s="57" t="s">
        <v>58</v>
      </c>
      <c r="G54" s="57" t="s">
        <v>59</v>
      </c>
      <c r="H54" s="57" t="s">
        <v>60</v>
      </c>
      <c r="I54" s="39" t="s">
        <v>22</v>
      </c>
      <c r="J54" s="59">
        <f t="shared" si="0"/>
        <v>55</v>
      </c>
      <c r="K54" s="60">
        <f t="shared" si="1"/>
        <v>0</v>
      </c>
      <c r="L54" s="52"/>
    </row>
    <row r="55" spans="2:14" ht="12.75" customHeight="1" x14ac:dyDescent="0.25">
      <c r="B55" s="99"/>
      <c r="C55" s="95"/>
      <c r="D55" s="95"/>
      <c r="E55" s="61" t="s">
        <v>57</v>
      </c>
      <c r="F55" s="57" t="s">
        <v>58</v>
      </c>
      <c r="G55" s="57" t="s">
        <v>61</v>
      </c>
      <c r="H55" s="57" t="s">
        <v>60</v>
      </c>
      <c r="I55" s="62" t="s">
        <v>22</v>
      </c>
      <c r="J55" s="59">
        <f t="shared" si="0"/>
        <v>55</v>
      </c>
      <c r="K55" s="60">
        <f t="shared" si="1"/>
        <v>0</v>
      </c>
      <c r="L55" s="52"/>
    </row>
    <row r="56" spans="2:14" ht="12.75" customHeight="1" x14ac:dyDescent="0.25">
      <c r="B56" s="99"/>
      <c r="C56" s="95"/>
      <c r="D56" s="95"/>
      <c r="E56" s="61" t="s">
        <v>57</v>
      </c>
      <c r="F56" s="57" t="s">
        <v>58</v>
      </c>
      <c r="G56" s="57" t="s">
        <v>62</v>
      </c>
      <c r="H56" s="57" t="s">
        <v>60</v>
      </c>
      <c r="I56" s="62" t="s">
        <v>22</v>
      </c>
      <c r="J56" s="59">
        <f t="shared" si="0"/>
        <v>55</v>
      </c>
      <c r="K56" s="60">
        <f t="shared" si="1"/>
        <v>0</v>
      </c>
      <c r="L56" s="52"/>
      <c r="N56" s="32"/>
    </row>
    <row r="57" spans="2:14" ht="12.75" customHeight="1" x14ac:dyDescent="0.25">
      <c r="B57" s="99"/>
      <c r="C57" s="95"/>
      <c r="D57" s="95"/>
      <c r="E57" s="61" t="s">
        <v>57</v>
      </c>
      <c r="F57" s="57" t="s">
        <v>58</v>
      </c>
      <c r="G57" s="57" t="s">
        <v>63</v>
      </c>
      <c r="H57" s="57" t="s">
        <v>60</v>
      </c>
      <c r="I57" s="62" t="s">
        <v>22</v>
      </c>
      <c r="J57" s="59">
        <f t="shared" si="0"/>
        <v>55</v>
      </c>
      <c r="K57" s="60">
        <f t="shared" si="1"/>
        <v>0</v>
      </c>
      <c r="L57" s="52"/>
    </row>
    <row r="58" spans="2:14" ht="12.75" customHeight="1" x14ac:dyDescent="0.25">
      <c r="B58" s="99"/>
      <c r="C58" s="95"/>
      <c r="D58" s="95"/>
      <c r="E58" s="61" t="s">
        <v>57</v>
      </c>
      <c r="F58" s="57" t="s">
        <v>58</v>
      </c>
      <c r="G58" s="57" t="s">
        <v>64</v>
      </c>
      <c r="H58" s="57" t="s">
        <v>60</v>
      </c>
      <c r="I58" s="62" t="s">
        <v>22</v>
      </c>
      <c r="J58" s="59">
        <f t="shared" si="0"/>
        <v>55</v>
      </c>
      <c r="K58" s="60">
        <f t="shared" si="1"/>
        <v>0</v>
      </c>
      <c r="L58" s="52"/>
    </row>
    <row r="59" spans="2:14" ht="12.75" customHeight="1" x14ac:dyDescent="0.25">
      <c r="B59" s="99"/>
      <c r="C59" s="95"/>
      <c r="D59" s="95"/>
      <c r="E59" s="61" t="s">
        <v>57</v>
      </c>
      <c r="F59" s="57" t="s">
        <v>58</v>
      </c>
      <c r="G59" s="57" t="s">
        <v>65</v>
      </c>
      <c r="H59" s="57" t="s">
        <v>60</v>
      </c>
      <c r="I59" s="62" t="s">
        <v>22</v>
      </c>
      <c r="J59" s="59">
        <f t="shared" si="0"/>
        <v>55</v>
      </c>
      <c r="K59" s="60">
        <f t="shared" si="1"/>
        <v>0</v>
      </c>
      <c r="L59" s="52"/>
    </row>
    <row r="60" spans="2:14" ht="12.75" customHeight="1" x14ac:dyDescent="0.25">
      <c r="B60" s="99"/>
      <c r="C60" s="95"/>
      <c r="D60" s="95"/>
      <c r="E60" s="61" t="s">
        <v>57</v>
      </c>
      <c r="F60" s="57" t="s">
        <v>58</v>
      </c>
      <c r="G60" s="57" t="s">
        <v>66</v>
      </c>
      <c r="H60" s="57" t="s">
        <v>60</v>
      </c>
      <c r="I60" s="62" t="s">
        <v>22</v>
      </c>
      <c r="J60" s="59">
        <f t="shared" si="0"/>
        <v>55</v>
      </c>
      <c r="K60" s="60">
        <f t="shared" si="1"/>
        <v>0</v>
      </c>
      <c r="L60" s="52"/>
    </row>
    <row r="61" spans="2:14" ht="12.75" customHeight="1" x14ac:dyDescent="0.25">
      <c r="B61" s="99"/>
      <c r="C61" s="95"/>
      <c r="D61" s="95"/>
      <c r="E61" s="61" t="s">
        <v>57</v>
      </c>
      <c r="F61" s="57" t="s">
        <v>58</v>
      </c>
      <c r="G61" s="57" t="s">
        <v>67</v>
      </c>
      <c r="H61" s="57" t="s">
        <v>60</v>
      </c>
      <c r="I61" s="62" t="s">
        <v>22</v>
      </c>
      <c r="J61" s="59">
        <f t="shared" si="0"/>
        <v>55</v>
      </c>
      <c r="K61" s="60">
        <f t="shared" si="1"/>
        <v>0</v>
      </c>
      <c r="L61" s="52"/>
    </row>
    <row r="62" spans="2:14" ht="12.75" customHeight="1" x14ac:dyDescent="0.25">
      <c r="B62" s="99"/>
      <c r="C62" s="95"/>
      <c r="D62" s="95"/>
      <c r="E62" s="61" t="s">
        <v>68</v>
      </c>
      <c r="F62" s="57" t="s">
        <v>68</v>
      </c>
      <c r="G62" s="57" t="s">
        <v>69</v>
      </c>
      <c r="H62" s="57" t="s">
        <v>70</v>
      </c>
      <c r="I62" s="63">
        <v>215</v>
      </c>
      <c r="J62" s="59">
        <f t="shared" si="0"/>
        <v>157.5</v>
      </c>
      <c r="K62" s="60">
        <f t="shared" si="1"/>
        <v>0</v>
      </c>
      <c r="L62" s="52"/>
    </row>
    <row r="63" spans="2:14" ht="12.75" customHeight="1" x14ac:dyDescent="0.25">
      <c r="B63" s="64" t="s">
        <v>71</v>
      </c>
      <c r="C63" s="57" t="s">
        <v>72</v>
      </c>
      <c r="D63" s="65" t="s">
        <v>73</v>
      </c>
      <c r="E63" s="66" t="s">
        <v>51</v>
      </c>
      <c r="F63" s="57" t="s">
        <v>52</v>
      </c>
      <c r="G63" s="57" t="s">
        <v>53</v>
      </c>
      <c r="H63" s="57" t="s">
        <v>60</v>
      </c>
      <c r="I63" s="58">
        <v>15</v>
      </c>
      <c r="J63" s="59">
        <f t="shared" si="0"/>
        <v>77.5</v>
      </c>
      <c r="K63" s="60">
        <f t="shared" si="1"/>
        <v>0</v>
      </c>
      <c r="L63" s="52"/>
    </row>
    <row r="64" spans="2:14" ht="12.75" customHeight="1" x14ac:dyDescent="0.25">
      <c r="B64" s="99" t="s">
        <v>74</v>
      </c>
      <c r="C64" s="95" t="s">
        <v>75</v>
      </c>
      <c r="D64" s="98" t="s">
        <v>76</v>
      </c>
      <c r="E64" s="56" t="s">
        <v>51</v>
      </c>
      <c r="F64" s="57" t="s">
        <v>52</v>
      </c>
      <c r="G64" s="57" t="s">
        <v>53</v>
      </c>
      <c r="H64" s="57" t="s">
        <v>77</v>
      </c>
      <c r="I64" s="64">
        <v>41</v>
      </c>
      <c r="J64" s="59">
        <f t="shared" si="0"/>
        <v>90.5</v>
      </c>
      <c r="K64" s="60">
        <f t="shared" si="1"/>
        <v>0</v>
      </c>
      <c r="L64" s="52"/>
    </row>
    <row r="65" spans="2:12" ht="12.75" customHeight="1" x14ac:dyDescent="0.25">
      <c r="B65" s="99"/>
      <c r="C65" s="95"/>
      <c r="D65" s="98"/>
      <c r="E65" s="56" t="s">
        <v>51</v>
      </c>
      <c r="F65" s="57" t="s">
        <v>52</v>
      </c>
      <c r="G65" s="57" t="s">
        <v>55</v>
      </c>
      <c r="H65" s="57" t="s">
        <v>60</v>
      </c>
      <c r="I65" s="58">
        <v>24</v>
      </c>
      <c r="J65" s="59">
        <f t="shared" si="0"/>
        <v>82</v>
      </c>
      <c r="K65" s="60">
        <f t="shared" si="1"/>
        <v>0</v>
      </c>
      <c r="L65" s="52"/>
    </row>
    <row r="66" spans="2:12" ht="15.75" customHeight="1" x14ac:dyDescent="0.25">
      <c r="B66" s="64" t="s">
        <v>78</v>
      </c>
      <c r="C66" s="57" t="s">
        <v>79</v>
      </c>
      <c r="D66" s="57" t="s">
        <v>80</v>
      </c>
      <c r="E66" s="67" t="s">
        <v>51</v>
      </c>
      <c r="F66" s="57" t="s">
        <v>52</v>
      </c>
      <c r="G66" s="57" t="s">
        <v>53</v>
      </c>
      <c r="H66" s="57" t="s">
        <v>54</v>
      </c>
      <c r="I66" s="64">
        <v>31</v>
      </c>
      <c r="J66" s="59">
        <f t="shared" si="0"/>
        <v>85.5</v>
      </c>
      <c r="K66" s="60">
        <f t="shared" si="1"/>
        <v>0</v>
      </c>
      <c r="L66" s="52"/>
    </row>
    <row r="67" spans="2:12" x14ac:dyDescent="0.25">
      <c r="B67" s="64" t="s">
        <v>78</v>
      </c>
      <c r="C67" s="57" t="s">
        <v>81</v>
      </c>
      <c r="D67" s="68" t="s">
        <v>80</v>
      </c>
      <c r="E67" s="69" t="s">
        <v>51</v>
      </c>
      <c r="F67" s="57" t="s">
        <v>52</v>
      </c>
      <c r="G67" s="57" t="s">
        <v>53</v>
      </c>
      <c r="H67" s="57" t="s">
        <v>54</v>
      </c>
      <c r="I67" s="58">
        <v>112</v>
      </c>
      <c r="J67" s="59">
        <f t="shared" si="0"/>
        <v>126</v>
      </c>
      <c r="K67" s="60">
        <f t="shared" si="1"/>
        <v>0</v>
      </c>
      <c r="L67" s="52"/>
    </row>
    <row r="68" spans="2:12" ht="12.75" customHeight="1" x14ac:dyDescent="0.25">
      <c r="B68" s="99" t="s">
        <v>78</v>
      </c>
      <c r="C68" s="95" t="s">
        <v>82</v>
      </c>
      <c r="D68" s="95" t="s">
        <v>83</v>
      </c>
      <c r="E68" s="67" t="s">
        <v>51</v>
      </c>
      <c r="F68" s="57" t="s">
        <v>52</v>
      </c>
      <c r="G68" s="57" t="s">
        <v>53</v>
      </c>
      <c r="H68" s="57" t="s">
        <v>84</v>
      </c>
      <c r="I68" s="64">
        <v>17</v>
      </c>
      <c r="J68" s="59">
        <f t="shared" si="0"/>
        <v>78.5</v>
      </c>
      <c r="K68" s="60">
        <f t="shared" si="1"/>
        <v>0</v>
      </c>
      <c r="L68" s="52"/>
    </row>
    <row r="69" spans="2:12" ht="12.75" customHeight="1" x14ac:dyDescent="0.25">
      <c r="B69" s="99"/>
      <c r="C69" s="95"/>
      <c r="D69" s="95"/>
      <c r="E69" s="67" t="s">
        <v>51</v>
      </c>
      <c r="F69" s="57" t="s">
        <v>52</v>
      </c>
      <c r="G69" s="57" t="s">
        <v>55</v>
      </c>
      <c r="H69" s="57" t="s">
        <v>85</v>
      </c>
      <c r="I69" s="64">
        <v>60</v>
      </c>
      <c r="J69" s="59">
        <f t="shared" si="0"/>
        <v>100</v>
      </c>
      <c r="K69" s="60">
        <f t="shared" si="1"/>
        <v>0</v>
      </c>
      <c r="L69" s="52"/>
    </row>
    <row r="70" spans="2:12" ht="12.75" customHeight="1" x14ac:dyDescent="0.25">
      <c r="B70" s="99"/>
      <c r="C70" s="95"/>
      <c r="D70" s="95"/>
      <c r="E70" s="67" t="s">
        <v>51</v>
      </c>
      <c r="F70" s="57" t="s">
        <v>52</v>
      </c>
      <c r="G70" s="57" t="s">
        <v>56</v>
      </c>
      <c r="H70" s="57" t="s">
        <v>85</v>
      </c>
      <c r="I70" s="64">
        <v>56</v>
      </c>
      <c r="J70" s="59">
        <f t="shared" si="0"/>
        <v>98</v>
      </c>
      <c r="K70" s="60">
        <f t="shared" si="1"/>
        <v>0</v>
      </c>
      <c r="L70" s="52"/>
    </row>
    <row r="71" spans="2:12" ht="12.75" customHeight="1" x14ac:dyDescent="0.25">
      <c r="B71" s="99"/>
      <c r="C71" s="95"/>
      <c r="D71" s="95"/>
      <c r="E71" s="67" t="s">
        <v>51</v>
      </c>
      <c r="F71" s="57" t="s">
        <v>52</v>
      </c>
      <c r="G71" s="57" t="s">
        <v>86</v>
      </c>
      <c r="H71" s="57" t="s">
        <v>85</v>
      </c>
      <c r="I71" s="64">
        <v>23</v>
      </c>
      <c r="J71" s="59">
        <f t="shared" si="0"/>
        <v>81.5</v>
      </c>
      <c r="K71" s="60">
        <f t="shared" si="1"/>
        <v>0</v>
      </c>
      <c r="L71" s="52"/>
    </row>
    <row r="72" spans="2:12" ht="12.75" customHeight="1" x14ac:dyDescent="0.25">
      <c r="B72" s="93" t="s">
        <v>87</v>
      </c>
      <c r="C72" s="95" t="s">
        <v>88</v>
      </c>
      <c r="D72" s="95" t="s">
        <v>89</v>
      </c>
      <c r="E72" s="61" t="s">
        <v>51</v>
      </c>
      <c r="F72" s="57" t="s">
        <v>52</v>
      </c>
      <c r="G72" s="57" t="s">
        <v>53</v>
      </c>
      <c r="H72" s="57" t="s">
        <v>90</v>
      </c>
      <c r="I72" s="64">
        <v>53</v>
      </c>
      <c r="J72" s="59">
        <f t="shared" si="0"/>
        <v>96.5</v>
      </c>
      <c r="K72" s="60">
        <f t="shared" si="1"/>
        <v>0</v>
      </c>
      <c r="L72" s="52"/>
    </row>
    <row r="73" spans="2:12" ht="12.75" customHeight="1" x14ac:dyDescent="0.25">
      <c r="B73" s="93"/>
      <c r="C73" s="95"/>
      <c r="D73" s="95"/>
      <c r="E73" s="61" t="s">
        <v>51</v>
      </c>
      <c r="F73" s="57" t="s">
        <v>52</v>
      </c>
      <c r="G73" s="57" t="s">
        <v>55</v>
      </c>
      <c r="H73" s="57" t="s">
        <v>90</v>
      </c>
      <c r="I73" s="58">
        <v>20</v>
      </c>
      <c r="J73" s="59">
        <f t="shared" si="0"/>
        <v>80</v>
      </c>
      <c r="K73" s="60">
        <f t="shared" si="1"/>
        <v>0</v>
      </c>
      <c r="L73" s="52"/>
    </row>
    <row r="74" spans="2:12" ht="12.75" customHeight="1" x14ac:dyDescent="0.25">
      <c r="B74" s="93"/>
      <c r="C74" s="95"/>
      <c r="D74" s="95"/>
      <c r="E74" s="61" t="s">
        <v>51</v>
      </c>
      <c r="F74" s="57" t="s">
        <v>52</v>
      </c>
      <c r="G74" s="57" t="s">
        <v>56</v>
      </c>
      <c r="H74" s="57" t="s">
        <v>90</v>
      </c>
      <c r="I74" s="58">
        <v>16</v>
      </c>
      <c r="J74" s="59">
        <f t="shared" si="0"/>
        <v>78</v>
      </c>
      <c r="K74" s="60">
        <f t="shared" si="1"/>
        <v>0</v>
      </c>
      <c r="L74" s="52"/>
    </row>
    <row r="75" spans="2:12" ht="12.75" customHeight="1" x14ac:dyDescent="0.25">
      <c r="B75" s="93"/>
      <c r="C75" s="95"/>
      <c r="D75" s="95"/>
      <c r="E75" s="61" t="s">
        <v>51</v>
      </c>
      <c r="F75" s="57" t="s">
        <v>91</v>
      </c>
      <c r="G75" s="57" t="s">
        <v>92</v>
      </c>
      <c r="H75" s="57" t="s">
        <v>90</v>
      </c>
      <c r="I75" s="58">
        <v>11</v>
      </c>
      <c r="J75" s="59">
        <f t="shared" si="0"/>
        <v>75.5</v>
      </c>
      <c r="K75" s="60">
        <f t="shared" si="1"/>
        <v>0</v>
      </c>
      <c r="L75" s="52"/>
    </row>
    <row r="76" spans="2:12" ht="12.75" customHeight="1" x14ac:dyDescent="0.25">
      <c r="B76" s="93"/>
      <c r="C76" s="95"/>
      <c r="D76" s="95"/>
      <c r="E76" s="61" t="s">
        <v>93</v>
      </c>
      <c r="F76" s="57" t="s">
        <v>94</v>
      </c>
      <c r="G76" s="57" t="s">
        <v>95</v>
      </c>
      <c r="H76" s="57" t="s">
        <v>90</v>
      </c>
      <c r="I76" s="58">
        <v>10</v>
      </c>
      <c r="J76" s="59">
        <f t="shared" si="0"/>
        <v>55</v>
      </c>
      <c r="K76" s="60">
        <f t="shared" si="1"/>
        <v>0</v>
      </c>
      <c r="L76" s="52"/>
    </row>
    <row r="77" spans="2:12" ht="12.75" customHeight="1" x14ac:dyDescent="0.25">
      <c r="B77" s="93"/>
      <c r="C77" s="95"/>
      <c r="D77" s="95"/>
      <c r="E77" s="61" t="s">
        <v>57</v>
      </c>
      <c r="F77" s="57" t="s">
        <v>58</v>
      </c>
      <c r="G77" s="57" t="s">
        <v>59</v>
      </c>
      <c r="H77" s="57" t="s">
        <v>96</v>
      </c>
      <c r="I77" s="58" t="s">
        <v>22</v>
      </c>
      <c r="J77" s="59">
        <f t="shared" si="0"/>
        <v>55</v>
      </c>
      <c r="K77" s="60">
        <f t="shared" si="1"/>
        <v>0</v>
      </c>
      <c r="L77" s="52"/>
    </row>
    <row r="78" spans="2:12" ht="12.75" customHeight="1" x14ac:dyDescent="0.25">
      <c r="B78" s="93"/>
      <c r="C78" s="95"/>
      <c r="D78" s="95"/>
      <c r="E78" s="61" t="s">
        <v>97</v>
      </c>
      <c r="F78" s="57" t="s">
        <v>97</v>
      </c>
      <c r="G78" s="57" t="s">
        <v>98</v>
      </c>
      <c r="H78" s="57" t="s">
        <v>99</v>
      </c>
      <c r="I78" s="58">
        <v>10</v>
      </c>
      <c r="J78" s="59">
        <f t="shared" si="0"/>
        <v>40</v>
      </c>
      <c r="K78" s="60">
        <f t="shared" si="1"/>
        <v>0</v>
      </c>
      <c r="L78" s="52"/>
    </row>
    <row r="79" spans="2:12" ht="12.75" customHeight="1" x14ac:dyDescent="0.25">
      <c r="B79" s="62" t="s">
        <v>100</v>
      </c>
      <c r="C79" s="70" t="s">
        <v>101</v>
      </c>
      <c r="D79" s="65" t="s">
        <v>102</v>
      </c>
      <c r="E79" s="71" t="s">
        <v>51</v>
      </c>
      <c r="F79" s="57" t="s">
        <v>52</v>
      </c>
      <c r="G79" s="57" t="s">
        <v>53</v>
      </c>
      <c r="H79" s="57" t="s">
        <v>60</v>
      </c>
      <c r="I79" s="58">
        <v>87</v>
      </c>
      <c r="J79" s="59">
        <f t="shared" si="0"/>
        <v>113.5</v>
      </c>
      <c r="K79" s="60">
        <f t="shared" si="1"/>
        <v>0</v>
      </c>
      <c r="L79" s="52"/>
    </row>
    <row r="80" spans="2:12" x14ac:dyDescent="0.25">
      <c r="B80" s="58" t="s">
        <v>103</v>
      </c>
      <c r="C80" s="70" t="s">
        <v>104</v>
      </c>
      <c r="D80" s="57" t="s">
        <v>105</v>
      </c>
      <c r="E80" s="71" t="s">
        <v>51</v>
      </c>
      <c r="F80" s="57" t="s">
        <v>91</v>
      </c>
      <c r="G80" s="57" t="s">
        <v>92</v>
      </c>
      <c r="H80" s="57" t="s">
        <v>106</v>
      </c>
      <c r="I80" s="58">
        <v>24</v>
      </c>
      <c r="J80" s="59">
        <f t="shared" si="0"/>
        <v>82</v>
      </c>
      <c r="K80" s="60">
        <f t="shared" si="1"/>
        <v>0</v>
      </c>
      <c r="L80" s="52"/>
    </row>
    <row r="81" spans="2:12" ht="12.75" customHeight="1" x14ac:dyDescent="0.25">
      <c r="B81" s="93">
        <v>10</v>
      </c>
      <c r="C81" s="95" t="s">
        <v>107</v>
      </c>
      <c r="D81" s="96" t="s">
        <v>108</v>
      </c>
      <c r="E81" s="61" t="s">
        <v>51</v>
      </c>
      <c r="F81" s="57" t="s">
        <v>52</v>
      </c>
      <c r="G81" s="57" t="s">
        <v>53</v>
      </c>
      <c r="H81" s="57" t="s">
        <v>90</v>
      </c>
      <c r="I81" s="64">
        <v>80</v>
      </c>
      <c r="J81" s="59">
        <f t="shared" si="0"/>
        <v>110</v>
      </c>
      <c r="K81" s="60">
        <f t="shared" si="1"/>
        <v>0</v>
      </c>
      <c r="L81" s="52"/>
    </row>
    <row r="82" spans="2:12" ht="12.75" customHeight="1" x14ac:dyDescent="0.25">
      <c r="B82" s="93"/>
      <c r="C82" s="95"/>
      <c r="D82" s="96"/>
      <c r="E82" s="61" t="s">
        <v>51</v>
      </c>
      <c r="F82" s="57" t="s">
        <v>52</v>
      </c>
      <c r="G82" s="57" t="s">
        <v>55</v>
      </c>
      <c r="H82" s="57" t="s">
        <v>90</v>
      </c>
      <c r="I82" s="58">
        <v>82</v>
      </c>
      <c r="J82" s="59">
        <f t="shared" si="0"/>
        <v>111</v>
      </c>
      <c r="K82" s="60">
        <f t="shared" si="1"/>
        <v>0</v>
      </c>
      <c r="L82" s="52"/>
    </row>
    <row r="83" spans="2:12" ht="12.75" customHeight="1" x14ac:dyDescent="0.25">
      <c r="B83" s="93"/>
      <c r="C83" s="95"/>
      <c r="D83" s="96"/>
      <c r="E83" s="61" t="s">
        <v>51</v>
      </c>
      <c r="F83" s="57" t="s">
        <v>52</v>
      </c>
      <c r="G83" s="57" t="s">
        <v>56</v>
      </c>
      <c r="H83" s="57" t="s">
        <v>54</v>
      </c>
      <c r="I83" s="58">
        <v>50</v>
      </c>
      <c r="J83" s="59">
        <f t="shared" si="0"/>
        <v>95</v>
      </c>
      <c r="K83" s="60">
        <f t="shared" si="1"/>
        <v>0</v>
      </c>
      <c r="L83" s="52"/>
    </row>
    <row r="84" spans="2:12" ht="12.75" customHeight="1" x14ac:dyDescent="0.25">
      <c r="B84" s="93"/>
      <c r="C84" s="95"/>
      <c r="D84" s="96"/>
      <c r="E84" s="61" t="s">
        <v>51</v>
      </c>
      <c r="F84" s="57" t="s">
        <v>52</v>
      </c>
      <c r="G84" s="57" t="s">
        <v>86</v>
      </c>
      <c r="H84" s="57" t="s">
        <v>54</v>
      </c>
      <c r="I84" s="58">
        <v>50</v>
      </c>
      <c r="J84" s="59">
        <f t="shared" si="0"/>
        <v>95</v>
      </c>
      <c r="K84" s="60">
        <f t="shared" si="1"/>
        <v>0</v>
      </c>
      <c r="L84" s="52"/>
    </row>
    <row r="85" spans="2:12" ht="12.75" customHeight="1" x14ac:dyDescent="0.25">
      <c r="B85" s="93"/>
      <c r="C85" s="95"/>
      <c r="D85" s="96"/>
      <c r="E85" s="61" t="s">
        <v>51</v>
      </c>
      <c r="F85" s="72" t="s">
        <v>52</v>
      </c>
      <c r="G85" s="72" t="s">
        <v>109</v>
      </c>
      <c r="H85" s="72" t="s">
        <v>54</v>
      </c>
      <c r="I85" s="73">
        <v>95</v>
      </c>
      <c r="J85" s="59">
        <f t="shared" si="0"/>
        <v>117.5</v>
      </c>
      <c r="K85" s="60">
        <f t="shared" si="1"/>
        <v>0</v>
      </c>
      <c r="L85" s="52"/>
    </row>
    <row r="86" spans="2:12" ht="12.75" customHeight="1" x14ac:dyDescent="0.25">
      <c r="B86" s="64" t="s">
        <v>110</v>
      </c>
      <c r="C86" s="57" t="s">
        <v>111</v>
      </c>
      <c r="D86" s="57" t="s">
        <v>112</v>
      </c>
      <c r="E86" s="67" t="s">
        <v>51</v>
      </c>
      <c r="F86" s="57" t="s">
        <v>52</v>
      </c>
      <c r="G86" s="57" t="s">
        <v>53</v>
      </c>
      <c r="H86" s="57" t="s">
        <v>90</v>
      </c>
      <c r="I86" s="64">
        <v>60</v>
      </c>
      <c r="J86" s="59">
        <f t="shared" si="0"/>
        <v>100</v>
      </c>
      <c r="K86" s="60">
        <f t="shared" si="1"/>
        <v>0</v>
      </c>
      <c r="L86" s="52"/>
    </row>
    <row r="87" spans="2:12" ht="12.75" customHeight="1" x14ac:dyDescent="0.25">
      <c r="B87" s="99" t="s">
        <v>113</v>
      </c>
      <c r="C87" s="95" t="s">
        <v>114</v>
      </c>
      <c r="D87" s="98" t="s">
        <v>115</v>
      </c>
      <c r="E87" s="56" t="s">
        <v>51</v>
      </c>
      <c r="F87" s="57" t="s">
        <v>91</v>
      </c>
      <c r="G87" s="57" t="s">
        <v>92</v>
      </c>
      <c r="H87" s="57" t="s">
        <v>116</v>
      </c>
      <c r="I87" s="58">
        <v>7</v>
      </c>
      <c r="J87" s="59">
        <f t="shared" si="0"/>
        <v>73.5</v>
      </c>
      <c r="K87" s="60">
        <f t="shared" si="1"/>
        <v>0</v>
      </c>
      <c r="L87" s="52"/>
    </row>
    <row r="88" spans="2:12" ht="12.75" customHeight="1" x14ac:dyDescent="0.25">
      <c r="B88" s="99"/>
      <c r="C88" s="95"/>
      <c r="D88" s="98"/>
      <c r="E88" s="56" t="s">
        <v>51</v>
      </c>
      <c r="F88" s="57" t="s">
        <v>52</v>
      </c>
      <c r="G88" s="57" t="s">
        <v>53</v>
      </c>
      <c r="H88" s="57" t="s">
        <v>84</v>
      </c>
      <c r="I88" s="58">
        <v>69</v>
      </c>
      <c r="J88" s="59">
        <f t="shared" si="0"/>
        <v>104.5</v>
      </c>
      <c r="K88" s="60">
        <f t="shared" si="1"/>
        <v>0</v>
      </c>
      <c r="L88" s="52"/>
    </row>
    <row r="89" spans="2:12" ht="12.75" customHeight="1" x14ac:dyDescent="0.25">
      <c r="B89" s="99" t="s">
        <v>117</v>
      </c>
      <c r="C89" s="95" t="s">
        <v>118</v>
      </c>
      <c r="D89" s="96" t="s">
        <v>119</v>
      </c>
      <c r="E89" s="74" t="s">
        <v>51</v>
      </c>
      <c r="F89" s="57" t="s">
        <v>52</v>
      </c>
      <c r="G89" s="57" t="s">
        <v>53</v>
      </c>
      <c r="H89" s="57" t="s">
        <v>90</v>
      </c>
      <c r="I89" s="64">
        <v>80</v>
      </c>
      <c r="J89" s="59">
        <f t="shared" si="0"/>
        <v>110</v>
      </c>
      <c r="K89" s="60">
        <f t="shared" si="1"/>
        <v>0</v>
      </c>
      <c r="L89" s="52"/>
    </row>
    <row r="90" spans="2:12" ht="12.75" customHeight="1" x14ac:dyDescent="0.25">
      <c r="B90" s="99"/>
      <c r="C90" s="95"/>
      <c r="D90" s="96"/>
      <c r="E90" s="74" t="s">
        <v>51</v>
      </c>
      <c r="F90" s="57" t="s">
        <v>52</v>
      </c>
      <c r="G90" s="57" t="s">
        <v>55</v>
      </c>
      <c r="H90" s="57" t="s">
        <v>60</v>
      </c>
      <c r="I90" s="58">
        <v>30</v>
      </c>
      <c r="J90" s="59">
        <f t="shared" si="0"/>
        <v>85</v>
      </c>
      <c r="K90" s="60">
        <f t="shared" si="1"/>
        <v>0</v>
      </c>
      <c r="L90" s="52"/>
    </row>
    <row r="91" spans="2:12" ht="12.75" customHeight="1" x14ac:dyDescent="0.25">
      <c r="B91" s="99"/>
      <c r="C91" s="95"/>
      <c r="D91" s="96"/>
      <c r="E91" s="74" t="s">
        <v>93</v>
      </c>
      <c r="F91" s="57" t="s">
        <v>120</v>
      </c>
      <c r="G91" s="57" t="s">
        <v>121</v>
      </c>
      <c r="H91" s="57" t="s">
        <v>60</v>
      </c>
      <c r="I91" s="58" t="s">
        <v>22</v>
      </c>
      <c r="J91" s="59">
        <f t="shared" si="0"/>
        <v>55</v>
      </c>
      <c r="K91" s="60">
        <f t="shared" si="1"/>
        <v>0</v>
      </c>
      <c r="L91" s="52"/>
    </row>
    <row r="92" spans="2:12" ht="12.75" customHeight="1" x14ac:dyDescent="0.25">
      <c r="B92" s="99" t="s">
        <v>122</v>
      </c>
      <c r="C92" s="100" t="s">
        <v>123</v>
      </c>
      <c r="D92" s="97" t="s">
        <v>124</v>
      </c>
      <c r="E92" s="75" t="s">
        <v>51</v>
      </c>
      <c r="F92" s="72" t="s">
        <v>52</v>
      </c>
      <c r="G92" s="72" t="s">
        <v>53</v>
      </c>
      <c r="H92" s="72" t="s">
        <v>125</v>
      </c>
      <c r="I92" s="64">
        <v>30</v>
      </c>
      <c r="J92" s="59">
        <f t="shared" si="0"/>
        <v>85</v>
      </c>
      <c r="K92" s="60">
        <f t="shared" si="1"/>
        <v>0</v>
      </c>
      <c r="L92" s="52"/>
    </row>
    <row r="93" spans="2:12" ht="12.75" customHeight="1" x14ac:dyDescent="0.25">
      <c r="B93" s="99"/>
      <c r="C93" s="100"/>
      <c r="D93" s="97"/>
      <c r="E93" s="75" t="s">
        <v>51</v>
      </c>
      <c r="F93" s="72" t="s">
        <v>52</v>
      </c>
      <c r="G93" s="72" t="s">
        <v>55</v>
      </c>
      <c r="H93" s="72" t="s">
        <v>125</v>
      </c>
      <c r="I93" s="64">
        <v>26</v>
      </c>
      <c r="J93" s="59">
        <f t="shared" si="0"/>
        <v>83</v>
      </c>
      <c r="K93" s="60">
        <f t="shared" si="1"/>
        <v>0</v>
      </c>
      <c r="L93" s="52"/>
    </row>
    <row r="94" spans="2:12" ht="12.75" customHeight="1" x14ac:dyDescent="0.25">
      <c r="B94" s="99"/>
      <c r="C94" s="100"/>
      <c r="D94" s="97"/>
      <c r="E94" s="75" t="s">
        <v>51</v>
      </c>
      <c r="F94" s="72" t="s">
        <v>52</v>
      </c>
      <c r="G94" s="72" t="s">
        <v>56</v>
      </c>
      <c r="H94" s="72" t="s">
        <v>125</v>
      </c>
      <c r="I94" s="64">
        <v>22</v>
      </c>
      <c r="J94" s="59">
        <f t="shared" si="0"/>
        <v>81</v>
      </c>
      <c r="K94" s="60">
        <f t="shared" si="1"/>
        <v>0</v>
      </c>
      <c r="L94" s="52"/>
    </row>
    <row r="95" spans="2:12" ht="12.75" customHeight="1" x14ac:dyDescent="0.25">
      <c r="B95" s="99"/>
      <c r="C95" s="100"/>
      <c r="D95" s="97"/>
      <c r="E95" s="75" t="s">
        <v>51</v>
      </c>
      <c r="F95" s="72" t="s">
        <v>52</v>
      </c>
      <c r="G95" s="72" t="s">
        <v>86</v>
      </c>
      <c r="H95" s="72" t="s">
        <v>125</v>
      </c>
      <c r="I95" s="64">
        <v>37</v>
      </c>
      <c r="J95" s="59">
        <f t="shared" si="0"/>
        <v>88.5</v>
      </c>
      <c r="K95" s="60">
        <f t="shared" si="1"/>
        <v>0</v>
      </c>
      <c r="L95" s="52"/>
    </row>
    <row r="96" spans="2:12" ht="12.75" customHeight="1" x14ac:dyDescent="0.25">
      <c r="B96" s="99"/>
      <c r="C96" s="100"/>
      <c r="D96" s="97"/>
      <c r="E96" s="75" t="s">
        <v>51</v>
      </c>
      <c r="F96" s="72" t="s">
        <v>52</v>
      </c>
      <c r="G96" s="72" t="s">
        <v>109</v>
      </c>
      <c r="H96" s="72" t="s">
        <v>126</v>
      </c>
      <c r="I96" s="64">
        <v>40</v>
      </c>
      <c r="J96" s="59">
        <f t="shared" si="0"/>
        <v>90</v>
      </c>
      <c r="K96" s="60">
        <f t="shared" si="1"/>
        <v>0</v>
      </c>
      <c r="L96" s="52"/>
    </row>
    <row r="97" spans="2:12" ht="12.75" customHeight="1" x14ac:dyDescent="0.25">
      <c r="B97" s="99"/>
      <c r="C97" s="100"/>
      <c r="D97" s="97"/>
      <c r="E97" s="75" t="s">
        <v>51</v>
      </c>
      <c r="F97" s="72" t="s">
        <v>52</v>
      </c>
      <c r="G97" s="72" t="s">
        <v>127</v>
      </c>
      <c r="H97" s="72" t="s">
        <v>126</v>
      </c>
      <c r="I97" s="73">
        <v>40</v>
      </c>
      <c r="J97" s="59">
        <f t="shared" si="0"/>
        <v>90</v>
      </c>
      <c r="K97" s="60">
        <f t="shared" si="1"/>
        <v>0</v>
      </c>
      <c r="L97" s="52"/>
    </row>
    <row r="98" spans="2:12" ht="12.75" customHeight="1" x14ac:dyDescent="0.25">
      <c r="B98" s="99"/>
      <c r="C98" s="100"/>
      <c r="D98" s="97"/>
      <c r="E98" s="75" t="s">
        <v>57</v>
      </c>
      <c r="F98" s="72" t="s">
        <v>58</v>
      </c>
      <c r="G98" s="72" t="s">
        <v>59</v>
      </c>
      <c r="H98" s="72" t="s">
        <v>125</v>
      </c>
      <c r="I98" s="64" t="s">
        <v>22</v>
      </c>
      <c r="J98" s="59">
        <f t="shared" si="0"/>
        <v>55</v>
      </c>
      <c r="K98" s="60">
        <f t="shared" si="1"/>
        <v>0</v>
      </c>
      <c r="L98" s="52"/>
    </row>
    <row r="99" spans="2:12" ht="12.75" customHeight="1" x14ac:dyDescent="0.25">
      <c r="B99" s="99"/>
      <c r="C99" s="100"/>
      <c r="D99" s="97"/>
      <c r="E99" s="75" t="s">
        <v>57</v>
      </c>
      <c r="F99" s="72" t="s">
        <v>58</v>
      </c>
      <c r="G99" s="72" t="s">
        <v>61</v>
      </c>
      <c r="H99" s="72" t="s">
        <v>125</v>
      </c>
      <c r="I99" s="73" t="s">
        <v>22</v>
      </c>
      <c r="J99" s="59">
        <f t="shared" si="0"/>
        <v>55</v>
      </c>
      <c r="K99" s="60">
        <f t="shared" si="1"/>
        <v>0</v>
      </c>
      <c r="L99" s="52"/>
    </row>
    <row r="100" spans="2:12" ht="12.75" customHeight="1" x14ac:dyDescent="0.25">
      <c r="B100" s="99" t="s">
        <v>128</v>
      </c>
      <c r="C100" s="95" t="s">
        <v>129</v>
      </c>
      <c r="D100" s="96" t="s">
        <v>130</v>
      </c>
      <c r="E100" s="75" t="s">
        <v>51</v>
      </c>
      <c r="F100" s="57" t="s">
        <v>52</v>
      </c>
      <c r="G100" s="57" t="s">
        <v>53</v>
      </c>
      <c r="H100" s="57" t="s">
        <v>131</v>
      </c>
      <c r="I100" s="64">
        <v>60</v>
      </c>
      <c r="J100" s="59">
        <f t="shared" si="0"/>
        <v>100</v>
      </c>
      <c r="K100" s="60">
        <f t="shared" si="1"/>
        <v>0</v>
      </c>
      <c r="L100" s="52"/>
    </row>
    <row r="101" spans="2:12" ht="12.75" customHeight="1" x14ac:dyDescent="0.25">
      <c r="B101" s="99"/>
      <c r="C101" s="95"/>
      <c r="D101" s="96"/>
      <c r="E101" s="75" t="s">
        <v>51</v>
      </c>
      <c r="F101" s="57" t="s">
        <v>52</v>
      </c>
      <c r="G101" s="57" t="s">
        <v>55</v>
      </c>
      <c r="H101" s="57" t="s">
        <v>131</v>
      </c>
      <c r="I101" s="58">
        <v>15</v>
      </c>
      <c r="J101" s="59">
        <f t="shared" si="0"/>
        <v>77.5</v>
      </c>
      <c r="K101" s="60">
        <f t="shared" si="1"/>
        <v>0</v>
      </c>
      <c r="L101" s="52"/>
    </row>
    <row r="102" spans="2:12" ht="12.75" customHeight="1" x14ac:dyDescent="0.25">
      <c r="B102" s="99" t="s">
        <v>132</v>
      </c>
      <c r="C102" s="95" t="s">
        <v>133</v>
      </c>
      <c r="D102" s="95" t="s">
        <v>134</v>
      </c>
      <c r="E102" s="67" t="s">
        <v>51</v>
      </c>
      <c r="F102" s="57" t="s">
        <v>52</v>
      </c>
      <c r="G102" s="57" t="s">
        <v>92</v>
      </c>
      <c r="H102" s="57" t="s">
        <v>84</v>
      </c>
      <c r="I102" s="64">
        <v>12</v>
      </c>
      <c r="J102" s="59">
        <f t="shared" si="0"/>
        <v>76</v>
      </c>
      <c r="K102" s="60">
        <f t="shared" si="1"/>
        <v>0</v>
      </c>
      <c r="L102" s="52"/>
    </row>
    <row r="103" spans="2:12" ht="12.75" customHeight="1" x14ac:dyDescent="0.25">
      <c r="B103" s="99"/>
      <c r="C103" s="95"/>
      <c r="D103" s="95"/>
      <c r="E103" s="67" t="s">
        <v>57</v>
      </c>
      <c r="F103" s="57" t="s">
        <v>58</v>
      </c>
      <c r="G103" s="57" t="s">
        <v>59</v>
      </c>
      <c r="H103" s="57" t="s">
        <v>84</v>
      </c>
      <c r="I103" s="64" t="s">
        <v>22</v>
      </c>
      <c r="J103" s="59">
        <f t="shared" si="0"/>
        <v>55</v>
      </c>
      <c r="K103" s="60">
        <f t="shared" si="1"/>
        <v>0</v>
      </c>
      <c r="L103" s="52"/>
    </row>
    <row r="104" spans="2:12" ht="12.75" customHeight="1" x14ac:dyDescent="0.25">
      <c r="B104" s="99" t="s">
        <v>135</v>
      </c>
      <c r="C104" s="95" t="s">
        <v>136</v>
      </c>
      <c r="D104" s="95" t="s">
        <v>137</v>
      </c>
      <c r="E104" s="67" t="s">
        <v>51</v>
      </c>
      <c r="F104" s="57" t="s">
        <v>52</v>
      </c>
      <c r="G104" s="57" t="s">
        <v>53</v>
      </c>
      <c r="H104" s="57" t="s">
        <v>138</v>
      </c>
      <c r="I104" s="64">
        <v>55</v>
      </c>
      <c r="J104" s="59">
        <f t="shared" si="0"/>
        <v>97.5</v>
      </c>
      <c r="K104" s="60">
        <f t="shared" si="1"/>
        <v>0</v>
      </c>
      <c r="L104" s="52"/>
    </row>
    <row r="105" spans="2:12" ht="12.75" customHeight="1" x14ac:dyDescent="0.25">
      <c r="B105" s="99"/>
      <c r="C105" s="95"/>
      <c r="D105" s="95"/>
      <c r="E105" s="67" t="s">
        <v>57</v>
      </c>
      <c r="F105" s="57" t="s">
        <v>58</v>
      </c>
      <c r="G105" s="57" t="s">
        <v>59</v>
      </c>
      <c r="H105" s="57" t="s">
        <v>139</v>
      </c>
      <c r="I105" s="76" t="s">
        <v>140</v>
      </c>
      <c r="J105" s="59">
        <f t="shared" si="0"/>
        <v>55</v>
      </c>
      <c r="K105" s="60">
        <f t="shared" si="1"/>
        <v>0</v>
      </c>
      <c r="L105" s="52"/>
    </row>
    <row r="106" spans="2:12" ht="12.75" customHeight="1" x14ac:dyDescent="0.25">
      <c r="B106" s="99"/>
      <c r="C106" s="95"/>
      <c r="D106" s="95"/>
      <c r="E106" s="67" t="s">
        <v>57</v>
      </c>
      <c r="F106" s="57" t="s">
        <v>141</v>
      </c>
      <c r="G106" s="57" t="s">
        <v>61</v>
      </c>
      <c r="H106" s="57" t="s">
        <v>139</v>
      </c>
      <c r="I106" s="76" t="s">
        <v>140</v>
      </c>
      <c r="J106" s="59">
        <f t="shared" si="0"/>
        <v>55</v>
      </c>
      <c r="K106" s="60">
        <f t="shared" si="1"/>
        <v>0</v>
      </c>
      <c r="L106" s="52"/>
    </row>
    <row r="107" spans="2:12" ht="12.75" customHeight="1" x14ac:dyDescent="0.25">
      <c r="B107" s="99"/>
      <c r="C107" s="95"/>
      <c r="D107" s="95"/>
      <c r="E107" s="67" t="s">
        <v>57</v>
      </c>
      <c r="F107" s="57" t="s">
        <v>141</v>
      </c>
      <c r="G107" s="57" t="s">
        <v>62</v>
      </c>
      <c r="H107" s="57" t="s">
        <v>139</v>
      </c>
      <c r="I107" s="76" t="s">
        <v>140</v>
      </c>
      <c r="J107" s="59">
        <f t="shared" si="0"/>
        <v>55</v>
      </c>
      <c r="K107" s="60">
        <f t="shared" si="1"/>
        <v>0</v>
      </c>
      <c r="L107" s="52"/>
    </row>
    <row r="108" spans="2:12" ht="12.75" customHeight="1" x14ac:dyDescent="0.25">
      <c r="B108" s="99" t="s">
        <v>142</v>
      </c>
      <c r="C108" s="95" t="s">
        <v>143</v>
      </c>
      <c r="D108" s="95" t="s">
        <v>144</v>
      </c>
      <c r="E108" s="67" t="s">
        <v>51</v>
      </c>
      <c r="F108" s="57" t="s">
        <v>91</v>
      </c>
      <c r="G108" s="57" t="s">
        <v>53</v>
      </c>
      <c r="H108" s="57" t="s">
        <v>145</v>
      </c>
      <c r="I108" s="64">
        <v>25</v>
      </c>
      <c r="J108" s="59">
        <f t="shared" si="0"/>
        <v>82.5</v>
      </c>
      <c r="K108" s="60">
        <f t="shared" si="1"/>
        <v>0</v>
      </c>
      <c r="L108" s="52"/>
    </row>
    <row r="109" spans="2:12" ht="12.75" customHeight="1" x14ac:dyDescent="0.25">
      <c r="B109" s="99"/>
      <c r="C109" s="95"/>
      <c r="D109" s="95"/>
      <c r="E109" s="67" t="s">
        <v>51</v>
      </c>
      <c r="F109" s="57" t="s">
        <v>91</v>
      </c>
      <c r="G109" s="57" t="s">
        <v>55</v>
      </c>
      <c r="H109" s="57" t="s">
        <v>145</v>
      </c>
      <c r="I109" s="64">
        <v>25</v>
      </c>
      <c r="J109" s="59">
        <f t="shared" si="0"/>
        <v>82.5</v>
      </c>
      <c r="K109" s="60">
        <f t="shared" si="1"/>
        <v>0</v>
      </c>
      <c r="L109" s="52"/>
    </row>
    <row r="110" spans="2:12" ht="12.75" customHeight="1" x14ac:dyDescent="0.25">
      <c r="B110" s="99"/>
      <c r="C110" s="95"/>
      <c r="D110" s="95"/>
      <c r="E110" s="67" t="s">
        <v>51</v>
      </c>
      <c r="F110" s="57" t="s">
        <v>91</v>
      </c>
      <c r="G110" s="57" t="s">
        <v>56</v>
      </c>
      <c r="H110" s="57" t="s">
        <v>145</v>
      </c>
      <c r="I110" s="64">
        <v>25</v>
      </c>
      <c r="J110" s="59">
        <f t="shared" si="0"/>
        <v>82.5</v>
      </c>
      <c r="K110" s="60">
        <f t="shared" si="1"/>
        <v>0</v>
      </c>
      <c r="L110" s="52"/>
    </row>
    <row r="111" spans="2:12" ht="12.75" customHeight="1" x14ac:dyDescent="0.25">
      <c r="B111" s="99"/>
      <c r="C111" s="95"/>
      <c r="D111" s="95"/>
      <c r="E111" s="67" t="s">
        <v>51</v>
      </c>
      <c r="F111" s="57" t="s">
        <v>91</v>
      </c>
      <c r="G111" s="57" t="s">
        <v>86</v>
      </c>
      <c r="H111" s="57" t="s">
        <v>145</v>
      </c>
      <c r="I111" s="64">
        <v>25</v>
      </c>
      <c r="J111" s="59">
        <f t="shared" si="0"/>
        <v>82.5</v>
      </c>
      <c r="K111" s="60">
        <f t="shared" si="1"/>
        <v>0</v>
      </c>
      <c r="L111" s="52"/>
    </row>
    <row r="112" spans="2:12" ht="12.75" customHeight="1" x14ac:dyDescent="0.25">
      <c r="B112" s="99"/>
      <c r="C112" s="95"/>
      <c r="D112" s="95"/>
      <c r="E112" s="67" t="s">
        <v>57</v>
      </c>
      <c r="F112" s="57" t="s">
        <v>141</v>
      </c>
      <c r="G112" s="57" t="s">
        <v>59</v>
      </c>
      <c r="H112" s="57" t="s">
        <v>146</v>
      </c>
      <c r="I112" s="64" t="s">
        <v>22</v>
      </c>
      <c r="J112" s="59">
        <f t="shared" si="0"/>
        <v>55</v>
      </c>
      <c r="K112" s="60">
        <f t="shared" si="1"/>
        <v>0</v>
      </c>
      <c r="L112" s="52"/>
    </row>
    <row r="113" spans="2:12" ht="12.75" customHeight="1" x14ac:dyDescent="0.25">
      <c r="B113" s="99"/>
      <c r="C113" s="95"/>
      <c r="D113" s="95"/>
      <c r="E113" s="67" t="s">
        <v>57</v>
      </c>
      <c r="F113" s="57" t="s">
        <v>141</v>
      </c>
      <c r="G113" s="57" t="s">
        <v>61</v>
      </c>
      <c r="H113" s="57" t="s">
        <v>146</v>
      </c>
      <c r="I113" s="64" t="s">
        <v>22</v>
      </c>
      <c r="J113" s="59">
        <f t="shared" si="0"/>
        <v>55</v>
      </c>
      <c r="K113" s="60">
        <f t="shared" si="1"/>
        <v>0</v>
      </c>
      <c r="L113" s="52"/>
    </row>
    <row r="114" spans="2:12" ht="12.75" customHeight="1" x14ac:dyDescent="0.25">
      <c r="B114" s="99"/>
      <c r="C114" s="95"/>
      <c r="D114" s="95"/>
      <c r="E114" s="67" t="s">
        <v>57</v>
      </c>
      <c r="F114" s="57" t="s">
        <v>141</v>
      </c>
      <c r="G114" s="57" t="s">
        <v>62</v>
      </c>
      <c r="H114" s="57" t="s">
        <v>146</v>
      </c>
      <c r="I114" s="64" t="s">
        <v>22</v>
      </c>
      <c r="J114" s="59">
        <f t="shared" si="0"/>
        <v>55</v>
      </c>
      <c r="K114" s="60">
        <f t="shared" si="1"/>
        <v>0</v>
      </c>
      <c r="L114" s="52"/>
    </row>
    <row r="115" spans="2:12" ht="12.75" customHeight="1" x14ac:dyDescent="0.25">
      <c r="B115" s="99"/>
      <c r="C115" s="95"/>
      <c r="D115" s="95"/>
      <c r="E115" s="67" t="s">
        <v>57</v>
      </c>
      <c r="F115" s="57" t="s">
        <v>141</v>
      </c>
      <c r="G115" s="57" t="s">
        <v>63</v>
      </c>
      <c r="H115" s="57" t="s">
        <v>146</v>
      </c>
      <c r="I115" s="64" t="s">
        <v>22</v>
      </c>
      <c r="J115" s="59">
        <f t="shared" si="0"/>
        <v>55</v>
      </c>
      <c r="K115" s="60">
        <f t="shared" si="1"/>
        <v>0</v>
      </c>
      <c r="L115" s="52"/>
    </row>
    <row r="116" spans="2:12" ht="14.25" customHeight="1" x14ac:dyDescent="0.25">
      <c r="B116" s="58" t="s">
        <v>147</v>
      </c>
      <c r="C116" s="57" t="s">
        <v>148</v>
      </c>
      <c r="D116" s="57" t="s">
        <v>149</v>
      </c>
      <c r="E116" s="67" t="s">
        <v>57</v>
      </c>
      <c r="F116" s="57" t="s">
        <v>141</v>
      </c>
      <c r="G116" s="57" t="s">
        <v>59</v>
      </c>
      <c r="H116" s="57" t="s">
        <v>60</v>
      </c>
      <c r="I116" s="39" t="s">
        <v>22</v>
      </c>
      <c r="J116" s="59">
        <f t="shared" ref="J116:J179" si="2">IF(E116="Línia de vida",($C$42+$C$43*I116),IF(E116="Punt d'ancoratge",$C$44,IF(E116="Barana",$C$45+$C$46*I116,IF(E116="Escala",$C$47,IF(E116="Retràctil",$C$48,"NA")))))</f>
        <v>55</v>
      </c>
      <c r="K116" s="60">
        <f t="shared" ref="K116:K179" si="3">IF(E116="Línia de vida",($D$42+$D$43*I116),IF(E116="Punt d'ancoratge",$D$44,IF(E116="Barana",$D$45+$D$46*I116,IF(E116="Escala",$D$47,IF(E116="Retràctil",$D$48,"NA")))))</f>
        <v>0</v>
      </c>
      <c r="L116" s="52"/>
    </row>
    <row r="117" spans="2:12" ht="15" customHeight="1" x14ac:dyDescent="0.25">
      <c r="B117" s="93" t="s">
        <v>150</v>
      </c>
      <c r="C117" s="98" t="s">
        <v>151</v>
      </c>
      <c r="D117" s="98" t="s">
        <v>152</v>
      </c>
      <c r="E117" s="75" t="s">
        <v>51</v>
      </c>
      <c r="F117" s="57" t="s">
        <v>52</v>
      </c>
      <c r="G117" s="57" t="s">
        <v>153</v>
      </c>
      <c r="H117" s="57" t="s">
        <v>154</v>
      </c>
      <c r="I117" s="58">
        <v>23</v>
      </c>
      <c r="J117" s="59">
        <f t="shared" si="2"/>
        <v>81.5</v>
      </c>
      <c r="K117" s="60">
        <f t="shared" si="3"/>
        <v>0</v>
      </c>
      <c r="L117" s="52"/>
    </row>
    <row r="118" spans="2:12" x14ac:dyDescent="0.25">
      <c r="B118" s="93"/>
      <c r="C118" s="98"/>
      <c r="D118" s="98"/>
      <c r="E118" s="75" t="s">
        <v>51</v>
      </c>
      <c r="F118" s="57" t="s">
        <v>52</v>
      </c>
      <c r="G118" s="57" t="s">
        <v>155</v>
      </c>
      <c r="H118" s="57" t="s">
        <v>154</v>
      </c>
      <c r="I118" s="58">
        <v>15.5</v>
      </c>
      <c r="J118" s="59">
        <f t="shared" si="2"/>
        <v>77.75</v>
      </c>
      <c r="K118" s="60">
        <f t="shared" si="3"/>
        <v>0</v>
      </c>
      <c r="L118" s="52"/>
    </row>
    <row r="119" spans="2:12" x14ac:dyDescent="0.25">
      <c r="B119" s="93"/>
      <c r="C119" s="98"/>
      <c r="D119" s="98"/>
      <c r="E119" s="75" t="s">
        <v>51</v>
      </c>
      <c r="F119" s="57" t="s">
        <v>52</v>
      </c>
      <c r="G119" s="57" t="s">
        <v>156</v>
      </c>
      <c r="H119" s="57" t="s">
        <v>154</v>
      </c>
      <c r="I119" s="58">
        <v>7</v>
      </c>
      <c r="J119" s="59">
        <f t="shared" si="2"/>
        <v>73.5</v>
      </c>
      <c r="K119" s="60">
        <f t="shared" si="3"/>
        <v>0</v>
      </c>
      <c r="L119" s="52"/>
    </row>
    <row r="120" spans="2:12" x14ac:dyDescent="0.25">
      <c r="B120" s="93"/>
      <c r="C120" s="98"/>
      <c r="D120" s="98"/>
      <c r="E120" s="75" t="s">
        <v>51</v>
      </c>
      <c r="F120" s="57" t="s">
        <v>52</v>
      </c>
      <c r="G120" s="57" t="s">
        <v>157</v>
      </c>
      <c r="H120" s="57" t="s">
        <v>154</v>
      </c>
      <c r="I120" s="58">
        <v>6.4</v>
      </c>
      <c r="J120" s="59">
        <f t="shared" si="2"/>
        <v>73.2</v>
      </c>
      <c r="K120" s="60">
        <f t="shared" si="3"/>
        <v>0</v>
      </c>
      <c r="L120" s="52"/>
    </row>
    <row r="121" spans="2:12" x14ac:dyDescent="0.25">
      <c r="B121" s="93"/>
      <c r="C121" s="98"/>
      <c r="D121" s="98"/>
      <c r="E121" s="75" t="s">
        <v>51</v>
      </c>
      <c r="F121" s="57" t="s">
        <v>52</v>
      </c>
      <c r="G121" s="57" t="s">
        <v>158</v>
      </c>
      <c r="H121" s="57" t="s">
        <v>154</v>
      </c>
      <c r="I121" s="58">
        <v>9.4</v>
      </c>
      <c r="J121" s="59">
        <f t="shared" si="2"/>
        <v>74.7</v>
      </c>
      <c r="K121" s="60">
        <f t="shared" si="3"/>
        <v>0</v>
      </c>
      <c r="L121" s="52"/>
    </row>
    <row r="122" spans="2:12" x14ac:dyDescent="0.25">
      <c r="B122" s="93"/>
      <c r="C122" s="98"/>
      <c r="D122" s="98"/>
      <c r="E122" s="75" t="s">
        <v>51</v>
      </c>
      <c r="F122" s="57" t="s">
        <v>52</v>
      </c>
      <c r="G122" s="57" t="s">
        <v>159</v>
      </c>
      <c r="H122" s="57" t="s">
        <v>154</v>
      </c>
      <c r="I122" s="58">
        <v>6.4</v>
      </c>
      <c r="J122" s="59">
        <f t="shared" si="2"/>
        <v>73.2</v>
      </c>
      <c r="K122" s="60">
        <f t="shared" si="3"/>
        <v>0</v>
      </c>
      <c r="L122" s="52"/>
    </row>
    <row r="123" spans="2:12" x14ac:dyDescent="0.25">
      <c r="B123" s="93"/>
      <c r="C123" s="98"/>
      <c r="D123" s="98"/>
      <c r="E123" s="75" t="s">
        <v>51</v>
      </c>
      <c r="F123" s="57" t="s">
        <v>52</v>
      </c>
      <c r="G123" s="57" t="s">
        <v>160</v>
      </c>
      <c r="H123" s="57" t="s">
        <v>154</v>
      </c>
      <c r="I123" s="58">
        <v>4</v>
      </c>
      <c r="J123" s="59">
        <f t="shared" si="2"/>
        <v>72</v>
      </c>
      <c r="K123" s="60">
        <f t="shared" si="3"/>
        <v>0</v>
      </c>
      <c r="L123" s="52"/>
    </row>
    <row r="124" spans="2:12" x14ac:dyDescent="0.25">
      <c r="B124" s="93"/>
      <c r="C124" s="98"/>
      <c r="D124" s="98"/>
      <c r="E124" s="75" t="s">
        <v>51</v>
      </c>
      <c r="F124" s="57" t="s">
        <v>52</v>
      </c>
      <c r="G124" s="57" t="s">
        <v>161</v>
      </c>
      <c r="H124" s="57" t="s">
        <v>154</v>
      </c>
      <c r="I124" s="58">
        <v>40</v>
      </c>
      <c r="J124" s="59">
        <f t="shared" si="2"/>
        <v>90</v>
      </c>
      <c r="K124" s="60">
        <f t="shared" si="3"/>
        <v>0</v>
      </c>
      <c r="L124" s="52"/>
    </row>
    <row r="125" spans="2:12" x14ac:dyDescent="0.25">
      <c r="B125" s="93"/>
      <c r="C125" s="98"/>
      <c r="D125" s="98"/>
      <c r="E125" s="75" t="s">
        <v>51</v>
      </c>
      <c r="F125" s="57" t="s">
        <v>52</v>
      </c>
      <c r="G125" s="57" t="s">
        <v>162</v>
      </c>
      <c r="H125" s="57" t="s">
        <v>154</v>
      </c>
      <c r="I125" s="58">
        <v>36</v>
      </c>
      <c r="J125" s="59">
        <f t="shared" si="2"/>
        <v>88</v>
      </c>
      <c r="K125" s="60">
        <f t="shared" si="3"/>
        <v>0</v>
      </c>
      <c r="L125" s="52"/>
    </row>
    <row r="126" spans="2:12" x14ac:dyDescent="0.25">
      <c r="B126" s="93"/>
      <c r="C126" s="98"/>
      <c r="D126" s="98"/>
      <c r="E126" s="75" t="s">
        <v>51</v>
      </c>
      <c r="F126" s="57" t="s">
        <v>52</v>
      </c>
      <c r="G126" s="57" t="s">
        <v>163</v>
      </c>
      <c r="H126" s="57" t="s">
        <v>154</v>
      </c>
      <c r="I126" s="58">
        <v>40.700000000000003</v>
      </c>
      <c r="J126" s="59">
        <f t="shared" si="2"/>
        <v>90.35</v>
      </c>
      <c r="K126" s="60">
        <f t="shared" si="3"/>
        <v>0</v>
      </c>
      <c r="L126" s="52"/>
    </row>
    <row r="127" spans="2:12" x14ac:dyDescent="0.25">
      <c r="B127" s="93"/>
      <c r="C127" s="98"/>
      <c r="D127" s="98"/>
      <c r="E127" s="75" t="s">
        <v>51</v>
      </c>
      <c r="F127" s="57" t="s">
        <v>52</v>
      </c>
      <c r="G127" s="57" t="s">
        <v>164</v>
      </c>
      <c r="H127" s="57" t="s">
        <v>154</v>
      </c>
      <c r="I127" s="58">
        <v>21.5</v>
      </c>
      <c r="J127" s="59">
        <f t="shared" si="2"/>
        <v>80.75</v>
      </c>
      <c r="K127" s="60">
        <f t="shared" si="3"/>
        <v>0</v>
      </c>
      <c r="L127" s="52"/>
    </row>
    <row r="128" spans="2:12" x14ac:dyDescent="0.25">
      <c r="B128" s="93"/>
      <c r="C128" s="98"/>
      <c r="D128" s="98"/>
      <c r="E128" s="75" t="s">
        <v>51</v>
      </c>
      <c r="F128" s="57" t="s">
        <v>52</v>
      </c>
      <c r="G128" s="57" t="s">
        <v>165</v>
      </c>
      <c r="H128" s="57" t="s">
        <v>154</v>
      </c>
      <c r="I128" s="58">
        <v>13.67</v>
      </c>
      <c r="J128" s="59">
        <f t="shared" si="2"/>
        <v>76.834999999999994</v>
      </c>
      <c r="K128" s="60">
        <f t="shared" si="3"/>
        <v>0</v>
      </c>
      <c r="L128" s="52"/>
    </row>
    <row r="129" spans="2:12" ht="12" customHeight="1" x14ac:dyDescent="0.25">
      <c r="B129" s="93"/>
      <c r="C129" s="98"/>
      <c r="D129" s="98"/>
      <c r="E129" s="75" t="s">
        <v>51</v>
      </c>
      <c r="F129" s="57" t="s">
        <v>52</v>
      </c>
      <c r="G129" s="57" t="s">
        <v>166</v>
      </c>
      <c r="H129" s="57" t="s">
        <v>154</v>
      </c>
      <c r="I129" s="58">
        <v>5.5</v>
      </c>
      <c r="J129" s="59">
        <f t="shared" si="2"/>
        <v>72.75</v>
      </c>
      <c r="K129" s="60">
        <f t="shared" si="3"/>
        <v>0</v>
      </c>
      <c r="L129" s="52"/>
    </row>
    <row r="130" spans="2:12" x14ac:dyDescent="0.25">
      <c r="B130" s="93"/>
      <c r="C130" s="98"/>
      <c r="D130" s="98"/>
      <c r="E130" s="75" t="s">
        <v>51</v>
      </c>
      <c r="F130" s="57" t="s">
        <v>52</v>
      </c>
      <c r="G130" s="57" t="s">
        <v>167</v>
      </c>
      <c r="H130" s="57" t="s">
        <v>154</v>
      </c>
      <c r="I130" s="58">
        <v>13</v>
      </c>
      <c r="J130" s="59">
        <f t="shared" si="2"/>
        <v>76.5</v>
      </c>
      <c r="K130" s="60">
        <f t="shared" si="3"/>
        <v>0</v>
      </c>
      <c r="L130" s="52"/>
    </row>
    <row r="131" spans="2:12" x14ac:dyDescent="0.25">
      <c r="B131" s="93"/>
      <c r="C131" s="98"/>
      <c r="D131" s="98"/>
      <c r="E131" s="75" t="s">
        <v>51</v>
      </c>
      <c r="F131" s="57" t="s">
        <v>52</v>
      </c>
      <c r="G131" s="57" t="s">
        <v>168</v>
      </c>
      <c r="H131" s="57" t="s">
        <v>154</v>
      </c>
      <c r="I131" s="58">
        <v>5.5</v>
      </c>
      <c r="J131" s="59">
        <f t="shared" si="2"/>
        <v>72.75</v>
      </c>
      <c r="K131" s="60">
        <f t="shared" si="3"/>
        <v>0</v>
      </c>
      <c r="L131" s="52"/>
    </row>
    <row r="132" spans="2:12" x14ac:dyDescent="0.25">
      <c r="B132" s="93"/>
      <c r="C132" s="98"/>
      <c r="D132" s="98"/>
      <c r="E132" s="75" t="s">
        <v>51</v>
      </c>
      <c r="F132" s="57" t="s">
        <v>52</v>
      </c>
      <c r="G132" s="57" t="s">
        <v>169</v>
      </c>
      <c r="H132" s="57" t="s">
        <v>154</v>
      </c>
      <c r="I132" s="58">
        <v>9.5</v>
      </c>
      <c r="J132" s="59">
        <f t="shared" si="2"/>
        <v>74.75</v>
      </c>
      <c r="K132" s="60">
        <f t="shared" si="3"/>
        <v>0</v>
      </c>
      <c r="L132" s="52"/>
    </row>
    <row r="133" spans="2:12" x14ac:dyDescent="0.25">
      <c r="B133" s="93"/>
      <c r="C133" s="98"/>
      <c r="D133" s="98"/>
      <c r="E133" s="75" t="s">
        <v>51</v>
      </c>
      <c r="F133" s="57" t="s">
        <v>52</v>
      </c>
      <c r="G133" s="57" t="s">
        <v>170</v>
      </c>
      <c r="H133" s="57" t="s">
        <v>154</v>
      </c>
      <c r="I133" s="58">
        <v>5</v>
      </c>
      <c r="J133" s="59">
        <f t="shared" si="2"/>
        <v>72.5</v>
      </c>
      <c r="K133" s="60">
        <f t="shared" si="3"/>
        <v>0</v>
      </c>
      <c r="L133" s="52"/>
    </row>
    <row r="134" spans="2:12" x14ac:dyDescent="0.25">
      <c r="B134" s="93"/>
      <c r="C134" s="98"/>
      <c r="D134" s="98"/>
      <c r="E134" s="75" t="s">
        <v>51</v>
      </c>
      <c r="F134" s="57" t="s">
        <v>52</v>
      </c>
      <c r="G134" s="57" t="s">
        <v>171</v>
      </c>
      <c r="H134" s="57" t="s">
        <v>154</v>
      </c>
      <c r="I134" s="58">
        <v>20</v>
      </c>
      <c r="J134" s="59">
        <f t="shared" si="2"/>
        <v>80</v>
      </c>
      <c r="K134" s="60">
        <f t="shared" si="3"/>
        <v>0</v>
      </c>
      <c r="L134" s="52"/>
    </row>
    <row r="135" spans="2:12" x14ac:dyDescent="0.25">
      <c r="B135" s="93"/>
      <c r="C135" s="98"/>
      <c r="D135" s="98"/>
      <c r="E135" s="75" t="s">
        <v>51</v>
      </c>
      <c r="F135" s="57" t="s">
        <v>52</v>
      </c>
      <c r="G135" s="57" t="s">
        <v>172</v>
      </c>
      <c r="H135" s="57" t="s">
        <v>154</v>
      </c>
      <c r="I135" s="58">
        <v>18</v>
      </c>
      <c r="J135" s="59">
        <f t="shared" si="2"/>
        <v>79</v>
      </c>
      <c r="K135" s="60">
        <f t="shared" si="3"/>
        <v>0</v>
      </c>
      <c r="L135" s="52"/>
    </row>
    <row r="136" spans="2:12" x14ac:dyDescent="0.25">
      <c r="B136" s="93"/>
      <c r="C136" s="98"/>
      <c r="D136" s="98"/>
      <c r="E136" s="75" t="s">
        <v>51</v>
      </c>
      <c r="F136" s="57" t="s">
        <v>52</v>
      </c>
      <c r="G136" s="57" t="s">
        <v>173</v>
      </c>
      <c r="H136" s="57" t="s">
        <v>84</v>
      </c>
      <c r="I136" s="58">
        <v>55</v>
      </c>
      <c r="J136" s="59">
        <f t="shared" si="2"/>
        <v>97.5</v>
      </c>
      <c r="K136" s="60">
        <f t="shared" si="3"/>
        <v>0</v>
      </c>
      <c r="L136" s="52"/>
    </row>
    <row r="137" spans="2:12" ht="12.75" customHeight="1" x14ac:dyDescent="0.25">
      <c r="B137" s="93"/>
      <c r="C137" s="98"/>
      <c r="D137" s="98"/>
      <c r="E137" s="67" t="s">
        <v>57</v>
      </c>
      <c r="F137" s="57" t="s">
        <v>141</v>
      </c>
      <c r="G137" s="57" t="s">
        <v>174</v>
      </c>
      <c r="H137" s="57" t="s">
        <v>154</v>
      </c>
      <c r="I137" s="92" t="s">
        <v>175</v>
      </c>
      <c r="J137" s="59">
        <f t="shared" si="2"/>
        <v>55</v>
      </c>
      <c r="K137" s="60">
        <f t="shared" si="3"/>
        <v>0</v>
      </c>
      <c r="L137" s="52"/>
    </row>
    <row r="138" spans="2:12" ht="12.75" customHeight="1" x14ac:dyDescent="0.25">
      <c r="B138" s="93"/>
      <c r="C138" s="98"/>
      <c r="D138" s="98"/>
      <c r="E138" s="67" t="s">
        <v>57</v>
      </c>
      <c r="F138" s="57" t="s">
        <v>141</v>
      </c>
      <c r="G138" s="57" t="s">
        <v>61</v>
      </c>
      <c r="H138" s="57" t="s">
        <v>154</v>
      </c>
      <c r="I138" s="92"/>
      <c r="J138" s="59">
        <f t="shared" si="2"/>
        <v>55</v>
      </c>
      <c r="K138" s="60">
        <f t="shared" si="3"/>
        <v>0</v>
      </c>
      <c r="L138" s="52"/>
    </row>
    <row r="139" spans="2:12" ht="12.75" customHeight="1" x14ac:dyDescent="0.25">
      <c r="B139" s="93"/>
      <c r="C139" s="98"/>
      <c r="D139" s="98"/>
      <c r="E139" s="67" t="s">
        <v>57</v>
      </c>
      <c r="F139" s="57" t="s">
        <v>141</v>
      </c>
      <c r="G139" s="57" t="s">
        <v>62</v>
      </c>
      <c r="H139" s="57" t="s">
        <v>154</v>
      </c>
      <c r="I139" s="92"/>
      <c r="J139" s="59">
        <f t="shared" si="2"/>
        <v>55</v>
      </c>
      <c r="K139" s="60">
        <f t="shared" si="3"/>
        <v>0</v>
      </c>
      <c r="L139" s="52"/>
    </row>
    <row r="140" spans="2:12" ht="12.75" customHeight="1" x14ac:dyDescent="0.25">
      <c r="B140" s="93"/>
      <c r="C140" s="98"/>
      <c r="D140" s="98"/>
      <c r="E140" s="67" t="s">
        <v>57</v>
      </c>
      <c r="F140" s="57" t="s">
        <v>141</v>
      </c>
      <c r="G140" s="57" t="s">
        <v>63</v>
      </c>
      <c r="H140" s="57" t="s">
        <v>154</v>
      </c>
      <c r="I140" s="92"/>
      <c r="J140" s="59">
        <f t="shared" si="2"/>
        <v>55</v>
      </c>
      <c r="K140" s="60">
        <f t="shared" si="3"/>
        <v>0</v>
      </c>
      <c r="L140" s="52"/>
    </row>
    <row r="141" spans="2:12" ht="12.75" customHeight="1" x14ac:dyDescent="0.25">
      <c r="B141" s="93"/>
      <c r="C141" s="98"/>
      <c r="D141" s="98"/>
      <c r="E141" s="67" t="s">
        <v>57</v>
      </c>
      <c r="F141" s="57" t="s">
        <v>141</v>
      </c>
      <c r="G141" s="57" t="s">
        <v>64</v>
      </c>
      <c r="H141" s="57" t="s">
        <v>154</v>
      </c>
      <c r="I141" s="92"/>
      <c r="J141" s="59">
        <f t="shared" si="2"/>
        <v>55</v>
      </c>
      <c r="K141" s="60">
        <f t="shared" si="3"/>
        <v>0</v>
      </c>
      <c r="L141" s="52"/>
    </row>
    <row r="142" spans="2:12" ht="12.75" customHeight="1" x14ac:dyDescent="0.25">
      <c r="B142" s="93"/>
      <c r="C142" s="98"/>
      <c r="D142" s="98"/>
      <c r="E142" s="67" t="s">
        <v>57</v>
      </c>
      <c r="F142" s="57" t="s">
        <v>141</v>
      </c>
      <c r="G142" s="57" t="s">
        <v>65</v>
      </c>
      <c r="H142" s="57" t="s">
        <v>154</v>
      </c>
      <c r="I142" s="92"/>
      <c r="J142" s="59">
        <f t="shared" si="2"/>
        <v>55</v>
      </c>
      <c r="K142" s="60">
        <f t="shared" si="3"/>
        <v>0</v>
      </c>
      <c r="L142" s="52"/>
    </row>
    <row r="143" spans="2:12" ht="12.75" customHeight="1" x14ac:dyDescent="0.25">
      <c r="B143" s="93"/>
      <c r="C143" s="98"/>
      <c r="D143" s="98"/>
      <c r="E143" s="67" t="s">
        <v>57</v>
      </c>
      <c r="F143" s="57" t="s">
        <v>141</v>
      </c>
      <c r="G143" s="57" t="s">
        <v>66</v>
      </c>
      <c r="H143" s="57" t="s">
        <v>154</v>
      </c>
      <c r="I143" s="92"/>
      <c r="J143" s="59">
        <f t="shared" si="2"/>
        <v>55</v>
      </c>
      <c r="K143" s="60">
        <f t="shared" si="3"/>
        <v>0</v>
      </c>
      <c r="L143" s="52"/>
    </row>
    <row r="144" spans="2:12" ht="12.75" customHeight="1" x14ac:dyDescent="0.25">
      <c r="B144" s="93"/>
      <c r="C144" s="98"/>
      <c r="D144" s="98"/>
      <c r="E144" s="67" t="s">
        <v>57</v>
      </c>
      <c r="F144" s="57" t="s">
        <v>141</v>
      </c>
      <c r="G144" s="57" t="s">
        <v>67</v>
      </c>
      <c r="H144" s="57" t="s">
        <v>154</v>
      </c>
      <c r="I144" s="92" t="s">
        <v>175</v>
      </c>
      <c r="J144" s="59">
        <f t="shared" si="2"/>
        <v>55</v>
      </c>
      <c r="K144" s="60">
        <f t="shared" si="3"/>
        <v>0</v>
      </c>
      <c r="L144" s="52"/>
    </row>
    <row r="145" spans="2:12" ht="12.75" customHeight="1" x14ac:dyDescent="0.25">
      <c r="B145" s="93"/>
      <c r="C145" s="98"/>
      <c r="D145" s="98"/>
      <c r="E145" s="67" t="s">
        <v>57</v>
      </c>
      <c r="F145" s="57" t="s">
        <v>141</v>
      </c>
      <c r="G145" s="57" t="s">
        <v>176</v>
      </c>
      <c r="H145" s="57" t="s">
        <v>154</v>
      </c>
      <c r="I145" s="92"/>
      <c r="J145" s="59">
        <f t="shared" si="2"/>
        <v>55</v>
      </c>
      <c r="K145" s="60">
        <f t="shared" si="3"/>
        <v>0</v>
      </c>
      <c r="L145" s="52"/>
    </row>
    <row r="146" spans="2:12" ht="12.75" customHeight="1" x14ac:dyDescent="0.25">
      <c r="B146" s="93"/>
      <c r="C146" s="98"/>
      <c r="D146" s="98"/>
      <c r="E146" s="67" t="s">
        <v>57</v>
      </c>
      <c r="F146" s="57" t="s">
        <v>141</v>
      </c>
      <c r="G146" s="57" t="s">
        <v>177</v>
      </c>
      <c r="H146" s="57" t="s">
        <v>154</v>
      </c>
      <c r="I146" s="92"/>
      <c r="J146" s="59">
        <f t="shared" si="2"/>
        <v>55</v>
      </c>
      <c r="K146" s="60">
        <f t="shared" si="3"/>
        <v>0</v>
      </c>
      <c r="L146" s="52"/>
    </row>
    <row r="147" spans="2:12" ht="12.75" customHeight="1" x14ac:dyDescent="0.25">
      <c r="B147" s="93"/>
      <c r="C147" s="98"/>
      <c r="D147" s="98"/>
      <c r="E147" s="67" t="s">
        <v>57</v>
      </c>
      <c r="F147" s="57" t="s">
        <v>141</v>
      </c>
      <c r="G147" s="57" t="s">
        <v>178</v>
      </c>
      <c r="H147" s="57" t="s">
        <v>154</v>
      </c>
      <c r="I147" s="92"/>
      <c r="J147" s="59">
        <f t="shared" si="2"/>
        <v>55</v>
      </c>
      <c r="K147" s="60">
        <f t="shared" si="3"/>
        <v>0</v>
      </c>
      <c r="L147" s="52"/>
    </row>
    <row r="148" spans="2:12" ht="12.75" customHeight="1" x14ac:dyDescent="0.25">
      <c r="B148" s="93"/>
      <c r="C148" s="98"/>
      <c r="D148" s="98"/>
      <c r="E148" s="67" t="s">
        <v>57</v>
      </c>
      <c r="F148" s="57" t="s">
        <v>141</v>
      </c>
      <c r="G148" s="57" t="s">
        <v>179</v>
      </c>
      <c r="H148" s="57" t="s">
        <v>154</v>
      </c>
      <c r="I148" s="92"/>
      <c r="J148" s="59">
        <f t="shared" si="2"/>
        <v>55</v>
      </c>
      <c r="K148" s="60">
        <f t="shared" si="3"/>
        <v>0</v>
      </c>
      <c r="L148" s="52"/>
    </row>
    <row r="149" spans="2:12" ht="12.75" customHeight="1" x14ac:dyDescent="0.25">
      <c r="B149" s="93"/>
      <c r="C149" s="98"/>
      <c r="D149" s="98"/>
      <c r="E149" s="67" t="s">
        <v>57</v>
      </c>
      <c r="F149" s="57" t="s">
        <v>58</v>
      </c>
      <c r="G149" s="57" t="s">
        <v>180</v>
      </c>
      <c r="H149" s="57" t="s">
        <v>154</v>
      </c>
      <c r="I149" s="92"/>
      <c r="J149" s="59">
        <f t="shared" si="2"/>
        <v>55</v>
      </c>
      <c r="K149" s="60">
        <f t="shared" si="3"/>
        <v>0</v>
      </c>
      <c r="L149" s="52"/>
    </row>
    <row r="150" spans="2:12" ht="12.75" customHeight="1" x14ac:dyDescent="0.25">
      <c r="B150" s="93"/>
      <c r="C150" s="98"/>
      <c r="D150" s="98"/>
      <c r="E150" s="67" t="s">
        <v>57</v>
      </c>
      <c r="F150" s="57" t="s">
        <v>58</v>
      </c>
      <c r="G150" s="57" t="s">
        <v>181</v>
      </c>
      <c r="H150" s="57" t="s">
        <v>154</v>
      </c>
      <c r="I150" s="92"/>
      <c r="J150" s="59">
        <f t="shared" si="2"/>
        <v>55</v>
      </c>
      <c r="K150" s="60">
        <f t="shared" si="3"/>
        <v>0</v>
      </c>
      <c r="L150" s="52"/>
    </row>
    <row r="151" spans="2:12" ht="12.75" customHeight="1" x14ac:dyDescent="0.25">
      <c r="B151" s="93"/>
      <c r="C151" s="98"/>
      <c r="D151" s="98"/>
      <c r="E151" s="67" t="s">
        <v>57</v>
      </c>
      <c r="F151" s="57" t="s">
        <v>58</v>
      </c>
      <c r="G151" s="57" t="s">
        <v>182</v>
      </c>
      <c r="H151" s="57" t="s">
        <v>154</v>
      </c>
      <c r="I151" s="92"/>
      <c r="J151" s="59">
        <f t="shared" si="2"/>
        <v>55</v>
      </c>
      <c r="K151" s="60">
        <f t="shared" si="3"/>
        <v>0</v>
      </c>
      <c r="L151" s="52"/>
    </row>
    <row r="152" spans="2:12" ht="12.75" customHeight="1" x14ac:dyDescent="0.25">
      <c r="B152" s="93"/>
      <c r="C152" s="98"/>
      <c r="D152" s="98"/>
      <c r="E152" s="67" t="s">
        <v>57</v>
      </c>
      <c r="F152" s="57" t="s">
        <v>58</v>
      </c>
      <c r="G152" s="57" t="s">
        <v>183</v>
      </c>
      <c r="H152" s="57" t="s">
        <v>154</v>
      </c>
      <c r="I152" s="76" t="s">
        <v>184</v>
      </c>
      <c r="J152" s="59">
        <f t="shared" si="2"/>
        <v>55</v>
      </c>
      <c r="K152" s="60">
        <f t="shared" si="3"/>
        <v>0</v>
      </c>
      <c r="L152" s="52"/>
    </row>
    <row r="153" spans="2:12" ht="12.75" customHeight="1" x14ac:dyDescent="0.25">
      <c r="B153" s="93"/>
      <c r="C153" s="98"/>
      <c r="D153" s="98"/>
      <c r="E153" s="67" t="s">
        <v>57</v>
      </c>
      <c r="F153" s="57" t="s">
        <v>58</v>
      </c>
      <c r="G153" s="57" t="s">
        <v>185</v>
      </c>
      <c r="H153" s="57" t="s">
        <v>154</v>
      </c>
      <c r="I153" s="76" t="s">
        <v>186</v>
      </c>
      <c r="J153" s="59">
        <f t="shared" si="2"/>
        <v>55</v>
      </c>
      <c r="K153" s="60">
        <f t="shared" si="3"/>
        <v>0</v>
      </c>
      <c r="L153" s="52"/>
    </row>
    <row r="154" spans="2:12" ht="12.75" customHeight="1" x14ac:dyDescent="0.25">
      <c r="B154" s="93"/>
      <c r="C154" s="98"/>
      <c r="D154" s="98"/>
      <c r="E154" s="67" t="s">
        <v>57</v>
      </c>
      <c r="F154" s="57" t="s">
        <v>58</v>
      </c>
      <c r="G154" s="57" t="s">
        <v>187</v>
      </c>
      <c r="H154" s="57" t="s">
        <v>154</v>
      </c>
      <c r="I154" s="76" t="s">
        <v>188</v>
      </c>
      <c r="J154" s="59">
        <f t="shared" si="2"/>
        <v>55</v>
      </c>
      <c r="K154" s="60">
        <f t="shared" si="3"/>
        <v>0</v>
      </c>
      <c r="L154" s="52"/>
    </row>
    <row r="155" spans="2:12" ht="12.75" customHeight="1" x14ac:dyDescent="0.25">
      <c r="B155" s="93"/>
      <c r="C155" s="98"/>
      <c r="D155" s="98"/>
      <c r="E155" s="67" t="s">
        <v>57</v>
      </c>
      <c r="F155" s="57" t="s">
        <v>58</v>
      </c>
      <c r="G155" s="57" t="s">
        <v>189</v>
      </c>
      <c r="H155" s="57" t="s">
        <v>154</v>
      </c>
      <c r="I155" s="76" t="s">
        <v>190</v>
      </c>
      <c r="J155" s="59">
        <f t="shared" si="2"/>
        <v>55</v>
      </c>
      <c r="K155" s="60">
        <f t="shared" si="3"/>
        <v>0</v>
      </c>
      <c r="L155" s="52"/>
    </row>
    <row r="156" spans="2:12" ht="12.75" customHeight="1" x14ac:dyDescent="0.25">
      <c r="B156" s="93"/>
      <c r="C156" s="98"/>
      <c r="D156" s="98"/>
      <c r="E156" s="67" t="s">
        <v>57</v>
      </c>
      <c r="F156" s="57" t="s">
        <v>58</v>
      </c>
      <c r="G156" s="57" t="s">
        <v>191</v>
      </c>
      <c r="H156" s="57" t="s">
        <v>154</v>
      </c>
      <c r="I156" s="76" t="s">
        <v>186</v>
      </c>
      <c r="J156" s="59">
        <f t="shared" si="2"/>
        <v>55</v>
      </c>
      <c r="K156" s="60">
        <f t="shared" si="3"/>
        <v>0</v>
      </c>
      <c r="L156" s="52"/>
    </row>
    <row r="157" spans="2:12" ht="12.75" customHeight="1" x14ac:dyDescent="0.25">
      <c r="B157" s="93"/>
      <c r="C157" s="98"/>
      <c r="D157" s="98"/>
      <c r="E157" s="67" t="s">
        <v>57</v>
      </c>
      <c r="F157" s="57" t="s">
        <v>58</v>
      </c>
      <c r="G157" s="57" t="s">
        <v>192</v>
      </c>
      <c r="H157" s="57" t="s">
        <v>154</v>
      </c>
      <c r="I157" s="76" t="s">
        <v>193</v>
      </c>
      <c r="J157" s="59">
        <f t="shared" si="2"/>
        <v>55</v>
      </c>
      <c r="K157" s="60">
        <f t="shared" si="3"/>
        <v>0</v>
      </c>
      <c r="L157" s="52"/>
    </row>
    <row r="158" spans="2:12" ht="12.75" customHeight="1" x14ac:dyDescent="0.25">
      <c r="B158" s="93"/>
      <c r="C158" s="98"/>
      <c r="D158" s="98"/>
      <c r="E158" s="61" t="s">
        <v>97</v>
      </c>
      <c r="F158" s="57" t="s">
        <v>97</v>
      </c>
      <c r="G158" s="57" t="s">
        <v>194</v>
      </c>
      <c r="H158" s="57" t="s">
        <v>195</v>
      </c>
      <c r="I158" s="58">
        <v>4.5</v>
      </c>
      <c r="J158" s="59">
        <f t="shared" si="2"/>
        <v>40</v>
      </c>
      <c r="K158" s="60">
        <f t="shared" si="3"/>
        <v>0</v>
      </c>
      <c r="L158" s="52"/>
    </row>
    <row r="159" spans="2:12" ht="12.75" customHeight="1" x14ac:dyDescent="0.25">
      <c r="B159" s="93"/>
      <c r="C159" s="98"/>
      <c r="D159" s="98"/>
      <c r="E159" s="61" t="s">
        <v>97</v>
      </c>
      <c r="F159" s="57" t="s">
        <v>97</v>
      </c>
      <c r="G159" s="57" t="s">
        <v>196</v>
      </c>
      <c r="H159" s="57" t="s">
        <v>195</v>
      </c>
      <c r="I159" s="58">
        <v>4.5</v>
      </c>
      <c r="J159" s="59">
        <f t="shared" si="2"/>
        <v>40</v>
      </c>
      <c r="K159" s="60">
        <f t="shared" si="3"/>
        <v>0</v>
      </c>
      <c r="L159" s="52"/>
    </row>
    <row r="160" spans="2:12" ht="12.75" customHeight="1" x14ac:dyDescent="0.25">
      <c r="B160" s="93"/>
      <c r="C160" s="98"/>
      <c r="D160" s="98"/>
      <c r="E160" s="61" t="s">
        <v>97</v>
      </c>
      <c r="F160" s="57" t="s">
        <v>97</v>
      </c>
      <c r="G160" s="57" t="s">
        <v>197</v>
      </c>
      <c r="H160" s="57" t="s">
        <v>195</v>
      </c>
      <c r="I160" s="58">
        <v>4.5</v>
      </c>
      <c r="J160" s="59">
        <f t="shared" si="2"/>
        <v>40</v>
      </c>
      <c r="K160" s="60">
        <f t="shared" si="3"/>
        <v>0</v>
      </c>
      <c r="L160" s="52"/>
    </row>
    <row r="161" spans="2:12" ht="12.75" customHeight="1" x14ac:dyDescent="0.25">
      <c r="B161" s="93"/>
      <c r="C161" s="98"/>
      <c r="D161" s="98"/>
      <c r="E161" s="61" t="s">
        <v>97</v>
      </c>
      <c r="F161" s="57" t="s">
        <v>97</v>
      </c>
      <c r="G161" s="57" t="s">
        <v>198</v>
      </c>
      <c r="H161" s="57" t="s">
        <v>195</v>
      </c>
      <c r="I161" s="58">
        <v>4.5</v>
      </c>
      <c r="J161" s="59">
        <f t="shared" si="2"/>
        <v>40</v>
      </c>
      <c r="K161" s="60">
        <f t="shared" si="3"/>
        <v>0</v>
      </c>
      <c r="L161" s="52"/>
    </row>
    <row r="162" spans="2:12" ht="12.75" customHeight="1" x14ac:dyDescent="0.25">
      <c r="B162" s="93"/>
      <c r="C162" s="98"/>
      <c r="D162" s="98"/>
      <c r="E162" s="61" t="s">
        <v>97</v>
      </c>
      <c r="F162" s="57" t="s">
        <v>97</v>
      </c>
      <c r="G162" s="57" t="s">
        <v>199</v>
      </c>
      <c r="H162" s="57" t="s">
        <v>195</v>
      </c>
      <c r="I162" s="58">
        <v>4.5</v>
      </c>
      <c r="J162" s="59">
        <f t="shared" si="2"/>
        <v>40</v>
      </c>
      <c r="K162" s="60">
        <f t="shared" si="3"/>
        <v>0</v>
      </c>
      <c r="L162" s="52"/>
    </row>
    <row r="163" spans="2:12" ht="12.75" customHeight="1" x14ac:dyDescent="0.25">
      <c r="B163" s="93"/>
      <c r="C163" s="98"/>
      <c r="D163" s="98"/>
      <c r="E163" s="61" t="s">
        <v>97</v>
      </c>
      <c r="F163" s="57" t="s">
        <v>97</v>
      </c>
      <c r="G163" s="57" t="s">
        <v>200</v>
      </c>
      <c r="H163" s="57" t="s">
        <v>195</v>
      </c>
      <c r="I163" s="58">
        <v>4.5</v>
      </c>
      <c r="J163" s="59">
        <f t="shared" si="2"/>
        <v>40</v>
      </c>
      <c r="K163" s="60">
        <f t="shared" si="3"/>
        <v>0</v>
      </c>
      <c r="L163" s="52"/>
    </row>
    <row r="164" spans="2:12" ht="12.75" customHeight="1" x14ac:dyDescent="0.25">
      <c r="B164" s="93"/>
      <c r="C164" s="98"/>
      <c r="D164" s="98"/>
      <c r="E164" s="61" t="s">
        <v>97</v>
      </c>
      <c r="F164" s="57" t="s">
        <v>97</v>
      </c>
      <c r="G164" s="57" t="s">
        <v>201</v>
      </c>
      <c r="H164" s="57" t="s">
        <v>195</v>
      </c>
      <c r="I164" s="58">
        <v>4.5</v>
      </c>
      <c r="J164" s="59">
        <f t="shared" si="2"/>
        <v>40</v>
      </c>
      <c r="K164" s="60">
        <f t="shared" si="3"/>
        <v>0</v>
      </c>
      <c r="L164" s="52"/>
    </row>
    <row r="165" spans="2:12" ht="12.75" customHeight="1" x14ac:dyDescent="0.25">
      <c r="B165" s="93"/>
      <c r="C165" s="98"/>
      <c r="D165" s="98"/>
      <c r="E165" s="61" t="s">
        <v>97</v>
      </c>
      <c r="F165" s="57" t="s">
        <v>97</v>
      </c>
      <c r="G165" s="57" t="s">
        <v>202</v>
      </c>
      <c r="H165" s="57" t="s">
        <v>195</v>
      </c>
      <c r="I165" s="58">
        <v>4.5</v>
      </c>
      <c r="J165" s="59">
        <f t="shared" si="2"/>
        <v>40</v>
      </c>
      <c r="K165" s="60">
        <f t="shared" si="3"/>
        <v>0</v>
      </c>
      <c r="L165" s="52"/>
    </row>
    <row r="166" spans="2:12" ht="12.75" customHeight="1" x14ac:dyDescent="0.25">
      <c r="B166" s="93"/>
      <c r="C166" s="98"/>
      <c r="D166" s="98"/>
      <c r="E166" s="61" t="s">
        <v>97</v>
      </c>
      <c r="F166" s="57" t="s">
        <v>97</v>
      </c>
      <c r="G166" s="57" t="s">
        <v>203</v>
      </c>
      <c r="H166" s="57" t="s">
        <v>195</v>
      </c>
      <c r="I166" s="58">
        <v>4.5</v>
      </c>
      <c r="J166" s="59">
        <f t="shared" si="2"/>
        <v>40</v>
      </c>
      <c r="K166" s="60">
        <f t="shared" si="3"/>
        <v>0</v>
      </c>
      <c r="L166" s="52"/>
    </row>
    <row r="167" spans="2:12" ht="12.75" customHeight="1" x14ac:dyDescent="0.25">
      <c r="B167" s="93" t="s">
        <v>204</v>
      </c>
      <c r="C167" s="97" t="s">
        <v>205</v>
      </c>
      <c r="D167" s="98"/>
      <c r="E167" s="75" t="s">
        <v>51</v>
      </c>
      <c r="F167" s="57" t="s">
        <v>52</v>
      </c>
      <c r="G167" s="57" t="s">
        <v>53</v>
      </c>
      <c r="H167" s="57" t="s">
        <v>84</v>
      </c>
      <c r="I167" s="58">
        <v>53.5</v>
      </c>
      <c r="J167" s="59">
        <f t="shared" si="2"/>
        <v>96.75</v>
      </c>
      <c r="K167" s="60">
        <f t="shared" si="3"/>
        <v>0</v>
      </c>
      <c r="L167" s="52"/>
    </row>
    <row r="168" spans="2:12" ht="12.75" customHeight="1" x14ac:dyDescent="0.25">
      <c r="B168" s="93"/>
      <c r="C168" s="97"/>
      <c r="D168" s="98"/>
      <c r="E168" s="75" t="s">
        <v>51</v>
      </c>
      <c r="F168" s="57" t="s">
        <v>52</v>
      </c>
      <c r="G168" s="57" t="s">
        <v>55</v>
      </c>
      <c r="H168" s="57" t="s">
        <v>84</v>
      </c>
      <c r="I168" s="58">
        <v>36</v>
      </c>
      <c r="J168" s="59">
        <f t="shared" si="2"/>
        <v>88</v>
      </c>
      <c r="K168" s="60">
        <f t="shared" si="3"/>
        <v>0</v>
      </c>
      <c r="L168" s="52"/>
    </row>
    <row r="169" spans="2:12" ht="12.75" customHeight="1" x14ac:dyDescent="0.25">
      <c r="B169" s="93"/>
      <c r="C169" s="97"/>
      <c r="D169" s="98"/>
      <c r="E169" s="75" t="s">
        <v>51</v>
      </c>
      <c r="F169" s="57" t="s">
        <v>52</v>
      </c>
      <c r="G169" s="57" t="s">
        <v>56</v>
      </c>
      <c r="H169" s="57" t="s">
        <v>84</v>
      </c>
      <c r="I169" s="58">
        <v>43</v>
      </c>
      <c r="J169" s="59">
        <f t="shared" si="2"/>
        <v>91.5</v>
      </c>
      <c r="K169" s="60">
        <f t="shared" si="3"/>
        <v>0</v>
      </c>
      <c r="L169" s="52"/>
    </row>
    <row r="170" spans="2:12" ht="12.75" customHeight="1" x14ac:dyDescent="0.25">
      <c r="B170" s="93"/>
      <c r="C170" s="97"/>
      <c r="D170" s="98"/>
      <c r="E170" s="67" t="s">
        <v>57</v>
      </c>
      <c r="F170" s="57" t="s">
        <v>58</v>
      </c>
      <c r="G170" s="57" t="s">
        <v>59</v>
      </c>
      <c r="H170" s="57" t="s">
        <v>206</v>
      </c>
      <c r="I170" s="62" t="s">
        <v>22</v>
      </c>
      <c r="J170" s="59">
        <f t="shared" si="2"/>
        <v>55</v>
      </c>
      <c r="K170" s="60">
        <f t="shared" si="3"/>
        <v>0</v>
      </c>
      <c r="L170" s="52"/>
    </row>
    <row r="171" spans="2:12" ht="12.75" customHeight="1" x14ac:dyDescent="0.25">
      <c r="B171" s="93"/>
      <c r="C171" s="97"/>
      <c r="D171" s="98"/>
      <c r="E171" s="67" t="s">
        <v>57</v>
      </c>
      <c r="F171" s="57" t="s">
        <v>58</v>
      </c>
      <c r="G171" s="57" t="s">
        <v>61</v>
      </c>
      <c r="H171" s="57" t="s">
        <v>206</v>
      </c>
      <c r="I171" s="62" t="s">
        <v>22</v>
      </c>
      <c r="J171" s="59">
        <f t="shared" si="2"/>
        <v>55</v>
      </c>
      <c r="K171" s="60">
        <f t="shared" si="3"/>
        <v>0</v>
      </c>
      <c r="L171" s="52"/>
    </row>
    <row r="172" spans="2:12" ht="12.75" customHeight="1" x14ac:dyDescent="0.25">
      <c r="B172" s="93"/>
      <c r="C172" s="97"/>
      <c r="D172" s="98"/>
      <c r="E172" s="67" t="s">
        <v>57</v>
      </c>
      <c r="F172" s="57" t="s">
        <v>58</v>
      </c>
      <c r="G172" s="57" t="s">
        <v>62</v>
      </c>
      <c r="H172" s="57" t="s">
        <v>206</v>
      </c>
      <c r="I172" s="62" t="s">
        <v>22</v>
      </c>
      <c r="J172" s="59">
        <f t="shared" si="2"/>
        <v>55</v>
      </c>
      <c r="K172" s="60">
        <f t="shared" si="3"/>
        <v>0</v>
      </c>
      <c r="L172" s="52"/>
    </row>
    <row r="173" spans="2:12" ht="12.75" customHeight="1" x14ac:dyDescent="0.25">
      <c r="B173" s="93"/>
      <c r="C173" s="97"/>
      <c r="D173" s="98"/>
      <c r="E173" s="67" t="s">
        <v>57</v>
      </c>
      <c r="F173" s="57" t="s">
        <v>58</v>
      </c>
      <c r="G173" s="57" t="s">
        <v>63</v>
      </c>
      <c r="H173" s="57" t="s">
        <v>206</v>
      </c>
      <c r="I173" s="62" t="s">
        <v>22</v>
      </c>
      <c r="J173" s="59">
        <f t="shared" si="2"/>
        <v>55</v>
      </c>
      <c r="K173" s="60">
        <f t="shared" si="3"/>
        <v>0</v>
      </c>
      <c r="L173" s="52"/>
    </row>
    <row r="174" spans="2:12" ht="12.75" customHeight="1" x14ac:dyDescent="0.25">
      <c r="B174" s="93"/>
      <c r="C174" s="97"/>
      <c r="D174" s="98"/>
      <c r="E174" s="67" t="s">
        <v>57</v>
      </c>
      <c r="F174" s="57" t="s">
        <v>58</v>
      </c>
      <c r="G174" s="57" t="s">
        <v>64</v>
      </c>
      <c r="H174" s="57" t="s">
        <v>206</v>
      </c>
      <c r="I174" s="62" t="s">
        <v>22</v>
      </c>
      <c r="J174" s="59">
        <f t="shared" si="2"/>
        <v>55</v>
      </c>
      <c r="K174" s="60">
        <f t="shared" si="3"/>
        <v>0</v>
      </c>
      <c r="L174" s="52"/>
    </row>
    <row r="175" spans="2:12" ht="12.75" customHeight="1" x14ac:dyDescent="0.25">
      <c r="B175" s="93"/>
      <c r="C175" s="97"/>
      <c r="D175" s="98"/>
      <c r="E175" s="67" t="s">
        <v>57</v>
      </c>
      <c r="F175" s="57" t="s">
        <v>58</v>
      </c>
      <c r="G175" s="57" t="s">
        <v>65</v>
      </c>
      <c r="H175" s="57" t="s">
        <v>206</v>
      </c>
      <c r="I175" s="62" t="s">
        <v>22</v>
      </c>
      <c r="J175" s="59">
        <f t="shared" si="2"/>
        <v>55</v>
      </c>
      <c r="K175" s="60">
        <f t="shared" si="3"/>
        <v>0</v>
      </c>
      <c r="L175" s="52"/>
    </row>
    <row r="176" spans="2:12" ht="12.75" customHeight="1" x14ac:dyDescent="0.25">
      <c r="B176" s="93"/>
      <c r="C176" s="97"/>
      <c r="D176" s="98"/>
      <c r="E176" s="67" t="s">
        <v>57</v>
      </c>
      <c r="F176" s="57" t="s">
        <v>58</v>
      </c>
      <c r="G176" s="57" t="s">
        <v>66</v>
      </c>
      <c r="H176" s="57" t="s">
        <v>206</v>
      </c>
      <c r="I176" s="62" t="s">
        <v>22</v>
      </c>
      <c r="J176" s="59">
        <f t="shared" si="2"/>
        <v>55</v>
      </c>
      <c r="K176" s="60">
        <f t="shared" si="3"/>
        <v>0</v>
      </c>
      <c r="L176" s="52"/>
    </row>
    <row r="177" spans="2:19" ht="12.75" customHeight="1" x14ac:dyDescent="0.25">
      <c r="B177" s="93"/>
      <c r="C177" s="97"/>
      <c r="D177" s="98"/>
      <c r="E177" s="67" t="s">
        <v>57</v>
      </c>
      <c r="F177" s="57" t="s">
        <v>58</v>
      </c>
      <c r="G177" s="57" t="s">
        <v>67</v>
      </c>
      <c r="H177" s="57" t="s">
        <v>206</v>
      </c>
      <c r="I177" s="62" t="s">
        <v>22</v>
      </c>
      <c r="J177" s="59">
        <f t="shared" si="2"/>
        <v>55</v>
      </c>
      <c r="K177" s="60">
        <f t="shared" si="3"/>
        <v>0</v>
      </c>
      <c r="L177" s="52"/>
    </row>
    <row r="178" spans="2:19" ht="12.75" customHeight="1" x14ac:dyDescent="0.25">
      <c r="B178" s="93"/>
      <c r="C178" s="97"/>
      <c r="D178" s="98"/>
      <c r="E178" s="67" t="s">
        <v>57</v>
      </c>
      <c r="F178" s="57" t="s">
        <v>58</v>
      </c>
      <c r="G178" s="57" t="s">
        <v>176</v>
      </c>
      <c r="H178" s="57" t="s">
        <v>206</v>
      </c>
      <c r="I178" s="62" t="s">
        <v>22</v>
      </c>
      <c r="J178" s="59">
        <f t="shared" si="2"/>
        <v>55</v>
      </c>
      <c r="K178" s="60">
        <f t="shared" si="3"/>
        <v>0</v>
      </c>
      <c r="L178" s="52"/>
    </row>
    <row r="179" spans="2:19" x14ac:dyDescent="0.25">
      <c r="B179" s="91" t="s">
        <v>207</v>
      </c>
      <c r="C179" s="95" t="s">
        <v>208</v>
      </c>
      <c r="D179" s="91" t="s">
        <v>209</v>
      </c>
      <c r="E179" s="75" t="s">
        <v>93</v>
      </c>
      <c r="F179" s="57" t="s">
        <v>94</v>
      </c>
      <c r="G179" s="57" t="s">
        <v>95</v>
      </c>
      <c r="H179" s="57" t="s">
        <v>210</v>
      </c>
      <c r="I179" s="39">
        <f>1.1+1</f>
        <v>2.1</v>
      </c>
      <c r="J179" s="59">
        <f t="shared" si="2"/>
        <v>55</v>
      </c>
      <c r="K179" s="60">
        <f t="shared" si="3"/>
        <v>0</v>
      </c>
      <c r="L179" s="52"/>
    </row>
    <row r="180" spans="2:19" x14ac:dyDescent="0.25">
      <c r="B180" s="91"/>
      <c r="C180" s="95"/>
      <c r="D180" s="91"/>
      <c r="E180" s="75" t="s">
        <v>93</v>
      </c>
      <c r="F180" s="57" t="s">
        <v>94</v>
      </c>
      <c r="G180" s="57" t="s">
        <v>211</v>
      </c>
      <c r="H180" s="57" t="s">
        <v>210</v>
      </c>
      <c r="I180" s="39">
        <f>2+1</f>
        <v>3</v>
      </c>
      <c r="J180" s="59">
        <f t="shared" ref="J180:J199" si="4">IF(E180="Línia de vida",($C$42+$C$43*I180),IF(E180="Punt d'ancoratge",$C$44,IF(E180="Barana",$C$45+$C$46*I180,IF(E180="Escala",$C$47,IF(E180="Retràctil",$C$48,"NA")))))</f>
        <v>55</v>
      </c>
      <c r="K180" s="60">
        <f t="shared" ref="K180:K199" si="5">IF(E180="Línia de vida",($D$42+$D$43*I180),IF(E180="Punt d'ancoratge",$D$44,IF(E180="Barana",$D$45+$D$46*I180,IF(E180="Escala",$D$47,IF(E180="Retràctil",$D$48,"NA")))))</f>
        <v>0</v>
      </c>
      <c r="L180" s="52"/>
    </row>
    <row r="181" spans="2:19" x14ac:dyDescent="0.25">
      <c r="B181" s="91"/>
      <c r="C181" s="95"/>
      <c r="D181" s="91"/>
      <c r="E181" s="75" t="s">
        <v>93</v>
      </c>
      <c r="F181" s="57" t="s">
        <v>94</v>
      </c>
      <c r="G181" s="57" t="s">
        <v>212</v>
      </c>
      <c r="H181" s="57" t="s">
        <v>210</v>
      </c>
      <c r="I181" s="39">
        <f>1.8+1</f>
        <v>2.8</v>
      </c>
      <c r="J181" s="59">
        <f t="shared" si="4"/>
        <v>55</v>
      </c>
      <c r="K181" s="60">
        <f t="shared" si="5"/>
        <v>0</v>
      </c>
      <c r="L181" s="52"/>
    </row>
    <row r="182" spans="2:19" x14ac:dyDescent="0.25">
      <c r="B182" s="91"/>
      <c r="C182" s="95"/>
      <c r="D182" s="91"/>
      <c r="E182" s="75" t="s">
        <v>51</v>
      </c>
      <c r="F182" s="57" t="s">
        <v>52</v>
      </c>
      <c r="G182" s="57" t="s">
        <v>53</v>
      </c>
      <c r="H182" s="57" t="s">
        <v>213</v>
      </c>
      <c r="I182" s="39">
        <v>24</v>
      </c>
      <c r="J182" s="59">
        <f t="shared" si="4"/>
        <v>82</v>
      </c>
      <c r="K182" s="60">
        <f t="shared" si="5"/>
        <v>0</v>
      </c>
      <c r="L182" s="52"/>
    </row>
    <row r="183" spans="2:19" x14ac:dyDescent="0.25">
      <c r="B183" s="91"/>
      <c r="C183" s="95"/>
      <c r="D183" s="91"/>
      <c r="E183" s="75" t="s">
        <v>51</v>
      </c>
      <c r="F183" s="57" t="s">
        <v>52</v>
      </c>
      <c r="G183" s="57" t="s">
        <v>55</v>
      </c>
      <c r="H183" s="57" t="s">
        <v>213</v>
      </c>
      <c r="I183" s="39">
        <v>17</v>
      </c>
      <c r="J183" s="59">
        <f t="shared" si="4"/>
        <v>78.5</v>
      </c>
      <c r="K183" s="60">
        <f t="shared" si="5"/>
        <v>0</v>
      </c>
      <c r="L183" s="52"/>
    </row>
    <row r="184" spans="2:19" x14ac:dyDescent="0.25">
      <c r="B184" s="91"/>
      <c r="C184" s="95"/>
      <c r="D184" s="91"/>
      <c r="E184" s="75" t="s">
        <v>51</v>
      </c>
      <c r="F184" s="57" t="s">
        <v>52</v>
      </c>
      <c r="G184" s="57" t="s">
        <v>56</v>
      </c>
      <c r="H184" s="57" t="s">
        <v>213</v>
      </c>
      <c r="I184" s="39">
        <v>36</v>
      </c>
      <c r="J184" s="59">
        <f t="shared" si="4"/>
        <v>88</v>
      </c>
      <c r="K184" s="60">
        <f t="shared" si="5"/>
        <v>0</v>
      </c>
      <c r="L184" s="52"/>
    </row>
    <row r="185" spans="2:19" x14ac:dyDescent="0.25">
      <c r="B185" s="91"/>
      <c r="C185" s="95"/>
      <c r="D185" s="91"/>
      <c r="E185" s="75" t="s">
        <v>51</v>
      </c>
      <c r="F185" s="57" t="s">
        <v>52</v>
      </c>
      <c r="G185" s="57" t="s">
        <v>86</v>
      </c>
      <c r="H185" s="57" t="s">
        <v>213</v>
      </c>
      <c r="I185" s="39">
        <v>25</v>
      </c>
      <c r="J185" s="59">
        <f t="shared" si="4"/>
        <v>82.5</v>
      </c>
      <c r="K185" s="60">
        <f t="shared" si="5"/>
        <v>0</v>
      </c>
      <c r="L185" s="52"/>
      <c r="Q185" s="94"/>
      <c r="R185" s="94"/>
      <c r="S185" s="94"/>
    </row>
    <row r="186" spans="2:19" x14ac:dyDescent="0.25">
      <c r="B186" s="91" t="s">
        <v>214</v>
      </c>
      <c r="C186" s="95" t="s">
        <v>215</v>
      </c>
      <c r="D186" s="96" t="s">
        <v>216</v>
      </c>
      <c r="E186" s="75" t="s">
        <v>93</v>
      </c>
      <c r="F186" s="77" t="s">
        <v>94</v>
      </c>
      <c r="G186" s="57" t="s">
        <v>95</v>
      </c>
      <c r="H186" s="39" t="s">
        <v>217</v>
      </c>
      <c r="I186" s="78">
        <v>3</v>
      </c>
      <c r="J186" s="59">
        <f t="shared" si="4"/>
        <v>55</v>
      </c>
      <c r="K186" s="60">
        <f t="shared" si="5"/>
        <v>0</v>
      </c>
      <c r="L186" s="52"/>
    </row>
    <row r="187" spans="2:19" x14ac:dyDescent="0.25">
      <c r="B187" s="91"/>
      <c r="C187" s="95"/>
      <c r="D187" s="96"/>
      <c r="E187" s="75" t="s">
        <v>68</v>
      </c>
      <c r="F187" s="77" t="s">
        <v>68</v>
      </c>
      <c r="G187" s="57" t="s">
        <v>69</v>
      </c>
      <c r="H187" s="39" t="s">
        <v>217</v>
      </c>
      <c r="I187" s="78">
        <f>8*1.5</f>
        <v>12</v>
      </c>
      <c r="J187" s="59">
        <f t="shared" si="4"/>
        <v>56</v>
      </c>
      <c r="K187" s="60">
        <f t="shared" si="5"/>
        <v>0</v>
      </c>
      <c r="L187" s="52"/>
    </row>
    <row r="188" spans="2:19" x14ac:dyDescent="0.25">
      <c r="B188" s="91" t="s">
        <v>218</v>
      </c>
      <c r="C188" s="95" t="s">
        <v>219</v>
      </c>
      <c r="D188" s="91" t="s">
        <v>220</v>
      </c>
      <c r="E188" s="75" t="s">
        <v>51</v>
      </c>
      <c r="F188" s="57" t="s">
        <v>52</v>
      </c>
      <c r="G188" s="57" t="s">
        <v>53</v>
      </c>
      <c r="H188" s="39" t="s">
        <v>125</v>
      </c>
      <c r="I188" s="39">
        <v>45</v>
      </c>
      <c r="J188" s="59">
        <f t="shared" si="4"/>
        <v>92.5</v>
      </c>
      <c r="K188" s="60">
        <f t="shared" si="5"/>
        <v>0</v>
      </c>
      <c r="L188" s="52"/>
    </row>
    <row r="189" spans="2:19" x14ac:dyDescent="0.25">
      <c r="B189" s="91"/>
      <c r="C189" s="95"/>
      <c r="D189" s="91"/>
      <c r="E189" s="75" t="s">
        <v>51</v>
      </c>
      <c r="F189" s="57" t="s">
        <v>52</v>
      </c>
      <c r="G189" s="57" t="s">
        <v>55</v>
      </c>
      <c r="H189" s="39" t="s">
        <v>125</v>
      </c>
      <c r="I189" s="39">
        <v>52</v>
      </c>
      <c r="J189" s="59">
        <f t="shared" si="4"/>
        <v>96</v>
      </c>
      <c r="K189" s="60">
        <f t="shared" si="5"/>
        <v>0</v>
      </c>
      <c r="L189" s="52"/>
    </row>
    <row r="190" spans="2:19" x14ac:dyDescent="0.25">
      <c r="B190" s="91"/>
      <c r="C190" s="95"/>
      <c r="D190" s="91"/>
      <c r="E190" s="67" t="s">
        <v>57</v>
      </c>
      <c r="F190" s="57" t="s">
        <v>58</v>
      </c>
      <c r="G190" s="57" t="s">
        <v>59</v>
      </c>
      <c r="H190" s="39" t="s">
        <v>221</v>
      </c>
      <c r="I190" s="39" t="s">
        <v>22</v>
      </c>
      <c r="J190" s="59">
        <f t="shared" si="4"/>
        <v>55</v>
      </c>
      <c r="K190" s="60">
        <f t="shared" si="5"/>
        <v>0</v>
      </c>
      <c r="L190" s="52"/>
    </row>
    <row r="191" spans="2:19" x14ac:dyDescent="0.25">
      <c r="B191" s="91"/>
      <c r="C191" s="95"/>
      <c r="D191" s="91"/>
      <c r="E191" s="67" t="s">
        <v>57</v>
      </c>
      <c r="F191" s="57" t="s">
        <v>58</v>
      </c>
      <c r="G191" s="57" t="s">
        <v>61</v>
      </c>
      <c r="H191" s="39" t="s">
        <v>221</v>
      </c>
      <c r="I191" s="39" t="s">
        <v>22</v>
      </c>
      <c r="J191" s="59">
        <f t="shared" si="4"/>
        <v>55</v>
      </c>
      <c r="K191" s="60">
        <f t="shared" si="5"/>
        <v>0</v>
      </c>
      <c r="L191" s="52"/>
    </row>
    <row r="192" spans="2:19" x14ac:dyDescent="0.25">
      <c r="B192" s="91"/>
      <c r="C192" s="95"/>
      <c r="D192" s="91"/>
      <c r="E192" s="75" t="s">
        <v>93</v>
      </c>
      <c r="F192" s="77" t="s">
        <v>94</v>
      </c>
      <c r="G192" s="57" t="s">
        <v>95</v>
      </c>
      <c r="H192" s="39" t="s">
        <v>222</v>
      </c>
      <c r="I192" s="39">
        <v>4</v>
      </c>
      <c r="J192" s="59">
        <f t="shared" si="4"/>
        <v>55</v>
      </c>
      <c r="K192" s="60">
        <f t="shared" si="5"/>
        <v>0</v>
      </c>
      <c r="L192" s="52"/>
    </row>
    <row r="193" spans="2:12" x14ac:dyDescent="0.25">
      <c r="B193" s="91"/>
      <c r="C193" s="95"/>
      <c r="D193" s="91"/>
      <c r="E193" s="75" t="s">
        <v>93</v>
      </c>
      <c r="F193" s="77" t="s">
        <v>91</v>
      </c>
      <c r="G193" s="57" t="s">
        <v>211</v>
      </c>
      <c r="H193" s="39" t="s">
        <v>223</v>
      </c>
      <c r="I193" s="39">
        <v>3</v>
      </c>
      <c r="J193" s="59">
        <f t="shared" si="4"/>
        <v>55</v>
      </c>
      <c r="K193" s="60">
        <f t="shared" si="5"/>
        <v>0</v>
      </c>
      <c r="L193" s="52"/>
    </row>
    <row r="194" spans="2:12" x14ac:dyDescent="0.25">
      <c r="B194" s="91" t="s">
        <v>224</v>
      </c>
      <c r="C194" s="92" t="s">
        <v>225</v>
      </c>
      <c r="D194" s="93" t="s">
        <v>226</v>
      </c>
      <c r="E194" s="75" t="s">
        <v>51</v>
      </c>
      <c r="F194" s="57" t="s">
        <v>52</v>
      </c>
      <c r="G194" s="57" t="s">
        <v>53</v>
      </c>
      <c r="H194" s="39" t="s">
        <v>227</v>
      </c>
      <c r="I194" s="39">
        <v>19</v>
      </c>
      <c r="J194" s="59">
        <f t="shared" si="4"/>
        <v>79.5</v>
      </c>
      <c r="K194" s="60">
        <f t="shared" si="5"/>
        <v>0</v>
      </c>
      <c r="L194" s="52"/>
    </row>
    <row r="195" spans="2:12" x14ac:dyDescent="0.25">
      <c r="B195" s="91"/>
      <c r="C195" s="92"/>
      <c r="D195" s="93"/>
      <c r="E195" s="75" t="s">
        <v>51</v>
      </c>
      <c r="F195" s="57" t="s">
        <v>52</v>
      </c>
      <c r="G195" s="57" t="s">
        <v>55</v>
      </c>
      <c r="H195" s="39" t="s">
        <v>227</v>
      </c>
      <c r="I195" s="39">
        <v>14</v>
      </c>
      <c r="J195" s="59">
        <f t="shared" si="4"/>
        <v>77</v>
      </c>
      <c r="K195" s="60">
        <f t="shared" si="5"/>
        <v>0</v>
      </c>
      <c r="L195" s="52"/>
    </row>
    <row r="196" spans="2:12" x14ac:dyDescent="0.25">
      <c r="B196" s="91"/>
      <c r="C196" s="92"/>
      <c r="D196" s="93"/>
      <c r="E196" s="67" t="s">
        <v>57</v>
      </c>
      <c r="F196" s="57" t="s">
        <v>58</v>
      </c>
      <c r="G196" s="57" t="s">
        <v>59</v>
      </c>
      <c r="H196" s="39" t="s">
        <v>227</v>
      </c>
      <c r="I196" s="62" t="s">
        <v>22</v>
      </c>
      <c r="J196" s="59">
        <f t="shared" si="4"/>
        <v>55</v>
      </c>
      <c r="K196" s="60">
        <f t="shared" si="5"/>
        <v>0</v>
      </c>
      <c r="L196" s="52"/>
    </row>
    <row r="197" spans="2:12" x14ac:dyDescent="0.25">
      <c r="B197" s="91"/>
      <c r="C197" s="92"/>
      <c r="D197" s="93"/>
      <c r="E197" s="67" t="s">
        <v>57</v>
      </c>
      <c r="F197" s="57" t="s">
        <v>58</v>
      </c>
      <c r="G197" s="57" t="s">
        <v>61</v>
      </c>
      <c r="H197" s="39" t="s">
        <v>227</v>
      </c>
      <c r="I197" s="62" t="s">
        <v>22</v>
      </c>
      <c r="J197" s="59">
        <f t="shared" si="4"/>
        <v>55</v>
      </c>
      <c r="K197" s="60">
        <f t="shared" si="5"/>
        <v>0</v>
      </c>
      <c r="L197" s="52"/>
    </row>
    <row r="198" spans="2:12" x14ac:dyDescent="0.25">
      <c r="B198" s="91"/>
      <c r="C198" s="92"/>
      <c r="D198" s="93"/>
      <c r="E198" s="67" t="s">
        <v>57</v>
      </c>
      <c r="F198" s="57" t="s">
        <v>58</v>
      </c>
      <c r="G198" s="57" t="s">
        <v>62</v>
      </c>
      <c r="H198" s="39" t="s">
        <v>227</v>
      </c>
      <c r="I198" s="62" t="s">
        <v>22</v>
      </c>
      <c r="J198" s="59">
        <f t="shared" si="4"/>
        <v>55</v>
      </c>
      <c r="K198" s="60">
        <f t="shared" si="5"/>
        <v>0</v>
      </c>
      <c r="L198" s="52"/>
    </row>
    <row r="199" spans="2:12" x14ac:dyDescent="0.25">
      <c r="B199" s="91"/>
      <c r="C199" s="92"/>
      <c r="D199" s="93"/>
      <c r="E199" s="67" t="s">
        <v>57</v>
      </c>
      <c r="F199" s="57" t="s">
        <v>58</v>
      </c>
      <c r="G199" s="57" t="s">
        <v>63</v>
      </c>
      <c r="H199" s="39" t="s">
        <v>227</v>
      </c>
      <c r="I199" s="62" t="s">
        <v>22</v>
      </c>
      <c r="J199" s="59">
        <f t="shared" si="4"/>
        <v>55</v>
      </c>
      <c r="K199" s="60">
        <f t="shared" si="5"/>
        <v>0</v>
      </c>
      <c r="L199" s="52"/>
    </row>
    <row r="200" spans="2:12" x14ac:dyDescent="0.25">
      <c r="B200" s="79"/>
      <c r="C200" s="80"/>
      <c r="E200" s="81"/>
      <c r="F200" s="82"/>
      <c r="G200" s="82"/>
      <c r="H200" s="82"/>
      <c r="I200" s="83"/>
      <c r="J200" s="52"/>
      <c r="K200" s="52"/>
      <c r="L200" s="52"/>
    </row>
    <row r="201" spans="2:12" x14ac:dyDescent="0.25">
      <c r="B201" s="79"/>
      <c r="C201" s="80"/>
      <c r="E201" s="81"/>
      <c r="F201" s="82"/>
      <c r="G201" s="82"/>
      <c r="H201" s="82"/>
      <c r="I201" s="83"/>
      <c r="J201" s="52"/>
      <c r="K201" s="52"/>
      <c r="L201" s="52"/>
    </row>
    <row r="209" spans="5:6" x14ac:dyDescent="0.25">
      <c r="F209" s="84"/>
    </row>
    <row r="222" spans="5:6" ht="16.5" x14ac:dyDescent="0.3">
      <c r="E222" s="85"/>
    </row>
    <row r="223" spans="5:6" ht="16.5" x14ac:dyDescent="0.3">
      <c r="E223" s="85"/>
    </row>
    <row r="224" spans="5:6" ht="16.5" x14ac:dyDescent="0.3">
      <c r="E224" s="85"/>
    </row>
    <row r="225" spans="2:6" x14ac:dyDescent="0.25">
      <c r="E225" s="86"/>
    </row>
    <row r="226" spans="2:6" x14ac:dyDescent="0.25">
      <c r="E226" s="86"/>
    </row>
    <row r="227" spans="2:6" ht="16.5" x14ac:dyDescent="0.3">
      <c r="E227" s="85"/>
    </row>
    <row r="237" spans="2:6" x14ac:dyDescent="0.25">
      <c r="B237" s="87"/>
    </row>
    <row r="239" spans="2:6" x14ac:dyDescent="0.25">
      <c r="F239" s="88"/>
    </row>
    <row r="240" spans="2:6" x14ac:dyDescent="0.25">
      <c r="F240" s="88"/>
    </row>
    <row r="241" spans="3:7" x14ac:dyDescent="0.25">
      <c r="F241" s="88"/>
    </row>
    <row r="242" spans="3:7" x14ac:dyDescent="0.25">
      <c r="F242" s="88"/>
    </row>
    <row r="243" spans="3:7" x14ac:dyDescent="0.25">
      <c r="F243" s="88"/>
    </row>
    <row r="244" spans="3:7" x14ac:dyDescent="0.25">
      <c r="F244" s="88"/>
    </row>
    <row r="245" spans="3:7" x14ac:dyDescent="0.25">
      <c r="F245" s="88"/>
    </row>
    <row r="246" spans="3:7" x14ac:dyDescent="0.25">
      <c r="F246" s="88"/>
    </row>
    <row r="247" spans="3:7" x14ac:dyDescent="0.25">
      <c r="F247" s="88"/>
    </row>
    <row r="248" spans="3:7" x14ac:dyDescent="0.25">
      <c r="F248" s="88"/>
    </row>
    <row r="249" spans="3:7" x14ac:dyDescent="0.25">
      <c r="C249" s="5"/>
      <c r="F249" s="88"/>
    </row>
    <row r="250" spans="3:7" x14ac:dyDescent="0.25">
      <c r="F250" s="88"/>
    </row>
    <row r="251" spans="3:7" x14ac:dyDescent="0.25">
      <c r="F251" s="88"/>
    </row>
    <row r="253" spans="3:7" x14ac:dyDescent="0.25">
      <c r="F253" s="50"/>
      <c r="G253" s="32"/>
    </row>
    <row r="254" spans="3:7" x14ac:dyDescent="0.25">
      <c r="F254" s="50"/>
      <c r="G254" s="32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</sheetData>
  <sheetProtection algorithmName="SHA-512" hashValue="NwYsL3OjZjucY83a3ehemzq7ZtDYV2VvxEbKjgX43yUll4gjgtaB4HJEUE4RsxHqGSXtCHivIMnQVtwFjO26hg==" saltValue="V0+ajr7y0KNJS85Mzp+yKQ==" spinCount="100000" sheet="1" objects="1" scenarios="1" selectLockedCells="1"/>
  <mergeCells count="77">
    <mergeCell ref="E8:F8"/>
    <mergeCell ref="E11:F11"/>
    <mergeCell ref="E16:H16"/>
    <mergeCell ref="I16:L16"/>
    <mergeCell ref="J22:J23"/>
    <mergeCell ref="K22:K23"/>
    <mergeCell ref="L22:L23"/>
    <mergeCell ref="J25:J26"/>
    <mergeCell ref="K25:K26"/>
    <mergeCell ref="L25:L26"/>
    <mergeCell ref="B39:B41"/>
    <mergeCell ref="C39:C41"/>
    <mergeCell ref="D39:D41"/>
    <mergeCell ref="K49:K50"/>
    <mergeCell ref="B51:B62"/>
    <mergeCell ref="C51:C62"/>
    <mergeCell ref="D51:D62"/>
    <mergeCell ref="B64:B65"/>
    <mergeCell ref="C64:C65"/>
    <mergeCell ref="D64:D65"/>
    <mergeCell ref="B49:B50"/>
    <mergeCell ref="C49:C50"/>
    <mergeCell ref="D49:D50"/>
    <mergeCell ref="E49:E50"/>
    <mergeCell ref="F49:I49"/>
    <mergeCell ref="J49:J50"/>
    <mergeCell ref="B68:B71"/>
    <mergeCell ref="C68:C71"/>
    <mergeCell ref="D68:D71"/>
    <mergeCell ref="B72:B78"/>
    <mergeCell ref="C72:C78"/>
    <mergeCell ref="D72:D78"/>
    <mergeCell ref="B81:B85"/>
    <mergeCell ref="C81:C85"/>
    <mergeCell ref="D81:D85"/>
    <mergeCell ref="B87:B88"/>
    <mergeCell ref="C87:C88"/>
    <mergeCell ref="D87:D88"/>
    <mergeCell ref="B89:B91"/>
    <mergeCell ref="C89:C91"/>
    <mergeCell ref="D89:D91"/>
    <mergeCell ref="B92:B99"/>
    <mergeCell ref="C92:C99"/>
    <mergeCell ref="D92:D99"/>
    <mergeCell ref="B100:B101"/>
    <mergeCell ref="C100:C101"/>
    <mergeCell ref="D100:D101"/>
    <mergeCell ref="B102:B103"/>
    <mergeCell ref="C102:C103"/>
    <mergeCell ref="D102:D103"/>
    <mergeCell ref="B104:B107"/>
    <mergeCell ref="C104:C107"/>
    <mergeCell ref="D104:D107"/>
    <mergeCell ref="B108:B115"/>
    <mergeCell ref="C108:C115"/>
    <mergeCell ref="D108:D115"/>
    <mergeCell ref="I137:I143"/>
    <mergeCell ref="I144:I151"/>
    <mergeCell ref="B179:B185"/>
    <mergeCell ref="C179:C185"/>
    <mergeCell ref="D179:D185"/>
    <mergeCell ref="B167:B178"/>
    <mergeCell ref="C167:C178"/>
    <mergeCell ref="D167:D178"/>
    <mergeCell ref="B117:B166"/>
    <mergeCell ref="C117:C166"/>
    <mergeCell ref="D117:D166"/>
    <mergeCell ref="B194:B199"/>
    <mergeCell ref="C194:C199"/>
    <mergeCell ref="D194:D199"/>
    <mergeCell ref="Q185:S185"/>
    <mergeCell ref="B186:B187"/>
    <mergeCell ref="C186:C187"/>
    <mergeCell ref="D186:D187"/>
    <mergeCell ref="B188:B193"/>
    <mergeCell ref="C188:C193"/>
    <mergeCell ref="D188:D193"/>
  </mergeCells>
  <dataValidations count="1">
    <dataValidation type="custom" allowBlank="1" showInputMessage="1" showErrorMessage="1" error="El valor del preu unitari ofertat ha de ser inferior o igual al preu base unitari." sqref="D22:D28 D42:D48" xr:uid="{8A4B00EB-0C20-4229-9B4D-FE13424352C0}">
      <formula1>D22&lt;=C22</formula1>
    </dataValidation>
  </dataValidations>
  <pageMargins left="0.7" right="0.7" top="0.75" bottom="0.75" header="0.3" footer="0.3"/>
  <pageSetup paperSize="9" scale="42" orientation="landscape" horizontalDpi="4294967293" verticalDpi="4294967293" r:id="rId1"/>
  <rowBreaks count="1" manualBreakCount="1">
    <brk id="3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Oferta econòmica</vt:lpstr>
      <vt:lpstr>'Oferta econòmica'!Àrea_d'impressió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de la Malla Gonzalez</dc:creator>
  <cp:lastModifiedBy>Raquel Orcera</cp:lastModifiedBy>
  <dcterms:created xsi:type="dcterms:W3CDTF">2026-04-07T12:41:03Z</dcterms:created>
  <dcterms:modified xsi:type="dcterms:W3CDTF">2026-04-23T09:25:02Z</dcterms:modified>
</cp:coreProperties>
</file>