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2" documentId="11_A0A24BFFCB2EB43C22802CADC9BB3D23258533F2" xr6:coauthVersionLast="47" xr6:coauthVersionMax="47" xr10:uidLastSave="{EE4C211C-C538-401A-9C06-35A57665492D}"/>
  <bookViews>
    <workbookView xWindow="0" yWindow="0" windowWidth="16384" windowHeight="8192" tabRatio="500" activeTab="3" xr2:uid="{00000000-000D-0000-FFFF-FFFF00000000}"/>
  </bookViews>
  <sheets>
    <sheet name="2026" sheetId="1" r:id="rId1"/>
    <sheet name="2027" sheetId="2" r:id="rId2"/>
    <sheet name="2028" sheetId="3" r:id="rId3"/>
    <sheet name="2029" sheetId="4" r:id="rId4"/>
  </sheets>
  <definedNames>
    <definedName name="_xlnm._FilterDatabase" localSheetId="0" hidden="1">'2026'!$B$1:$S$175</definedName>
    <definedName name="_xlnm._FilterDatabase" localSheetId="3" hidden="1">'2029'!$B$1:$T$171</definedName>
    <definedName name="_xlnm.Print_Area" localSheetId="0">'2026'!$B$1:$R$245</definedName>
    <definedName name="_xlnm.Print_Area" localSheetId="1">'2027'!$B$1:$Q$246</definedName>
    <definedName name="_xlnm.Print_Area" localSheetId="2">'2028'!$B$1:$Q$246</definedName>
    <definedName name="_xlnm.Print_Area" localSheetId="3">'2029'!$B$1:$R$247</definedName>
    <definedName name="Excel_BuiltIn__FilterDatabase" localSheetId="1">'2027'!$B$4:$P$162</definedName>
    <definedName name="Excel_BuiltIn__FilterDatabase" localSheetId="2">'2028'!$B$4:$P$162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38" i="3" l="1"/>
  <c r="O238" i="3"/>
  <c r="N238" i="3"/>
  <c r="M238" i="3"/>
  <c r="L238" i="3"/>
  <c r="K238" i="3"/>
  <c r="J238" i="3"/>
  <c r="G237" i="3"/>
  <c r="H237" i="3" s="1"/>
  <c r="P237" i="3" s="1"/>
  <c r="I236" i="3"/>
  <c r="G236" i="3"/>
  <c r="H236" i="3" s="1"/>
  <c r="P236" i="3" s="1"/>
  <c r="I235" i="3"/>
  <c r="G235" i="3"/>
  <c r="H235" i="3" s="1"/>
  <c r="P235" i="3" s="1"/>
  <c r="I234" i="3"/>
  <c r="G234" i="3"/>
  <c r="H234" i="3" s="1"/>
  <c r="P234" i="3" s="1"/>
  <c r="G233" i="3"/>
  <c r="H233" i="3" s="1"/>
  <c r="P233" i="3" s="1"/>
  <c r="I232" i="3"/>
  <c r="G232" i="3"/>
  <c r="H232" i="3" s="1"/>
  <c r="P232" i="3" s="1"/>
  <c r="I231" i="3"/>
  <c r="G231" i="3"/>
  <c r="H231" i="3" s="1"/>
  <c r="P231" i="3" s="1"/>
  <c r="I230" i="3"/>
  <c r="I238" i="3" s="1"/>
  <c r="G230" i="3"/>
  <c r="H230" i="3" s="1"/>
  <c r="P230" i="3" s="1"/>
  <c r="G229" i="3"/>
  <c r="H229" i="3" s="1"/>
  <c r="P229" i="3" s="1"/>
  <c r="G228" i="3"/>
  <c r="H228" i="3" s="1"/>
  <c r="P228" i="3" s="1"/>
  <c r="G227" i="3"/>
  <c r="H227" i="3" s="1"/>
  <c r="P227" i="3" s="1"/>
  <c r="G226" i="3"/>
  <c r="H226" i="3" s="1"/>
  <c r="P226" i="3" s="1"/>
  <c r="G225" i="3"/>
  <c r="H225" i="3" s="1"/>
  <c r="P225" i="3" s="1"/>
  <c r="G224" i="3"/>
  <c r="H224" i="3" s="1"/>
  <c r="P224" i="3" s="1"/>
  <c r="G223" i="3"/>
  <c r="H223" i="3" s="1"/>
  <c r="P223" i="3" s="1"/>
  <c r="G222" i="3"/>
  <c r="H222" i="3" s="1"/>
  <c r="P222" i="3" s="1"/>
  <c r="G221" i="3"/>
  <c r="H221" i="3" s="1"/>
  <c r="P221" i="3" s="1"/>
  <c r="G220" i="3"/>
  <c r="H220" i="3" s="1"/>
  <c r="P220" i="3" s="1"/>
  <c r="G219" i="3"/>
  <c r="H219" i="3" s="1"/>
  <c r="P219" i="3" s="1"/>
  <c r="G218" i="3"/>
  <c r="H218" i="3" s="1"/>
  <c r="P218" i="3" s="1"/>
  <c r="G217" i="3"/>
  <c r="H217" i="3" s="1"/>
  <c r="P217" i="3" s="1"/>
  <c r="G216" i="3"/>
  <c r="H216" i="3" s="1"/>
  <c r="P216" i="3" s="1"/>
  <c r="G215" i="3"/>
  <c r="H215" i="3" s="1"/>
  <c r="P215" i="3" s="1"/>
  <c r="G214" i="3"/>
  <c r="H214" i="3" s="1"/>
  <c r="Q212" i="3"/>
  <c r="I211" i="3"/>
  <c r="I212" i="3" s="1"/>
  <c r="G211" i="3"/>
  <c r="H211" i="3" s="1"/>
  <c r="Q209" i="3"/>
  <c r="O209" i="3"/>
  <c r="N209" i="3"/>
  <c r="K209" i="3"/>
  <c r="J209" i="3"/>
  <c r="M208" i="3"/>
  <c r="M209" i="3" s="1"/>
  <c r="L208" i="3"/>
  <c r="G208" i="3"/>
  <c r="I207" i="3"/>
  <c r="I209" i="3" s="1"/>
  <c r="G207" i="3"/>
  <c r="H207" i="3" s="1"/>
  <c r="Q205" i="3"/>
  <c r="O205" i="3"/>
  <c r="N205" i="3"/>
  <c r="M205" i="3"/>
  <c r="L205" i="3"/>
  <c r="K205" i="3"/>
  <c r="J205" i="3"/>
  <c r="I204" i="3"/>
  <c r="I205" i="3" s="1"/>
  <c r="G204" i="3"/>
  <c r="H204" i="3" s="1"/>
  <c r="Q202" i="3"/>
  <c r="O202" i="3"/>
  <c r="N202" i="3"/>
  <c r="M202" i="3"/>
  <c r="L202" i="3"/>
  <c r="K202" i="3"/>
  <c r="J202" i="3"/>
  <c r="P201" i="3"/>
  <c r="G200" i="3"/>
  <c r="H200" i="3" s="1"/>
  <c r="P200" i="3" s="1"/>
  <c r="G199" i="3"/>
  <c r="H199" i="3" s="1"/>
  <c r="P199" i="3" s="1"/>
  <c r="P198" i="3"/>
  <c r="G197" i="3"/>
  <c r="H197" i="3" s="1"/>
  <c r="P197" i="3" s="1"/>
  <c r="G196" i="3"/>
  <c r="H196" i="3" s="1"/>
  <c r="P196" i="3" s="1"/>
  <c r="G195" i="3"/>
  <c r="H195" i="3" s="1"/>
  <c r="P195" i="3" s="1"/>
  <c r="G194" i="3"/>
  <c r="H194" i="3" s="1"/>
  <c r="P194" i="3" s="1"/>
  <c r="G193" i="3"/>
  <c r="H193" i="3" s="1"/>
  <c r="P193" i="3" s="1"/>
  <c r="I192" i="3"/>
  <c r="I202" i="3" s="1"/>
  <c r="G192" i="3"/>
  <c r="H192" i="3" s="1"/>
  <c r="Q190" i="3"/>
  <c r="Q240" i="3" s="1"/>
  <c r="O190" i="3"/>
  <c r="O240" i="3" s="1"/>
  <c r="N190" i="3"/>
  <c r="N240" i="3" s="1"/>
  <c r="L189" i="3"/>
  <c r="G189" i="3"/>
  <c r="M189" i="3" s="1"/>
  <c r="I188" i="3"/>
  <c r="G188" i="3"/>
  <c r="H188" i="3" s="1"/>
  <c r="P188" i="3" s="1"/>
  <c r="L187" i="3"/>
  <c r="G187" i="3"/>
  <c r="M187" i="3" s="1"/>
  <c r="I186" i="3"/>
  <c r="G186" i="3"/>
  <c r="H186" i="3" s="1"/>
  <c r="P186" i="3" s="1"/>
  <c r="L183" i="3"/>
  <c r="G183" i="3"/>
  <c r="M183" i="3" s="1"/>
  <c r="I182" i="3"/>
  <c r="G182" i="3"/>
  <c r="H182" i="3" s="1"/>
  <c r="P182" i="3" s="1"/>
  <c r="L181" i="3"/>
  <c r="G181" i="3"/>
  <c r="M181" i="3" s="1"/>
  <c r="G180" i="3"/>
  <c r="H180" i="3" s="1"/>
  <c r="P180" i="3" s="1"/>
  <c r="I179" i="3"/>
  <c r="G179" i="3"/>
  <c r="H179" i="3" s="1"/>
  <c r="P179" i="3" s="1"/>
  <c r="L175" i="3"/>
  <c r="G175" i="3"/>
  <c r="G174" i="3"/>
  <c r="H174" i="3" s="1"/>
  <c r="P174" i="3" s="1"/>
  <c r="I168" i="3"/>
  <c r="G168" i="3"/>
  <c r="H168" i="3" s="1"/>
  <c r="P168" i="3" s="1"/>
  <c r="G167" i="3"/>
  <c r="H167" i="3" s="1"/>
  <c r="P167" i="3" s="1"/>
  <c r="I166" i="3"/>
  <c r="G166" i="3"/>
  <c r="H166" i="3" s="1"/>
  <c r="P166" i="3" s="1"/>
  <c r="P165" i="3"/>
  <c r="P164" i="3"/>
  <c r="I163" i="3"/>
  <c r="G163" i="3"/>
  <c r="H163" i="3" s="1"/>
  <c r="P163" i="3" s="1"/>
  <c r="I162" i="3"/>
  <c r="G162" i="3"/>
  <c r="H162" i="3" s="1"/>
  <c r="P162" i="3" s="1"/>
  <c r="I161" i="3"/>
  <c r="G161" i="3"/>
  <c r="H161" i="3" s="1"/>
  <c r="P161" i="3" s="1"/>
  <c r="I160" i="3"/>
  <c r="G160" i="3"/>
  <c r="H160" i="3" s="1"/>
  <c r="P160" i="3" s="1"/>
  <c r="I159" i="3"/>
  <c r="G159" i="3"/>
  <c r="H159" i="3" s="1"/>
  <c r="P159" i="3" s="1"/>
  <c r="I158" i="3"/>
  <c r="G158" i="3"/>
  <c r="H158" i="3" s="1"/>
  <c r="P158" i="3" s="1"/>
  <c r="I157" i="3"/>
  <c r="G157" i="3"/>
  <c r="H157" i="3" s="1"/>
  <c r="P157" i="3" s="1"/>
  <c r="I156" i="3"/>
  <c r="G156" i="3"/>
  <c r="H156" i="3" s="1"/>
  <c r="P156" i="3" s="1"/>
  <c r="I155" i="3"/>
  <c r="G155" i="3"/>
  <c r="H155" i="3" s="1"/>
  <c r="P155" i="3" s="1"/>
  <c r="P154" i="3"/>
  <c r="I153" i="3"/>
  <c r="G153" i="3"/>
  <c r="H153" i="3" s="1"/>
  <c r="P153" i="3" s="1"/>
  <c r="I152" i="3"/>
  <c r="G152" i="3"/>
  <c r="H152" i="3" s="1"/>
  <c r="P152" i="3" s="1"/>
  <c r="I151" i="3"/>
  <c r="G151" i="3"/>
  <c r="H151" i="3" s="1"/>
  <c r="P151" i="3" s="1"/>
  <c r="I150" i="3"/>
  <c r="G150" i="3"/>
  <c r="H150" i="3" s="1"/>
  <c r="P150" i="3" s="1"/>
  <c r="G149" i="3"/>
  <c r="H149" i="3" s="1"/>
  <c r="P149" i="3" s="1"/>
  <c r="G148" i="3"/>
  <c r="H148" i="3" s="1"/>
  <c r="P148" i="3" s="1"/>
  <c r="I147" i="3"/>
  <c r="G147" i="3"/>
  <c r="H147" i="3" s="1"/>
  <c r="P147" i="3" s="1"/>
  <c r="I146" i="3"/>
  <c r="G146" i="3"/>
  <c r="H146" i="3" s="1"/>
  <c r="P146" i="3" s="1"/>
  <c r="G145" i="3"/>
  <c r="H145" i="3" s="1"/>
  <c r="P145" i="3" s="1"/>
  <c r="I144" i="3"/>
  <c r="G144" i="3"/>
  <c r="H144" i="3" s="1"/>
  <c r="P144" i="3" s="1"/>
  <c r="P143" i="3"/>
  <c r="I142" i="3"/>
  <c r="G142" i="3"/>
  <c r="H142" i="3" s="1"/>
  <c r="P142" i="3" s="1"/>
  <c r="I141" i="3"/>
  <c r="G141" i="3"/>
  <c r="H141" i="3" s="1"/>
  <c r="P141" i="3" s="1"/>
  <c r="I140" i="3"/>
  <c r="G140" i="3"/>
  <c r="H140" i="3" s="1"/>
  <c r="P140" i="3" s="1"/>
  <c r="I139" i="3"/>
  <c r="G139" i="3"/>
  <c r="H139" i="3" s="1"/>
  <c r="P139" i="3" s="1"/>
  <c r="I138" i="3"/>
  <c r="G138" i="3"/>
  <c r="H138" i="3" s="1"/>
  <c r="P138" i="3" s="1"/>
  <c r="I137" i="3"/>
  <c r="G137" i="3"/>
  <c r="H137" i="3" s="1"/>
  <c r="P137" i="3" s="1"/>
  <c r="I136" i="3"/>
  <c r="G136" i="3"/>
  <c r="H136" i="3" s="1"/>
  <c r="P136" i="3" s="1"/>
  <c r="I135" i="3"/>
  <c r="G135" i="3"/>
  <c r="H135" i="3" s="1"/>
  <c r="P135" i="3" s="1"/>
  <c r="I134" i="3"/>
  <c r="G134" i="3"/>
  <c r="H134" i="3" s="1"/>
  <c r="P134" i="3" s="1"/>
  <c r="I133" i="3"/>
  <c r="G133" i="3"/>
  <c r="H133" i="3" s="1"/>
  <c r="P133" i="3" s="1"/>
  <c r="I132" i="3"/>
  <c r="G132" i="3"/>
  <c r="H132" i="3" s="1"/>
  <c r="P132" i="3" s="1"/>
  <c r="L131" i="3"/>
  <c r="G131" i="3"/>
  <c r="M131" i="3" s="1"/>
  <c r="I130" i="3"/>
  <c r="G130" i="3"/>
  <c r="H130" i="3" s="1"/>
  <c r="P130" i="3" s="1"/>
  <c r="L129" i="3"/>
  <c r="G129" i="3"/>
  <c r="M129" i="3" s="1"/>
  <c r="I128" i="3"/>
  <c r="G128" i="3"/>
  <c r="H128" i="3" s="1"/>
  <c r="P128" i="3" s="1"/>
  <c r="L127" i="3"/>
  <c r="G127" i="3"/>
  <c r="M127" i="3" s="1"/>
  <c r="I126" i="3"/>
  <c r="G126" i="3"/>
  <c r="H126" i="3" s="1"/>
  <c r="P126" i="3" s="1"/>
  <c r="L125" i="3"/>
  <c r="G125" i="3"/>
  <c r="M125" i="3" s="1"/>
  <c r="I124" i="3"/>
  <c r="G124" i="3"/>
  <c r="H124" i="3" s="1"/>
  <c r="P124" i="3" s="1"/>
  <c r="L123" i="3"/>
  <c r="G123" i="3"/>
  <c r="M123" i="3" s="1"/>
  <c r="I122" i="3"/>
  <c r="G122" i="3"/>
  <c r="H122" i="3" s="1"/>
  <c r="P122" i="3" s="1"/>
  <c r="I121" i="3"/>
  <c r="G121" i="3"/>
  <c r="H121" i="3" s="1"/>
  <c r="P121" i="3" s="1"/>
  <c r="L120" i="3"/>
  <c r="G120" i="3"/>
  <c r="M120" i="3" s="1"/>
  <c r="G119" i="3"/>
  <c r="H119" i="3" s="1"/>
  <c r="P119" i="3" s="1"/>
  <c r="I118" i="3"/>
  <c r="G118" i="3"/>
  <c r="H118" i="3" s="1"/>
  <c r="P118" i="3" s="1"/>
  <c r="L117" i="3"/>
  <c r="G117" i="3"/>
  <c r="M117" i="3" s="1"/>
  <c r="G116" i="3"/>
  <c r="H116" i="3" s="1"/>
  <c r="P116" i="3" s="1"/>
  <c r="I115" i="3"/>
  <c r="G115" i="3"/>
  <c r="H115" i="3" s="1"/>
  <c r="P115" i="3" s="1"/>
  <c r="L114" i="3"/>
  <c r="G114" i="3"/>
  <c r="M114" i="3" s="1"/>
  <c r="G113" i="3"/>
  <c r="H113" i="3" s="1"/>
  <c r="P113" i="3" s="1"/>
  <c r="I112" i="3"/>
  <c r="G112" i="3"/>
  <c r="H112" i="3" s="1"/>
  <c r="P112" i="3" s="1"/>
  <c r="I111" i="3"/>
  <c r="G111" i="3"/>
  <c r="H111" i="3" s="1"/>
  <c r="P111" i="3" s="1"/>
  <c r="I110" i="3"/>
  <c r="G110" i="3"/>
  <c r="H110" i="3" s="1"/>
  <c r="P110" i="3" s="1"/>
  <c r="G109" i="3"/>
  <c r="H109" i="3" s="1"/>
  <c r="P109" i="3" s="1"/>
  <c r="I108" i="3"/>
  <c r="G108" i="3"/>
  <c r="H108" i="3" s="1"/>
  <c r="P108" i="3" s="1"/>
  <c r="I107" i="3"/>
  <c r="G107" i="3"/>
  <c r="H107" i="3" s="1"/>
  <c r="P107" i="3" s="1"/>
  <c r="L106" i="3"/>
  <c r="G106" i="3"/>
  <c r="M106" i="3" s="1"/>
  <c r="I105" i="3"/>
  <c r="G105" i="3"/>
  <c r="H105" i="3" s="1"/>
  <c r="P105" i="3" s="1"/>
  <c r="L104" i="3"/>
  <c r="G104" i="3"/>
  <c r="M104" i="3" s="1"/>
  <c r="I103" i="3"/>
  <c r="G103" i="3"/>
  <c r="H103" i="3" s="1"/>
  <c r="P103" i="3" s="1"/>
  <c r="I102" i="3"/>
  <c r="G102" i="3"/>
  <c r="H102" i="3" s="1"/>
  <c r="P102" i="3" s="1"/>
  <c r="L101" i="3"/>
  <c r="G101" i="3"/>
  <c r="M101" i="3" s="1"/>
  <c r="I100" i="3"/>
  <c r="G100" i="3"/>
  <c r="H100" i="3" s="1"/>
  <c r="P100" i="3" s="1"/>
  <c r="I99" i="3"/>
  <c r="G99" i="3"/>
  <c r="H99" i="3" s="1"/>
  <c r="P99" i="3" s="1"/>
  <c r="G98" i="3"/>
  <c r="H98" i="3" s="1"/>
  <c r="P98" i="3" s="1"/>
  <c r="I97" i="3"/>
  <c r="G97" i="3"/>
  <c r="H97" i="3" s="1"/>
  <c r="P97" i="3" s="1"/>
  <c r="L96" i="3"/>
  <c r="G96" i="3"/>
  <c r="M96" i="3" s="1"/>
  <c r="G95" i="3"/>
  <c r="H95" i="3" s="1"/>
  <c r="P95" i="3" s="1"/>
  <c r="I94" i="3"/>
  <c r="G94" i="3"/>
  <c r="H94" i="3" s="1"/>
  <c r="P94" i="3" s="1"/>
  <c r="G93" i="3"/>
  <c r="H93" i="3" s="1"/>
  <c r="P93" i="3" s="1"/>
  <c r="I92" i="3"/>
  <c r="G92" i="3"/>
  <c r="H92" i="3" s="1"/>
  <c r="P92" i="3" s="1"/>
  <c r="G91" i="3"/>
  <c r="H91" i="3" s="1"/>
  <c r="P91" i="3" s="1"/>
  <c r="G90" i="3"/>
  <c r="H90" i="3" s="1"/>
  <c r="P90" i="3" s="1"/>
  <c r="I89" i="3"/>
  <c r="G89" i="3"/>
  <c r="H89" i="3" s="1"/>
  <c r="P89" i="3" s="1"/>
  <c r="I88" i="3"/>
  <c r="G88" i="3"/>
  <c r="H88" i="3" s="1"/>
  <c r="P88" i="3" s="1"/>
  <c r="I87" i="3"/>
  <c r="G87" i="3"/>
  <c r="H87" i="3" s="1"/>
  <c r="P87" i="3" s="1"/>
  <c r="I86" i="3"/>
  <c r="G86" i="3"/>
  <c r="H86" i="3" s="1"/>
  <c r="P86" i="3" s="1"/>
  <c r="I85" i="3"/>
  <c r="G85" i="3"/>
  <c r="H85" i="3" s="1"/>
  <c r="P85" i="3" s="1"/>
  <c r="I84" i="3"/>
  <c r="G84" i="3"/>
  <c r="H84" i="3" s="1"/>
  <c r="P84" i="3" s="1"/>
  <c r="I83" i="3"/>
  <c r="G83" i="3"/>
  <c r="H83" i="3" s="1"/>
  <c r="P83" i="3" s="1"/>
  <c r="I82" i="3"/>
  <c r="G82" i="3"/>
  <c r="H82" i="3" s="1"/>
  <c r="P82" i="3" s="1"/>
  <c r="I81" i="3"/>
  <c r="G81" i="3"/>
  <c r="H81" i="3" s="1"/>
  <c r="P81" i="3" s="1"/>
  <c r="I80" i="3"/>
  <c r="G80" i="3"/>
  <c r="H80" i="3" s="1"/>
  <c r="P80" i="3" s="1"/>
  <c r="K79" i="3"/>
  <c r="G79" i="3"/>
  <c r="J79" i="3" s="1"/>
  <c r="P79" i="3" s="1"/>
  <c r="I78" i="3"/>
  <c r="G78" i="3"/>
  <c r="H78" i="3" s="1"/>
  <c r="P78" i="3" s="1"/>
  <c r="K77" i="3"/>
  <c r="G77" i="3"/>
  <c r="J77" i="3" s="1"/>
  <c r="P77" i="3" s="1"/>
  <c r="I76" i="3"/>
  <c r="G76" i="3"/>
  <c r="H76" i="3" s="1"/>
  <c r="P76" i="3" s="1"/>
  <c r="K75" i="3"/>
  <c r="G75" i="3"/>
  <c r="J75" i="3" s="1"/>
  <c r="P75" i="3" s="1"/>
  <c r="I74" i="3"/>
  <c r="G74" i="3"/>
  <c r="H74" i="3" s="1"/>
  <c r="P74" i="3" s="1"/>
  <c r="K73" i="3"/>
  <c r="G73" i="3"/>
  <c r="J73" i="3" s="1"/>
  <c r="P73" i="3" s="1"/>
  <c r="I72" i="3"/>
  <c r="G72" i="3"/>
  <c r="H72" i="3" s="1"/>
  <c r="P72" i="3" s="1"/>
  <c r="K71" i="3"/>
  <c r="G71" i="3"/>
  <c r="J71" i="3" s="1"/>
  <c r="P71" i="3" s="1"/>
  <c r="I70" i="3"/>
  <c r="G70" i="3"/>
  <c r="H70" i="3" s="1"/>
  <c r="P70" i="3" s="1"/>
  <c r="I69" i="3"/>
  <c r="G69" i="3"/>
  <c r="H69" i="3" s="1"/>
  <c r="P69" i="3" s="1"/>
  <c r="I68" i="3"/>
  <c r="G68" i="3"/>
  <c r="H68" i="3" s="1"/>
  <c r="P68" i="3" s="1"/>
  <c r="I67" i="3"/>
  <c r="G67" i="3"/>
  <c r="H67" i="3" s="1"/>
  <c r="P67" i="3" s="1"/>
  <c r="K66" i="3"/>
  <c r="G66" i="3"/>
  <c r="J66" i="3" s="1"/>
  <c r="P66" i="3" s="1"/>
  <c r="I65" i="3"/>
  <c r="G65" i="3"/>
  <c r="H65" i="3" s="1"/>
  <c r="P65" i="3" s="1"/>
  <c r="K64" i="3"/>
  <c r="G64" i="3"/>
  <c r="J64" i="3" s="1"/>
  <c r="P64" i="3" s="1"/>
  <c r="I63" i="3"/>
  <c r="G63" i="3"/>
  <c r="H63" i="3" s="1"/>
  <c r="P63" i="3" s="1"/>
  <c r="K62" i="3"/>
  <c r="G62" i="3"/>
  <c r="J62" i="3" s="1"/>
  <c r="P62" i="3" s="1"/>
  <c r="I61" i="3"/>
  <c r="G61" i="3"/>
  <c r="H61" i="3" s="1"/>
  <c r="P61" i="3" s="1"/>
  <c r="I60" i="3"/>
  <c r="G60" i="3"/>
  <c r="H60" i="3" s="1"/>
  <c r="P60" i="3" s="1"/>
  <c r="K59" i="3"/>
  <c r="G59" i="3"/>
  <c r="J59" i="3" s="1"/>
  <c r="P59" i="3" s="1"/>
  <c r="I58" i="3"/>
  <c r="G58" i="3"/>
  <c r="H58" i="3" s="1"/>
  <c r="P58" i="3" s="1"/>
  <c r="K57" i="3"/>
  <c r="G57" i="3"/>
  <c r="J57" i="3" s="1"/>
  <c r="P57" i="3" s="1"/>
  <c r="I56" i="3"/>
  <c r="G56" i="3"/>
  <c r="H56" i="3" s="1"/>
  <c r="P56" i="3" s="1"/>
  <c r="K55" i="3"/>
  <c r="G55" i="3"/>
  <c r="J55" i="3" s="1"/>
  <c r="P55" i="3" s="1"/>
  <c r="I54" i="3"/>
  <c r="G54" i="3"/>
  <c r="H54" i="3" s="1"/>
  <c r="P54" i="3" s="1"/>
  <c r="K53" i="3"/>
  <c r="K190" i="3" s="1"/>
  <c r="K240" i="3" s="1"/>
  <c r="G53" i="3"/>
  <c r="J53" i="3" s="1"/>
  <c r="I52" i="3"/>
  <c r="G52" i="3"/>
  <c r="H52" i="3" s="1"/>
  <c r="P52" i="3" s="1"/>
  <c r="I51" i="3"/>
  <c r="G51" i="3"/>
  <c r="H51" i="3" s="1"/>
  <c r="P51" i="3" s="1"/>
  <c r="I50" i="3"/>
  <c r="G50" i="3"/>
  <c r="H50" i="3" s="1"/>
  <c r="P50" i="3" s="1"/>
  <c r="I49" i="3"/>
  <c r="G49" i="3"/>
  <c r="H49" i="3" s="1"/>
  <c r="P49" i="3" s="1"/>
  <c r="I48" i="3"/>
  <c r="G48" i="3"/>
  <c r="H48" i="3" s="1"/>
  <c r="P48" i="3" s="1"/>
  <c r="I47" i="3"/>
  <c r="G47" i="3"/>
  <c r="H47" i="3" s="1"/>
  <c r="P47" i="3" s="1"/>
  <c r="I46" i="3"/>
  <c r="G46" i="3"/>
  <c r="H46" i="3" s="1"/>
  <c r="P46" i="3" s="1"/>
  <c r="I45" i="3"/>
  <c r="G45" i="3"/>
  <c r="H45" i="3" s="1"/>
  <c r="P45" i="3" s="1"/>
  <c r="I44" i="3"/>
  <c r="G44" i="3"/>
  <c r="H44" i="3" s="1"/>
  <c r="P44" i="3" s="1"/>
  <c r="I43" i="3"/>
  <c r="G43" i="3"/>
  <c r="H43" i="3" s="1"/>
  <c r="P43" i="3" s="1"/>
  <c r="I42" i="3"/>
  <c r="G42" i="3"/>
  <c r="H42" i="3" s="1"/>
  <c r="P42" i="3" s="1"/>
  <c r="I41" i="3"/>
  <c r="G41" i="3"/>
  <c r="H41" i="3" s="1"/>
  <c r="P41" i="3" s="1"/>
  <c r="I40" i="3"/>
  <c r="G40" i="3"/>
  <c r="H40" i="3" s="1"/>
  <c r="P40" i="3" s="1"/>
  <c r="I39" i="3"/>
  <c r="G39" i="3"/>
  <c r="H39" i="3" s="1"/>
  <c r="P39" i="3" s="1"/>
  <c r="G38" i="3"/>
  <c r="H38" i="3" s="1"/>
  <c r="P38" i="3" s="1"/>
  <c r="I37" i="3"/>
  <c r="G37" i="3"/>
  <c r="H37" i="3" s="1"/>
  <c r="P37" i="3" s="1"/>
  <c r="I36" i="3"/>
  <c r="G36" i="3"/>
  <c r="H36" i="3" s="1"/>
  <c r="P36" i="3" s="1"/>
  <c r="I35" i="3"/>
  <c r="G35" i="3"/>
  <c r="H35" i="3" s="1"/>
  <c r="P35" i="3" s="1"/>
  <c r="I34" i="3"/>
  <c r="G34" i="3"/>
  <c r="H34" i="3" s="1"/>
  <c r="P34" i="3" s="1"/>
  <c r="I33" i="3"/>
  <c r="G33" i="3"/>
  <c r="H33" i="3" s="1"/>
  <c r="P33" i="3" s="1"/>
  <c r="I31" i="3"/>
  <c r="G31" i="3"/>
  <c r="H31" i="3" s="1"/>
  <c r="P31" i="3" s="1"/>
  <c r="I30" i="3"/>
  <c r="G30" i="3"/>
  <c r="H30" i="3" s="1"/>
  <c r="P30" i="3" s="1"/>
  <c r="I29" i="3"/>
  <c r="G29" i="3"/>
  <c r="H29" i="3" s="1"/>
  <c r="P29" i="3" s="1"/>
  <c r="I28" i="3"/>
  <c r="G28" i="3"/>
  <c r="H28" i="3" s="1"/>
  <c r="P28" i="3" s="1"/>
  <c r="I27" i="3"/>
  <c r="G27" i="3"/>
  <c r="H27" i="3" s="1"/>
  <c r="P27" i="3" s="1"/>
  <c r="I26" i="3"/>
  <c r="G26" i="3"/>
  <c r="H26" i="3" s="1"/>
  <c r="P26" i="3" s="1"/>
  <c r="I25" i="3"/>
  <c r="G25" i="3"/>
  <c r="H25" i="3" s="1"/>
  <c r="P25" i="3" s="1"/>
  <c r="I24" i="3"/>
  <c r="G24" i="3"/>
  <c r="H24" i="3" s="1"/>
  <c r="P24" i="3" s="1"/>
  <c r="I23" i="3"/>
  <c r="G23" i="3"/>
  <c r="H23" i="3" s="1"/>
  <c r="P23" i="3" s="1"/>
  <c r="L22" i="3"/>
  <c r="G22" i="3"/>
  <c r="M22" i="3" s="1"/>
  <c r="G21" i="3"/>
  <c r="H21" i="3" s="1"/>
  <c r="P21" i="3" s="1"/>
  <c r="I20" i="3"/>
  <c r="G20" i="3"/>
  <c r="H20" i="3" s="1"/>
  <c r="P20" i="3" s="1"/>
  <c r="I19" i="3"/>
  <c r="G19" i="3"/>
  <c r="H19" i="3" s="1"/>
  <c r="P19" i="3" s="1"/>
  <c r="L18" i="3"/>
  <c r="G18" i="3"/>
  <c r="M18" i="3" s="1"/>
  <c r="I17" i="3"/>
  <c r="G17" i="3"/>
  <c r="H17" i="3" s="1"/>
  <c r="P17" i="3" s="1"/>
  <c r="I16" i="3"/>
  <c r="G16" i="3"/>
  <c r="H16" i="3" s="1"/>
  <c r="P16" i="3" s="1"/>
  <c r="G15" i="3"/>
  <c r="H15" i="3" s="1"/>
  <c r="P15" i="3" s="1"/>
  <c r="L14" i="3"/>
  <c r="G14" i="3"/>
  <c r="M14" i="3" s="1"/>
  <c r="I13" i="3"/>
  <c r="G13" i="3"/>
  <c r="H13" i="3" s="1"/>
  <c r="P13" i="3" s="1"/>
  <c r="L12" i="3"/>
  <c r="G12" i="3"/>
  <c r="M12" i="3" s="1"/>
  <c r="I11" i="3"/>
  <c r="G11" i="3"/>
  <c r="H11" i="3" s="1"/>
  <c r="P11" i="3" s="1"/>
  <c r="L10" i="3"/>
  <c r="G10" i="3"/>
  <c r="M10" i="3" s="1"/>
  <c r="I9" i="3"/>
  <c r="G9" i="3"/>
  <c r="H9" i="3" s="1"/>
  <c r="P9" i="3" s="1"/>
  <c r="I8" i="3"/>
  <c r="G8" i="3"/>
  <c r="H8" i="3" s="1"/>
  <c r="P8" i="3" s="1"/>
  <c r="G7" i="3"/>
  <c r="H7" i="3" s="1"/>
  <c r="P7" i="3" s="1"/>
  <c r="I6" i="3"/>
  <c r="G6" i="3"/>
  <c r="H6" i="3" s="1"/>
  <c r="P6" i="3" s="1"/>
  <c r="I5" i="3"/>
  <c r="G5" i="3"/>
  <c r="H5" i="3" s="1"/>
  <c r="P5" i="3" s="1"/>
  <c r="I4" i="3"/>
  <c r="G4" i="3"/>
  <c r="H4" i="3" s="1"/>
  <c r="P4" i="3" s="1"/>
  <c r="G3" i="3"/>
  <c r="H3" i="3" s="1"/>
  <c r="P3" i="3" s="1"/>
  <c r="I2" i="3"/>
  <c r="I190" i="3" s="1"/>
  <c r="I240" i="3" s="1"/>
  <c r="G2" i="3"/>
  <c r="H2" i="3" s="1"/>
  <c r="Q238" i="2"/>
  <c r="O238" i="2"/>
  <c r="N238" i="2"/>
  <c r="M238" i="2"/>
  <c r="L238" i="2"/>
  <c r="K238" i="2"/>
  <c r="J238" i="2"/>
  <c r="G237" i="2"/>
  <c r="H237" i="2" s="1"/>
  <c r="P237" i="2" s="1"/>
  <c r="I236" i="2"/>
  <c r="G236" i="2"/>
  <c r="H236" i="2" s="1"/>
  <c r="P236" i="2" s="1"/>
  <c r="I235" i="2"/>
  <c r="G235" i="2"/>
  <c r="H235" i="2" s="1"/>
  <c r="P235" i="2" s="1"/>
  <c r="I234" i="2"/>
  <c r="G234" i="2"/>
  <c r="H234" i="2" s="1"/>
  <c r="P234" i="2" s="1"/>
  <c r="G233" i="2"/>
  <c r="H233" i="2" s="1"/>
  <c r="P233" i="2" s="1"/>
  <c r="I232" i="2"/>
  <c r="G232" i="2"/>
  <c r="H232" i="2" s="1"/>
  <c r="P232" i="2" s="1"/>
  <c r="I231" i="2"/>
  <c r="G231" i="2"/>
  <c r="H231" i="2" s="1"/>
  <c r="P231" i="2" s="1"/>
  <c r="I230" i="2"/>
  <c r="I238" i="2" s="1"/>
  <c r="G230" i="2"/>
  <c r="H230" i="2" s="1"/>
  <c r="P230" i="2" s="1"/>
  <c r="G229" i="2"/>
  <c r="H229" i="2" s="1"/>
  <c r="P229" i="2" s="1"/>
  <c r="G228" i="2"/>
  <c r="H228" i="2" s="1"/>
  <c r="P228" i="2" s="1"/>
  <c r="G227" i="2"/>
  <c r="H227" i="2" s="1"/>
  <c r="P227" i="2" s="1"/>
  <c r="G226" i="2"/>
  <c r="H226" i="2" s="1"/>
  <c r="P226" i="2" s="1"/>
  <c r="G225" i="2"/>
  <c r="H225" i="2" s="1"/>
  <c r="P225" i="2" s="1"/>
  <c r="G224" i="2"/>
  <c r="H224" i="2" s="1"/>
  <c r="P224" i="2" s="1"/>
  <c r="G223" i="2"/>
  <c r="H223" i="2" s="1"/>
  <c r="P223" i="2" s="1"/>
  <c r="G222" i="2"/>
  <c r="H222" i="2" s="1"/>
  <c r="P222" i="2" s="1"/>
  <c r="G221" i="2"/>
  <c r="H221" i="2" s="1"/>
  <c r="P221" i="2" s="1"/>
  <c r="G220" i="2"/>
  <c r="H220" i="2" s="1"/>
  <c r="P220" i="2" s="1"/>
  <c r="G219" i="2"/>
  <c r="H219" i="2" s="1"/>
  <c r="P219" i="2" s="1"/>
  <c r="G218" i="2"/>
  <c r="H218" i="2" s="1"/>
  <c r="P218" i="2" s="1"/>
  <c r="G217" i="2"/>
  <c r="H217" i="2" s="1"/>
  <c r="P217" i="2" s="1"/>
  <c r="G216" i="2"/>
  <c r="H216" i="2" s="1"/>
  <c r="P216" i="2" s="1"/>
  <c r="G215" i="2"/>
  <c r="H215" i="2" s="1"/>
  <c r="P215" i="2" s="1"/>
  <c r="G214" i="2"/>
  <c r="H214" i="2" s="1"/>
  <c r="Q212" i="2"/>
  <c r="I211" i="2"/>
  <c r="I212" i="2" s="1"/>
  <c r="G211" i="2"/>
  <c r="H211" i="2" s="1"/>
  <c r="Q209" i="2"/>
  <c r="O209" i="2"/>
  <c r="N209" i="2"/>
  <c r="K209" i="2"/>
  <c r="J209" i="2"/>
  <c r="M208" i="2"/>
  <c r="M209" i="2" s="1"/>
  <c r="L208" i="2"/>
  <c r="G208" i="2"/>
  <c r="I207" i="2"/>
  <c r="I209" i="2" s="1"/>
  <c r="G207" i="2"/>
  <c r="H207" i="2" s="1"/>
  <c r="Q205" i="2"/>
  <c r="O205" i="2"/>
  <c r="N205" i="2"/>
  <c r="M205" i="2"/>
  <c r="L205" i="2"/>
  <c r="K205" i="2"/>
  <c r="J205" i="2"/>
  <c r="I204" i="2"/>
  <c r="I205" i="2" s="1"/>
  <c r="G204" i="2"/>
  <c r="H204" i="2" s="1"/>
  <c r="Q202" i="2"/>
  <c r="O202" i="2"/>
  <c r="N202" i="2"/>
  <c r="M202" i="2"/>
  <c r="L202" i="2"/>
  <c r="K202" i="2"/>
  <c r="J202" i="2"/>
  <c r="P201" i="2"/>
  <c r="G200" i="2"/>
  <c r="H200" i="2" s="1"/>
  <c r="P200" i="2" s="1"/>
  <c r="G199" i="2"/>
  <c r="H199" i="2" s="1"/>
  <c r="P199" i="2" s="1"/>
  <c r="P198" i="2"/>
  <c r="G197" i="2"/>
  <c r="H197" i="2" s="1"/>
  <c r="P197" i="2" s="1"/>
  <c r="G196" i="2"/>
  <c r="H196" i="2" s="1"/>
  <c r="P196" i="2" s="1"/>
  <c r="G195" i="2"/>
  <c r="H195" i="2" s="1"/>
  <c r="P195" i="2" s="1"/>
  <c r="G194" i="2"/>
  <c r="H194" i="2" s="1"/>
  <c r="P194" i="2" s="1"/>
  <c r="G193" i="2"/>
  <c r="H193" i="2" s="1"/>
  <c r="P193" i="2" s="1"/>
  <c r="I192" i="2"/>
  <c r="I202" i="2" s="1"/>
  <c r="G192" i="2"/>
  <c r="H192" i="2" s="1"/>
  <c r="Q190" i="2"/>
  <c r="Q240" i="2" s="1"/>
  <c r="O190" i="2"/>
  <c r="O240" i="2" s="1"/>
  <c r="N190" i="2"/>
  <c r="N240" i="2" s="1"/>
  <c r="L189" i="2"/>
  <c r="G189" i="2"/>
  <c r="M189" i="2" s="1"/>
  <c r="I188" i="2"/>
  <c r="G188" i="2"/>
  <c r="H188" i="2" s="1"/>
  <c r="P188" i="2" s="1"/>
  <c r="L187" i="2"/>
  <c r="G187" i="2"/>
  <c r="M187" i="2" s="1"/>
  <c r="I186" i="2"/>
  <c r="G186" i="2"/>
  <c r="H186" i="2" s="1"/>
  <c r="P186" i="2" s="1"/>
  <c r="L183" i="2"/>
  <c r="G183" i="2"/>
  <c r="M183" i="2" s="1"/>
  <c r="I182" i="2"/>
  <c r="G182" i="2"/>
  <c r="H182" i="2" s="1"/>
  <c r="P182" i="2" s="1"/>
  <c r="L181" i="2"/>
  <c r="G181" i="2"/>
  <c r="M181" i="2" s="1"/>
  <c r="G180" i="2"/>
  <c r="H180" i="2" s="1"/>
  <c r="P180" i="2" s="1"/>
  <c r="I179" i="2"/>
  <c r="G179" i="2"/>
  <c r="H179" i="2" s="1"/>
  <c r="P179" i="2" s="1"/>
  <c r="L175" i="2"/>
  <c r="G175" i="2"/>
  <c r="G174" i="2"/>
  <c r="H174" i="2" s="1"/>
  <c r="P174" i="2" s="1"/>
  <c r="I168" i="2"/>
  <c r="G168" i="2"/>
  <c r="H168" i="2" s="1"/>
  <c r="P168" i="2" s="1"/>
  <c r="G167" i="2"/>
  <c r="H167" i="2" s="1"/>
  <c r="P167" i="2" s="1"/>
  <c r="I166" i="2"/>
  <c r="G166" i="2"/>
  <c r="H166" i="2" s="1"/>
  <c r="P166" i="2" s="1"/>
  <c r="P165" i="2"/>
  <c r="P164" i="2"/>
  <c r="I163" i="2"/>
  <c r="G163" i="2"/>
  <c r="H163" i="2" s="1"/>
  <c r="P163" i="2" s="1"/>
  <c r="I162" i="2"/>
  <c r="G162" i="2"/>
  <c r="H162" i="2" s="1"/>
  <c r="P162" i="2" s="1"/>
  <c r="I161" i="2"/>
  <c r="G161" i="2"/>
  <c r="H161" i="2" s="1"/>
  <c r="P161" i="2" s="1"/>
  <c r="I160" i="2"/>
  <c r="G160" i="2"/>
  <c r="H160" i="2" s="1"/>
  <c r="P160" i="2" s="1"/>
  <c r="I159" i="2"/>
  <c r="G159" i="2"/>
  <c r="H159" i="2" s="1"/>
  <c r="P159" i="2" s="1"/>
  <c r="I158" i="2"/>
  <c r="G158" i="2"/>
  <c r="H158" i="2" s="1"/>
  <c r="P158" i="2" s="1"/>
  <c r="I157" i="2"/>
  <c r="G157" i="2"/>
  <c r="H157" i="2" s="1"/>
  <c r="P157" i="2" s="1"/>
  <c r="I156" i="2"/>
  <c r="G156" i="2"/>
  <c r="H156" i="2" s="1"/>
  <c r="P156" i="2" s="1"/>
  <c r="I155" i="2"/>
  <c r="G155" i="2"/>
  <c r="H155" i="2" s="1"/>
  <c r="P155" i="2" s="1"/>
  <c r="P154" i="2"/>
  <c r="I153" i="2"/>
  <c r="G153" i="2"/>
  <c r="H153" i="2" s="1"/>
  <c r="P153" i="2" s="1"/>
  <c r="I152" i="2"/>
  <c r="G152" i="2"/>
  <c r="H152" i="2" s="1"/>
  <c r="P152" i="2" s="1"/>
  <c r="I151" i="2"/>
  <c r="G151" i="2"/>
  <c r="H151" i="2" s="1"/>
  <c r="P151" i="2" s="1"/>
  <c r="I150" i="2"/>
  <c r="G150" i="2"/>
  <c r="H150" i="2" s="1"/>
  <c r="P150" i="2" s="1"/>
  <c r="G149" i="2"/>
  <c r="H149" i="2" s="1"/>
  <c r="P149" i="2" s="1"/>
  <c r="G148" i="2"/>
  <c r="H148" i="2" s="1"/>
  <c r="P148" i="2" s="1"/>
  <c r="I147" i="2"/>
  <c r="G147" i="2"/>
  <c r="H147" i="2" s="1"/>
  <c r="P147" i="2" s="1"/>
  <c r="I146" i="2"/>
  <c r="G146" i="2"/>
  <c r="H146" i="2" s="1"/>
  <c r="P146" i="2" s="1"/>
  <c r="G145" i="2"/>
  <c r="H145" i="2" s="1"/>
  <c r="P145" i="2" s="1"/>
  <c r="I144" i="2"/>
  <c r="G144" i="2"/>
  <c r="H144" i="2" s="1"/>
  <c r="P144" i="2" s="1"/>
  <c r="P143" i="2"/>
  <c r="I142" i="2"/>
  <c r="G142" i="2"/>
  <c r="H142" i="2" s="1"/>
  <c r="P142" i="2" s="1"/>
  <c r="I141" i="2"/>
  <c r="G141" i="2"/>
  <c r="H141" i="2" s="1"/>
  <c r="P141" i="2" s="1"/>
  <c r="I140" i="2"/>
  <c r="G140" i="2"/>
  <c r="H140" i="2" s="1"/>
  <c r="P140" i="2" s="1"/>
  <c r="I139" i="2"/>
  <c r="G139" i="2"/>
  <c r="H139" i="2" s="1"/>
  <c r="P139" i="2" s="1"/>
  <c r="I138" i="2"/>
  <c r="G138" i="2"/>
  <c r="H138" i="2" s="1"/>
  <c r="P138" i="2" s="1"/>
  <c r="I137" i="2"/>
  <c r="G137" i="2"/>
  <c r="H137" i="2" s="1"/>
  <c r="P137" i="2" s="1"/>
  <c r="I136" i="2"/>
  <c r="G136" i="2"/>
  <c r="H136" i="2" s="1"/>
  <c r="P136" i="2" s="1"/>
  <c r="I135" i="2"/>
  <c r="G135" i="2"/>
  <c r="H135" i="2" s="1"/>
  <c r="P135" i="2" s="1"/>
  <c r="I134" i="2"/>
  <c r="G134" i="2"/>
  <c r="H134" i="2" s="1"/>
  <c r="P134" i="2" s="1"/>
  <c r="I133" i="2"/>
  <c r="G133" i="2"/>
  <c r="H133" i="2" s="1"/>
  <c r="P133" i="2" s="1"/>
  <c r="I132" i="2"/>
  <c r="G132" i="2"/>
  <c r="H132" i="2" s="1"/>
  <c r="P132" i="2" s="1"/>
  <c r="L131" i="2"/>
  <c r="G131" i="2"/>
  <c r="M131" i="2" s="1"/>
  <c r="I130" i="2"/>
  <c r="G130" i="2"/>
  <c r="H130" i="2" s="1"/>
  <c r="P130" i="2" s="1"/>
  <c r="L129" i="2"/>
  <c r="G129" i="2"/>
  <c r="M129" i="2" s="1"/>
  <c r="I128" i="2"/>
  <c r="G128" i="2"/>
  <c r="H128" i="2" s="1"/>
  <c r="P128" i="2" s="1"/>
  <c r="L127" i="2"/>
  <c r="G127" i="2"/>
  <c r="M127" i="2" s="1"/>
  <c r="I126" i="2"/>
  <c r="G126" i="2"/>
  <c r="H126" i="2" s="1"/>
  <c r="P126" i="2" s="1"/>
  <c r="L125" i="2"/>
  <c r="G125" i="2"/>
  <c r="M125" i="2" s="1"/>
  <c r="I124" i="2"/>
  <c r="G124" i="2"/>
  <c r="H124" i="2" s="1"/>
  <c r="P124" i="2" s="1"/>
  <c r="L123" i="2"/>
  <c r="G123" i="2"/>
  <c r="M123" i="2" s="1"/>
  <c r="I122" i="2"/>
  <c r="G122" i="2"/>
  <c r="H122" i="2" s="1"/>
  <c r="P122" i="2" s="1"/>
  <c r="I121" i="2"/>
  <c r="G121" i="2"/>
  <c r="H121" i="2" s="1"/>
  <c r="P121" i="2" s="1"/>
  <c r="L120" i="2"/>
  <c r="G120" i="2"/>
  <c r="M120" i="2" s="1"/>
  <c r="G119" i="2"/>
  <c r="H119" i="2" s="1"/>
  <c r="P119" i="2" s="1"/>
  <c r="I118" i="2"/>
  <c r="G118" i="2"/>
  <c r="H118" i="2" s="1"/>
  <c r="P118" i="2" s="1"/>
  <c r="L117" i="2"/>
  <c r="G117" i="2"/>
  <c r="M117" i="2" s="1"/>
  <c r="G116" i="2"/>
  <c r="H116" i="2" s="1"/>
  <c r="P116" i="2" s="1"/>
  <c r="I115" i="2"/>
  <c r="G115" i="2"/>
  <c r="H115" i="2" s="1"/>
  <c r="P115" i="2" s="1"/>
  <c r="L114" i="2"/>
  <c r="G114" i="2"/>
  <c r="M114" i="2" s="1"/>
  <c r="G113" i="2"/>
  <c r="H113" i="2" s="1"/>
  <c r="P113" i="2" s="1"/>
  <c r="I112" i="2"/>
  <c r="G112" i="2"/>
  <c r="H112" i="2" s="1"/>
  <c r="P112" i="2" s="1"/>
  <c r="I111" i="2"/>
  <c r="G111" i="2"/>
  <c r="H111" i="2" s="1"/>
  <c r="P111" i="2" s="1"/>
  <c r="I110" i="2"/>
  <c r="G110" i="2"/>
  <c r="H110" i="2" s="1"/>
  <c r="P110" i="2" s="1"/>
  <c r="G109" i="2"/>
  <c r="H109" i="2" s="1"/>
  <c r="P109" i="2" s="1"/>
  <c r="I108" i="2"/>
  <c r="G108" i="2"/>
  <c r="H108" i="2" s="1"/>
  <c r="P108" i="2" s="1"/>
  <c r="I107" i="2"/>
  <c r="G107" i="2"/>
  <c r="H107" i="2" s="1"/>
  <c r="P107" i="2" s="1"/>
  <c r="L106" i="2"/>
  <c r="G106" i="2"/>
  <c r="M106" i="2" s="1"/>
  <c r="I105" i="2"/>
  <c r="G105" i="2"/>
  <c r="H105" i="2" s="1"/>
  <c r="P105" i="2" s="1"/>
  <c r="L104" i="2"/>
  <c r="G104" i="2"/>
  <c r="M104" i="2" s="1"/>
  <c r="I103" i="2"/>
  <c r="G103" i="2"/>
  <c r="H103" i="2" s="1"/>
  <c r="P103" i="2" s="1"/>
  <c r="I102" i="2"/>
  <c r="G102" i="2"/>
  <c r="H102" i="2" s="1"/>
  <c r="P102" i="2" s="1"/>
  <c r="L101" i="2"/>
  <c r="G101" i="2"/>
  <c r="M101" i="2" s="1"/>
  <c r="I100" i="2"/>
  <c r="G100" i="2"/>
  <c r="H100" i="2" s="1"/>
  <c r="P100" i="2" s="1"/>
  <c r="I99" i="2"/>
  <c r="G99" i="2"/>
  <c r="H99" i="2" s="1"/>
  <c r="P99" i="2" s="1"/>
  <c r="G98" i="2"/>
  <c r="H98" i="2" s="1"/>
  <c r="P98" i="2" s="1"/>
  <c r="I97" i="2"/>
  <c r="G97" i="2"/>
  <c r="H97" i="2" s="1"/>
  <c r="P97" i="2" s="1"/>
  <c r="L96" i="2"/>
  <c r="G96" i="2"/>
  <c r="M96" i="2" s="1"/>
  <c r="G95" i="2"/>
  <c r="H95" i="2" s="1"/>
  <c r="P95" i="2" s="1"/>
  <c r="I94" i="2"/>
  <c r="G94" i="2"/>
  <c r="H94" i="2" s="1"/>
  <c r="P94" i="2" s="1"/>
  <c r="G93" i="2"/>
  <c r="H93" i="2" s="1"/>
  <c r="P93" i="2" s="1"/>
  <c r="I92" i="2"/>
  <c r="G92" i="2"/>
  <c r="H92" i="2" s="1"/>
  <c r="P92" i="2" s="1"/>
  <c r="G91" i="2"/>
  <c r="H91" i="2" s="1"/>
  <c r="P91" i="2" s="1"/>
  <c r="G90" i="2"/>
  <c r="H90" i="2" s="1"/>
  <c r="P90" i="2" s="1"/>
  <c r="I89" i="2"/>
  <c r="G89" i="2"/>
  <c r="H89" i="2" s="1"/>
  <c r="P89" i="2" s="1"/>
  <c r="I88" i="2"/>
  <c r="G88" i="2"/>
  <c r="H88" i="2" s="1"/>
  <c r="P88" i="2" s="1"/>
  <c r="I87" i="2"/>
  <c r="G87" i="2"/>
  <c r="H87" i="2" s="1"/>
  <c r="P87" i="2" s="1"/>
  <c r="I86" i="2"/>
  <c r="G86" i="2"/>
  <c r="H86" i="2" s="1"/>
  <c r="P86" i="2" s="1"/>
  <c r="I85" i="2"/>
  <c r="G85" i="2"/>
  <c r="H85" i="2" s="1"/>
  <c r="P85" i="2" s="1"/>
  <c r="I84" i="2"/>
  <c r="G84" i="2"/>
  <c r="H84" i="2" s="1"/>
  <c r="P84" i="2" s="1"/>
  <c r="I83" i="2"/>
  <c r="G83" i="2"/>
  <c r="H83" i="2" s="1"/>
  <c r="P83" i="2" s="1"/>
  <c r="I82" i="2"/>
  <c r="G82" i="2"/>
  <c r="H82" i="2" s="1"/>
  <c r="P82" i="2" s="1"/>
  <c r="I81" i="2"/>
  <c r="G81" i="2"/>
  <c r="H81" i="2" s="1"/>
  <c r="P81" i="2" s="1"/>
  <c r="I80" i="2"/>
  <c r="G80" i="2"/>
  <c r="H80" i="2" s="1"/>
  <c r="P80" i="2" s="1"/>
  <c r="K79" i="2"/>
  <c r="G79" i="2"/>
  <c r="J79" i="2" s="1"/>
  <c r="P79" i="2" s="1"/>
  <c r="I78" i="2"/>
  <c r="G78" i="2"/>
  <c r="H78" i="2" s="1"/>
  <c r="P78" i="2" s="1"/>
  <c r="K77" i="2"/>
  <c r="G77" i="2"/>
  <c r="J77" i="2" s="1"/>
  <c r="P77" i="2" s="1"/>
  <c r="I76" i="2"/>
  <c r="G76" i="2"/>
  <c r="H76" i="2" s="1"/>
  <c r="P76" i="2" s="1"/>
  <c r="K75" i="2"/>
  <c r="G75" i="2"/>
  <c r="J75" i="2" s="1"/>
  <c r="P75" i="2" s="1"/>
  <c r="I74" i="2"/>
  <c r="G74" i="2"/>
  <c r="H74" i="2" s="1"/>
  <c r="P74" i="2" s="1"/>
  <c r="K73" i="2"/>
  <c r="G73" i="2"/>
  <c r="J73" i="2" s="1"/>
  <c r="P73" i="2" s="1"/>
  <c r="I72" i="2"/>
  <c r="G72" i="2"/>
  <c r="H72" i="2" s="1"/>
  <c r="P72" i="2" s="1"/>
  <c r="K71" i="2"/>
  <c r="G71" i="2"/>
  <c r="J71" i="2" s="1"/>
  <c r="P71" i="2" s="1"/>
  <c r="I70" i="2"/>
  <c r="G70" i="2"/>
  <c r="H70" i="2" s="1"/>
  <c r="P70" i="2" s="1"/>
  <c r="I69" i="2"/>
  <c r="G69" i="2"/>
  <c r="H69" i="2" s="1"/>
  <c r="P69" i="2" s="1"/>
  <c r="I68" i="2"/>
  <c r="G68" i="2"/>
  <c r="H68" i="2" s="1"/>
  <c r="P68" i="2" s="1"/>
  <c r="I67" i="2"/>
  <c r="G67" i="2"/>
  <c r="H67" i="2" s="1"/>
  <c r="P67" i="2" s="1"/>
  <c r="K66" i="2"/>
  <c r="G66" i="2"/>
  <c r="J66" i="2" s="1"/>
  <c r="P66" i="2" s="1"/>
  <c r="I65" i="2"/>
  <c r="G65" i="2"/>
  <c r="H65" i="2" s="1"/>
  <c r="P65" i="2" s="1"/>
  <c r="K64" i="2"/>
  <c r="G64" i="2"/>
  <c r="J64" i="2" s="1"/>
  <c r="P64" i="2" s="1"/>
  <c r="I63" i="2"/>
  <c r="G63" i="2"/>
  <c r="H63" i="2" s="1"/>
  <c r="P63" i="2" s="1"/>
  <c r="K62" i="2"/>
  <c r="G62" i="2"/>
  <c r="J62" i="2" s="1"/>
  <c r="P62" i="2" s="1"/>
  <c r="I61" i="2"/>
  <c r="G61" i="2"/>
  <c r="H61" i="2" s="1"/>
  <c r="P61" i="2" s="1"/>
  <c r="I60" i="2"/>
  <c r="G60" i="2"/>
  <c r="H60" i="2" s="1"/>
  <c r="P60" i="2" s="1"/>
  <c r="K59" i="2"/>
  <c r="G59" i="2"/>
  <c r="J59" i="2" s="1"/>
  <c r="P59" i="2" s="1"/>
  <c r="I58" i="2"/>
  <c r="G58" i="2"/>
  <c r="H58" i="2" s="1"/>
  <c r="P58" i="2" s="1"/>
  <c r="K57" i="2"/>
  <c r="G57" i="2"/>
  <c r="J57" i="2" s="1"/>
  <c r="P57" i="2" s="1"/>
  <c r="I56" i="2"/>
  <c r="G56" i="2"/>
  <c r="H56" i="2" s="1"/>
  <c r="P56" i="2" s="1"/>
  <c r="K55" i="2"/>
  <c r="G55" i="2"/>
  <c r="J55" i="2" s="1"/>
  <c r="P55" i="2" s="1"/>
  <c r="I54" i="2"/>
  <c r="G54" i="2"/>
  <c r="H54" i="2" s="1"/>
  <c r="P54" i="2" s="1"/>
  <c r="K53" i="2"/>
  <c r="K190" i="2" s="1"/>
  <c r="K240" i="2" s="1"/>
  <c r="G53" i="2"/>
  <c r="J53" i="2" s="1"/>
  <c r="I52" i="2"/>
  <c r="G52" i="2"/>
  <c r="H52" i="2" s="1"/>
  <c r="P52" i="2" s="1"/>
  <c r="I51" i="2"/>
  <c r="G51" i="2"/>
  <c r="H51" i="2" s="1"/>
  <c r="P51" i="2" s="1"/>
  <c r="I50" i="2"/>
  <c r="G50" i="2"/>
  <c r="H50" i="2" s="1"/>
  <c r="P50" i="2" s="1"/>
  <c r="I49" i="2"/>
  <c r="G49" i="2"/>
  <c r="H49" i="2" s="1"/>
  <c r="P49" i="2" s="1"/>
  <c r="I48" i="2"/>
  <c r="G48" i="2"/>
  <c r="H48" i="2" s="1"/>
  <c r="P48" i="2" s="1"/>
  <c r="I47" i="2"/>
  <c r="G47" i="2"/>
  <c r="H47" i="2" s="1"/>
  <c r="P47" i="2" s="1"/>
  <c r="I46" i="2"/>
  <c r="G46" i="2"/>
  <c r="H46" i="2" s="1"/>
  <c r="P46" i="2" s="1"/>
  <c r="I45" i="2"/>
  <c r="G45" i="2"/>
  <c r="H45" i="2" s="1"/>
  <c r="P45" i="2" s="1"/>
  <c r="I44" i="2"/>
  <c r="G44" i="2"/>
  <c r="H44" i="2" s="1"/>
  <c r="P44" i="2" s="1"/>
  <c r="I43" i="2"/>
  <c r="G43" i="2"/>
  <c r="H43" i="2" s="1"/>
  <c r="P43" i="2" s="1"/>
  <c r="I42" i="2"/>
  <c r="G42" i="2"/>
  <c r="H42" i="2" s="1"/>
  <c r="P42" i="2" s="1"/>
  <c r="I41" i="2"/>
  <c r="G41" i="2"/>
  <c r="H41" i="2" s="1"/>
  <c r="P41" i="2" s="1"/>
  <c r="I40" i="2"/>
  <c r="G40" i="2"/>
  <c r="H40" i="2" s="1"/>
  <c r="P40" i="2" s="1"/>
  <c r="I39" i="2"/>
  <c r="G39" i="2"/>
  <c r="H39" i="2" s="1"/>
  <c r="P39" i="2" s="1"/>
  <c r="G38" i="2"/>
  <c r="H38" i="2" s="1"/>
  <c r="P38" i="2" s="1"/>
  <c r="I37" i="2"/>
  <c r="G37" i="2"/>
  <c r="H37" i="2" s="1"/>
  <c r="P37" i="2" s="1"/>
  <c r="I36" i="2"/>
  <c r="G36" i="2"/>
  <c r="H36" i="2" s="1"/>
  <c r="P36" i="2" s="1"/>
  <c r="I35" i="2"/>
  <c r="G35" i="2"/>
  <c r="H35" i="2" s="1"/>
  <c r="P35" i="2" s="1"/>
  <c r="I34" i="2"/>
  <c r="G34" i="2"/>
  <c r="H34" i="2" s="1"/>
  <c r="P34" i="2" s="1"/>
  <c r="I33" i="2"/>
  <c r="G33" i="2"/>
  <c r="H33" i="2" s="1"/>
  <c r="P33" i="2" s="1"/>
  <c r="I31" i="2"/>
  <c r="G31" i="2"/>
  <c r="H31" i="2" s="1"/>
  <c r="P31" i="2" s="1"/>
  <c r="I30" i="2"/>
  <c r="G30" i="2"/>
  <c r="H30" i="2" s="1"/>
  <c r="P30" i="2" s="1"/>
  <c r="I29" i="2"/>
  <c r="G29" i="2"/>
  <c r="H29" i="2" s="1"/>
  <c r="P29" i="2" s="1"/>
  <c r="I28" i="2"/>
  <c r="G28" i="2"/>
  <c r="H28" i="2" s="1"/>
  <c r="P28" i="2" s="1"/>
  <c r="I27" i="2"/>
  <c r="G27" i="2"/>
  <c r="H27" i="2" s="1"/>
  <c r="P27" i="2" s="1"/>
  <c r="I26" i="2"/>
  <c r="G26" i="2"/>
  <c r="H26" i="2" s="1"/>
  <c r="P26" i="2" s="1"/>
  <c r="I25" i="2"/>
  <c r="G25" i="2"/>
  <c r="H25" i="2" s="1"/>
  <c r="P25" i="2" s="1"/>
  <c r="I24" i="2"/>
  <c r="G24" i="2"/>
  <c r="H24" i="2" s="1"/>
  <c r="P24" i="2" s="1"/>
  <c r="I23" i="2"/>
  <c r="G23" i="2"/>
  <c r="H23" i="2" s="1"/>
  <c r="P23" i="2" s="1"/>
  <c r="L22" i="2"/>
  <c r="G22" i="2"/>
  <c r="M22" i="2" s="1"/>
  <c r="G21" i="2"/>
  <c r="H21" i="2" s="1"/>
  <c r="P21" i="2" s="1"/>
  <c r="I20" i="2"/>
  <c r="G20" i="2"/>
  <c r="H20" i="2" s="1"/>
  <c r="P20" i="2" s="1"/>
  <c r="I19" i="2"/>
  <c r="G19" i="2"/>
  <c r="H19" i="2" s="1"/>
  <c r="P19" i="2" s="1"/>
  <c r="L18" i="2"/>
  <c r="G18" i="2"/>
  <c r="M18" i="2" s="1"/>
  <c r="I17" i="2"/>
  <c r="G17" i="2"/>
  <c r="H17" i="2" s="1"/>
  <c r="P17" i="2" s="1"/>
  <c r="I16" i="2"/>
  <c r="G16" i="2"/>
  <c r="H16" i="2" s="1"/>
  <c r="P16" i="2" s="1"/>
  <c r="G15" i="2"/>
  <c r="H15" i="2" s="1"/>
  <c r="P15" i="2" s="1"/>
  <c r="L14" i="2"/>
  <c r="G14" i="2"/>
  <c r="M14" i="2" s="1"/>
  <c r="I13" i="2"/>
  <c r="G13" i="2"/>
  <c r="H13" i="2" s="1"/>
  <c r="P13" i="2" s="1"/>
  <c r="L12" i="2"/>
  <c r="G12" i="2"/>
  <c r="M12" i="2" s="1"/>
  <c r="I11" i="2"/>
  <c r="G11" i="2"/>
  <c r="H11" i="2" s="1"/>
  <c r="P11" i="2" s="1"/>
  <c r="L10" i="2"/>
  <c r="G10" i="2"/>
  <c r="M10" i="2" s="1"/>
  <c r="I9" i="2"/>
  <c r="G9" i="2"/>
  <c r="H9" i="2" s="1"/>
  <c r="P9" i="2" s="1"/>
  <c r="I8" i="2"/>
  <c r="G8" i="2"/>
  <c r="H8" i="2" s="1"/>
  <c r="P8" i="2" s="1"/>
  <c r="G7" i="2"/>
  <c r="H7" i="2" s="1"/>
  <c r="P7" i="2" s="1"/>
  <c r="I6" i="2"/>
  <c r="G6" i="2"/>
  <c r="H6" i="2" s="1"/>
  <c r="P6" i="2" s="1"/>
  <c r="I5" i="2"/>
  <c r="G5" i="2"/>
  <c r="H5" i="2" s="1"/>
  <c r="P5" i="2" s="1"/>
  <c r="I4" i="2"/>
  <c r="G4" i="2"/>
  <c r="H4" i="2" s="1"/>
  <c r="P4" i="2" s="1"/>
  <c r="G3" i="2"/>
  <c r="H3" i="2" s="1"/>
  <c r="P3" i="2" s="1"/>
  <c r="I2" i="2"/>
  <c r="I190" i="2" s="1"/>
  <c r="I240" i="2" s="1"/>
  <c r="G2" i="2"/>
  <c r="H2" i="2" s="1"/>
  <c r="S238" i="1"/>
  <c r="O238" i="1"/>
  <c r="N238" i="1"/>
  <c r="M238" i="1"/>
  <c r="L238" i="1"/>
  <c r="K238" i="1"/>
  <c r="J238" i="1"/>
  <c r="Q237" i="1"/>
  <c r="G237" i="1"/>
  <c r="H237" i="1" s="1"/>
  <c r="P237" i="1" s="1"/>
  <c r="Q236" i="1"/>
  <c r="I236" i="1"/>
  <c r="G236" i="1"/>
  <c r="H236" i="1" s="1"/>
  <c r="P236" i="1" s="1"/>
  <c r="Q235" i="1"/>
  <c r="I235" i="1"/>
  <c r="G235" i="1"/>
  <c r="H235" i="1" s="1"/>
  <c r="P235" i="1" s="1"/>
  <c r="Q234" i="1"/>
  <c r="I234" i="1"/>
  <c r="G234" i="1"/>
  <c r="H234" i="1" s="1"/>
  <c r="P234" i="1" s="1"/>
  <c r="Q233" i="1"/>
  <c r="G233" i="1"/>
  <c r="H233" i="1" s="1"/>
  <c r="P233" i="1" s="1"/>
  <c r="Q232" i="1"/>
  <c r="I232" i="1"/>
  <c r="G232" i="1"/>
  <c r="H232" i="1" s="1"/>
  <c r="P232" i="1" s="1"/>
  <c r="Q231" i="1"/>
  <c r="I231" i="1"/>
  <c r="G231" i="1"/>
  <c r="H231" i="1" s="1"/>
  <c r="P231" i="1" s="1"/>
  <c r="Q230" i="1"/>
  <c r="I230" i="1"/>
  <c r="I238" i="1" s="1"/>
  <c r="G230" i="1"/>
  <c r="H230" i="1" s="1"/>
  <c r="P230" i="1" s="1"/>
  <c r="Q229" i="1"/>
  <c r="G229" i="1"/>
  <c r="H229" i="1" s="1"/>
  <c r="P229" i="1" s="1"/>
  <c r="Q228" i="1"/>
  <c r="G228" i="1"/>
  <c r="H228" i="1" s="1"/>
  <c r="P228" i="1" s="1"/>
  <c r="Q227" i="1"/>
  <c r="G227" i="1"/>
  <c r="H227" i="1" s="1"/>
  <c r="P227" i="1" s="1"/>
  <c r="Q226" i="1"/>
  <c r="G226" i="1"/>
  <c r="H226" i="1" s="1"/>
  <c r="P226" i="1" s="1"/>
  <c r="Q225" i="1"/>
  <c r="G225" i="1"/>
  <c r="H225" i="1" s="1"/>
  <c r="P225" i="1" s="1"/>
  <c r="Q224" i="1"/>
  <c r="G224" i="1"/>
  <c r="H224" i="1" s="1"/>
  <c r="P224" i="1" s="1"/>
  <c r="Q223" i="1"/>
  <c r="G223" i="1"/>
  <c r="H223" i="1" s="1"/>
  <c r="P223" i="1" s="1"/>
  <c r="Q222" i="1"/>
  <c r="G222" i="1"/>
  <c r="H222" i="1" s="1"/>
  <c r="P222" i="1" s="1"/>
  <c r="Q221" i="1"/>
  <c r="G221" i="1"/>
  <c r="H221" i="1" s="1"/>
  <c r="P221" i="1" s="1"/>
  <c r="Q220" i="1"/>
  <c r="G220" i="1"/>
  <c r="H220" i="1" s="1"/>
  <c r="P220" i="1" s="1"/>
  <c r="Q219" i="1"/>
  <c r="G219" i="1"/>
  <c r="H219" i="1" s="1"/>
  <c r="P219" i="1" s="1"/>
  <c r="Q218" i="1"/>
  <c r="G218" i="1"/>
  <c r="H218" i="1" s="1"/>
  <c r="P218" i="1" s="1"/>
  <c r="Q217" i="1"/>
  <c r="G217" i="1"/>
  <c r="H217" i="1" s="1"/>
  <c r="P217" i="1" s="1"/>
  <c r="Q216" i="1"/>
  <c r="G216" i="1"/>
  <c r="H216" i="1" s="1"/>
  <c r="P216" i="1" s="1"/>
  <c r="Q215" i="1"/>
  <c r="G215" i="1"/>
  <c r="H215" i="1" s="1"/>
  <c r="P215" i="1" s="1"/>
  <c r="Q214" i="1"/>
  <c r="Q238" i="1" s="1"/>
  <c r="G214" i="1"/>
  <c r="H214" i="1" s="1"/>
  <c r="Q211" i="1"/>
  <c r="Q212" i="1" s="1"/>
  <c r="I211" i="1"/>
  <c r="I212" i="1" s="1"/>
  <c r="G211" i="1"/>
  <c r="H211" i="1" s="1"/>
  <c r="S209" i="1"/>
  <c r="O209" i="1"/>
  <c r="N209" i="1"/>
  <c r="K209" i="1"/>
  <c r="J209" i="1"/>
  <c r="M208" i="1"/>
  <c r="M209" i="1" s="1"/>
  <c r="L208" i="1"/>
  <c r="G208" i="1"/>
  <c r="Q207" i="1"/>
  <c r="Q209" i="1" s="1"/>
  <c r="I207" i="1"/>
  <c r="I209" i="1" s="1"/>
  <c r="G207" i="1"/>
  <c r="H207" i="1" s="1"/>
  <c r="S205" i="1"/>
  <c r="O205" i="1"/>
  <c r="N205" i="1"/>
  <c r="M205" i="1"/>
  <c r="L205" i="1"/>
  <c r="K205" i="1"/>
  <c r="J205" i="1"/>
  <c r="Q204" i="1"/>
  <c r="Q205" i="1" s="1"/>
  <c r="I204" i="1"/>
  <c r="I205" i="1" s="1"/>
  <c r="G204" i="1"/>
  <c r="H204" i="1" s="1"/>
  <c r="S202" i="1"/>
  <c r="O202" i="1"/>
  <c r="N202" i="1"/>
  <c r="M202" i="1"/>
  <c r="L202" i="1"/>
  <c r="K202" i="1"/>
  <c r="J202" i="1"/>
  <c r="H201" i="1"/>
  <c r="P201" i="1" s="1"/>
  <c r="G200" i="1"/>
  <c r="E200" i="1"/>
  <c r="Q200" i="1" s="1"/>
  <c r="Q199" i="1"/>
  <c r="G199" i="1"/>
  <c r="H199" i="1" s="1"/>
  <c r="P199" i="1" s="1"/>
  <c r="P198" i="1"/>
  <c r="G197" i="1"/>
  <c r="E197" i="1"/>
  <c r="Q197" i="1" s="1"/>
  <c r="G196" i="1"/>
  <c r="E196" i="1"/>
  <c r="Q196" i="1" s="1"/>
  <c r="G195" i="1"/>
  <c r="E195" i="1"/>
  <c r="Q195" i="1" s="1"/>
  <c r="G194" i="1"/>
  <c r="E194" i="1"/>
  <c r="Q194" i="1" s="1"/>
  <c r="G193" i="1"/>
  <c r="E193" i="1"/>
  <c r="Q193" i="1" s="1"/>
  <c r="Q192" i="1"/>
  <c r="Q202" i="1" s="1"/>
  <c r="I192" i="1"/>
  <c r="I202" i="1" s="1"/>
  <c r="G192" i="1"/>
  <c r="H192" i="1" s="1"/>
  <c r="S190" i="1"/>
  <c r="S240" i="1" s="1"/>
  <c r="O190" i="1"/>
  <c r="O240" i="1" s="1"/>
  <c r="N190" i="1"/>
  <c r="N240" i="1" s="1"/>
  <c r="L189" i="1"/>
  <c r="G189" i="1"/>
  <c r="M189" i="1" s="1"/>
  <c r="I188" i="1"/>
  <c r="G188" i="1"/>
  <c r="H188" i="1" s="1"/>
  <c r="P188" i="1" s="1"/>
  <c r="L187" i="1"/>
  <c r="G187" i="1"/>
  <c r="M187" i="1" s="1"/>
  <c r="I186" i="1"/>
  <c r="G186" i="1"/>
  <c r="H186" i="1" s="1"/>
  <c r="P186" i="1" s="1"/>
  <c r="L183" i="1"/>
  <c r="G183" i="1"/>
  <c r="M183" i="1" s="1"/>
  <c r="I182" i="1"/>
  <c r="G182" i="1"/>
  <c r="H182" i="1" s="1"/>
  <c r="P182" i="1" s="1"/>
  <c r="L181" i="1"/>
  <c r="G181" i="1"/>
  <c r="M181" i="1" s="1"/>
  <c r="G180" i="1"/>
  <c r="H180" i="1" s="1"/>
  <c r="P180" i="1" s="1"/>
  <c r="I179" i="1"/>
  <c r="G179" i="1"/>
  <c r="H179" i="1" s="1"/>
  <c r="P179" i="1" s="1"/>
  <c r="L175" i="1"/>
  <c r="G175" i="1"/>
  <c r="Q174" i="1"/>
  <c r="G174" i="1"/>
  <c r="H174" i="1" s="1"/>
  <c r="P174" i="1" s="1"/>
  <c r="Q170" i="1"/>
  <c r="P170" i="1"/>
  <c r="Q169" i="1"/>
  <c r="P169" i="1"/>
  <c r="Q168" i="1"/>
  <c r="I168" i="1"/>
  <c r="G168" i="1"/>
  <c r="H168" i="1" s="1"/>
  <c r="P168" i="1" s="1"/>
  <c r="Q167" i="1"/>
  <c r="G167" i="1"/>
  <c r="H167" i="1" s="1"/>
  <c r="P167" i="1" s="1"/>
  <c r="Q166" i="1"/>
  <c r="I166" i="1"/>
  <c r="G166" i="1"/>
  <c r="H166" i="1" s="1"/>
  <c r="P166" i="1" s="1"/>
  <c r="P165" i="1"/>
  <c r="P164" i="1"/>
  <c r="Q163" i="1"/>
  <c r="I163" i="1"/>
  <c r="G163" i="1"/>
  <c r="H163" i="1" s="1"/>
  <c r="P163" i="1" s="1"/>
  <c r="Q162" i="1"/>
  <c r="I162" i="1"/>
  <c r="G162" i="1"/>
  <c r="H162" i="1" s="1"/>
  <c r="P162" i="1" s="1"/>
  <c r="Q161" i="1"/>
  <c r="I161" i="1"/>
  <c r="G161" i="1"/>
  <c r="H161" i="1" s="1"/>
  <c r="P161" i="1" s="1"/>
  <c r="Q160" i="1"/>
  <c r="I160" i="1"/>
  <c r="G160" i="1"/>
  <c r="H160" i="1" s="1"/>
  <c r="P160" i="1" s="1"/>
  <c r="Q159" i="1"/>
  <c r="I159" i="1"/>
  <c r="G159" i="1"/>
  <c r="H159" i="1" s="1"/>
  <c r="P159" i="1" s="1"/>
  <c r="Q158" i="1"/>
  <c r="I158" i="1"/>
  <c r="G158" i="1"/>
  <c r="H158" i="1" s="1"/>
  <c r="P158" i="1" s="1"/>
  <c r="Q157" i="1"/>
  <c r="I157" i="1"/>
  <c r="G157" i="1"/>
  <c r="H157" i="1" s="1"/>
  <c r="P157" i="1" s="1"/>
  <c r="Q156" i="1"/>
  <c r="I156" i="1"/>
  <c r="G156" i="1"/>
  <c r="H156" i="1" s="1"/>
  <c r="P156" i="1" s="1"/>
  <c r="Q155" i="1"/>
  <c r="I155" i="1"/>
  <c r="G155" i="1"/>
  <c r="H155" i="1" s="1"/>
  <c r="P155" i="1" s="1"/>
  <c r="P154" i="1"/>
  <c r="Q153" i="1"/>
  <c r="I153" i="1"/>
  <c r="G153" i="1"/>
  <c r="H153" i="1" s="1"/>
  <c r="P153" i="1" s="1"/>
  <c r="Q152" i="1"/>
  <c r="I152" i="1"/>
  <c r="G152" i="1"/>
  <c r="H152" i="1" s="1"/>
  <c r="P152" i="1" s="1"/>
  <c r="Q151" i="1"/>
  <c r="I151" i="1"/>
  <c r="G151" i="1"/>
  <c r="H151" i="1" s="1"/>
  <c r="P151" i="1" s="1"/>
  <c r="Q150" i="1"/>
  <c r="I150" i="1"/>
  <c r="G150" i="1"/>
  <c r="H150" i="1" s="1"/>
  <c r="P150" i="1" s="1"/>
  <c r="Q149" i="1"/>
  <c r="G149" i="1"/>
  <c r="H149" i="1" s="1"/>
  <c r="P149" i="1" s="1"/>
  <c r="Q148" i="1"/>
  <c r="G148" i="1"/>
  <c r="H148" i="1" s="1"/>
  <c r="P148" i="1" s="1"/>
  <c r="Q147" i="1"/>
  <c r="I147" i="1"/>
  <c r="G147" i="1"/>
  <c r="H147" i="1" s="1"/>
  <c r="P147" i="1" s="1"/>
  <c r="Q146" i="1"/>
  <c r="I146" i="1"/>
  <c r="G146" i="1"/>
  <c r="H146" i="1" s="1"/>
  <c r="P146" i="1" s="1"/>
  <c r="Q145" i="1"/>
  <c r="G145" i="1"/>
  <c r="H145" i="1" s="1"/>
  <c r="P145" i="1" s="1"/>
  <c r="Q144" i="1"/>
  <c r="I144" i="1"/>
  <c r="G144" i="1"/>
  <c r="H144" i="1" s="1"/>
  <c r="P144" i="1" s="1"/>
  <c r="P143" i="1"/>
  <c r="Q142" i="1"/>
  <c r="I142" i="1"/>
  <c r="G142" i="1"/>
  <c r="H142" i="1" s="1"/>
  <c r="P142" i="1" s="1"/>
  <c r="Q141" i="1"/>
  <c r="I141" i="1"/>
  <c r="G141" i="1"/>
  <c r="H141" i="1" s="1"/>
  <c r="P141" i="1" s="1"/>
  <c r="Q140" i="1"/>
  <c r="I140" i="1"/>
  <c r="G140" i="1"/>
  <c r="H140" i="1" s="1"/>
  <c r="P140" i="1" s="1"/>
  <c r="Q139" i="1"/>
  <c r="I139" i="1"/>
  <c r="G139" i="1"/>
  <c r="H139" i="1" s="1"/>
  <c r="P139" i="1" s="1"/>
  <c r="Q138" i="1"/>
  <c r="I138" i="1"/>
  <c r="G138" i="1"/>
  <c r="H138" i="1" s="1"/>
  <c r="P138" i="1" s="1"/>
  <c r="Q137" i="1"/>
  <c r="I137" i="1"/>
  <c r="G137" i="1"/>
  <c r="H137" i="1" s="1"/>
  <c r="P137" i="1" s="1"/>
  <c r="Q136" i="1"/>
  <c r="I136" i="1"/>
  <c r="G136" i="1"/>
  <c r="H136" i="1" s="1"/>
  <c r="P136" i="1" s="1"/>
  <c r="Q135" i="1"/>
  <c r="I135" i="1"/>
  <c r="G135" i="1"/>
  <c r="H135" i="1" s="1"/>
  <c r="P135" i="1" s="1"/>
  <c r="Q134" i="1"/>
  <c r="I134" i="1"/>
  <c r="G134" i="1"/>
  <c r="H134" i="1" s="1"/>
  <c r="P134" i="1" s="1"/>
  <c r="Q133" i="1"/>
  <c r="I133" i="1"/>
  <c r="G133" i="1"/>
  <c r="H133" i="1" s="1"/>
  <c r="P133" i="1" s="1"/>
  <c r="Q132" i="1"/>
  <c r="I132" i="1"/>
  <c r="G132" i="1"/>
  <c r="H132" i="1" s="1"/>
  <c r="P132" i="1" s="1"/>
  <c r="Q131" i="1"/>
  <c r="L131" i="1"/>
  <c r="G131" i="1"/>
  <c r="M131" i="1" s="1"/>
  <c r="Q130" i="1"/>
  <c r="I130" i="1"/>
  <c r="G130" i="1"/>
  <c r="H130" i="1" s="1"/>
  <c r="P130" i="1" s="1"/>
  <c r="Q129" i="1"/>
  <c r="L129" i="1"/>
  <c r="G129" i="1"/>
  <c r="M129" i="1" s="1"/>
  <c r="Q128" i="1"/>
  <c r="I128" i="1"/>
  <c r="G128" i="1"/>
  <c r="H128" i="1" s="1"/>
  <c r="P128" i="1" s="1"/>
  <c r="Q127" i="1"/>
  <c r="L127" i="1"/>
  <c r="G127" i="1"/>
  <c r="M127" i="1" s="1"/>
  <c r="Q126" i="1"/>
  <c r="I126" i="1"/>
  <c r="G126" i="1"/>
  <c r="H126" i="1" s="1"/>
  <c r="P126" i="1" s="1"/>
  <c r="Q125" i="1"/>
  <c r="L125" i="1"/>
  <c r="G125" i="1"/>
  <c r="M125" i="1" s="1"/>
  <c r="Q124" i="1"/>
  <c r="I124" i="1"/>
  <c r="G124" i="1"/>
  <c r="H124" i="1" s="1"/>
  <c r="P124" i="1" s="1"/>
  <c r="Q123" i="1"/>
  <c r="L123" i="1"/>
  <c r="G123" i="1"/>
  <c r="M123" i="1" s="1"/>
  <c r="Q122" i="1"/>
  <c r="I122" i="1"/>
  <c r="G122" i="1"/>
  <c r="H122" i="1" s="1"/>
  <c r="P122" i="1" s="1"/>
  <c r="Q121" i="1"/>
  <c r="I121" i="1"/>
  <c r="G121" i="1"/>
  <c r="H121" i="1" s="1"/>
  <c r="P121" i="1" s="1"/>
  <c r="Q120" i="1"/>
  <c r="L120" i="1"/>
  <c r="G120" i="1"/>
  <c r="M120" i="1" s="1"/>
  <c r="Q119" i="1"/>
  <c r="G119" i="1"/>
  <c r="H119" i="1" s="1"/>
  <c r="P119" i="1" s="1"/>
  <c r="Q118" i="1"/>
  <c r="I118" i="1"/>
  <c r="G118" i="1"/>
  <c r="H118" i="1" s="1"/>
  <c r="P118" i="1" s="1"/>
  <c r="Q117" i="1"/>
  <c r="L117" i="1"/>
  <c r="G117" i="1"/>
  <c r="M117" i="1" s="1"/>
  <c r="Q116" i="1"/>
  <c r="G116" i="1"/>
  <c r="H116" i="1" s="1"/>
  <c r="P116" i="1" s="1"/>
  <c r="Q115" i="1"/>
  <c r="I115" i="1"/>
  <c r="G115" i="1"/>
  <c r="H115" i="1" s="1"/>
  <c r="P115" i="1" s="1"/>
  <c r="Q114" i="1"/>
  <c r="L114" i="1"/>
  <c r="G114" i="1"/>
  <c r="M114" i="1" s="1"/>
  <c r="Q113" i="1"/>
  <c r="G113" i="1"/>
  <c r="H113" i="1" s="1"/>
  <c r="P113" i="1" s="1"/>
  <c r="Q112" i="1"/>
  <c r="I112" i="1"/>
  <c r="G112" i="1"/>
  <c r="H112" i="1" s="1"/>
  <c r="P112" i="1" s="1"/>
  <c r="Q111" i="1"/>
  <c r="I111" i="1"/>
  <c r="G111" i="1"/>
  <c r="H111" i="1" s="1"/>
  <c r="P111" i="1" s="1"/>
  <c r="Q110" i="1"/>
  <c r="I110" i="1"/>
  <c r="G110" i="1"/>
  <c r="H110" i="1" s="1"/>
  <c r="P110" i="1" s="1"/>
  <c r="Q109" i="1"/>
  <c r="G109" i="1"/>
  <c r="H109" i="1" s="1"/>
  <c r="P109" i="1" s="1"/>
  <c r="I108" i="1"/>
  <c r="G108" i="1"/>
  <c r="H108" i="1" s="1"/>
  <c r="P108" i="1" s="1"/>
  <c r="Q107" i="1"/>
  <c r="I107" i="1"/>
  <c r="G107" i="1"/>
  <c r="H107" i="1" s="1"/>
  <c r="P107" i="1" s="1"/>
  <c r="Q106" i="1"/>
  <c r="L106" i="1"/>
  <c r="G106" i="1"/>
  <c r="M106" i="1" s="1"/>
  <c r="Q105" i="1"/>
  <c r="I105" i="1"/>
  <c r="G105" i="1"/>
  <c r="H105" i="1" s="1"/>
  <c r="P105" i="1" s="1"/>
  <c r="Q104" i="1"/>
  <c r="L104" i="1"/>
  <c r="G104" i="1"/>
  <c r="M104" i="1" s="1"/>
  <c r="Q103" i="1"/>
  <c r="I103" i="1"/>
  <c r="G103" i="1"/>
  <c r="H103" i="1" s="1"/>
  <c r="P103" i="1" s="1"/>
  <c r="Q102" i="1"/>
  <c r="I102" i="1"/>
  <c r="G102" i="1"/>
  <c r="H102" i="1" s="1"/>
  <c r="P102" i="1" s="1"/>
  <c r="Q101" i="1"/>
  <c r="L101" i="1"/>
  <c r="G101" i="1"/>
  <c r="M101" i="1" s="1"/>
  <c r="Q100" i="1"/>
  <c r="I100" i="1"/>
  <c r="G100" i="1"/>
  <c r="H100" i="1" s="1"/>
  <c r="P100" i="1" s="1"/>
  <c r="Q99" i="1"/>
  <c r="I99" i="1"/>
  <c r="G99" i="1"/>
  <c r="H99" i="1" s="1"/>
  <c r="P99" i="1" s="1"/>
  <c r="Q98" i="1"/>
  <c r="G98" i="1"/>
  <c r="H98" i="1" s="1"/>
  <c r="P98" i="1" s="1"/>
  <c r="Q97" i="1"/>
  <c r="I97" i="1"/>
  <c r="G97" i="1"/>
  <c r="H97" i="1" s="1"/>
  <c r="P97" i="1" s="1"/>
  <c r="Q93" i="1"/>
  <c r="G93" i="1"/>
  <c r="H93" i="1" s="1"/>
  <c r="P93" i="1" s="1"/>
  <c r="Q92" i="1"/>
  <c r="I92" i="1"/>
  <c r="G92" i="1"/>
  <c r="H92" i="1" s="1"/>
  <c r="P92" i="1" s="1"/>
  <c r="G91" i="1"/>
  <c r="E91" i="1"/>
  <c r="Q91" i="1" s="1"/>
  <c r="Q90" i="1"/>
  <c r="G90" i="1"/>
  <c r="H90" i="1" s="1"/>
  <c r="P90" i="1" s="1"/>
  <c r="Q89" i="1"/>
  <c r="I89" i="1"/>
  <c r="G89" i="1"/>
  <c r="H89" i="1" s="1"/>
  <c r="P89" i="1" s="1"/>
  <c r="Q88" i="1"/>
  <c r="I88" i="1"/>
  <c r="G88" i="1"/>
  <c r="H88" i="1" s="1"/>
  <c r="P88" i="1" s="1"/>
  <c r="Q87" i="1"/>
  <c r="I87" i="1"/>
  <c r="G87" i="1"/>
  <c r="H87" i="1" s="1"/>
  <c r="P87" i="1" s="1"/>
  <c r="Q86" i="1"/>
  <c r="I86" i="1"/>
  <c r="G86" i="1"/>
  <c r="H86" i="1" s="1"/>
  <c r="P86" i="1" s="1"/>
  <c r="Q85" i="1"/>
  <c r="I85" i="1"/>
  <c r="G85" i="1"/>
  <c r="H85" i="1" s="1"/>
  <c r="P85" i="1" s="1"/>
  <c r="Q84" i="1"/>
  <c r="I84" i="1"/>
  <c r="G84" i="1"/>
  <c r="H84" i="1" s="1"/>
  <c r="P84" i="1" s="1"/>
  <c r="Q83" i="1"/>
  <c r="I83" i="1"/>
  <c r="G83" i="1"/>
  <c r="H83" i="1" s="1"/>
  <c r="P83" i="1" s="1"/>
  <c r="Q82" i="1"/>
  <c r="I82" i="1"/>
  <c r="G82" i="1"/>
  <c r="H82" i="1" s="1"/>
  <c r="P82" i="1" s="1"/>
  <c r="Q81" i="1"/>
  <c r="I81" i="1"/>
  <c r="G81" i="1"/>
  <c r="H81" i="1" s="1"/>
  <c r="P81" i="1" s="1"/>
  <c r="Q80" i="1"/>
  <c r="I80" i="1"/>
  <c r="G80" i="1"/>
  <c r="H80" i="1" s="1"/>
  <c r="P80" i="1" s="1"/>
  <c r="Q79" i="1"/>
  <c r="K79" i="1"/>
  <c r="G79" i="1"/>
  <c r="J79" i="1" s="1"/>
  <c r="P79" i="1" s="1"/>
  <c r="Q78" i="1"/>
  <c r="I78" i="1"/>
  <c r="G78" i="1"/>
  <c r="H78" i="1" s="1"/>
  <c r="P78" i="1" s="1"/>
  <c r="Q77" i="1"/>
  <c r="K77" i="1"/>
  <c r="G77" i="1"/>
  <c r="J77" i="1" s="1"/>
  <c r="P77" i="1" s="1"/>
  <c r="Q76" i="1"/>
  <c r="I76" i="1"/>
  <c r="G76" i="1"/>
  <c r="H76" i="1" s="1"/>
  <c r="P76" i="1" s="1"/>
  <c r="Q75" i="1"/>
  <c r="K75" i="1"/>
  <c r="G75" i="1"/>
  <c r="J75" i="1" s="1"/>
  <c r="P75" i="1" s="1"/>
  <c r="Q74" i="1"/>
  <c r="I74" i="1"/>
  <c r="G74" i="1"/>
  <c r="H74" i="1" s="1"/>
  <c r="P74" i="1" s="1"/>
  <c r="Q73" i="1"/>
  <c r="K73" i="1"/>
  <c r="G73" i="1"/>
  <c r="J73" i="1" s="1"/>
  <c r="P73" i="1" s="1"/>
  <c r="Q72" i="1"/>
  <c r="I72" i="1"/>
  <c r="G72" i="1"/>
  <c r="H72" i="1" s="1"/>
  <c r="P72" i="1" s="1"/>
  <c r="Q71" i="1"/>
  <c r="K71" i="1"/>
  <c r="G71" i="1"/>
  <c r="J71" i="1" s="1"/>
  <c r="P71" i="1" s="1"/>
  <c r="Q70" i="1"/>
  <c r="I70" i="1"/>
  <c r="G70" i="1"/>
  <c r="H70" i="1" s="1"/>
  <c r="P70" i="1" s="1"/>
  <c r="Q69" i="1"/>
  <c r="I69" i="1"/>
  <c r="G69" i="1"/>
  <c r="H69" i="1" s="1"/>
  <c r="P69" i="1" s="1"/>
  <c r="Q68" i="1"/>
  <c r="I68" i="1"/>
  <c r="G68" i="1"/>
  <c r="H68" i="1" s="1"/>
  <c r="P68" i="1" s="1"/>
  <c r="Q67" i="1"/>
  <c r="I67" i="1"/>
  <c r="G67" i="1"/>
  <c r="H67" i="1" s="1"/>
  <c r="P67" i="1" s="1"/>
  <c r="Q66" i="1"/>
  <c r="K66" i="1"/>
  <c r="G66" i="1"/>
  <c r="J66" i="1" s="1"/>
  <c r="P66" i="1" s="1"/>
  <c r="Q65" i="1"/>
  <c r="I65" i="1"/>
  <c r="G65" i="1"/>
  <c r="H65" i="1" s="1"/>
  <c r="P65" i="1" s="1"/>
  <c r="Q64" i="1"/>
  <c r="K64" i="1"/>
  <c r="G64" i="1"/>
  <c r="J64" i="1" s="1"/>
  <c r="P64" i="1" s="1"/>
  <c r="Q63" i="1"/>
  <c r="I63" i="1"/>
  <c r="G63" i="1"/>
  <c r="H63" i="1" s="1"/>
  <c r="P63" i="1" s="1"/>
  <c r="Q62" i="1"/>
  <c r="K62" i="1"/>
  <c r="G62" i="1"/>
  <c r="J62" i="1" s="1"/>
  <c r="P62" i="1" s="1"/>
  <c r="Q61" i="1"/>
  <c r="I61" i="1"/>
  <c r="G61" i="1"/>
  <c r="H61" i="1" s="1"/>
  <c r="P61" i="1" s="1"/>
  <c r="Q60" i="1"/>
  <c r="I60" i="1"/>
  <c r="G60" i="1"/>
  <c r="H60" i="1" s="1"/>
  <c r="P60" i="1" s="1"/>
  <c r="Q59" i="1"/>
  <c r="K59" i="1"/>
  <c r="G59" i="1"/>
  <c r="J59" i="1" s="1"/>
  <c r="P59" i="1" s="1"/>
  <c r="Q58" i="1"/>
  <c r="I58" i="1"/>
  <c r="G58" i="1"/>
  <c r="H58" i="1" s="1"/>
  <c r="P58" i="1" s="1"/>
  <c r="Q57" i="1"/>
  <c r="K57" i="1"/>
  <c r="G57" i="1"/>
  <c r="J57" i="1" s="1"/>
  <c r="P57" i="1" s="1"/>
  <c r="Q56" i="1"/>
  <c r="I56" i="1"/>
  <c r="G56" i="1"/>
  <c r="H56" i="1" s="1"/>
  <c r="P56" i="1" s="1"/>
  <c r="Q55" i="1"/>
  <c r="K55" i="1"/>
  <c r="G55" i="1"/>
  <c r="J55" i="1" s="1"/>
  <c r="P55" i="1" s="1"/>
  <c r="Q54" i="1"/>
  <c r="I54" i="1"/>
  <c r="G54" i="1"/>
  <c r="H54" i="1" s="1"/>
  <c r="P54" i="1" s="1"/>
  <c r="Q53" i="1"/>
  <c r="K53" i="1"/>
  <c r="K190" i="1" s="1"/>
  <c r="K240" i="1" s="1"/>
  <c r="G53" i="1"/>
  <c r="J53" i="1" s="1"/>
  <c r="Q52" i="1"/>
  <c r="I52" i="1"/>
  <c r="G52" i="1"/>
  <c r="H52" i="1" s="1"/>
  <c r="P52" i="1" s="1"/>
  <c r="Q51" i="1"/>
  <c r="I51" i="1"/>
  <c r="G51" i="1"/>
  <c r="H51" i="1" s="1"/>
  <c r="P51" i="1" s="1"/>
  <c r="Q50" i="1"/>
  <c r="I50" i="1"/>
  <c r="G50" i="1"/>
  <c r="H50" i="1" s="1"/>
  <c r="P50" i="1" s="1"/>
  <c r="Q49" i="1"/>
  <c r="I49" i="1"/>
  <c r="G49" i="1"/>
  <c r="H49" i="1" s="1"/>
  <c r="P49" i="1" s="1"/>
  <c r="Q48" i="1"/>
  <c r="I48" i="1"/>
  <c r="G48" i="1"/>
  <c r="H48" i="1" s="1"/>
  <c r="P48" i="1" s="1"/>
  <c r="Q47" i="1"/>
  <c r="I47" i="1"/>
  <c r="G47" i="1"/>
  <c r="H47" i="1" s="1"/>
  <c r="P47" i="1" s="1"/>
  <c r="Q46" i="1"/>
  <c r="I46" i="1"/>
  <c r="G46" i="1"/>
  <c r="H46" i="1" s="1"/>
  <c r="P46" i="1" s="1"/>
  <c r="Q45" i="1"/>
  <c r="I45" i="1"/>
  <c r="G45" i="1"/>
  <c r="H45" i="1" s="1"/>
  <c r="P45" i="1" s="1"/>
  <c r="Q44" i="1"/>
  <c r="I44" i="1"/>
  <c r="G44" i="1"/>
  <c r="H44" i="1" s="1"/>
  <c r="P44" i="1" s="1"/>
  <c r="Q43" i="1"/>
  <c r="I43" i="1"/>
  <c r="G43" i="1"/>
  <c r="H43" i="1" s="1"/>
  <c r="P43" i="1" s="1"/>
  <c r="Q42" i="1"/>
  <c r="I42" i="1"/>
  <c r="G42" i="1"/>
  <c r="H42" i="1" s="1"/>
  <c r="P42" i="1" s="1"/>
  <c r="Q41" i="1"/>
  <c r="I41" i="1"/>
  <c r="G41" i="1"/>
  <c r="H41" i="1" s="1"/>
  <c r="P41" i="1" s="1"/>
  <c r="Q40" i="1"/>
  <c r="I40" i="1"/>
  <c r="G40" i="1"/>
  <c r="H40" i="1" s="1"/>
  <c r="P40" i="1" s="1"/>
  <c r="Q39" i="1"/>
  <c r="I39" i="1"/>
  <c r="G39" i="1"/>
  <c r="H39" i="1" s="1"/>
  <c r="P39" i="1" s="1"/>
  <c r="Q38" i="1"/>
  <c r="G38" i="1"/>
  <c r="H38" i="1" s="1"/>
  <c r="P38" i="1" s="1"/>
  <c r="Q37" i="1"/>
  <c r="I37" i="1"/>
  <c r="G37" i="1"/>
  <c r="H37" i="1" s="1"/>
  <c r="P37" i="1" s="1"/>
  <c r="Q36" i="1"/>
  <c r="I36" i="1"/>
  <c r="G36" i="1"/>
  <c r="H36" i="1" s="1"/>
  <c r="P36" i="1" s="1"/>
  <c r="Q35" i="1"/>
  <c r="I35" i="1"/>
  <c r="G35" i="1"/>
  <c r="H35" i="1" s="1"/>
  <c r="P35" i="1" s="1"/>
  <c r="Q34" i="1"/>
  <c r="I34" i="1"/>
  <c r="G34" i="1"/>
  <c r="H34" i="1" s="1"/>
  <c r="P34" i="1" s="1"/>
  <c r="Q33" i="1"/>
  <c r="I33" i="1"/>
  <c r="G33" i="1"/>
  <c r="H33" i="1" s="1"/>
  <c r="P33" i="1" s="1"/>
  <c r="Q32" i="1"/>
  <c r="P32" i="1"/>
  <c r="Q31" i="1"/>
  <c r="I31" i="1"/>
  <c r="G31" i="1"/>
  <c r="H31" i="1" s="1"/>
  <c r="P31" i="1" s="1"/>
  <c r="Q30" i="1"/>
  <c r="I30" i="1"/>
  <c r="G30" i="1"/>
  <c r="H30" i="1" s="1"/>
  <c r="P30" i="1" s="1"/>
  <c r="Q29" i="1"/>
  <c r="I29" i="1"/>
  <c r="G29" i="1"/>
  <c r="H29" i="1" s="1"/>
  <c r="P29" i="1" s="1"/>
  <c r="Q28" i="1"/>
  <c r="I28" i="1"/>
  <c r="G28" i="1"/>
  <c r="H28" i="1" s="1"/>
  <c r="P28" i="1" s="1"/>
  <c r="Q27" i="1"/>
  <c r="I27" i="1"/>
  <c r="G27" i="1"/>
  <c r="H27" i="1" s="1"/>
  <c r="P27" i="1" s="1"/>
  <c r="Q26" i="1"/>
  <c r="I26" i="1"/>
  <c r="G26" i="1"/>
  <c r="H26" i="1" s="1"/>
  <c r="P26" i="1" s="1"/>
  <c r="Q25" i="1"/>
  <c r="I25" i="1"/>
  <c r="G25" i="1"/>
  <c r="H25" i="1" s="1"/>
  <c r="P25" i="1" s="1"/>
  <c r="Q24" i="1"/>
  <c r="I24" i="1"/>
  <c r="G24" i="1"/>
  <c r="H24" i="1" s="1"/>
  <c r="P24" i="1" s="1"/>
  <c r="Q23" i="1"/>
  <c r="I23" i="1"/>
  <c r="G23" i="1"/>
  <c r="H23" i="1" s="1"/>
  <c r="P23" i="1" s="1"/>
  <c r="Q22" i="1"/>
  <c r="L22" i="1"/>
  <c r="G22" i="1"/>
  <c r="M22" i="1" s="1"/>
  <c r="Q21" i="1"/>
  <c r="G21" i="1"/>
  <c r="H21" i="1" s="1"/>
  <c r="P21" i="1" s="1"/>
  <c r="Q20" i="1"/>
  <c r="I20" i="1"/>
  <c r="G20" i="1"/>
  <c r="H20" i="1" s="1"/>
  <c r="P20" i="1" s="1"/>
  <c r="Q19" i="1"/>
  <c r="I19" i="1"/>
  <c r="G19" i="1"/>
  <c r="H19" i="1" s="1"/>
  <c r="P19" i="1" s="1"/>
  <c r="L18" i="1"/>
  <c r="G18" i="1"/>
  <c r="M18" i="1" s="1"/>
  <c r="I17" i="1"/>
  <c r="G17" i="1"/>
  <c r="H17" i="1" s="1"/>
  <c r="P17" i="1" s="1"/>
  <c r="I16" i="1"/>
  <c r="G16" i="1"/>
  <c r="H16" i="1" s="1"/>
  <c r="P16" i="1" s="1"/>
  <c r="Q15" i="1"/>
  <c r="G15" i="1"/>
  <c r="H15" i="1" s="1"/>
  <c r="P15" i="1" s="1"/>
  <c r="L14" i="1"/>
  <c r="G14" i="1"/>
  <c r="M14" i="1" s="1"/>
  <c r="I13" i="1"/>
  <c r="G13" i="1"/>
  <c r="H13" i="1" s="1"/>
  <c r="P13" i="1" s="1"/>
  <c r="L12" i="1"/>
  <c r="G12" i="1"/>
  <c r="M12" i="1" s="1"/>
  <c r="I11" i="1"/>
  <c r="G11" i="1"/>
  <c r="H11" i="1" s="1"/>
  <c r="P11" i="1" s="1"/>
  <c r="L10" i="1"/>
  <c r="G10" i="1"/>
  <c r="M10" i="1" s="1"/>
  <c r="I9" i="1"/>
  <c r="G9" i="1"/>
  <c r="H9" i="1" s="1"/>
  <c r="P9" i="1" s="1"/>
  <c r="I8" i="1"/>
  <c r="G8" i="1"/>
  <c r="H8" i="1" s="1"/>
  <c r="P8" i="1" s="1"/>
  <c r="Q7" i="1"/>
  <c r="G7" i="1"/>
  <c r="H7" i="1" s="1"/>
  <c r="P7" i="1" s="1"/>
  <c r="Q6" i="1"/>
  <c r="I6" i="1"/>
  <c r="G6" i="1"/>
  <c r="H6" i="1" s="1"/>
  <c r="P6" i="1" s="1"/>
  <c r="Q5" i="1"/>
  <c r="I5" i="1"/>
  <c r="G5" i="1"/>
  <c r="H5" i="1" s="1"/>
  <c r="P5" i="1" s="1"/>
  <c r="Q4" i="1"/>
  <c r="I4" i="1"/>
  <c r="G4" i="1"/>
  <c r="H4" i="1" s="1"/>
  <c r="P4" i="1" s="1"/>
  <c r="Q3" i="1"/>
  <c r="G3" i="1"/>
  <c r="H3" i="1" s="1"/>
  <c r="P3" i="1" s="1"/>
  <c r="Q2" i="1"/>
  <c r="Q190" i="1" s="1"/>
  <c r="Q240" i="1" s="1"/>
  <c r="I2" i="1"/>
  <c r="I190" i="1" s="1"/>
  <c r="I240" i="1" s="1"/>
  <c r="G2" i="1"/>
  <c r="H2" i="1" s="1"/>
  <c r="R238" i="4"/>
  <c r="O238" i="4"/>
  <c r="N238" i="4"/>
  <c r="M238" i="4"/>
  <c r="L238" i="4"/>
  <c r="K238" i="4"/>
  <c r="J238" i="4"/>
  <c r="Q237" i="4"/>
  <c r="G237" i="4"/>
  <c r="H237" i="4" s="1"/>
  <c r="P237" i="4" s="1"/>
  <c r="Q236" i="4"/>
  <c r="I236" i="4"/>
  <c r="G236" i="4"/>
  <c r="H236" i="4" s="1"/>
  <c r="P236" i="4" s="1"/>
  <c r="Q235" i="4"/>
  <c r="I235" i="4"/>
  <c r="G235" i="4"/>
  <c r="H235" i="4" s="1"/>
  <c r="P235" i="4" s="1"/>
  <c r="Q234" i="4"/>
  <c r="I234" i="4"/>
  <c r="G234" i="4"/>
  <c r="H234" i="4" s="1"/>
  <c r="P234" i="4" s="1"/>
  <c r="Q233" i="4"/>
  <c r="G233" i="4"/>
  <c r="H233" i="4" s="1"/>
  <c r="P233" i="4" s="1"/>
  <c r="Q232" i="4"/>
  <c r="I232" i="4"/>
  <c r="G232" i="4"/>
  <c r="H232" i="4" s="1"/>
  <c r="P232" i="4" s="1"/>
  <c r="Q231" i="4"/>
  <c r="I231" i="4"/>
  <c r="G231" i="4"/>
  <c r="H231" i="4" s="1"/>
  <c r="P231" i="4" s="1"/>
  <c r="Q230" i="4"/>
  <c r="I230" i="4"/>
  <c r="I238" i="4" s="1"/>
  <c r="G230" i="4"/>
  <c r="H230" i="4" s="1"/>
  <c r="P230" i="4" s="1"/>
  <c r="Q229" i="4"/>
  <c r="G229" i="4"/>
  <c r="H229" i="4" s="1"/>
  <c r="P229" i="4" s="1"/>
  <c r="Q228" i="4"/>
  <c r="G228" i="4"/>
  <c r="H228" i="4" s="1"/>
  <c r="P228" i="4" s="1"/>
  <c r="Q227" i="4"/>
  <c r="G227" i="4"/>
  <c r="H227" i="4" s="1"/>
  <c r="P227" i="4" s="1"/>
  <c r="Q226" i="4"/>
  <c r="G226" i="4"/>
  <c r="H226" i="4" s="1"/>
  <c r="P226" i="4" s="1"/>
  <c r="Q225" i="4"/>
  <c r="G225" i="4"/>
  <c r="H225" i="4" s="1"/>
  <c r="P225" i="4" s="1"/>
  <c r="Q224" i="4"/>
  <c r="G224" i="4"/>
  <c r="H224" i="4" s="1"/>
  <c r="P224" i="4" s="1"/>
  <c r="Q223" i="4"/>
  <c r="G223" i="4"/>
  <c r="H223" i="4" s="1"/>
  <c r="P223" i="4" s="1"/>
  <c r="Q222" i="4"/>
  <c r="G222" i="4"/>
  <c r="H222" i="4" s="1"/>
  <c r="P222" i="4" s="1"/>
  <c r="Q221" i="4"/>
  <c r="G221" i="4"/>
  <c r="H221" i="4" s="1"/>
  <c r="P221" i="4" s="1"/>
  <c r="Q220" i="4"/>
  <c r="G220" i="4"/>
  <c r="H220" i="4" s="1"/>
  <c r="P220" i="4" s="1"/>
  <c r="Q219" i="4"/>
  <c r="G219" i="4"/>
  <c r="H219" i="4" s="1"/>
  <c r="P219" i="4" s="1"/>
  <c r="Q218" i="4"/>
  <c r="G218" i="4"/>
  <c r="H218" i="4" s="1"/>
  <c r="P218" i="4" s="1"/>
  <c r="Q217" i="4"/>
  <c r="G217" i="4"/>
  <c r="H217" i="4" s="1"/>
  <c r="P217" i="4" s="1"/>
  <c r="Q216" i="4"/>
  <c r="G216" i="4"/>
  <c r="H216" i="4" s="1"/>
  <c r="P216" i="4" s="1"/>
  <c r="Q215" i="4"/>
  <c r="G215" i="4"/>
  <c r="H215" i="4" s="1"/>
  <c r="P215" i="4" s="1"/>
  <c r="Q214" i="4"/>
  <c r="Q238" i="4" s="1"/>
  <c r="G214" i="4"/>
  <c r="H214" i="4" s="1"/>
  <c r="Q211" i="4"/>
  <c r="Q212" i="4" s="1"/>
  <c r="I211" i="4"/>
  <c r="I212" i="4" s="1"/>
  <c r="G211" i="4"/>
  <c r="H211" i="4" s="1"/>
  <c r="R209" i="4"/>
  <c r="O209" i="4"/>
  <c r="N209" i="4"/>
  <c r="K209" i="4"/>
  <c r="J209" i="4"/>
  <c r="Q208" i="4"/>
  <c r="M208" i="4"/>
  <c r="M209" i="4" s="1"/>
  <c r="L208" i="4"/>
  <c r="G208" i="4"/>
  <c r="Q207" i="4"/>
  <c r="Q209" i="4" s="1"/>
  <c r="I207" i="4"/>
  <c r="I209" i="4" s="1"/>
  <c r="G207" i="4"/>
  <c r="H207" i="4" s="1"/>
  <c r="R205" i="4"/>
  <c r="O205" i="4"/>
  <c r="N205" i="4"/>
  <c r="M205" i="4"/>
  <c r="L205" i="4"/>
  <c r="K205" i="4"/>
  <c r="J205" i="4"/>
  <c r="Q204" i="4"/>
  <c r="Q205" i="4" s="1"/>
  <c r="I204" i="4"/>
  <c r="I205" i="4" s="1"/>
  <c r="G204" i="4"/>
  <c r="H204" i="4" s="1"/>
  <c r="R202" i="4"/>
  <c r="O202" i="4"/>
  <c r="N202" i="4"/>
  <c r="M202" i="4"/>
  <c r="L202" i="4"/>
  <c r="K202" i="4"/>
  <c r="J202" i="4"/>
  <c r="Q201" i="4"/>
  <c r="H201" i="4"/>
  <c r="P201" i="4" s="1"/>
  <c r="Q200" i="4"/>
  <c r="G200" i="4"/>
  <c r="H200" i="4" s="1"/>
  <c r="P200" i="4" s="1"/>
  <c r="Q199" i="4"/>
  <c r="G199" i="4"/>
  <c r="H199" i="4" s="1"/>
  <c r="P199" i="4" s="1"/>
  <c r="Q198" i="4"/>
  <c r="P198" i="4"/>
  <c r="Q197" i="4"/>
  <c r="G197" i="4"/>
  <c r="H197" i="4" s="1"/>
  <c r="P197" i="4" s="1"/>
  <c r="Q196" i="4"/>
  <c r="G196" i="4"/>
  <c r="E196" i="4"/>
  <c r="Q195" i="4"/>
  <c r="G195" i="4"/>
  <c r="E195" i="4"/>
  <c r="Q194" i="4"/>
  <c r="G194" i="4"/>
  <c r="E194" i="4"/>
  <c r="Q193" i="4"/>
  <c r="G193" i="4"/>
  <c r="E193" i="4"/>
  <c r="Q192" i="4"/>
  <c r="Q202" i="4" s="1"/>
  <c r="I192" i="4"/>
  <c r="I202" i="4" s="1"/>
  <c r="G192" i="4"/>
  <c r="H192" i="4" s="1"/>
  <c r="R190" i="4"/>
  <c r="R240" i="4" s="1"/>
  <c r="O190" i="4"/>
  <c r="O240" i="4" s="1"/>
  <c r="N190" i="4"/>
  <c r="N240" i="4" s="1"/>
  <c r="L189" i="4"/>
  <c r="G189" i="4"/>
  <c r="M189" i="4" s="1"/>
  <c r="I188" i="4"/>
  <c r="G188" i="4"/>
  <c r="H188" i="4" s="1"/>
  <c r="P188" i="4" s="1"/>
  <c r="L187" i="4"/>
  <c r="G187" i="4"/>
  <c r="M187" i="4" s="1"/>
  <c r="I186" i="4"/>
  <c r="G186" i="4"/>
  <c r="H186" i="4" s="1"/>
  <c r="P186" i="4" s="1"/>
  <c r="L183" i="4"/>
  <c r="G183" i="4"/>
  <c r="M183" i="4" s="1"/>
  <c r="I182" i="4"/>
  <c r="G182" i="4"/>
  <c r="H182" i="4" s="1"/>
  <c r="P182" i="4" s="1"/>
  <c r="L181" i="4"/>
  <c r="G181" i="4"/>
  <c r="M181" i="4" s="1"/>
  <c r="G180" i="4"/>
  <c r="H180" i="4" s="1"/>
  <c r="P180" i="4" s="1"/>
  <c r="I179" i="4"/>
  <c r="G179" i="4"/>
  <c r="H179" i="4" s="1"/>
  <c r="P179" i="4" s="1"/>
  <c r="L175" i="4"/>
  <c r="G175" i="4"/>
  <c r="Q174" i="4"/>
  <c r="G174" i="4"/>
  <c r="H174" i="4" s="1"/>
  <c r="P174" i="4" s="1"/>
  <c r="Q169" i="4"/>
  <c r="Q168" i="4"/>
  <c r="I168" i="4"/>
  <c r="G168" i="4"/>
  <c r="H168" i="4" s="1"/>
  <c r="P168" i="4" s="1"/>
  <c r="Q167" i="4"/>
  <c r="G167" i="4"/>
  <c r="H167" i="4" s="1"/>
  <c r="P167" i="4" s="1"/>
  <c r="Q166" i="4"/>
  <c r="I166" i="4"/>
  <c r="G166" i="4"/>
  <c r="H166" i="4" s="1"/>
  <c r="P166" i="4" s="1"/>
  <c r="Q165" i="4"/>
  <c r="P165" i="4"/>
  <c r="Q164" i="4"/>
  <c r="P164" i="4"/>
  <c r="Q163" i="4"/>
  <c r="I163" i="4"/>
  <c r="G163" i="4"/>
  <c r="H163" i="4" s="1"/>
  <c r="P163" i="4" s="1"/>
  <c r="Q162" i="4"/>
  <c r="I162" i="4"/>
  <c r="G162" i="4"/>
  <c r="H162" i="4" s="1"/>
  <c r="P162" i="4" s="1"/>
  <c r="Q161" i="4"/>
  <c r="I161" i="4"/>
  <c r="G161" i="4"/>
  <c r="H161" i="4" s="1"/>
  <c r="P161" i="4" s="1"/>
  <c r="Q160" i="4"/>
  <c r="I160" i="4"/>
  <c r="G160" i="4"/>
  <c r="H160" i="4" s="1"/>
  <c r="P160" i="4" s="1"/>
  <c r="Q159" i="4"/>
  <c r="I159" i="4"/>
  <c r="G159" i="4"/>
  <c r="H159" i="4" s="1"/>
  <c r="P159" i="4" s="1"/>
  <c r="Q158" i="4"/>
  <c r="I158" i="4"/>
  <c r="G158" i="4"/>
  <c r="H158" i="4" s="1"/>
  <c r="P158" i="4" s="1"/>
  <c r="Q157" i="4"/>
  <c r="I157" i="4"/>
  <c r="G157" i="4"/>
  <c r="H157" i="4" s="1"/>
  <c r="P157" i="4" s="1"/>
  <c r="Q156" i="4"/>
  <c r="I156" i="4"/>
  <c r="G156" i="4"/>
  <c r="H156" i="4" s="1"/>
  <c r="P156" i="4" s="1"/>
  <c r="Q155" i="4"/>
  <c r="I155" i="4"/>
  <c r="G155" i="4"/>
  <c r="H155" i="4" s="1"/>
  <c r="P155" i="4" s="1"/>
  <c r="Q154" i="4"/>
  <c r="P154" i="4"/>
  <c r="Q153" i="4"/>
  <c r="I153" i="4"/>
  <c r="G153" i="4"/>
  <c r="H153" i="4" s="1"/>
  <c r="P153" i="4" s="1"/>
  <c r="Q152" i="4"/>
  <c r="I152" i="4"/>
  <c r="G152" i="4"/>
  <c r="H152" i="4" s="1"/>
  <c r="P152" i="4" s="1"/>
  <c r="Q151" i="4"/>
  <c r="I151" i="4"/>
  <c r="G151" i="4"/>
  <c r="H151" i="4" s="1"/>
  <c r="P151" i="4" s="1"/>
  <c r="Q150" i="4"/>
  <c r="I150" i="4"/>
  <c r="G150" i="4"/>
  <c r="H150" i="4" s="1"/>
  <c r="P150" i="4" s="1"/>
  <c r="Q149" i="4"/>
  <c r="G149" i="4"/>
  <c r="H149" i="4" s="1"/>
  <c r="P149" i="4" s="1"/>
  <c r="Q148" i="4"/>
  <c r="G148" i="4"/>
  <c r="H148" i="4" s="1"/>
  <c r="P148" i="4" s="1"/>
  <c r="Q147" i="4"/>
  <c r="I147" i="4"/>
  <c r="G147" i="4"/>
  <c r="H147" i="4" s="1"/>
  <c r="P147" i="4" s="1"/>
  <c r="Q146" i="4"/>
  <c r="I146" i="4"/>
  <c r="G146" i="4"/>
  <c r="H146" i="4" s="1"/>
  <c r="P146" i="4" s="1"/>
  <c r="Q145" i="4"/>
  <c r="G145" i="4"/>
  <c r="H145" i="4" s="1"/>
  <c r="P145" i="4" s="1"/>
  <c r="Q144" i="4"/>
  <c r="I144" i="4"/>
  <c r="G144" i="4"/>
  <c r="H144" i="4" s="1"/>
  <c r="P144" i="4" s="1"/>
  <c r="Q143" i="4"/>
  <c r="P143" i="4"/>
  <c r="G143" i="4"/>
  <c r="Q142" i="4"/>
  <c r="I142" i="4"/>
  <c r="G142" i="4"/>
  <c r="H142" i="4" s="1"/>
  <c r="P142" i="4" s="1"/>
  <c r="Q141" i="4"/>
  <c r="I141" i="4"/>
  <c r="G141" i="4"/>
  <c r="H141" i="4" s="1"/>
  <c r="P141" i="4" s="1"/>
  <c r="Q140" i="4"/>
  <c r="I140" i="4"/>
  <c r="G140" i="4"/>
  <c r="H140" i="4" s="1"/>
  <c r="P140" i="4" s="1"/>
  <c r="Q139" i="4"/>
  <c r="I139" i="4"/>
  <c r="G139" i="4"/>
  <c r="H139" i="4" s="1"/>
  <c r="P139" i="4" s="1"/>
  <c r="Q138" i="4"/>
  <c r="I138" i="4"/>
  <c r="G138" i="4"/>
  <c r="H138" i="4" s="1"/>
  <c r="P138" i="4" s="1"/>
  <c r="Q137" i="4"/>
  <c r="I137" i="4"/>
  <c r="G137" i="4"/>
  <c r="H137" i="4" s="1"/>
  <c r="P137" i="4" s="1"/>
  <c r="Q136" i="4"/>
  <c r="I136" i="4"/>
  <c r="G136" i="4"/>
  <c r="H136" i="4" s="1"/>
  <c r="P136" i="4" s="1"/>
  <c r="Q135" i="4"/>
  <c r="I135" i="4"/>
  <c r="G135" i="4"/>
  <c r="H135" i="4" s="1"/>
  <c r="P135" i="4" s="1"/>
  <c r="Q134" i="4"/>
  <c r="I134" i="4"/>
  <c r="G134" i="4"/>
  <c r="H134" i="4" s="1"/>
  <c r="P134" i="4" s="1"/>
  <c r="Q133" i="4"/>
  <c r="I133" i="4"/>
  <c r="G133" i="4"/>
  <c r="H133" i="4" s="1"/>
  <c r="P133" i="4" s="1"/>
  <c r="Q132" i="4"/>
  <c r="I132" i="4"/>
  <c r="G132" i="4"/>
  <c r="H132" i="4" s="1"/>
  <c r="P132" i="4" s="1"/>
  <c r="Q131" i="4"/>
  <c r="L131" i="4"/>
  <c r="G131" i="4"/>
  <c r="M131" i="4" s="1"/>
  <c r="Q130" i="4"/>
  <c r="I130" i="4"/>
  <c r="G130" i="4"/>
  <c r="H130" i="4" s="1"/>
  <c r="P130" i="4" s="1"/>
  <c r="Q129" i="4"/>
  <c r="L129" i="4"/>
  <c r="G129" i="4"/>
  <c r="M129" i="4" s="1"/>
  <c r="Q128" i="4"/>
  <c r="I128" i="4"/>
  <c r="G128" i="4"/>
  <c r="H128" i="4" s="1"/>
  <c r="P128" i="4" s="1"/>
  <c r="Q127" i="4"/>
  <c r="L127" i="4"/>
  <c r="G127" i="4"/>
  <c r="M127" i="4" s="1"/>
  <c r="Q126" i="4"/>
  <c r="I126" i="4"/>
  <c r="G126" i="4"/>
  <c r="H126" i="4" s="1"/>
  <c r="P126" i="4" s="1"/>
  <c r="Q125" i="4"/>
  <c r="L125" i="4"/>
  <c r="G125" i="4"/>
  <c r="M125" i="4" s="1"/>
  <c r="Q124" i="4"/>
  <c r="I124" i="4"/>
  <c r="G124" i="4"/>
  <c r="H124" i="4" s="1"/>
  <c r="P124" i="4" s="1"/>
  <c r="Q123" i="4"/>
  <c r="L123" i="4"/>
  <c r="G123" i="4"/>
  <c r="M123" i="4" s="1"/>
  <c r="Q122" i="4"/>
  <c r="I122" i="4"/>
  <c r="G122" i="4"/>
  <c r="H122" i="4" s="1"/>
  <c r="P122" i="4" s="1"/>
  <c r="Q121" i="4"/>
  <c r="I121" i="4"/>
  <c r="G121" i="4"/>
  <c r="H121" i="4" s="1"/>
  <c r="P121" i="4" s="1"/>
  <c r="Q120" i="4"/>
  <c r="L120" i="4"/>
  <c r="G120" i="4"/>
  <c r="M120" i="4" s="1"/>
  <c r="Q119" i="4"/>
  <c r="G119" i="4"/>
  <c r="H119" i="4" s="1"/>
  <c r="P119" i="4" s="1"/>
  <c r="Q118" i="4"/>
  <c r="I118" i="4"/>
  <c r="G118" i="4"/>
  <c r="H118" i="4" s="1"/>
  <c r="P118" i="4" s="1"/>
  <c r="Q117" i="4"/>
  <c r="L117" i="4"/>
  <c r="G117" i="4"/>
  <c r="M117" i="4" s="1"/>
  <c r="Q116" i="4"/>
  <c r="G116" i="4"/>
  <c r="H116" i="4" s="1"/>
  <c r="P116" i="4" s="1"/>
  <c r="Q115" i="4"/>
  <c r="I115" i="4"/>
  <c r="G115" i="4"/>
  <c r="H115" i="4" s="1"/>
  <c r="P115" i="4" s="1"/>
  <c r="Q114" i="4"/>
  <c r="L114" i="4"/>
  <c r="G114" i="4"/>
  <c r="M114" i="4" s="1"/>
  <c r="Q113" i="4"/>
  <c r="G113" i="4"/>
  <c r="H113" i="4" s="1"/>
  <c r="P113" i="4" s="1"/>
  <c r="Q112" i="4"/>
  <c r="I112" i="4"/>
  <c r="G112" i="4"/>
  <c r="H112" i="4" s="1"/>
  <c r="P112" i="4" s="1"/>
  <c r="Q111" i="4"/>
  <c r="I111" i="4"/>
  <c r="G111" i="4"/>
  <c r="H111" i="4" s="1"/>
  <c r="P111" i="4" s="1"/>
  <c r="Q110" i="4"/>
  <c r="I110" i="4"/>
  <c r="G110" i="4"/>
  <c r="H110" i="4" s="1"/>
  <c r="P110" i="4" s="1"/>
  <c r="Q109" i="4"/>
  <c r="G109" i="4"/>
  <c r="H109" i="4" s="1"/>
  <c r="P109" i="4" s="1"/>
  <c r="Q108" i="4"/>
  <c r="I108" i="4"/>
  <c r="G108" i="4"/>
  <c r="H108" i="4" s="1"/>
  <c r="P108" i="4" s="1"/>
  <c r="Q107" i="4"/>
  <c r="I107" i="4"/>
  <c r="G107" i="4"/>
  <c r="H107" i="4" s="1"/>
  <c r="P107" i="4" s="1"/>
  <c r="Q106" i="4"/>
  <c r="L106" i="4"/>
  <c r="G106" i="4"/>
  <c r="M106" i="4" s="1"/>
  <c r="Q105" i="4"/>
  <c r="I105" i="4"/>
  <c r="G105" i="4"/>
  <c r="H105" i="4" s="1"/>
  <c r="P105" i="4" s="1"/>
  <c r="Q104" i="4"/>
  <c r="L104" i="4"/>
  <c r="G104" i="4"/>
  <c r="M104" i="4" s="1"/>
  <c r="Q103" i="4"/>
  <c r="I103" i="4"/>
  <c r="G103" i="4"/>
  <c r="H103" i="4" s="1"/>
  <c r="P103" i="4" s="1"/>
  <c r="Q102" i="4"/>
  <c r="I102" i="4"/>
  <c r="G102" i="4"/>
  <c r="H102" i="4" s="1"/>
  <c r="P102" i="4" s="1"/>
  <c r="Q101" i="4"/>
  <c r="L101" i="4"/>
  <c r="G101" i="4"/>
  <c r="M101" i="4" s="1"/>
  <c r="Q100" i="4"/>
  <c r="I100" i="4"/>
  <c r="G100" i="4"/>
  <c r="H100" i="4" s="1"/>
  <c r="P100" i="4" s="1"/>
  <c r="Q99" i="4"/>
  <c r="I99" i="4"/>
  <c r="G99" i="4"/>
  <c r="H99" i="4" s="1"/>
  <c r="P99" i="4" s="1"/>
  <c r="Q98" i="4"/>
  <c r="G98" i="4"/>
  <c r="H98" i="4" s="1"/>
  <c r="P98" i="4" s="1"/>
  <c r="Q97" i="4"/>
  <c r="I97" i="4"/>
  <c r="G97" i="4"/>
  <c r="H97" i="4" s="1"/>
  <c r="P97" i="4" s="1"/>
  <c r="L96" i="4"/>
  <c r="G96" i="4"/>
  <c r="M96" i="4" s="1"/>
  <c r="G95" i="4"/>
  <c r="H95" i="4" s="1"/>
  <c r="P95" i="4" s="1"/>
  <c r="I94" i="4"/>
  <c r="G94" i="4"/>
  <c r="H94" i="4" s="1"/>
  <c r="P94" i="4" s="1"/>
  <c r="Q93" i="4"/>
  <c r="G93" i="4"/>
  <c r="H93" i="4" s="1"/>
  <c r="P93" i="4" s="1"/>
  <c r="Q92" i="4"/>
  <c r="I92" i="4"/>
  <c r="G92" i="4"/>
  <c r="H92" i="4" s="1"/>
  <c r="P92" i="4" s="1"/>
  <c r="Q91" i="4"/>
  <c r="G91" i="4"/>
  <c r="H91" i="4" s="1"/>
  <c r="P91" i="4" s="1"/>
  <c r="Q90" i="4"/>
  <c r="G90" i="4"/>
  <c r="H90" i="4" s="1"/>
  <c r="P90" i="4" s="1"/>
  <c r="Q89" i="4"/>
  <c r="I89" i="4"/>
  <c r="G89" i="4"/>
  <c r="H89" i="4" s="1"/>
  <c r="P89" i="4" s="1"/>
  <c r="Q88" i="4"/>
  <c r="I88" i="4"/>
  <c r="G88" i="4"/>
  <c r="H88" i="4" s="1"/>
  <c r="P88" i="4" s="1"/>
  <c r="Q87" i="4"/>
  <c r="I87" i="4"/>
  <c r="G87" i="4"/>
  <c r="H87" i="4" s="1"/>
  <c r="P87" i="4" s="1"/>
  <c r="Q86" i="4"/>
  <c r="I86" i="4"/>
  <c r="G86" i="4"/>
  <c r="H86" i="4" s="1"/>
  <c r="P86" i="4" s="1"/>
  <c r="Q85" i="4"/>
  <c r="I85" i="4"/>
  <c r="G85" i="4"/>
  <c r="H85" i="4" s="1"/>
  <c r="P85" i="4" s="1"/>
  <c r="Q84" i="4"/>
  <c r="I84" i="4"/>
  <c r="G84" i="4"/>
  <c r="H84" i="4" s="1"/>
  <c r="P84" i="4" s="1"/>
  <c r="Q83" i="4"/>
  <c r="I83" i="4"/>
  <c r="G83" i="4"/>
  <c r="H83" i="4" s="1"/>
  <c r="P83" i="4" s="1"/>
  <c r="Q82" i="4"/>
  <c r="I82" i="4"/>
  <c r="G82" i="4"/>
  <c r="H82" i="4" s="1"/>
  <c r="P82" i="4" s="1"/>
  <c r="Q81" i="4"/>
  <c r="I81" i="4"/>
  <c r="G81" i="4"/>
  <c r="H81" i="4" s="1"/>
  <c r="P81" i="4" s="1"/>
  <c r="Q80" i="4"/>
  <c r="I80" i="4"/>
  <c r="G80" i="4"/>
  <c r="H80" i="4" s="1"/>
  <c r="P80" i="4" s="1"/>
  <c r="Q79" i="4"/>
  <c r="K79" i="4"/>
  <c r="G79" i="4"/>
  <c r="J79" i="4" s="1"/>
  <c r="P79" i="4" s="1"/>
  <c r="Q78" i="4"/>
  <c r="I78" i="4"/>
  <c r="G78" i="4"/>
  <c r="H78" i="4" s="1"/>
  <c r="P78" i="4" s="1"/>
  <c r="Q77" i="4"/>
  <c r="K77" i="4"/>
  <c r="G77" i="4"/>
  <c r="J77" i="4" s="1"/>
  <c r="P77" i="4" s="1"/>
  <c r="Q76" i="4"/>
  <c r="I76" i="4"/>
  <c r="G76" i="4"/>
  <c r="H76" i="4" s="1"/>
  <c r="P76" i="4" s="1"/>
  <c r="Q75" i="4"/>
  <c r="K75" i="4"/>
  <c r="G75" i="4"/>
  <c r="J75" i="4" s="1"/>
  <c r="P75" i="4" s="1"/>
  <c r="Q74" i="4"/>
  <c r="I74" i="4"/>
  <c r="G74" i="4"/>
  <c r="H74" i="4" s="1"/>
  <c r="P74" i="4" s="1"/>
  <c r="Q73" i="4"/>
  <c r="K73" i="4"/>
  <c r="G73" i="4"/>
  <c r="J73" i="4" s="1"/>
  <c r="P73" i="4" s="1"/>
  <c r="Q72" i="4"/>
  <c r="I72" i="4"/>
  <c r="G72" i="4"/>
  <c r="H72" i="4" s="1"/>
  <c r="P72" i="4" s="1"/>
  <c r="Q71" i="4"/>
  <c r="K71" i="4"/>
  <c r="G71" i="4"/>
  <c r="J71" i="4" s="1"/>
  <c r="P71" i="4" s="1"/>
  <c r="Q70" i="4"/>
  <c r="I70" i="4"/>
  <c r="G70" i="4"/>
  <c r="H70" i="4" s="1"/>
  <c r="P70" i="4" s="1"/>
  <c r="Q69" i="4"/>
  <c r="I69" i="4"/>
  <c r="G69" i="4"/>
  <c r="H69" i="4" s="1"/>
  <c r="P69" i="4" s="1"/>
  <c r="Q68" i="4"/>
  <c r="I68" i="4"/>
  <c r="G68" i="4"/>
  <c r="H68" i="4" s="1"/>
  <c r="P68" i="4" s="1"/>
  <c r="Q67" i="4"/>
  <c r="I67" i="4"/>
  <c r="G67" i="4"/>
  <c r="H67" i="4" s="1"/>
  <c r="P67" i="4" s="1"/>
  <c r="Q66" i="4"/>
  <c r="K66" i="4"/>
  <c r="G66" i="4"/>
  <c r="J66" i="4" s="1"/>
  <c r="P66" i="4" s="1"/>
  <c r="Q65" i="4"/>
  <c r="I65" i="4"/>
  <c r="G65" i="4"/>
  <c r="H65" i="4" s="1"/>
  <c r="P65" i="4" s="1"/>
  <c r="Q64" i="4"/>
  <c r="K64" i="4"/>
  <c r="G64" i="4"/>
  <c r="J64" i="4" s="1"/>
  <c r="P64" i="4" s="1"/>
  <c r="Q63" i="4"/>
  <c r="I63" i="4"/>
  <c r="G63" i="4"/>
  <c r="H63" i="4" s="1"/>
  <c r="P63" i="4" s="1"/>
  <c r="Q62" i="4"/>
  <c r="K62" i="4"/>
  <c r="G62" i="4"/>
  <c r="J62" i="4" s="1"/>
  <c r="P62" i="4" s="1"/>
  <c r="Q61" i="4"/>
  <c r="I61" i="4"/>
  <c r="G61" i="4"/>
  <c r="H61" i="4" s="1"/>
  <c r="P61" i="4" s="1"/>
  <c r="Q60" i="4"/>
  <c r="I60" i="4"/>
  <c r="G60" i="4"/>
  <c r="H60" i="4" s="1"/>
  <c r="P60" i="4" s="1"/>
  <c r="Q59" i="4"/>
  <c r="K59" i="4"/>
  <c r="G59" i="4"/>
  <c r="J59" i="4" s="1"/>
  <c r="P59" i="4" s="1"/>
  <c r="Q58" i="4"/>
  <c r="I58" i="4"/>
  <c r="G58" i="4"/>
  <c r="H58" i="4" s="1"/>
  <c r="P58" i="4" s="1"/>
  <c r="Q57" i="4"/>
  <c r="K57" i="4"/>
  <c r="G57" i="4"/>
  <c r="J57" i="4" s="1"/>
  <c r="P57" i="4" s="1"/>
  <c r="Q56" i="4"/>
  <c r="I56" i="4"/>
  <c r="G56" i="4"/>
  <c r="H56" i="4" s="1"/>
  <c r="P56" i="4" s="1"/>
  <c r="Q55" i="4"/>
  <c r="K55" i="4"/>
  <c r="G55" i="4"/>
  <c r="J55" i="4" s="1"/>
  <c r="P55" i="4" s="1"/>
  <c r="Q54" i="4"/>
  <c r="I54" i="4"/>
  <c r="G54" i="4"/>
  <c r="H54" i="4" s="1"/>
  <c r="P54" i="4" s="1"/>
  <c r="Q53" i="4"/>
  <c r="K53" i="4"/>
  <c r="K190" i="4" s="1"/>
  <c r="K240" i="4" s="1"/>
  <c r="G53" i="4"/>
  <c r="J53" i="4" s="1"/>
  <c r="Q52" i="4"/>
  <c r="I52" i="4"/>
  <c r="G52" i="4"/>
  <c r="H52" i="4" s="1"/>
  <c r="P52" i="4" s="1"/>
  <c r="Q51" i="4"/>
  <c r="I51" i="4"/>
  <c r="G51" i="4"/>
  <c r="H51" i="4" s="1"/>
  <c r="P51" i="4" s="1"/>
  <c r="Q50" i="4"/>
  <c r="I50" i="4"/>
  <c r="G50" i="4"/>
  <c r="H50" i="4" s="1"/>
  <c r="P50" i="4" s="1"/>
  <c r="Q49" i="4"/>
  <c r="I49" i="4"/>
  <c r="G49" i="4"/>
  <c r="H49" i="4" s="1"/>
  <c r="P49" i="4" s="1"/>
  <c r="Q48" i="4"/>
  <c r="I48" i="4"/>
  <c r="G48" i="4"/>
  <c r="H48" i="4" s="1"/>
  <c r="P48" i="4" s="1"/>
  <c r="Q47" i="4"/>
  <c r="I47" i="4"/>
  <c r="G47" i="4"/>
  <c r="H47" i="4" s="1"/>
  <c r="P47" i="4" s="1"/>
  <c r="Q46" i="4"/>
  <c r="I46" i="4"/>
  <c r="G46" i="4"/>
  <c r="H46" i="4" s="1"/>
  <c r="P46" i="4" s="1"/>
  <c r="Q45" i="4"/>
  <c r="I45" i="4"/>
  <c r="G45" i="4"/>
  <c r="H45" i="4" s="1"/>
  <c r="P45" i="4" s="1"/>
  <c r="Q44" i="4"/>
  <c r="I44" i="4"/>
  <c r="G44" i="4"/>
  <c r="H44" i="4" s="1"/>
  <c r="P44" i="4" s="1"/>
  <c r="Q43" i="4"/>
  <c r="I43" i="4"/>
  <c r="G43" i="4"/>
  <c r="H43" i="4" s="1"/>
  <c r="P43" i="4" s="1"/>
  <c r="Q42" i="4"/>
  <c r="I42" i="4"/>
  <c r="G42" i="4"/>
  <c r="H42" i="4" s="1"/>
  <c r="P42" i="4" s="1"/>
  <c r="Q41" i="4"/>
  <c r="I41" i="4"/>
  <c r="G41" i="4"/>
  <c r="H41" i="4" s="1"/>
  <c r="P41" i="4" s="1"/>
  <c r="Q40" i="4"/>
  <c r="I40" i="4"/>
  <c r="G40" i="4"/>
  <c r="H40" i="4" s="1"/>
  <c r="P40" i="4" s="1"/>
  <c r="Q39" i="4"/>
  <c r="I39" i="4"/>
  <c r="G39" i="4"/>
  <c r="H39" i="4" s="1"/>
  <c r="P39" i="4" s="1"/>
  <c r="Q38" i="4"/>
  <c r="G38" i="4"/>
  <c r="H38" i="4" s="1"/>
  <c r="P38" i="4" s="1"/>
  <c r="Q37" i="4"/>
  <c r="I37" i="4"/>
  <c r="G37" i="4"/>
  <c r="H37" i="4" s="1"/>
  <c r="P37" i="4" s="1"/>
  <c r="Q36" i="4"/>
  <c r="I36" i="4"/>
  <c r="G36" i="4"/>
  <c r="H36" i="4" s="1"/>
  <c r="P36" i="4" s="1"/>
  <c r="Q35" i="4"/>
  <c r="I35" i="4"/>
  <c r="G35" i="4"/>
  <c r="H35" i="4" s="1"/>
  <c r="P35" i="4" s="1"/>
  <c r="Q34" i="4"/>
  <c r="I34" i="4"/>
  <c r="G34" i="4"/>
  <c r="H34" i="4" s="1"/>
  <c r="P34" i="4" s="1"/>
  <c r="Q33" i="4"/>
  <c r="I33" i="4"/>
  <c r="G33" i="4"/>
  <c r="H33" i="4" s="1"/>
  <c r="P33" i="4" s="1"/>
  <c r="Q32" i="4"/>
  <c r="Q31" i="4"/>
  <c r="I31" i="4"/>
  <c r="G31" i="4"/>
  <c r="H31" i="4" s="1"/>
  <c r="P31" i="4" s="1"/>
  <c r="Q30" i="4"/>
  <c r="P30" i="4"/>
  <c r="Q29" i="4"/>
  <c r="I29" i="4"/>
  <c r="G29" i="4"/>
  <c r="H29" i="4" s="1"/>
  <c r="P29" i="4" s="1"/>
  <c r="Q28" i="4"/>
  <c r="P28" i="4"/>
  <c r="Q27" i="4"/>
  <c r="I27" i="4"/>
  <c r="G27" i="4"/>
  <c r="H27" i="4" s="1"/>
  <c r="P27" i="4" s="1"/>
  <c r="Q26" i="4"/>
  <c r="I26" i="4"/>
  <c r="G26" i="4"/>
  <c r="H26" i="4" s="1"/>
  <c r="P26" i="4" s="1"/>
  <c r="Q25" i="4"/>
  <c r="I25" i="4"/>
  <c r="G25" i="4"/>
  <c r="H25" i="4" s="1"/>
  <c r="P25" i="4" s="1"/>
  <c r="Q24" i="4"/>
  <c r="I24" i="4"/>
  <c r="G24" i="4"/>
  <c r="H24" i="4" s="1"/>
  <c r="P24" i="4" s="1"/>
  <c r="Q23" i="4"/>
  <c r="I23" i="4"/>
  <c r="G23" i="4"/>
  <c r="H23" i="4" s="1"/>
  <c r="P23" i="4" s="1"/>
  <c r="Q22" i="4"/>
  <c r="L22" i="4"/>
  <c r="G22" i="4"/>
  <c r="M22" i="4" s="1"/>
  <c r="Q21" i="4"/>
  <c r="G21" i="4"/>
  <c r="H21" i="4" s="1"/>
  <c r="P21" i="4" s="1"/>
  <c r="Q20" i="4"/>
  <c r="I20" i="4"/>
  <c r="G20" i="4"/>
  <c r="H20" i="4" s="1"/>
  <c r="P20" i="4" s="1"/>
  <c r="Q19" i="4"/>
  <c r="I19" i="4"/>
  <c r="G19" i="4"/>
  <c r="H19" i="4" s="1"/>
  <c r="P19" i="4" s="1"/>
  <c r="Q18" i="4"/>
  <c r="L18" i="4"/>
  <c r="G18" i="4"/>
  <c r="M18" i="4" s="1"/>
  <c r="Q17" i="4"/>
  <c r="I17" i="4"/>
  <c r="G17" i="4"/>
  <c r="H17" i="4" s="1"/>
  <c r="P17" i="4" s="1"/>
  <c r="Q16" i="4"/>
  <c r="I16" i="4"/>
  <c r="G16" i="4"/>
  <c r="H16" i="4" s="1"/>
  <c r="P16" i="4" s="1"/>
  <c r="Q15" i="4"/>
  <c r="G15" i="4"/>
  <c r="H15" i="4" s="1"/>
  <c r="P15" i="4" s="1"/>
  <c r="Q14" i="4"/>
  <c r="L14" i="4"/>
  <c r="G14" i="4"/>
  <c r="M14" i="4" s="1"/>
  <c r="Q13" i="4"/>
  <c r="I13" i="4"/>
  <c r="G13" i="4"/>
  <c r="H13" i="4" s="1"/>
  <c r="P13" i="4" s="1"/>
  <c r="Q12" i="4"/>
  <c r="L12" i="4"/>
  <c r="G12" i="4"/>
  <c r="M12" i="4" s="1"/>
  <c r="Q11" i="4"/>
  <c r="I11" i="4"/>
  <c r="G11" i="4"/>
  <c r="H11" i="4" s="1"/>
  <c r="P11" i="4" s="1"/>
  <c r="Q10" i="4"/>
  <c r="L10" i="4"/>
  <c r="G10" i="4"/>
  <c r="M10" i="4" s="1"/>
  <c r="Q9" i="4"/>
  <c r="I9" i="4"/>
  <c r="G9" i="4"/>
  <c r="H9" i="4" s="1"/>
  <c r="P9" i="4" s="1"/>
  <c r="Q8" i="4"/>
  <c r="I8" i="4"/>
  <c r="G8" i="4"/>
  <c r="H8" i="4" s="1"/>
  <c r="P8" i="4" s="1"/>
  <c r="Q7" i="4"/>
  <c r="G7" i="4"/>
  <c r="H7" i="4" s="1"/>
  <c r="P7" i="4" s="1"/>
  <c r="Q6" i="4"/>
  <c r="I6" i="4"/>
  <c r="G6" i="4"/>
  <c r="H6" i="4" s="1"/>
  <c r="P6" i="4" s="1"/>
  <c r="Q5" i="4"/>
  <c r="I5" i="4"/>
  <c r="G5" i="4"/>
  <c r="H5" i="4" s="1"/>
  <c r="P5" i="4" s="1"/>
  <c r="Q4" i="4"/>
  <c r="I4" i="4"/>
  <c r="G4" i="4"/>
  <c r="H4" i="4" s="1"/>
  <c r="P4" i="4" s="1"/>
  <c r="Q3" i="4"/>
  <c r="G3" i="4"/>
  <c r="H3" i="4" s="1"/>
  <c r="P3" i="4" s="1"/>
  <c r="Q2" i="4"/>
  <c r="Q190" i="4" s="1"/>
  <c r="Q240" i="4" s="1"/>
  <c r="I2" i="4"/>
  <c r="I190" i="4" s="1"/>
  <c r="I240" i="4" s="1"/>
  <c r="G2" i="4"/>
  <c r="H2" i="4" s="1"/>
  <c r="P2" i="4" l="1"/>
  <c r="L190" i="4"/>
  <c r="P10" i="4"/>
  <c r="P12" i="4"/>
  <c r="P14" i="4"/>
  <c r="P18" i="4"/>
  <c r="P22" i="4"/>
  <c r="J190" i="4"/>
  <c r="J240" i="4" s="1"/>
  <c r="P53" i="4"/>
  <c r="P96" i="4"/>
  <c r="P101" i="4"/>
  <c r="P104" i="4"/>
  <c r="P106" i="4"/>
  <c r="P114" i="4"/>
  <c r="P117" i="4"/>
  <c r="P120" i="4"/>
  <c r="P123" i="4"/>
  <c r="P125" i="4"/>
  <c r="P127" i="4"/>
  <c r="P129" i="4"/>
  <c r="P131" i="4"/>
  <c r="M175" i="4"/>
  <c r="M190" i="4" s="1"/>
  <c r="M240" i="4" s="1"/>
  <c r="H175" i="4"/>
  <c r="P181" i="4"/>
  <c r="P183" i="4"/>
  <c r="P187" i="4"/>
  <c r="P189" i="4"/>
  <c r="P192" i="4"/>
  <c r="H193" i="4"/>
  <c r="H194" i="4"/>
  <c r="P194" i="4" s="1"/>
  <c r="H195" i="4"/>
  <c r="P195" i="4" s="1"/>
  <c r="H196" i="4"/>
  <c r="P196" i="4" s="1"/>
  <c r="H205" i="4"/>
  <c r="P204" i="4"/>
  <c r="P205" i="4" s="1"/>
  <c r="H209" i="4"/>
  <c r="P207" i="4"/>
  <c r="L209" i="4"/>
  <c r="P208" i="4"/>
  <c r="H212" i="4"/>
  <c r="P211" i="4"/>
  <c r="P212" i="4" s="1"/>
  <c r="H238" i="4"/>
  <c r="P214" i="4"/>
  <c r="P238" i="4" s="1"/>
  <c r="P2" i="1"/>
  <c r="L190" i="1"/>
  <c r="P10" i="1"/>
  <c r="P12" i="1"/>
  <c r="P14" i="1"/>
  <c r="P18" i="1"/>
  <c r="P22" i="1"/>
  <c r="J190" i="1"/>
  <c r="J240" i="1" s="1"/>
  <c r="P53" i="1"/>
  <c r="H91" i="1"/>
  <c r="P101" i="1"/>
  <c r="P104" i="1"/>
  <c r="P106" i="1"/>
  <c r="P114" i="1"/>
  <c r="P117" i="1"/>
  <c r="P120" i="1"/>
  <c r="P123" i="1"/>
  <c r="P125" i="1"/>
  <c r="P127" i="1"/>
  <c r="P129" i="1"/>
  <c r="P131" i="1"/>
  <c r="M175" i="1"/>
  <c r="M190" i="1" s="1"/>
  <c r="M240" i="1" s="1"/>
  <c r="H175" i="1"/>
  <c r="P175" i="1" s="1"/>
  <c r="P181" i="1"/>
  <c r="P183" i="1"/>
  <c r="P187" i="1"/>
  <c r="P189" i="1"/>
  <c r="P192" i="1"/>
  <c r="H193" i="1"/>
  <c r="H194" i="1"/>
  <c r="P194" i="1" s="1"/>
  <c r="H195" i="1"/>
  <c r="P195" i="1" s="1"/>
  <c r="H196" i="1"/>
  <c r="P196" i="1" s="1"/>
  <c r="H197" i="1"/>
  <c r="P197" i="1" s="1"/>
  <c r="H200" i="1"/>
  <c r="P200" i="1" s="1"/>
  <c r="H205" i="1"/>
  <c r="P204" i="1"/>
  <c r="P205" i="1" s="1"/>
  <c r="H209" i="1"/>
  <c r="P207" i="1"/>
  <c r="L209" i="1"/>
  <c r="P208" i="1"/>
  <c r="H212" i="1"/>
  <c r="P211" i="1"/>
  <c r="P212" i="1" s="1"/>
  <c r="H238" i="1"/>
  <c r="P214" i="1"/>
  <c r="P238" i="1" s="1"/>
  <c r="P2" i="2"/>
  <c r="L190" i="2"/>
  <c r="P10" i="2"/>
  <c r="P12" i="2"/>
  <c r="P14" i="2"/>
  <c r="P18" i="2"/>
  <c r="P22" i="2"/>
  <c r="J190" i="2"/>
  <c r="J240" i="2" s="1"/>
  <c r="P53" i="2"/>
  <c r="P96" i="2"/>
  <c r="P101" i="2"/>
  <c r="P104" i="2"/>
  <c r="P106" i="2"/>
  <c r="P114" i="2"/>
  <c r="P117" i="2"/>
  <c r="P120" i="2"/>
  <c r="P123" i="2"/>
  <c r="P125" i="2"/>
  <c r="P127" i="2"/>
  <c r="P129" i="2"/>
  <c r="P131" i="2"/>
  <c r="M175" i="2"/>
  <c r="M190" i="2" s="1"/>
  <c r="M240" i="2" s="1"/>
  <c r="H175" i="2"/>
  <c r="P181" i="2"/>
  <c r="P183" i="2"/>
  <c r="P187" i="2"/>
  <c r="P189" i="2"/>
  <c r="H202" i="2"/>
  <c r="P192" i="2"/>
  <c r="P202" i="2" s="1"/>
  <c r="H205" i="2"/>
  <c r="P204" i="2"/>
  <c r="P205" i="2" s="1"/>
  <c r="H209" i="2"/>
  <c r="P207" i="2"/>
  <c r="L209" i="2"/>
  <c r="P208" i="2"/>
  <c r="H212" i="2"/>
  <c r="P211" i="2"/>
  <c r="P212" i="2" s="1"/>
  <c r="H238" i="2"/>
  <c r="P214" i="2"/>
  <c r="P238" i="2" s="1"/>
  <c r="P2" i="3"/>
  <c r="L190" i="3"/>
  <c r="P10" i="3"/>
  <c r="P12" i="3"/>
  <c r="P14" i="3"/>
  <c r="P18" i="3"/>
  <c r="P22" i="3"/>
  <c r="J190" i="3"/>
  <c r="J240" i="3" s="1"/>
  <c r="P53" i="3"/>
  <c r="P96" i="3"/>
  <c r="P101" i="3"/>
  <c r="P104" i="3"/>
  <c r="P106" i="3"/>
  <c r="P114" i="3"/>
  <c r="P117" i="3"/>
  <c r="P120" i="3"/>
  <c r="P123" i="3"/>
  <c r="P125" i="3"/>
  <c r="P127" i="3"/>
  <c r="P129" i="3"/>
  <c r="P131" i="3"/>
  <c r="M175" i="3"/>
  <c r="M190" i="3" s="1"/>
  <c r="M240" i="3" s="1"/>
  <c r="H175" i="3"/>
  <c r="P181" i="3"/>
  <c r="P183" i="3"/>
  <c r="P187" i="3"/>
  <c r="P189" i="3"/>
  <c r="H202" i="3"/>
  <c r="P192" i="3"/>
  <c r="P202" i="3" s="1"/>
  <c r="H205" i="3"/>
  <c r="P204" i="3"/>
  <c r="P205" i="3" s="1"/>
  <c r="H209" i="3"/>
  <c r="P207" i="3"/>
  <c r="L209" i="3"/>
  <c r="P208" i="3"/>
  <c r="H212" i="3"/>
  <c r="P211" i="3"/>
  <c r="P212" i="3" s="1"/>
  <c r="H238" i="3"/>
  <c r="P214" i="3"/>
  <c r="P238" i="3" s="1"/>
  <c r="P209" i="3" l="1"/>
  <c r="P175" i="3"/>
  <c r="H190" i="3"/>
  <c r="H240" i="3" s="1"/>
  <c r="H241" i="3" s="1"/>
  <c r="L240" i="3"/>
  <c r="P190" i="3"/>
  <c r="P240" i="3" s="1"/>
  <c r="P209" i="2"/>
  <c r="P175" i="2"/>
  <c r="H190" i="2"/>
  <c r="H240" i="2" s="1"/>
  <c r="H241" i="2" s="1"/>
  <c r="L240" i="2"/>
  <c r="P190" i="2"/>
  <c r="P240" i="2" s="1"/>
  <c r="P209" i="1"/>
  <c r="P193" i="1"/>
  <c r="H202" i="1"/>
  <c r="P202" i="1"/>
  <c r="P91" i="1"/>
  <c r="H190" i="1"/>
  <c r="H240" i="1" s="1"/>
  <c r="H241" i="1" s="1"/>
  <c r="L240" i="1"/>
  <c r="P190" i="1"/>
  <c r="P240" i="1" s="1"/>
  <c r="P209" i="4"/>
  <c r="P193" i="4"/>
  <c r="H202" i="4"/>
  <c r="P202" i="4"/>
  <c r="P175" i="4"/>
  <c r="H190" i="4"/>
  <c r="H240" i="4" s="1"/>
  <c r="H241" i="4" s="1"/>
  <c r="L240" i="4"/>
  <c r="P190" i="4"/>
  <c r="P240" i="4" s="1"/>
</calcChain>
</file>

<file path=xl/sharedStrings.xml><?xml version="1.0" encoding="utf-8"?>
<sst xmlns="http://schemas.openxmlformats.org/spreadsheetml/2006/main" count="2486" uniqueCount="413">
  <si>
    <t xml:space="preserve">ANY 2026 ( DE 1 DE JUNY A 31 DE DESEMBRE) DESCRIPCIÓ </t>
  </si>
  <si>
    <t>HORARI</t>
  </si>
  <si>
    <t>Dies / setmana</t>
  </si>
  <si>
    <t>Setmana/ any</t>
  </si>
  <si>
    <t xml:space="preserve">Hores/  dia </t>
  </si>
  <si>
    <t>Hores/  setmana</t>
  </si>
  <si>
    <t xml:space="preserve"> (A) Hores/any ordinàries</t>
  </si>
  <si>
    <t>(A') Hores/any festius a descomptar</t>
  </si>
  <si>
    <t xml:space="preserve"> (B) Hores/any responsable equip</t>
  </si>
  <si>
    <t>(B') Hores/any festius a descomptar</t>
  </si>
  <si>
    <t>(C) Hores/any festivas</t>
  </si>
  <si>
    <t>(C') Hores/any festius a incrementar</t>
  </si>
  <si>
    <t>(D) Hores/any nocturnes</t>
  </si>
  <si>
    <t>(D') Hores/any nocturness a descomptar</t>
  </si>
  <si>
    <t>(A+B+C+D) Hores/any amb dto festius</t>
  </si>
  <si>
    <t>Hores/any ESPECIALISTES * 2026</t>
  </si>
  <si>
    <t>Hores/any ESPECIALISTES *</t>
  </si>
  <si>
    <t>AJ1</t>
  </si>
  <si>
    <t>Edifici Via Pública</t>
  </si>
  <si>
    <t>dilluns a divendres, exclòs festius</t>
  </si>
  <si>
    <t>dissabtes, exclòs festius</t>
  </si>
  <si>
    <t>AJ2</t>
  </si>
  <si>
    <t>Edifici serveis territorials- Edifici de vidre</t>
  </si>
  <si>
    <t>AJ3</t>
  </si>
  <si>
    <t>Casa Capell</t>
  </si>
  <si>
    <t>dillunsa divendres, exclòs festius</t>
  </si>
  <si>
    <t>AJ4</t>
  </si>
  <si>
    <t>Servei d'Eq. i Espais Públics</t>
  </si>
  <si>
    <t>AJ5</t>
  </si>
  <si>
    <t xml:space="preserve">Viver Municipal </t>
  </si>
  <si>
    <t>dilluns i dijous</t>
  </si>
  <si>
    <t>AJ6</t>
  </si>
  <si>
    <t>WC Santa Anna</t>
  </si>
  <si>
    <t>dilluns a dissabte, exclòs festius</t>
  </si>
  <si>
    <t>AJ7</t>
  </si>
  <si>
    <t>Wc Parc central vell (inclou Casa jardiners)</t>
  </si>
  <si>
    <t>Wc Parc central vell</t>
  </si>
  <si>
    <t>diumenges i festius</t>
  </si>
  <si>
    <t>AJ8</t>
  </si>
  <si>
    <t xml:space="preserve">WC Cerdanyola </t>
  </si>
  <si>
    <t>AJ9</t>
  </si>
  <si>
    <t>WC Can Cruzate</t>
  </si>
  <si>
    <t>AJ10</t>
  </si>
  <si>
    <t>WC Mercat de la plaça de Cuba</t>
  </si>
  <si>
    <t>dilluns</t>
  </si>
  <si>
    <t>De dimarts a dissabte</t>
  </si>
  <si>
    <t>AJ11</t>
  </si>
  <si>
    <t>WC parc central Nou (inclou casa dels jardiners)</t>
  </si>
  <si>
    <t>WC parc central Nou</t>
  </si>
  <si>
    <t>AJ12</t>
  </si>
  <si>
    <t>Benestar social</t>
  </si>
  <si>
    <t>AJ13</t>
  </si>
  <si>
    <t>Centre d'acollida</t>
  </si>
  <si>
    <t>AJ14</t>
  </si>
  <si>
    <t>Casal de la gent gran Santes-Escorxador</t>
  </si>
  <si>
    <t>AJ15</t>
  </si>
  <si>
    <t>Casal de la gent gran Havana i mòdul</t>
  </si>
  <si>
    <t>AJ16</t>
  </si>
  <si>
    <t>Casal de la gent gran La Llàntia</t>
  </si>
  <si>
    <t>AJ17</t>
  </si>
  <si>
    <t xml:space="preserve">Casal de la gent gran Molins </t>
  </si>
  <si>
    <t>AJ18</t>
  </si>
  <si>
    <t>Casal de la gent gran Rocafonda</t>
  </si>
  <si>
    <t>AJ19</t>
  </si>
  <si>
    <t>Casal de la gent gran Pla d'en Boet</t>
  </si>
  <si>
    <t>AJ20</t>
  </si>
  <si>
    <t>Casal de la gent gran Cirera</t>
  </si>
  <si>
    <t>AJ21</t>
  </si>
  <si>
    <t>Casal de la gent gran Parc</t>
  </si>
  <si>
    <t>AJ22</t>
  </si>
  <si>
    <t>Casal de la gent gran Oriol Batista</t>
  </si>
  <si>
    <t>AJ129</t>
  </si>
  <si>
    <t>Casal de la gent gran Cerdanyola</t>
  </si>
  <si>
    <t>AJ23</t>
  </si>
  <si>
    <t>Centres Social Pla d'en Boet</t>
  </si>
  <si>
    <t>AJ24</t>
  </si>
  <si>
    <t>Centre Social ciutat Freta.cs Andana</t>
  </si>
  <si>
    <t>AJ25</t>
  </si>
  <si>
    <t>Casal de joves Cerdanyola</t>
  </si>
  <si>
    <t>AJ26</t>
  </si>
  <si>
    <t>Casal de joves Rocafonda</t>
  </si>
  <si>
    <t>AJ27</t>
  </si>
  <si>
    <t>Casal de joves la Llàntia</t>
  </si>
  <si>
    <t>AJ28</t>
  </si>
  <si>
    <t>Casal de joves Rabadà*</t>
  </si>
  <si>
    <t>dimecres</t>
  </si>
  <si>
    <t>AJ29</t>
  </si>
  <si>
    <t>Espai jove Pla d'en Boet</t>
  </si>
  <si>
    <t>AJ30</t>
  </si>
  <si>
    <t>Servei de la Dona</t>
  </si>
  <si>
    <t>AJ31</t>
  </si>
  <si>
    <t xml:space="preserve">CARE citylab </t>
  </si>
  <si>
    <t>AJ32</t>
  </si>
  <si>
    <t>Oficines Direcció promoció econòmica</t>
  </si>
  <si>
    <t>AJ33</t>
  </si>
  <si>
    <t>EB Els menuts</t>
  </si>
  <si>
    <t>AJ34</t>
  </si>
  <si>
    <t xml:space="preserve">EB Els Garrofers </t>
  </si>
  <si>
    <t>AJ35</t>
  </si>
  <si>
    <t>EB LA Riereta</t>
  </si>
  <si>
    <t>AJ36</t>
  </si>
  <si>
    <t>EB Tabalet</t>
  </si>
  <si>
    <t>AJ37</t>
  </si>
  <si>
    <t xml:space="preserve">EB Cerdanyola </t>
  </si>
  <si>
    <t>AJ38</t>
  </si>
  <si>
    <t>EB Rocafonda</t>
  </si>
  <si>
    <t>AJ39</t>
  </si>
  <si>
    <t>EB La Llantia</t>
  </si>
  <si>
    <t>AJ40</t>
  </si>
  <si>
    <t xml:space="preserve">EB Elna </t>
  </si>
  <si>
    <t>AJ41</t>
  </si>
  <si>
    <t>EB Figueretes</t>
  </si>
  <si>
    <t>AJ42</t>
  </si>
  <si>
    <t>Escola Anxaneta</t>
  </si>
  <si>
    <t>AJ43</t>
  </si>
  <si>
    <t>Escola Angeleta Ferrer</t>
  </si>
  <si>
    <t>AJ44</t>
  </si>
  <si>
    <t>Escola Antonio Machado</t>
  </si>
  <si>
    <t>AJ45</t>
  </si>
  <si>
    <t>Escola Cami del Mig</t>
  </si>
  <si>
    <t>AJ46</t>
  </si>
  <si>
    <t>Escola Josep Montserrat</t>
  </si>
  <si>
    <t>AJ47</t>
  </si>
  <si>
    <t>Escola Mar Mediterrani</t>
  </si>
  <si>
    <t>AJ48</t>
  </si>
  <si>
    <t>Escola Cirera</t>
  </si>
  <si>
    <t>AJ49</t>
  </si>
  <si>
    <t>Escola Angela Bransuela</t>
  </si>
  <si>
    <t>AJ50</t>
  </si>
  <si>
    <t>Escola Vista Alegre</t>
  </si>
  <si>
    <t>AJ51</t>
  </si>
  <si>
    <t>Escola Germanes Bertomeu primària</t>
  </si>
  <si>
    <t>AJ52</t>
  </si>
  <si>
    <t>Escola Germanes Bertomeu parvulari</t>
  </si>
  <si>
    <t>AJ53</t>
  </si>
  <si>
    <t>Escola Rocafonda</t>
  </si>
  <si>
    <t>AJ54</t>
  </si>
  <si>
    <t>Escola Montserrat Solà</t>
  </si>
  <si>
    <t>AJ55</t>
  </si>
  <si>
    <t>Escola Josep Manuel Peramàs</t>
  </si>
  <si>
    <t>AJ56</t>
  </si>
  <si>
    <t>Escola Cami del Cros</t>
  </si>
  <si>
    <t>AJ57</t>
  </si>
  <si>
    <t xml:space="preserve">Escola Marta Mata </t>
  </si>
  <si>
    <t>AJ58</t>
  </si>
  <si>
    <t>Escola Joan Coromines infantil</t>
  </si>
  <si>
    <t>AJ59</t>
  </si>
  <si>
    <t>Escola Joan Coromines primària</t>
  </si>
  <si>
    <t>AJ60</t>
  </si>
  <si>
    <t>Escola d'adults Els Tarongers</t>
  </si>
  <si>
    <t>AJ61</t>
  </si>
  <si>
    <t>Escola d'adults Can Noe</t>
  </si>
  <si>
    <t>AJ62</t>
  </si>
  <si>
    <t>Escols d'adults Alarona</t>
  </si>
  <si>
    <t>AJ63</t>
  </si>
  <si>
    <t>CFP Tres roques - Can Noé I</t>
  </si>
  <si>
    <t>AJ64</t>
  </si>
  <si>
    <t>Escola de música</t>
  </si>
  <si>
    <t>AJ65</t>
  </si>
  <si>
    <t>Escola d'adults Can Noe II</t>
  </si>
  <si>
    <t>AJ66</t>
  </si>
  <si>
    <t>Can Palauet</t>
  </si>
  <si>
    <t>AJ67</t>
  </si>
  <si>
    <t>Oficina Direcció de Cultura / despatx directores àrea i wc pati residència</t>
  </si>
  <si>
    <t>AJ68</t>
  </si>
  <si>
    <t>Can Marfa (figures)*</t>
  </si>
  <si>
    <t>dimarts</t>
  </si>
  <si>
    <t>AJ69</t>
  </si>
  <si>
    <t>Fons Miralles</t>
  </si>
  <si>
    <t>dimecres (un cop al mes)</t>
  </si>
  <si>
    <t>AJ70</t>
  </si>
  <si>
    <t>Biblioteca Pompeu Fabra</t>
  </si>
  <si>
    <t>Biblioteca Pompeu Fabra maig a juliol</t>
  </si>
  <si>
    <t>diumengues</t>
  </si>
  <si>
    <t>AJ71</t>
  </si>
  <si>
    <t>Biblioteca Antoni Comas</t>
  </si>
  <si>
    <t>AJ72</t>
  </si>
  <si>
    <t>Museu de Mataró</t>
  </si>
  <si>
    <t>AJ73</t>
  </si>
  <si>
    <t>Can Marfà Museu tèxtil</t>
  </si>
  <si>
    <t>dimecres, divendres i dissabte</t>
  </si>
  <si>
    <t>AJ74</t>
  </si>
  <si>
    <t>Ca l'Arenas</t>
  </si>
  <si>
    <t>AJ75</t>
  </si>
  <si>
    <t>MAC (Museu art contemporani)</t>
  </si>
  <si>
    <t xml:space="preserve">Dimarts a dissabte </t>
  </si>
  <si>
    <t>Diumenge</t>
  </si>
  <si>
    <t>AJ76</t>
  </si>
  <si>
    <t>Teatre Monumental</t>
  </si>
  <si>
    <t>AJ77</t>
  </si>
  <si>
    <t>Aula de teatre i dansa</t>
  </si>
  <si>
    <t>AJ78</t>
  </si>
  <si>
    <t>Nau Can Gassol</t>
  </si>
  <si>
    <t xml:space="preserve">segons necessitats </t>
  </si>
  <si>
    <t>AJ79</t>
  </si>
  <si>
    <t>Clos arqueologic</t>
  </si>
  <si>
    <t>AJ80</t>
  </si>
  <si>
    <t>Masia Boet</t>
  </si>
  <si>
    <t>AJ81</t>
  </si>
  <si>
    <t>Oficines Esports</t>
  </si>
  <si>
    <t>AJ82</t>
  </si>
  <si>
    <t>PE Eusebi Millan</t>
  </si>
  <si>
    <t xml:space="preserve">dissabtes, exclòs festius </t>
  </si>
  <si>
    <t xml:space="preserve">diumenges </t>
  </si>
  <si>
    <t>AJ83</t>
  </si>
  <si>
    <t>PE Tersa Maria Roca</t>
  </si>
  <si>
    <t>AJ84</t>
  </si>
  <si>
    <t xml:space="preserve">Pavelló Euskadi </t>
  </si>
  <si>
    <t>AJ90</t>
  </si>
  <si>
    <t>Gimnàs Casal de Joves (Sidral)</t>
  </si>
  <si>
    <t>AJ85</t>
  </si>
  <si>
    <t xml:space="preserve">PE Jaume Parera </t>
  </si>
  <si>
    <t>diumenges</t>
  </si>
  <si>
    <t>AJ86</t>
  </si>
  <si>
    <t>Pista oberta Cirera</t>
  </si>
  <si>
    <t>AJ87</t>
  </si>
  <si>
    <t>PE josep Mora- Pista coberta casal</t>
  </si>
  <si>
    <t>AJ88</t>
  </si>
  <si>
    <t>Estadi Atletisme</t>
  </si>
  <si>
    <t>AJ89</t>
  </si>
  <si>
    <t>Pista Coberta Remigi Herrero</t>
  </si>
  <si>
    <t>AJ91</t>
  </si>
  <si>
    <t>Velodrom i gimnàs de boxa</t>
  </si>
  <si>
    <t>AJ92</t>
  </si>
  <si>
    <t xml:space="preserve">Camp de futbol Camí del mig </t>
  </si>
  <si>
    <t>AJ93</t>
  </si>
  <si>
    <t>Camp de futbol Can Xalant</t>
  </si>
  <si>
    <t>AJ94</t>
  </si>
  <si>
    <t>Camp de futbol de pla d'en Boet</t>
  </si>
  <si>
    <t>AJ95</t>
  </si>
  <si>
    <t xml:space="preserve">Camp de futbol de la llantia </t>
  </si>
  <si>
    <t>AJ96</t>
  </si>
  <si>
    <t>Camp de futbol Francisco Melero</t>
  </si>
  <si>
    <t>AJ97</t>
  </si>
  <si>
    <t>Camp de futbol  El Centanari</t>
  </si>
  <si>
    <t>AJ98</t>
  </si>
  <si>
    <t xml:space="preserve">Camp de futbol  Antonio Jiménez </t>
  </si>
  <si>
    <t>AJ99</t>
  </si>
  <si>
    <t>Camp de futbol  Vista Alegre- Molins</t>
  </si>
  <si>
    <t>AJ100</t>
  </si>
  <si>
    <t>Camp de futbol  de Rocafonda</t>
  </si>
  <si>
    <t>AJ101</t>
  </si>
  <si>
    <t>Camp Municipal d' Hoquei</t>
  </si>
  <si>
    <t>AJ102</t>
  </si>
  <si>
    <t>IMPREVISTOS equipaments esportius</t>
  </si>
  <si>
    <t>AJ104</t>
  </si>
  <si>
    <t xml:space="preserve">La Riera </t>
  </si>
  <si>
    <t xml:space="preserve">dissabtes </t>
  </si>
  <si>
    <t>AJ105</t>
  </si>
  <si>
    <t>El Carreró</t>
  </si>
  <si>
    <t>AJ106</t>
  </si>
  <si>
    <t>La Moderna</t>
  </si>
  <si>
    <t xml:space="preserve">dilluns dimecres i divendres </t>
  </si>
  <si>
    <t>AJ107</t>
  </si>
  <si>
    <t xml:space="preserve">Oficines d'acció comunitaria </t>
  </si>
  <si>
    <t>dilluns i dimecres</t>
  </si>
  <si>
    <t>AJ108</t>
  </si>
  <si>
    <t>Pl. Espanya (Consell Esportiu)</t>
  </si>
  <si>
    <t>AJ109</t>
  </si>
  <si>
    <t>Oficines SITT</t>
  </si>
  <si>
    <t>AJ110</t>
  </si>
  <si>
    <t>Espai Mataro connecta cerdanyola</t>
  </si>
  <si>
    <t>AJ111</t>
  </si>
  <si>
    <t>Espai mataró Connecta i ofic residus</t>
  </si>
  <si>
    <t>AJ112</t>
  </si>
  <si>
    <t xml:space="preserve">IMPREVISTOS serveis generals </t>
  </si>
  <si>
    <t>AJ113</t>
  </si>
  <si>
    <t>CC Pla d'en Boet</t>
  </si>
  <si>
    <t>AJ114</t>
  </si>
  <si>
    <t>CC Cerdanyola i espai polivalent</t>
  </si>
  <si>
    <t>AJ115</t>
  </si>
  <si>
    <t xml:space="preserve">CC Civic rocafonda </t>
  </si>
  <si>
    <t>AJ116</t>
  </si>
  <si>
    <t xml:space="preserve">CC Molins </t>
  </si>
  <si>
    <t>AJ117</t>
  </si>
  <si>
    <t>CC Cirera</t>
  </si>
  <si>
    <t>AJ118</t>
  </si>
  <si>
    <t>CC Cabot i Barba</t>
  </si>
  <si>
    <t>CC Cabot i Barba - Oficines servei d'educació</t>
  </si>
  <si>
    <t>AJ119</t>
  </si>
  <si>
    <t>CC Espai Gatassa</t>
  </si>
  <si>
    <t>AJ120</t>
  </si>
  <si>
    <t xml:space="preserve">Asso de veïns i veïnes  del c. València </t>
  </si>
  <si>
    <t>AJ121</t>
  </si>
  <si>
    <t>Associació de veïns i veïnes  de Cirera</t>
  </si>
  <si>
    <t>SEGONS NECESSITATS</t>
  </si>
  <si>
    <t>AJ122</t>
  </si>
  <si>
    <t>Associació de veïns i veïnes de les Esmandies</t>
  </si>
  <si>
    <t>AJ123</t>
  </si>
  <si>
    <t>Escala Nau Minguell</t>
  </si>
  <si>
    <t>AJ124</t>
  </si>
  <si>
    <t>Auditori de Cerdanyola</t>
  </si>
  <si>
    <t>dimarts i dijous</t>
  </si>
  <si>
    <t>AJ125</t>
  </si>
  <si>
    <t>Mediadors Culturals</t>
  </si>
  <si>
    <t>AJ126</t>
  </si>
  <si>
    <t>Mercat plaça de Cuba</t>
  </si>
  <si>
    <t>ANUAL</t>
  </si>
  <si>
    <t xml:space="preserve">neteja 4 mòduls segons fitxes WC-Lorque ciutat </t>
  </si>
  <si>
    <t xml:space="preserve">Es fan diariment per la persona que fa el centre mes proper </t>
  </si>
  <si>
    <t xml:space="preserve">CAAD1 </t>
  </si>
  <si>
    <t xml:space="preserve">CENTRE ACOLLIDA ANIMALS DOMÈSTICS </t>
  </si>
  <si>
    <t>De dilluns a dissabte</t>
  </si>
  <si>
    <t>Diumenges i festius</t>
  </si>
  <si>
    <t>HIVERN</t>
  </si>
  <si>
    <t>Periode 1 octubre a 30 abril</t>
  </si>
  <si>
    <t>SÍ</t>
  </si>
  <si>
    <t>AJ127</t>
  </si>
  <si>
    <t>WC del Callao</t>
  </si>
  <si>
    <t>De dilluns a divendres</t>
  </si>
  <si>
    <t>Dissabte</t>
  </si>
  <si>
    <t>AJ128</t>
  </si>
  <si>
    <t>4 moduls WC pg marítim</t>
  </si>
  <si>
    <t>ESTIU</t>
  </si>
  <si>
    <t>Periode 1 maig a 30 setembre</t>
  </si>
  <si>
    <t xml:space="preserve">WC del Callao </t>
  </si>
  <si>
    <t>De dilluns a dissabte, exclòs festius</t>
  </si>
  <si>
    <t>AMSA1</t>
  </si>
  <si>
    <t>Oficines Aigües de Mataró i lab</t>
  </si>
  <si>
    <t>AMSA2</t>
  </si>
  <si>
    <t>Dipòsit Cota 100 Rocablanca</t>
  </si>
  <si>
    <t>un cop al mes</t>
  </si>
  <si>
    <t>AMSA3</t>
  </si>
  <si>
    <t>Dipòsit cota 140 Els Turons</t>
  </si>
  <si>
    <t>AMSA4</t>
  </si>
  <si>
    <t>Dipòsit cota 65 1r de Maig</t>
  </si>
  <si>
    <t>AMSA5</t>
  </si>
  <si>
    <t>un cop cada quinze dies</t>
  </si>
  <si>
    <t>AMSA6</t>
  </si>
  <si>
    <t>Dipòsit cota 45 Can Boada</t>
  </si>
  <si>
    <t>AMSA7</t>
  </si>
  <si>
    <t>Pg. Desviament (Edicle)</t>
  </si>
  <si>
    <t>AMSA8</t>
  </si>
  <si>
    <t>Dipòsit Cota 300 Laietana</t>
  </si>
  <si>
    <t>AMSA9</t>
  </si>
  <si>
    <t>Decantador</t>
  </si>
  <si>
    <t>un cada dos mes</t>
  </si>
  <si>
    <t>AMSA10</t>
  </si>
  <si>
    <t>IMPREVISTOS</t>
  </si>
  <si>
    <t>MAUD1</t>
  </si>
  <si>
    <t>Mataró Audiovisual</t>
  </si>
  <si>
    <t>CMAC1</t>
  </si>
  <si>
    <t>Consorci Museu d'Art Contemporani</t>
  </si>
  <si>
    <t>dimarts a dissabtes, exclòs festius</t>
  </si>
  <si>
    <t>CMAC2</t>
  </si>
  <si>
    <t>FHM01</t>
  </si>
  <si>
    <t>FUNDACIÓ HOSPITAL</t>
  </si>
  <si>
    <t>de dilluns a divendres, exclòs festius</t>
  </si>
  <si>
    <t>PUMSA1</t>
  </si>
  <si>
    <t>Carlemany</t>
  </si>
  <si>
    <t>dimarts i divendres</t>
  </si>
  <si>
    <t>PUMSA2</t>
  </si>
  <si>
    <t>Fragata</t>
  </si>
  <si>
    <t>PUMSA3</t>
  </si>
  <si>
    <t>Herrera</t>
  </si>
  <si>
    <t>PUMSA4</t>
  </si>
  <si>
    <t>divendres</t>
  </si>
  <si>
    <t>PUMSA5</t>
  </si>
  <si>
    <t>Jaume Comas</t>
  </si>
  <si>
    <t>PUMSA6</t>
  </si>
  <si>
    <t>Meléndez Valdés</t>
  </si>
  <si>
    <t>PUMSA7</t>
  </si>
  <si>
    <t>Nuñez de Balboa</t>
  </si>
  <si>
    <t>PUMSA8</t>
  </si>
  <si>
    <t>Pascual Madoz</t>
  </si>
  <si>
    <t>PUMSA9</t>
  </si>
  <si>
    <t>dijous</t>
  </si>
  <si>
    <t>PUMSA10</t>
  </si>
  <si>
    <t>Pujol</t>
  </si>
  <si>
    <t>PUMSA11</t>
  </si>
  <si>
    <t>Rierot</t>
  </si>
  <si>
    <t>PUMSA12</t>
  </si>
  <si>
    <t>Teià</t>
  </si>
  <si>
    <t>PUMSA13</t>
  </si>
  <si>
    <t>PUMSA14</t>
  </si>
  <si>
    <t>València</t>
  </si>
  <si>
    <t>PUMSA15</t>
  </si>
  <si>
    <t>PUMSA16</t>
  </si>
  <si>
    <t>Espenyes</t>
  </si>
  <si>
    <t>1 cop a la setmana</t>
  </si>
  <si>
    <t>PUMSA17</t>
  </si>
  <si>
    <t>Vallveric</t>
  </si>
  <si>
    <t>PUMSA18</t>
  </si>
  <si>
    <t>Edifici de Vidre</t>
  </si>
  <si>
    <t>PUMSA19</t>
  </si>
  <si>
    <t>Dipòsit</t>
  </si>
  <si>
    <t>Dilluns, dimarts, dimecres i divendres</t>
  </si>
  <si>
    <t>PUMSA20</t>
  </si>
  <si>
    <t>PUMSA21</t>
  </si>
  <si>
    <t>Aparcament Plaça de les Tereses</t>
  </si>
  <si>
    <t>PUMSA22</t>
  </si>
  <si>
    <t>Aparcament Parc Central</t>
  </si>
  <si>
    <t>PUMSA23</t>
  </si>
  <si>
    <t>Aparcament Plaça Granollers</t>
  </si>
  <si>
    <t>PUMSA24</t>
  </si>
  <si>
    <t>Locals zona blava</t>
  </si>
  <si>
    <t>TOTAL NETEJA</t>
  </si>
  <si>
    <t>ANY 2027. DESCRIPCIÓ</t>
  </si>
  <si>
    <t xml:space="preserve"> (A) Hores/any ordinàires</t>
  </si>
  <si>
    <t>(C) Hores/any festives</t>
  </si>
  <si>
    <t>Edifici serveis teritorials- Edifici de vidre</t>
  </si>
  <si>
    <t xml:space="preserve">dissabtes, exclòs festivos </t>
  </si>
  <si>
    <t>Pavelló Euskadi / Gimnàs Casal de Joves (Sidral)</t>
  </si>
  <si>
    <t>CC Espai Gatassa/casal de la gent Cerdanyola</t>
  </si>
  <si>
    <t xml:space="preserve">periode 1 de maig a 30 setembre </t>
  </si>
  <si>
    <t>AMSA</t>
  </si>
  <si>
    <t>MATARÓ AUDIOVISUAL</t>
  </si>
  <si>
    <t>CONSORCI MUSEU ART CONTEMPORANI</t>
  </si>
  <si>
    <t>FHM1</t>
  </si>
  <si>
    <t>PUMSA</t>
  </si>
  <si>
    <t>ANY 2029 ( 1 DE GENER A 31 DE MAIG) DESCRIPCIÓ</t>
  </si>
  <si>
    <t>Hores/any ESPECIALISTES 2029</t>
  </si>
  <si>
    <t>Hores/any ESPECIALISTES *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</si>
</sst>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€&quot;_-;\-* #,##0.00&quot; €&quot;_-;_-* \-??&quot; €&quot;_-;_-@_-"/>
    <numFmt numFmtId="165" formatCode="#,##0.00&quot; €&quot;"/>
    <numFmt numFmtId="166" formatCode="0.00&quot; h&quot;"/>
  </numFmts>
  <fonts count="22"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FF66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b/>
      <sz val="11"/>
      <color theme="0"/>
      <name val="Times New Roman"/>
      <family val="1"/>
      <charset val="1"/>
    </font>
    <font>
      <sz val="11"/>
      <color theme="0"/>
      <name val="Times New Roman"/>
      <family val="1"/>
      <charset val="1"/>
    </font>
    <font>
      <b/>
      <u/>
      <sz val="10"/>
      <name val="Times New Roman"/>
      <family val="1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Times New Roman"/>
      <charset val="1"/>
    </font>
    <font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99CC00"/>
        <bgColor rgb="FFFFCC00"/>
      </patternFill>
    </fill>
    <fill>
      <patternFill patternType="solid">
        <fgColor rgb="FFFFFFA6"/>
        <bgColor rgb="FFFFFF99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3FAF46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A6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164" fontId="21" fillId="0" borderId="0" applyBorder="0" applyProtection="0"/>
  </cellStyleXfs>
  <cellXfs count="178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0" xfId="0" applyNumberFormat="1" applyFont="1"/>
    <xf numFmtId="4" fontId="2" fillId="2" borderId="1" xfId="0" applyNumberFormat="1" applyFont="1" applyFill="1" applyBorder="1"/>
    <xf numFmtId="165" fontId="4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4" borderId="3" xfId="0" applyNumberFormat="1" applyFont="1" applyFill="1" applyBorder="1" applyAlignment="1">
      <alignment horizontal="center"/>
    </xf>
    <xf numFmtId="166" fontId="2" fillId="5" borderId="3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66" fontId="4" fillId="0" borderId="5" xfId="0" applyNumberFormat="1" applyFont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/>
    <xf numFmtId="166" fontId="2" fillId="2" borderId="1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166" fontId="4" fillId="0" borderId="2" xfId="0" applyNumberFormat="1" applyFont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9" fillId="0" borderId="0" xfId="0" applyFont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10" fillId="0" borderId="0" xfId="0" applyFont="1"/>
    <xf numFmtId="4" fontId="5" fillId="0" borderId="2" xfId="0" applyNumberFormat="1" applyFont="1" applyBorder="1" applyAlignment="1">
      <alignment horizontal="center"/>
    </xf>
    <xf numFmtId="0" fontId="10" fillId="6" borderId="0" xfId="0" applyFont="1" applyFill="1"/>
    <xf numFmtId="0" fontId="0" fillId="6" borderId="0" xfId="0" applyFill="1"/>
    <xf numFmtId="166" fontId="4" fillId="0" borderId="10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166" fontId="8" fillId="0" borderId="5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6" fontId="4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166" fontId="4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/>
    <xf numFmtId="166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166" fontId="2" fillId="2" borderId="2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" fontId="2" fillId="0" borderId="1" xfId="0" applyNumberFormat="1" applyFont="1" applyBorder="1"/>
    <xf numFmtId="2" fontId="4" fillId="0" borderId="0" xfId="0" applyNumberFormat="1" applyFont="1" applyAlignment="1">
      <alignment horizontal="center" vertical="center"/>
    </xf>
    <xf numFmtId="166" fontId="2" fillId="5" borderId="2" xfId="0" applyNumberFormat="1" applyFont="1" applyFill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4" fontId="2" fillId="0" borderId="2" xfId="0" applyNumberFormat="1" applyFont="1" applyBorder="1"/>
    <xf numFmtId="166" fontId="2" fillId="0" borderId="12" xfId="0" applyNumberFormat="1" applyFont="1" applyBorder="1" applyAlignment="1">
      <alignment horizontal="center"/>
    </xf>
    <xf numFmtId="166" fontId="14" fillId="7" borderId="4" xfId="0" applyNumberFormat="1" applyFont="1" applyFill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166" fontId="2" fillId="8" borderId="2" xfId="0" applyNumberFormat="1" applyFont="1" applyFill="1" applyBorder="1" applyAlignment="1">
      <alignment horizontal="center"/>
    </xf>
    <xf numFmtId="166" fontId="2" fillId="8" borderId="11" xfId="0" applyNumberFormat="1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5" fillId="8" borderId="2" xfId="0" applyFont="1" applyFill="1" applyBorder="1"/>
    <xf numFmtId="166" fontId="14" fillId="7" borderId="13" xfId="0" applyNumberFormat="1" applyFont="1" applyFill="1" applyBorder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0" fontId="2" fillId="9" borderId="2" xfId="0" applyFont="1" applyFill="1" applyBorder="1"/>
    <xf numFmtId="0" fontId="2" fillId="9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/>
    </xf>
    <xf numFmtId="166" fontId="2" fillId="9" borderId="11" xfId="0" applyNumberFormat="1" applyFont="1" applyFill="1" applyBorder="1" applyAlignment="1">
      <alignment horizontal="center"/>
    </xf>
    <xf numFmtId="0" fontId="2" fillId="10" borderId="2" xfId="0" applyFont="1" applyFill="1" applyBorder="1"/>
    <xf numFmtId="0" fontId="2" fillId="10" borderId="2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/>
    </xf>
    <xf numFmtId="166" fontId="2" fillId="10" borderId="2" xfId="0" applyNumberFormat="1" applyFont="1" applyFill="1" applyBorder="1" applyAlignment="1">
      <alignment horizontal="center"/>
    </xf>
    <xf numFmtId="166" fontId="2" fillId="10" borderId="11" xfId="0" applyNumberFormat="1" applyFont="1" applyFill="1" applyBorder="1" applyAlignment="1">
      <alignment horizontal="center"/>
    </xf>
    <xf numFmtId="0" fontId="16" fillId="11" borderId="0" xfId="0" applyFont="1" applyFill="1" applyAlignment="1">
      <alignment horizontal="left"/>
    </xf>
    <xf numFmtId="0" fontId="16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4" fontId="17" fillId="11" borderId="0" xfId="0" applyNumberFormat="1" applyFont="1" applyFill="1" applyAlignment="1">
      <alignment horizontal="center"/>
    </xf>
    <xf numFmtId="166" fontId="17" fillId="11" borderId="2" xfId="0" applyNumberFormat="1" applyFont="1" applyFill="1" applyBorder="1" applyAlignment="1">
      <alignment horizontal="center"/>
    </xf>
    <xf numFmtId="166" fontId="17" fillId="11" borderId="0" xfId="0" applyNumberFormat="1" applyFont="1" applyFill="1" applyAlignment="1">
      <alignment horizontal="center"/>
    </xf>
    <xf numFmtId="166" fontId="14" fillId="7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0" fontId="2" fillId="12" borderId="2" xfId="0" applyFont="1" applyFill="1" applyBorder="1"/>
    <xf numFmtId="0" fontId="2" fillId="12" borderId="2" xfId="0" applyFont="1" applyFill="1" applyBorder="1" applyAlignment="1">
      <alignment horizontal="center"/>
    </xf>
    <xf numFmtId="166" fontId="2" fillId="12" borderId="2" xfId="0" applyNumberFormat="1" applyFont="1" applyFill="1" applyBorder="1" applyAlignment="1">
      <alignment horizontal="center"/>
    </xf>
    <xf numFmtId="4" fontId="2" fillId="12" borderId="2" xfId="0" applyNumberFormat="1" applyFont="1" applyFill="1" applyBorder="1" applyAlignment="1">
      <alignment horizontal="center"/>
    </xf>
    <xf numFmtId="166" fontId="8" fillId="0" borderId="7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66" fontId="8" fillId="0" borderId="9" xfId="0" applyNumberFormat="1" applyFont="1" applyBorder="1" applyAlignment="1" applyProtection="1">
      <alignment horizontal="center" vertical="center"/>
      <protection locked="0"/>
    </xf>
    <xf numFmtId="166" fontId="2" fillId="12" borderId="1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2" fillId="2" borderId="0" xfId="0" applyNumberFormat="1" applyFont="1" applyFill="1"/>
    <xf numFmtId="0" fontId="19" fillId="0" borderId="0" xfId="0" applyFont="1"/>
    <xf numFmtId="4" fontId="7" fillId="3" borderId="2" xfId="0" applyNumberFormat="1" applyFont="1" applyFill="1" applyBorder="1" applyAlignment="1">
      <alignment horizontal="center" vertical="top" wrapText="1"/>
    </xf>
    <xf numFmtId="0" fontId="4" fillId="0" borderId="3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66" fontId="4" fillId="4" borderId="3" xfId="0" applyNumberFormat="1" applyFon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66" fontId="4" fillId="5" borderId="2" xfId="0" applyNumberFormat="1" applyFont="1" applyFill="1" applyBorder="1" applyAlignment="1">
      <alignment horizontal="center"/>
    </xf>
    <xf numFmtId="0" fontId="4" fillId="0" borderId="0" xfId="0" applyFont="1"/>
    <xf numFmtId="166" fontId="4" fillId="4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2" xfId="0" applyFont="1" applyBorder="1" applyAlignment="1">
      <alignment wrapText="1"/>
    </xf>
    <xf numFmtId="0" fontId="19" fillId="0" borderId="2" xfId="0" applyFont="1" applyBorder="1"/>
    <xf numFmtId="4" fontId="8" fillId="0" borderId="2" xfId="0" applyNumberFormat="1" applyFont="1" applyBorder="1" applyAlignment="1">
      <alignment horizontal="center"/>
    </xf>
    <xf numFmtId="166" fontId="8" fillId="0" borderId="8" xfId="0" applyNumberFormat="1" applyFont="1" applyBorder="1" applyAlignment="1">
      <alignment horizontal="center" vertical="center"/>
    </xf>
    <xf numFmtId="166" fontId="2" fillId="5" borderId="10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6" fontId="8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166" fontId="1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11" borderId="0" xfId="0" applyNumberFormat="1" applyFont="1" applyFill="1" applyAlignment="1">
      <alignment horizontal="center"/>
    </xf>
    <xf numFmtId="166" fontId="8" fillId="0" borderId="2" xfId="0" applyNumberFormat="1" applyFont="1" applyBorder="1" applyAlignment="1" applyProtection="1">
      <alignment horizontal="center" vertical="center"/>
      <protection locked="0"/>
    </xf>
    <xf numFmtId="4" fontId="14" fillId="7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2">
    <cellStyle name="Euro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B331"/>
  <sheetViews>
    <sheetView zoomScaleNormal="100" workbookViewId="0">
      <pane ySplit="1" topLeftCell="I174" activePane="bottomLeft" state="frozen"/>
      <selection pane="bottomLeft" activeCell="Q179" sqref="Q179"/>
    </sheetView>
  </sheetViews>
  <sheetFormatPr defaultColWidth="8.7109375" defaultRowHeight="15" customHeight="1"/>
  <cols>
    <col min="1" max="1" width="11.5703125" style="4" customWidth="1"/>
    <col min="2" max="2" width="49.42578125" style="5" customWidth="1"/>
    <col min="3" max="3" width="37.5703125" style="5" customWidth="1"/>
    <col min="4" max="4" width="8.140625" style="6" customWidth="1"/>
    <col min="5" max="5" width="17.85546875" style="6" customWidth="1"/>
    <col min="6" max="6" width="12" style="7" customWidth="1"/>
    <col min="7" max="7" width="12.42578125" style="7" customWidth="1"/>
    <col min="8" max="8" width="18.85546875" style="7" customWidth="1"/>
    <col min="9" max="11" width="12.7109375" style="7" customWidth="1"/>
    <col min="12" max="14" width="13" style="7" customWidth="1"/>
    <col min="15" max="15" width="12.85546875" style="8" customWidth="1"/>
    <col min="16" max="16" width="15.7109375" style="7" customWidth="1"/>
    <col min="17" max="17" width="16.7109375" style="9" customWidth="1"/>
    <col min="18" max="18" width="7.7109375" style="6" hidden="1" customWidth="1"/>
    <col min="19" max="19" width="17.7109375" style="10" hidden="1" customWidth="1"/>
    <col min="20" max="20" width="1.42578125" style="5" customWidth="1"/>
    <col min="21" max="21" width="13.28515625" style="5" customWidth="1"/>
    <col min="22" max="22" width="13.28515625" style="5" hidden="1" customWidth="1"/>
    <col min="23" max="23" width="13.28515625" style="5" customWidth="1"/>
    <col min="24" max="24" width="13.28515625" style="5" hidden="1" customWidth="1"/>
    <col min="25" max="236" width="9.140625" style="5" customWidth="1"/>
  </cols>
  <sheetData>
    <row r="1" spans="1:236" ht="53.25">
      <c r="B1" s="11" t="s">
        <v>0</v>
      </c>
      <c r="C1" s="11" t="s">
        <v>1</v>
      </c>
      <c r="D1" s="12" t="s">
        <v>2</v>
      </c>
      <c r="E1" s="12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4" t="s">
        <v>3</v>
      </c>
      <c r="S1" s="15" t="s">
        <v>16</v>
      </c>
    </row>
    <row r="2" spans="1:236" hidden="1">
      <c r="A2" s="4" t="s">
        <v>17</v>
      </c>
      <c r="B2" s="16" t="s">
        <v>18</v>
      </c>
      <c r="C2" s="17" t="s">
        <v>19</v>
      </c>
      <c r="D2" s="18">
        <v>5</v>
      </c>
      <c r="E2" s="18">
        <v>17.329999999999998</v>
      </c>
      <c r="F2" s="19">
        <v>13.5</v>
      </c>
      <c r="G2" s="20">
        <f>+D2*F2</f>
        <v>67.5</v>
      </c>
      <c r="H2" s="20">
        <f>G2*E2</f>
        <v>1169.7749999999999</v>
      </c>
      <c r="I2" s="21">
        <f>F2*-4</f>
        <v>-54</v>
      </c>
      <c r="J2" s="20"/>
      <c r="K2" s="20"/>
      <c r="L2" s="20"/>
      <c r="M2" s="20"/>
      <c r="N2" s="20"/>
      <c r="O2" s="20"/>
      <c r="P2" s="22">
        <f>SUM(H2:O2)</f>
        <v>1115.7749999999999</v>
      </c>
      <c r="Q2" s="23">
        <f>S2*E2/R2</f>
        <v>49.990384615384606</v>
      </c>
      <c r="R2" s="18">
        <v>52</v>
      </c>
      <c r="S2" s="24">
        <v>150</v>
      </c>
      <c r="T2" s="25"/>
      <c r="U2" s="25"/>
      <c r="V2" s="26"/>
      <c r="W2" s="26"/>
      <c r="X2" s="26"/>
    </row>
    <row r="3" spans="1:236" hidden="1">
      <c r="B3" s="27" t="s">
        <v>18</v>
      </c>
      <c r="C3" s="28" t="s">
        <v>20</v>
      </c>
      <c r="D3" s="29">
        <v>1</v>
      </c>
      <c r="E3" s="18">
        <v>17.329999999999998</v>
      </c>
      <c r="F3" s="30">
        <v>3</v>
      </c>
      <c r="G3" s="30">
        <f>+D3*F3</f>
        <v>3</v>
      </c>
      <c r="H3" s="20">
        <f>G3*E3</f>
        <v>51.989999999999995</v>
      </c>
      <c r="I3" s="30"/>
      <c r="J3" s="30"/>
      <c r="K3" s="30"/>
      <c r="L3" s="30"/>
      <c r="M3" s="30"/>
      <c r="N3" s="30"/>
      <c r="O3" s="30"/>
      <c r="P3" s="22">
        <f>SUM(H3:O3)</f>
        <v>51.989999999999995</v>
      </c>
      <c r="Q3" s="23">
        <f>S3*E3/R3</f>
        <v>0</v>
      </c>
      <c r="R3" s="18">
        <v>52</v>
      </c>
      <c r="S3" s="31"/>
      <c r="T3" s="26"/>
      <c r="U3" s="26"/>
      <c r="V3" s="26"/>
      <c r="W3" s="26"/>
      <c r="X3" s="26"/>
    </row>
    <row r="4" spans="1:236" hidden="1">
      <c r="A4" s="4" t="s">
        <v>21</v>
      </c>
      <c r="B4" s="27" t="s">
        <v>22</v>
      </c>
      <c r="C4" s="28" t="s">
        <v>19</v>
      </c>
      <c r="D4" s="29">
        <v>5</v>
      </c>
      <c r="E4" s="18">
        <v>17.329999999999998</v>
      </c>
      <c r="F4" s="30">
        <v>6</v>
      </c>
      <c r="G4" s="30">
        <f>+D4*F4</f>
        <v>30</v>
      </c>
      <c r="H4" s="20">
        <f>G4*E4</f>
        <v>519.9</v>
      </c>
      <c r="I4" s="21">
        <f>F4*-4</f>
        <v>-24</v>
      </c>
      <c r="J4" s="30"/>
      <c r="K4" s="30"/>
      <c r="L4" s="32"/>
      <c r="M4" s="32"/>
      <c r="N4" s="32"/>
      <c r="O4" s="30"/>
      <c r="P4" s="22">
        <f>SUM(H4:O4)</f>
        <v>495.9</v>
      </c>
      <c r="Q4" s="23">
        <f>S4*E4/R4</f>
        <v>19.996153846153845</v>
      </c>
      <c r="R4" s="18">
        <v>52</v>
      </c>
      <c r="S4" s="33">
        <v>60</v>
      </c>
      <c r="T4" s="26"/>
      <c r="U4" s="26"/>
      <c r="V4" s="26"/>
      <c r="W4" s="26"/>
      <c r="X4" s="26"/>
    </row>
    <row r="5" spans="1:236" hidden="1">
      <c r="A5" s="4" t="s">
        <v>23</v>
      </c>
      <c r="B5" s="27" t="s">
        <v>24</v>
      </c>
      <c r="C5" s="28" t="s">
        <v>25</v>
      </c>
      <c r="D5" s="29">
        <v>5</v>
      </c>
      <c r="E5" s="18">
        <v>17.329999999999998</v>
      </c>
      <c r="F5" s="30">
        <v>1</v>
      </c>
      <c r="G5" s="30">
        <f>+D5*F5</f>
        <v>5</v>
      </c>
      <c r="H5" s="20">
        <f>G5*E5</f>
        <v>86.649999999999991</v>
      </c>
      <c r="I5" s="21">
        <f>F5*-4</f>
        <v>-4</v>
      </c>
      <c r="J5" s="30"/>
      <c r="K5" s="30"/>
      <c r="L5" s="32"/>
      <c r="M5" s="32"/>
      <c r="N5" s="32"/>
      <c r="O5" s="30"/>
      <c r="P5" s="22">
        <f>SUM(H5:O5)</f>
        <v>82.649999999999991</v>
      </c>
      <c r="Q5" s="23">
        <f>S5*E5/R5</f>
        <v>8.3317307692307683</v>
      </c>
      <c r="R5" s="29">
        <v>52</v>
      </c>
      <c r="S5" s="33">
        <v>25</v>
      </c>
      <c r="T5" s="26"/>
      <c r="U5" s="26"/>
      <c r="V5" s="26"/>
      <c r="W5" s="26"/>
      <c r="X5" s="26"/>
    </row>
    <row r="6" spans="1:236" hidden="1">
      <c r="A6" s="4" t="s">
        <v>26</v>
      </c>
      <c r="B6" s="34" t="s">
        <v>27</v>
      </c>
      <c r="C6" s="28" t="s">
        <v>19</v>
      </c>
      <c r="D6" s="29">
        <v>5</v>
      </c>
      <c r="E6" s="18">
        <v>17.329999999999998</v>
      </c>
      <c r="F6" s="30">
        <v>5</v>
      </c>
      <c r="G6" s="30">
        <f>+D6*F6</f>
        <v>25</v>
      </c>
      <c r="H6" s="20">
        <f>G6*E6</f>
        <v>433.24999999999994</v>
      </c>
      <c r="I6" s="21">
        <f>F6*-4</f>
        <v>-20</v>
      </c>
      <c r="J6" s="30"/>
      <c r="K6" s="30"/>
      <c r="L6" s="30"/>
      <c r="M6" s="30"/>
      <c r="N6" s="30"/>
      <c r="O6" s="30"/>
      <c r="P6" s="22">
        <f>SUM(H6:O6)</f>
        <v>413.24999999999994</v>
      </c>
      <c r="Q6" s="23">
        <f>S6*E6/R6</f>
        <v>19.996153846153845</v>
      </c>
      <c r="R6" s="29">
        <v>52</v>
      </c>
      <c r="S6" s="33">
        <v>60</v>
      </c>
      <c r="T6" s="26"/>
      <c r="U6" s="26"/>
      <c r="V6" s="26"/>
      <c r="W6" s="26"/>
      <c r="X6" s="26"/>
    </row>
    <row r="7" spans="1:236" hidden="1">
      <c r="A7" s="4" t="s">
        <v>28</v>
      </c>
      <c r="B7" s="34" t="s">
        <v>29</v>
      </c>
      <c r="C7" s="28" t="s">
        <v>30</v>
      </c>
      <c r="D7" s="29">
        <v>2</v>
      </c>
      <c r="E7" s="18">
        <v>17.329999999999998</v>
      </c>
      <c r="F7" s="30">
        <v>1</v>
      </c>
      <c r="G7" s="30">
        <f>+D7*F7</f>
        <v>2</v>
      </c>
      <c r="H7" s="20">
        <f>G7*E7</f>
        <v>34.659999999999997</v>
      </c>
      <c r="I7" s="30"/>
      <c r="J7" s="30"/>
      <c r="K7" s="30"/>
      <c r="L7" s="30"/>
      <c r="M7" s="30"/>
      <c r="N7" s="30"/>
      <c r="O7" s="30"/>
      <c r="P7" s="22">
        <f>SUM(H7:O7)</f>
        <v>34.659999999999997</v>
      </c>
      <c r="Q7" s="23">
        <f>S7*E7/R7</f>
        <v>0</v>
      </c>
      <c r="R7" s="29">
        <v>52</v>
      </c>
      <c r="S7" s="35">
        <v>0</v>
      </c>
      <c r="T7" s="26"/>
      <c r="U7" s="26"/>
      <c r="V7" s="26"/>
      <c r="W7" s="26"/>
      <c r="X7" s="26"/>
    </row>
    <row r="8" spans="1:236" hidden="1">
      <c r="A8" s="4" t="s">
        <v>31</v>
      </c>
      <c r="B8" s="27" t="s">
        <v>32</v>
      </c>
      <c r="C8" s="28" t="s">
        <v>33</v>
      </c>
      <c r="D8" s="29">
        <v>6</v>
      </c>
      <c r="E8" s="18">
        <v>17.329999999999998</v>
      </c>
      <c r="F8" s="30">
        <v>3</v>
      </c>
      <c r="G8" s="30">
        <f>+D8*F8</f>
        <v>18</v>
      </c>
      <c r="H8" s="20">
        <f>G8*E8</f>
        <v>311.93999999999994</v>
      </c>
      <c r="I8" s="21">
        <f>F8*-4</f>
        <v>-12</v>
      </c>
      <c r="J8" s="30"/>
      <c r="K8" s="30"/>
      <c r="L8" s="30"/>
      <c r="M8" s="30"/>
      <c r="N8" s="30"/>
      <c r="O8" s="30"/>
      <c r="P8" s="22">
        <f>SUM(H8:O8)</f>
        <v>299.93999999999994</v>
      </c>
      <c r="Q8" s="36"/>
      <c r="R8" s="29">
        <v>52</v>
      </c>
      <c r="S8" s="37"/>
      <c r="T8" s="26"/>
      <c r="U8" s="26"/>
      <c r="V8" s="26"/>
      <c r="W8" s="26"/>
      <c r="X8" s="26"/>
    </row>
    <row r="9" spans="1:236" hidden="1">
      <c r="A9" s="4" t="s">
        <v>34</v>
      </c>
      <c r="B9" s="34" t="s">
        <v>35</v>
      </c>
      <c r="C9" s="28" t="s">
        <v>33</v>
      </c>
      <c r="D9" s="29">
        <v>6</v>
      </c>
      <c r="E9" s="18">
        <v>17.329999999999998</v>
      </c>
      <c r="F9" s="30">
        <v>2.5</v>
      </c>
      <c r="G9" s="30">
        <f>+D9*F9</f>
        <v>15</v>
      </c>
      <c r="H9" s="20">
        <f>G9*E9</f>
        <v>259.95</v>
      </c>
      <c r="I9" s="21">
        <f>F9*-4</f>
        <v>-10</v>
      </c>
      <c r="J9" s="30"/>
      <c r="K9" s="30"/>
      <c r="L9" s="30"/>
      <c r="M9" s="30"/>
      <c r="N9" s="30"/>
      <c r="O9" s="30"/>
      <c r="P9" s="22">
        <f>SUM(H9:O9)</f>
        <v>249.95</v>
      </c>
      <c r="Q9" s="38"/>
      <c r="R9" s="29">
        <v>52</v>
      </c>
      <c r="S9" s="39"/>
      <c r="T9" s="26"/>
      <c r="U9" s="26"/>
      <c r="V9" s="26"/>
      <c r="W9" s="26"/>
      <c r="X9" s="26"/>
    </row>
    <row r="10" spans="1:236" hidden="1">
      <c r="B10" s="27" t="s">
        <v>36</v>
      </c>
      <c r="C10" s="28" t="s">
        <v>37</v>
      </c>
      <c r="D10" s="29">
        <v>1</v>
      </c>
      <c r="E10" s="18">
        <v>17.329999999999998</v>
      </c>
      <c r="F10" s="30">
        <v>2.5</v>
      </c>
      <c r="G10" s="30">
        <f>+D10*F10</f>
        <v>2.5</v>
      </c>
      <c r="H10" s="30"/>
      <c r="I10" s="30"/>
      <c r="J10" s="30"/>
      <c r="K10" s="30"/>
      <c r="L10" s="30">
        <f>+D10*E10*F10</f>
        <v>43.324999999999996</v>
      </c>
      <c r="M10" s="30">
        <f>+G10*4</f>
        <v>10</v>
      </c>
      <c r="N10" s="30"/>
      <c r="O10" s="30"/>
      <c r="P10" s="22">
        <f>SUM(H10:O10)</f>
        <v>53.324999999999996</v>
      </c>
      <c r="Q10" s="38"/>
      <c r="R10" s="29">
        <v>52</v>
      </c>
      <c r="S10" s="39"/>
      <c r="T10" s="26"/>
      <c r="U10" s="26"/>
      <c r="V10" s="26"/>
      <c r="W10" s="26"/>
      <c r="X10" s="26"/>
    </row>
    <row r="11" spans="1:236" hidden="1">
      <c r="A11" s="4" t="s">
        <v>38</v>
      </c>
      <c r="B11" s="27" t="s">
        <v>39</v>
      </c>
      <c r="C11" s="28" t="s">
        <v>33</v>
      </c>
      <c r="D11" s="29">
        <v>6</v>
      </c>
      <c r="E11" s="18">
        <v>17.329999999999998</v>
      </c>
      <c r="F11" s="30">
        <v>3.5</v>
      </c>
      <c r="G11" s="30">
        <f>+D11*F11</f>
        <v>21</v>
      </c>
      <c r="H11" s="30">
        <f>G11*E11</f>
        <v>363.92999999999995</v>
      </c>
      <c r="I11" s="21">
        <f>F11*-4</f>
        <v>-14</v>
      </c>
      <c r="J11" s="30"/>
      <c r="K11" s="30"/>
      <c r="L11" s="30"/>
      <c r="M11" s="30"/>
      <c r="N11" s="30"/>
      <c r="O11" s="30"/>
      <c r="P11" s="22">
        <f>SUM(H11:O11)</f>
        <v>349.92999999999995</v>
      </c>
      <c r="Q11" s="38"/>
      <c r="R11" s="29">
        <v>52</v>
      </c>
      <c r="S11" s="39"/>
      <c r="T11" s="26"/>
      <c r="U11" s="26"/>
      <c r="V11" s="26"/>
      <c r="W11" s="26"/>
      <c r="X11" s="26"/>
    </row>
    <row r="12" spans="1:236" hidden="1">
      <c r="B12" s="27" t="s">
        <v>39</v>
      </c>
      <c r="C12" s="28" t="s">
        <v>37</v>
      </c>
      <c r="D12" s="29">
        <v>1</v>
      </c>
      <c r="E12" s="18">
        <v>17.329999999999998</v>
      </c>
      <c r="F12" s="30">
        <v>3.5</v>
      </c>
      <c r="G12" s="30">
        <f>+D12*F12</f>
        <v>3.5</v>
      </c>
      <c r="H12" s="30"/>
      <c r="I12" s="30"/>
      <c r="J12" s="30"/>
      <c r="K12" s="30"/>
      <c r="L12" s="30">
        <f>+D12*E12*F12</f>
        <v>60.654999999999994</v>
      </c>
      <c r="M12" s="30">
        <f>+G12*4</f>
        <v>14</v>
      </c>
      <c r="N12" s="30"/>
      <c r="O12" s="30"/>
      <c r="P12" s="22">
        <f>SUM(H12:O12)</f>
        <v>74.655000000000001</v>
      </c>
      <c r="Q12" s="38"/>
      <c r="R12" s="29">
        <v>52</v>
      </c>
      <c r="S12" s="39"/>
      <c r="T12" s="26"/>
      <c r="U12" s="26"/>
      <c r="V12" s="26"/>
      <c r="W12" s="26"/>
      <c r="X12" s="26"/>
    </row>
    <row r="13" spans="1:236" hidden="1">
      <c r="A13" s="2" t="s">
        <v>40</v>
      </c>
      <c r="B13" s="34" t="s">
        <v>41</v>
      </c>
      <c r="C13" s="28" t="s">
        <v>33</v>
      </c>
      <c r="D13" s="29">
        <v>6</v>
      </c>
      <c r="E13" s="18">
        <v>17.329999999999998</v>
      </c>
      <c r="F13" s="30">
        <v>2</v>
      </c>
      <c r="G13" s="30">
        <f>+D13*F13</f>
        <v>12</v>
      </c>
      <c r="H13" s="30">
        <f>G13*E13</f>
        <v>207.95999999999998</v>
      </c>
      <c r="I13" s="21">
        <f>F13*-4</f>
        <v>-8</v>
      </c>
      <c r="J13" s="30"/>
      <c r="K13" s="30"/>
      <c r="L13" s="30"/>
      <c r="M13" s="30"/>
      <c r="N13" s="30"/>
      <c r="O13" s="30"/>
      <c r="P13" s="22">
        <f>SUM(H13:O13)</f>
        <v>199.95999999999998</v>
      </c>
      <c r="Q13" s="38"/>
      <c r="R13" s="29">
        <v>52</v>
      </c>
      <c r="S13" s="39"/>
      <c r="T13" s="26"/>
      <c r="U13" s="26"/>
      <c r="V13" s="26"/>
      <c r="W13" s="26"/>
      <c r="X13" s="26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</row>
    <row r="14" spans="1:236" hidden="1">
      <c r="B14" s="34" t="s">
        <v>41</v>
      </c>
      <c r="C14" s="28" t="s">
        <v>37</v>
      </c>
      <c r="D14" s="29">
        <v>1</v>
      </c>
      <c r="E14" s="18">
        <v>17.329999999999998</v>
      </c>
      <c r="F14" s="30">
        <v>2</v>
      </c>
      <c r="G14" s="30">
        <f>+D14*F14</f>
        <v>2</v>
      </c>
      <c r="H14" s="30"/>
      <c r="I14" s="30"/>
      <c r="J14" s="30"/>
      <c r="K14" s="30"/>
      <c r="L14" s="30">
        <f>+D14*E14*F14</f>
        <v>34.659999999999997</v>
      </c>
      <c r="M14" s="30">
        <f>+G14*4</f>
        <v>8</v>
      </c>
      <c r="N14" s="30"/>
      <c r="O14" s="30"/>
      <c r="P14" s="22">
        <f>SUM(H14:O14)</f>
        <v>42.66</v>
      </c>
      <c r="Q14" s="38"/>
      <c r="R14" s="29">
        <v>52</v>
      </c>
      <c r="S14" s="39"/>
      <c r="T14" s="26"/>
      <c r="U14" s="26"/>
      <c r="V14" s="26"/>
      <c r="W14" s="26"/>
      <c r="X14" s="26"/>
    </row>
    <row r="15" spans="1:236" hidden="1">
      <c r="A15" s="4" t="s">
        <v>42</v>
      </c>
      <c r="B15" s="34" t="s">
        <v>43</v>
      </c>
      <c r="C15" s="28" t="s">
        <v>44</v>
      </c>
      <c r="D15" s="29">
        <v>1</v>
      </c>
      <c r="E15" s="18">
        <v>17.329999999999998</v>
      </c>
      <c r="F15" s="30">
        <v>3</v>
      </c>
      <c r="G15" s="30">
        <f>+D15*F15</f>
        <v>3</v>
      </c>
      <c r="H15" s="30">
        <f>G15*E15</f>
        <v>51.989999999999995</v>
      </c>
      <c r="I15" s="30"/>
      <c r="J15" s="30"/>
      <c r="K15" s="30"/>
      <c r="L15" s="30"/>
      <c r="M15" s="30"/>
      <c r="N15" s="30"/>
      <c r="O15" s="30"/>
      <c r="P15" s="22">
        <f>SUM(H15:O15)</f>
        <v>51.989999999999995</v>
      </c>
      <c r="Q15" s="41">
        <f>S15*E15/R15</f>
        <v>53.323076923076918</v>
      </c>
      <c r="R15" s="29">
        <v>52</v>
      </c>
      <c r="S15" s="39">
        <v>160</v>
      </c>
      <c r="T15" s="26"/>
      <c r="U15" s="26"/>
      <c r="V15" s="26"/>
      <c r="W15" s="26"/>
      <c r="X15" s="26"/>
    </row>
    <row r="16" spans="1:236" hidden="1">
      <c r="B16" s="34" t="s">
        <v>43</v>
      </c>
      <c r="C16" s="28" t="s">
        <v>45</v>
      </c>
      <c r="D16" s="29">
        <v>5</v>
      </c>
      <c r="E16" s="18">
        <v>17.329999999999998</v>
      </c>
      <c r="F16" s="30">
        <v>4</v>
      </c>
      <c r="G16" s="30">
        <f>+D16*F16</f>
        <v>20</v>
      </c>
      <c r="H16" s="30">
        <f>G16*E16</f>
        <v>346.59999999999997</v>
      </c>
      <c r="I16" s="21">
        <f>F16*-4</f>
        <v>-16</v>
      </c>
      <c r="J16" s="30"/>
      <c r="K16" s="30"/>
      <c r="L16" s="30"/>
      <c r="M16" s="30"/>
      <c r="N16" s="30"/>
      <c r="O16" s="30"/>
      <c r="P16" s="22">
        <f>SUM(H16:O16)</f>
        <v>330.59999999999997</v>
      </c>
      <c r="Q16" s="38"/>
      <c r="R16" s="29">
        <v>52</v>
      </c>
      <c r="S16" s="39"/>
      <c r="T16" s="26"/>
      <c r="U16" s="26"/>
      <c r="V16" s="26"/>
      <c r="W16" s="26"/>
      <c r="X16" s="26"/>
    </row>
    <row r="17" spans="1:236" hidden="1">
      <c r="A17" s="2" t="s">
        <v>46</v>
      </c>
      <c r="B17" s="34" t="s">
        <v>47</v>
      </c>
      <c r="C17" s="28" t="s">
        <v>33</v>
      </c>
      <c r="D17" s="29">
        <v>6</v>
      </c>
      <c r="E17" s="18">
        <v>17.329999999999998</v>
      </c>
      <c r="F17" s="30">
        <v>2.5</v>
      </c>
      <c r="G17" s="30">
        <f>+D17*F17</f>
        <v>15</v>
      </c>
      <c r="H17" s="30">
        <f>G17*E17</f>
        <v>259.95</v>
      </c>
      <c r="I17" s="21">
        <f>F17*-4</f>
        <v>-10</v>
      </c>
      <c r="J17" s="30"/>
      <c r="K17" s="30"/>
      <c r="L17" s="30"/>
      <c r="M17" s="30"/>
      <c r="N17" s="30"/>
      <c r="O17" s="30"/>
      <c r="P17" s="22">
        <f>SUM(H17:O17)</f>
        <v>249.95</v>
      </c>
      <c r="Q17" s="38"/>
      <c r="R17" s="29">
        <v>52</v>
      </c>
      <c r="S17" s="39"/>
      <c r="T17" s="26"/>
      <c r="U17" s="26"/>
      <c r="V17" s="26"/>
      <c r="W17" s="26"/>
      <c r="X17" s="26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</row>
    <row r="18" spans="1:236" hidden="1">
      <c r="B18" s="27" t="s">
        <v>48</v>
      </c>
      <c r="C18" s="28" t="s">
        <v>37</v>
      </c>
      <c r="D18" s="29">
        <v>1</v>
      </c>
      <c r="E18" s="18">
        <v>17.329999999999998</v>
      </c>
      <c r="F18" s="30">
        <v>2.5</v>
      </c>
      <c r="G18" s="30">
        <f>+D18*F18</f>
        <v>2.5</v>
      </c>
      <c r="H18" s="30"/>
      <c r="I18" s="30"/>
      <c r="J18" s="30"/>
      <c r="K18" s="30"/>
      <c r="L18" s="30">
        <f>+D18*E18*F18</f>
        <v>43.324999999999996</v>
      </c>
      <c r="M18" s="30">
        <f>+G18*4</f>
        <v>10</v>
      </c>
      <c r="N18" s="30"/>
      <c r="O18" s="30"/>
      <c r="P18" s="22">
        <f>SUM(H18:O18)</f>
        <v>53.324999999999996</v>
      </c>
      <c r="Q18" s="42"/>
      <c r="R18" s="29">
        <v>52</v>
      </c>
      <c r="S18" s="43"/>
      <c r="T18" s="26"/>
      <c r="U18" s="26"/>
      <c r="V18" s="26"/>
      <c r="W18" s="26"/>
      <c r="X18" s="26"/>
    </row>
    <row r="19" spans="1:236" hidden="1">
      <c r="A19" s="2" t="s">
        <v>49</v>
      </c>
      <c r="B19" s="27" t="s">
        <v>50</v>
      </c>
      <c r="C19" s="28" t="s">
        <v>19</v>
      </c>
      <c r="D19" s="29">
        <v>5</v>
      </c>
      <c r="E19" s="18">
        <v>17.329999999999998</v>
      </c>
      <c r="F19" s="30">
        <v>8</v>
      </c>
      <c r="G19" s="30">
        <f>+D19*F19</f>
        <v>40</v>
      </c>
      <c r="H19" s="30">
        <f>G19*E19</f>
        <v>693.19999999999993</v>
      </c>
      <c r="I19" s="44">
        <f>F19*-4</f>
        <v>-32</v>
      </c>
      <c r="J19" s="30"/>
      <c r="K19" s="30"/>
      <c r="L19" s="32"/>
      <c r="M19" s="32"/>
      <c r="N19" s="32"/>
      <c r="O19" s="30"/>
      <c r="P19" s="22">
        <f>SUM(H19:O19)</f>
        <v>661.19999999999993</v>
      </c>
      <c r="Q19" s="23">
        <f>S19*E19/R19</f>
        <v>49.990384615384606</v>
      </c>
      <c r="R19" s="29">
        <v>52</v>
      </c>
      <c r="S19" s="33">
        <v>150</v>
      </c>
      <c r="T19" s="26"/>
      <c r="U19" s="26"/>
      <c r="V19" s="26"/>
      <c r="W19" s="26"/>
      <c r="X19" s="26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</row>
    <row r="20" spans="1:236" hidden="1">
      <c r="A20" s="2" t="s">
        <v>51</v>
      </c>
      <c r="B20" s="27" t="s">
        <v>52</v>
      </c>
      <c r="C20" s="28" t="s">
        <v>19</v>
      </c>
      <c r="D20" s="29">
        <v>5</v>
      </c>
      <c r="E20" s="18">
        <v>17.329999999999998</v>
      </c>
      <c r="F20" s="30">
        <v>6</v>
      </c>
      <c r="G20" s="30">
        <f>+D20*F20</f>
        <v>30</v>
      </c>
      <c r="H20" s="30">
        <f>G20*E20</f>
        <v>519.9</v>
      </c>
      <c r="I20" s="44">
        <f>F20*-4</f>
        <v>-24</v>
      </c>
      <c r="J20" s="30"/>
      <c r="K20" s="30"/>
      <c r="L20" s="30"/>
      <c r="M20" s="30"/>
      <c r="N20" s="30"/>
      <c r="O20" s="30"/>
      <c r="P20" s="22">
        <f>SUM(H20:O20)</f>
        <v>495.9</v>
      </c>
      <c r="Q20" s="23">
        <f>S20*E20/R20</f>
        <v>19.996153846153845</v>
      </c>
      <c r="R20" s="29">
        <v>52</v>
      </c>
      <c r="S20" s="33">
        <v>60</v>
      </c>
      <c r="T20" s="26"/>
      <c r="U20" s="26"/>
      <c r="V20" s="26"/>
      <c r="W20" s="26"/>
      <c r="X20" s="26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</row>
    <row r="21" spans="1:236" hidden="1">
      <c r="A21" s="2"/>
      <c r="B21" s="27" t="s">
        <v>52</v>
      </c>
      <c r="C21" s="28" t="s">
        <v>20</v>
      </c>
      <c r="D21" s="29">
        <v>1</v>
      </c>
      <c r="E21" s="18">
        <v>17.329999999999998</v>
      </c>
      <c r="F21" s="30">
        <v>6</v>
      </c>
      <c r="G21" s="30">
        <f>+D21*F21</f>
        <v>6</v>
      </c>
      <c r="H21" s="30">
        <f>G21*E21</f>
        <v>103.97999999999999</v>
      </c>
      <c r="I21" s="30"/>
      <c r="J21" s="30"/>
      <c r="K21" s="30"/>
      <c r="L21" s="30"/>
      <c r="M21" s="30"/>
      <c r="N21" s="30"/>
      <c r="O21" s="32"/>
      <c r="P21" s="22">
        <f>SUM(H21:O21)</f>
        <v>103.97999999999999</v>
      </c>
      <c r="Q21" s="23">
        <f>S21*E21/R21</f>
        <v>0</v>
      </c>
      <c r="R21" s="29">
        <v>52</v>
      </c>
      <c r="S21" s="33"/>
      <c r="T21" s="26"/>
      <c r="U21" s="26"/>
      <c r="V21" s="26"/>
      <c r="W21" s="26"/>
      <c r="X21" s="26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</row>
    <row r="22" spans="1:236" hidden="1">
      <c r="A22" s="2"/>
      <c r="B22" s="27" t="s">
        <v>52</v>
      </c>
      <c r="C22" s="28" t="s">
        <v>37</v>
      </c>
      <c r="D22" s="29">
        <v>1</v>
      </c>
      <c r="E22" s="18">
        <v>17.329999999999998</v>
      </c>
      <c r="F22" s="30">
        <v>6</v>
      </c>
      <c r="G22" s="30">
        <f>+D22*F22</f>
        <v>6</v>
      </c>
      <c r="H22" s="30"/>
      <c r="I22" s="30"/>
      <c r="J22" s="30"/>
      <c r="K22" s="30"/>
      <c r="L22" s="30">
        <f>+D22*E22*F22</f>
        <v>103.97999999999999</v>
      </c>
      <c r="M22" s="30">
        <f>+G22*4</f>
        <v>24</v>
      </c>
      <c r="N22" s="30"/>
      <c r="O22" s="30"/>
      <c r="P22" s="22">
        <f>SUM(H22:O22)</f>
        <v>127.97999999999999</v>
      </c>
      <c r="Q22" s="23">
        <f>S22*E22/R22</f>
        <v>0</v>
      </c>
      <c r="R22" s="29">
        <v>52</v>
      </c>
      <c r="S22" s="33"/>
      <c r="T22" s="26"/>
      <c r="U22" s="26"/>
      <c r="V22" s="26"/>
      <c r="W22" s="26"/>
      <c r="X22" s="26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</row>
    <row r="23" spans="1:236" hidden="1">
      <c r="A23" s="2" t="s">
        <v>53</v>
      </c>
      <c r="B23" s="45" t="s">
        <v>54</v>
      </c>
      <c r="C23" s="28" t="s">
        <v>19</v>
      </c>
      <c r="D23" s="29">
        <v>5</v>
      </c>
      <c r="E23" s="18">
        <v>17.329999999999998</v>
      </c>
      <c r="F23" s="30">
        <v>1</v>
      </c>
      <c r="G23" s="30">
        <f>+F23*5</f>
        <v>5</v>
      </c>
      <c r="H23" s="30">
        <f>G23*E23</f>
        <v>86.649999999999991</v>
      </c>
      <c r="I23" s="44">
        <f>F23*-4</f>
        <v>-4</v>
      </c>
      <c r="J23" s="30"/>
      <c r="K23" s="30"/>
      <c r="L23" s="32"/>
      <c r="M23" s="32"/>
      <c r="N23" s="32"/>
      <c r="O23" s="30"/>
      <c r="P23" s="22">
        <f>SUM(H23:O23)</f>
        <v>82.649999999999991</v>
      </c>
      <c r="Q23" s="23">
        <f>S23*E23/R23</f>
        <v>8.3317307692307683</v>
      </c>
      <c r="R23" s="29">
        <v>52</v>
      </c>
      <c r="S23" s="33">
        <v>25</v>
      </c>
      <c r="T23" s="26"/>
      <c r="U23" s="26"/>
      <c r="V23" s="26"/>
      <c r="W23" s="26"/>
      <c r="X23" s="26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</row>
    <row r="24" spans="1:236" hidden="1">
      <c r="A24" s="2" t="s">
        <v>55</v>
      </c>
      <c r="B24" s="27" t="s">
        <v>56</v>
      </c>
      <c r="C24" s="28" t="s">
        <v>19</v>
      </c>
      <c r="D24" s="29">
        <v>5</v>
      </c>
      <c r="E24" s="29">
        <v>15.89</v>
      </c>
      <c r="F24" s="30">
        <v>2</v>
      </c>
      <c r="G24" s="30">
        <f>+F24*5</f>
        <v>10</v>
      </c>
      <c r="H24" s="30">
        <f>G24*E24</f>
        <v>158.9</v>
      </c>
      <c r="I24" s="44">
        <f>F24*-4</f>
        <v>-8</v>
      </c>
      <c r="J24" s="30"/>
      <c r="K24" s="30"/>
      <c r="L24" s="32"/>
      <c r="M24" s="32"/>
      <c r="N24" s="32"/>
      <c r="O24" s="30"/>
      <c r="P24" s="22">
        <f>SUM(H24:O24)</f>
        <v>150.9</v>
      </c>
      <c r="Q24" s="23">
        <f>S24*E24/R24</f>
        <v>4</v>
      </c>
      <c r="R24" s="29">
        <v>47.67</v>
      </c>
      <c r="S24" s="33">
        <v>12</v>
      </c>
      <c r="T24" s="26"/>
      <c r="U24" s="26"/>
      <c r="V24" s="26"/>
      <c r="W24" s="26"/>
      <c r="X24" s="26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</row>
    <row r="25" spans="1:236" hidden="1">
      <c r="A25" s="2" t="s">
        <v>57</v>
      </c>
      <c r="B25" s="45" t="s">
        <v>58</v>
      </c>
      <c r="C25" s="28" t="s">
        <v>19</v>
      </c>
      <c r="D25" s="29">
        <v>5</v>
      </c>
      <c r="E25" s="29">
        <v>15.89</v>
      </c>
      <c r="F25" s="30">
        <v>1</v>
      </c>
      <c r="G25" s="30">
        <f>+D25*F25</f>
        <v>5</v>
      </c>
      <c r="H25" s="30">
        <f>G25*E25</f>
        <v>79.45</v>
      </c>
      <c r="I25" s="44">
        <f>F25*-4</f>
        <v>-4</v>
      </c>
      <c r="J25" s="30"/>
      <c r="K25" s="30"/>
      <c r="L25" s="32"/>
      <c r="M25" s="32"/>
      <c r="N25" s="32"/>
      <c r="O25" s="30"/>
      <c r="P25" s="22">
        <f>SUM(H25:O25)</f>
        <v>75.45</v>
      </c>
      <c r="Q25" s="23">
        <f>S25*E25/R25</f>
        <v>6.3333333333333339</v>
      </c>
      <c r="R25" s="29">
        <v>47.67</v>
      </c>
      <c r="S25" s="33">
        <v>19</v>
      </c>
      <c r="T25" s="26"/>
      <c r="U25" s="26"/>
      <c r="V25" s="26"/>
      <c r="W25" s="26"/>
      <c r="X25" s="26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</row>
    <row r="26" spans="1:236" hidden="1">
      <c r="A26" s="2" t="s">
        <v>59</v>
      </c>
      <c r="B26" s="45" t="s">
        <v>60</v>
      </c>
      <c r="C26" s="28" t="s">
        <v>19</v>
      </c>
      <c r="D26" s="29">
        <v>5</v>
      </c>
      <c r="E26" s="29">
        <v>17.329999999999998</v>
      </c>
      <c r="F26" s="30">
        <v>1</v>
      </c>
      <c r="G26" s="30">
        <f>+D26*F26</f>
        <v>5</v>
      </c>
      <c r="H26" s="30">
        <f>G26*E26</f>
        <v>86.649999999999991</v>
      </c>
      <c r="I26" s="44">
        <f>F26*-4</f>
        <v>-4</v>
      </c>
      <c r="J26" s="30"/>
      <c r="K26" s="30"/>
      <c r="L26" s="32"/>
      <c r="M26" s="32"/>
      <c r="N26" s="32"/>
      <c r="O26" s="30"/>
      <c r="P26" s="22">
        <f>SUM(H26:O26)</f>
        <v>82.649999999999991</v>
      </c>
      <c r="Q26" s="23">
        <f>S26*E26/R26</f>
        <v>7.9984615384615374</v>
      </c>
      <c r="R26" s="29">
        <v>52</v>
      </c>
      <c r="S26" s="33">
        <v>24</v>
      </c>
      <c r="T26" s="26"/>
      <c r="U26" s="26"/>
      <c r="V26" s="26"/>
      <c r="W26" s="26"/>
      <c r="X26" s="26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</row>
    <row r="27" spans="1:236" hidden="1">
      <c r="A27" s="2" t="s">
        <v>61</v>
      </c>
      <c r="B27" s="45" t="s">
        <v>62</v>
      </c>
      <c r="C27" s="28" t="s">
        <v>19</v>
      </c>
      <c r="D27" s="29">
        <v>5</v>
      </c>
      <c r="E27" s="29">
        <v>15.89</v>
      </c>
      <c r="F27" s="30">
        <v>1.5</v>
      </c>
      <c r="G27" s="30">
        <f>+D27*F27</f>
        <v>7.5</v>
      </c>
      <c r="H27" s="30">
        <f>G27*E27</f>
        <v>119.17500000000001</v>
      </c>
      <c r="I27" s="44">
        <f>F27*-4</f>
        <v>-6</v>
      </c>
      <c r="J27" s="30"/>
      <c r="K27" s="30"/>
      <c r="L27" s="32"/>
      <c r="M27" s="32"/>
      <c r="N27" s="32"/>
      <c r="O27" s="30"/>
      <c r="P27" s="22">
        <f>SUM(H27:O27)</f>
        <v>113.17500000000001</v>
      </c>
      <c r="Q27" s="23">
        <f>S27*E27/R27</f>
        <v>11.999999999999998</v>
      </c>
      <c r="R27" s="29">
        <v>47.67</v>
      </c>
      <c r="S27" s="33">
        <v>36</v>
      </c>
      <c r="T27" s="26"/>
      <c r="U27" s="26"/>
      <c r="V27" s="26"/>
      <c r="W27" s="26"/>
      <c r="X27" s="26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</row>
    <row r="28" spans="1:236" hidden="1">
      <c r="A28" s="4" t="s">
        <v>63</v>
      </c>
      <c r="B28" s="45" t="s">
        <v>64</v>
      </c>
      <c r="C28" s="28"/>
      <c r="D28" s="29"/>
      <c r="E28" s="29"/>
      <c r="F28" s="30">
        <v>0</v>
      </c>
      <c r="G28" s="30">
        <f>+D28*F28</f>
        <v>0</v>
      </c>
      <c r="H28" s="30">
        <f>G28*E28</f>
        <v>0</v>
      </c>
      <c r="I28" s="44">
        <f>F28*-4</f>
        <v>0</v>
      </c>
      <c r="J28" s="30"/>
      <c r="K28" s="30"/>
      <c r="L28" s="32"/>
      <c r="M28" s="32"/>
      <c r="N28" s="32"/>
      <c r="O28" s="32"/>
      <c r="P28" s="22">
        <f>SUM(H28:O28)</f>
        <v>0</v>
      </c>
      <c r="Q28" s="23">
        <f>S28*E28/R28</f>
        <v>0</v>
      </c>
      <c r="R28" s="29">
        <v>47.67</v>
      </c>
      <c r="S28" s="33">
        <v>12</v>
      </c>
      <c r="T28" s="26"/>
      <c r="U28" s="26"/>
      <c r="V28" s="26"/>
      <c r="W28" s="26"/>
      <c r="X28" s="26"/>
    </row>
    <row r="29" spans="1:236" hidden="1">
      <c r="A29" s="2" t="s">
        <v>65</v>
      </c>
      <c r="B29" s="45" t="s">
        <v>66</v>
      </c>
      <c r="C29" s="28" t="s">
        <v>19</v>
      </c>
      <c r="D29" s="29">
        <v>5</v>
      </c>
      <c r="E29" s="29">
        <v>15.89</v>
      </c>
      <c r="F29" s="30">
        <v>1.6</v>
      </c>
      <c r="G29" s="30">
        <f>+D29*F29</f>
        <v>8</v>
      </c>
      <c r="H29" s="30">
        <f>G29*E29</f>
        <v>127.12</v>
      </c>
      <c r="I29" s="44">
        <f>F29*-4</f>
        <v>-6.4</v>
      </c>
      <c r="J29" s="30"/>
      <c r="K29" s="30"/>
      <c r="L29" s="32"/>
      <c r="M29" s="32"/>
      <c r="N29" s="32"/>
      <c r="O29" s="32"/>
      <c r="P29" s="22">
        <f>SUM(H29:O29)</f>
        <v>120.72</v>
      </c>
      <c r="Q29" s="23">
        <f>S29*E29/R29</f>
        <v>4.666666666666667</v>
      </c>
      <c r="R29" s="29">
        <v>47.67</v>
      </c>
      <c r="S29" s="33">
        <v>14</v>
      </c>
      <c r="T29" s="26"/>
      <c r="U29" s="26"/>
      <c r="V29" s="26"/>
      <c r="W29" s="26"/>
      <c r="X29" s="26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</row>
    <row r="30" spans="1:236" hidden="1">
      <c r="A30" s="4" t="s">
        <v>67</v>
      </c>
      <c r="B30" s="45" t="s">
        <v>68</v>
      </c>
      <c r="C30" s="28"/>
      <c r="D30" s="29"/>
      <c r="E30" s="29"/>
      <c r="F30" s="30">
        <v>0</v>
      </c>
      <c r="G30" s="30">
        <f>+D30*F30</f>
        <v>0</v>
      </c>
      <c r="H30" s="30">
        <f>G30*E30</f>
        <v>0</v>
      </c>
      <c r="I30" s="44">
        <f>F30*-4</f>
        <v>0</v>
      </c>
      <c r="J30" s="30"/>
      <c r="K30" s="30"/>
      <c r="L30" s="32"/>
      <c r="M30" s="32"/>
      <c r="N30" s="32"/>
      <c r="O30" s="32"/>
      <c r="P30" s="22">
        <f>SUM(H30:O30)</f>
        <v>0</v>
      </c>
      <c r="Q30" s="23">
        <f>S30*E30/R30</f>
        <v>0</v>
      </c>
      <c r="R30" s="29">
        <v>47.67</v>
      </c>
      <c r="S30" s="33">
        <v>42</v>
      </c>
      <c r="T30" s="26"/>
      <c r="U30" s="26"/>
      <c r="V30" s="26"/>
      <c r="W30" s="26"/>
      <c r="X30" s="26"/>
    </row>
    <row r="31" spans="1:236" hidden="1">
      <c r="A31" s="2" t="s">
        <v>69</v>
      </c>
      <c r="B31" s="45" t="s">
        <v>70</v>
      </c>
      <c r="C31" s="28" t="s">
        <v>19</v>
      </c>
      <c r="D31" s="29">
        <v>5</v>
      </c>
      <c r="E31" s="29">
        <v>15.89</v>
      </c>
      <c r="F31" s="30">
        <v>2</v>
      </c>
      <c r="G31" s="30">
        <f>+D31*F31</f>
        <v>10</v>
      </c>
      <c r="H31" s="30">
        <f>G31*E31</f>
        <v>158.9</v>
      </c>
      <c r="I31" s="44">
        <f>F31*-4</f>
        <v>-8</v>
      </c>
      <c r="J31" s="30"/>
      <c r="K31" s="30"/>
      <c r="L31" s="32"/>
      <c r="M31" s="32"/>
      <c r="N31" s="32"/>
      <c r="O31" s="30"/>
      <c r="P31" s="22">
        <f>SUM(H31:O31)</f>
        <v>150.9</v>
      </c>
      <c r="Q31" s="23">
        <f>S31*E31/R31</f>
        <v>13.333333333333334</v>
      </c>
      <c r="R31" s="29">
        <v>47.67</v>
      </c>
      <c r="S31" s="33">
        <v>40</v>
      </c>
      <c r="T31" s="26"/>
      <c r="U31" s="26"/>
      <c r="V31" s="26"/>
      <c r="W31" s="26"/>
      <c r="X31" s="26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</row>
    <row r="32" spans="1:236" hidden="1">
      <c r="A32" s="2" t="s">
        <v>71</v>
      </c>
      <c r="B32" s="45" t="s">
        <v>72</v>
      </c>
      <c r="C32" s="28"/>
      <c r="D32" s="29"/>
      <c r="E32" s="29"/>
      <c r="F32" s="30"/>
      <c r="G32" s="30"/>
      <c r="H32" s="30"/>
      <c r="I32" s="30"/>
      <c r="J32" s="30"/>
      <c r="K32" s="30"/>
      <c r="L32" s="32"/>
      <c r="M32" s="32"/>
      <c r="N32" s="32"/>
      <c r="O32" s="30"/>
      <c r="P32" s="20">
        <f>SUM(H32:O32)</f>
        <v>0</v>
      </c>
      <c r="Q32" s="20">
        <f>S32*E32/R32</f>
        <v>0</v>
      </c>
      <c r="R32" s="29">
        <v>47.67</v>
      </c>
      <c r="S32" s="33">
        <v>12</v>
      </c>
      <c r="T32" s="26"/>
      <c r="U32" s="26"/>
      <c r="V32" s="26"/>
      <c r="W32" s="26"/>
      <c r="X32" s="26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</row>
    <row r="33" spans="1:236" hidden="1">
      <c r="A33" s="4" t="s">
        <v>73</v>
      </c>
      <c r="B33" s="45" t="s">
        <v>74</v>
      </c>
      <c r="C33" s="28" t="s">
        <v>19</v>
      </c>
      <c r="D33" s="29">
        <v>5</v>
      </c>
      <c r="E33" s="29">
        <v>16</v>
      </c>
      <c r="F33" s="46">
        <v>1</v>
      </c>
      <c r="G33" s="30">
        <f>+D33*F33</f>
        <v>5</v>
      </c>
      <c r="H33" s="30">
        <f>G33*E33</f>
        <v>80</v>
      </c>
      <c r="I33" s="44">
        <f>F33*-4</f>
        <v>-4</v>
      </c>
      <c r="J33" s="30"/>
      <c r="K33" s="30"/>
      <c r="L33" s="32"/>
      <c r="M33" s="32"/>
      <c r="N33" s="32"/>
      <c r="O33" s="30"/>
      <c r="P33" s="22">
        <f>SUM(H33:O33)</f>
        <v>76</v>
      </c>
      <c r="Q33" s="23">
        <f>S33*E33/R33</f>
        <v>7.333333333333333</v>
      </c>
      <c r="R33" s="32">
        <v>48</v>
      </c>
      <c r="S33" s="33">
        <v>22</v>
      </c>
      <c r="T33" s="26"/>
      <c r="U33" s="26"/>
      <c r="V33" s="26"/>
      <c r="W33" s="26"/>
      <c r="X33" s="26"/>
    </row>
    <row r="34" spans="1:236" hidden="1">
      <c r="A34" s="4" t="s">
        <v>75</v>
      </c>
      <c r="B34" s="45" t="s">
        <v>76</v>
      </c>
      <c r="C34" s="28" t="s">
        <v>19</v>
      </c>
      <c r="D34" s="29">
        <v>5</v>
      </c>
      <c r="E34" s="32">
        <v>15.89</v>
      </c>
      <c r="F34" s="30">
        <v>2</v>
      </c>
      <c r="G34" s="30">
        <f>+D34*F34</f>
        <v>10</v>
      </c>
      <c r="H34" s="30">
        <f>G34*E34</f>
        <v>158.9</v>
      </c>
      <c r="I34" s="44">
        <f>F34*-4</f>
        <v>-8</v>
      </c>
      <c r="J34" s="30"/>
      <c r="K34" s="30"/>
      <c r="L34" s="32"/>
      <c r="M34" s="32"/>
      <c r="N34" s="32"/>
      <c r="O34" s="30"/>
      <c r="P34" s="22">
        <f>SUM(H34:O34)</f>
        <v>150.9</v>
      </c>
      <c r="Q34" s="23">
        <f>S34*E34/R34</f>
        <v>25.666666666666664</v>
      </c>
      <c r="R34" s="32">
        <v>47.67</v>
      </c>
      <c r="S34" s="33">
        <v>77</v>
      </c>
      <c r="T34" s="26"/>
      <c r="U34" s="26"/>
      <c r="V34" s="26"/>
      <c r="W34" s="26"/>
      <c r="X34" s="26"/>
    </row>
    <row r="35" spans="1:236" hidden="1">
      <c r="A35" s="4" t="s">
        <v>77</v>
      </c>
      <c r="B35" s="27" t="s">
        <v>78</v>
      </c>
      <c r="C35" s="28" t="s">
        <v>19</v>
      </c>
      <c r="D35" s="29">
        <v>5</v>
      </c>
      <c r="E35" s="32">
        <v>15.89</v>
      </c>
      <c r="F35" s="30">
        <v>2</v>
      </c>
      <c r="G35" s="30">
        <f>+D35*F35</f>
        <v>10</v>
      </c>
      <c r="H35" s="30">
        <f>G35*E35</f>
        <v>158.9</v>
      </c>
      <c r="I35" s="44">
        <f>F35*-4</f>
        <v>-8</v>
      </c>
      <c r="J35" s="30"/>
      <c r="K35" s="30"/>
      <c r="L35" s="32"/>
      <c r="M35" s="32"/>
      <c r="N35" s="32"/>
      <c r="O35" s="30"/>
      <c r="P35" s="22">
        <f>SUM(H35:O35)</f>
        <v>150.9</v>
      </c>
      <c r="Q35" s="23">
        <f>S35*E35/R35</f>
        <v>14.666666666666668</v>
      </c>
      <c r="R35" s="29">
        <v>47.67</v>
      </c>
      <c r="S35" s="33">
        <v>44</v>
      </c>
      <c r="T35" s="26"/>
      <c r="U35" s="26"/>
      <c r="V35" s="26"/>
      <c r="W35" s="26"/>
      <c r="X35" s="26"/>
    </row>
    <row r="36" spans="1:236" hidden="1">
      <c r="A36" s="4" t="s">
        <v>79</v>
      </c>
      <c r="B36" s="27" t="s">
        <v>80</v>
      </c>
      <c r="C36" s="28" t="s">
        <v>19</v>
      </c>
      <c r="D36" s="29">
        <v>5</v>
      </c>
      <c r="E36" s="32">
        <v>15.89</v>
      </c>
      <c r="F36" s="30">
        <v>2</v>
      </c>
      <c r="G36" s="30">
        <f>+D36*F36</f>
        <v>10</v>
      </c>
      <c r="H36" s="30">
        <f>G36*E36</f>
        <v>158.9</v>
      </c>
      <c r="I36" s="44">
        <f>F36*-4</f>
        <v>-8</v>
      </c>
      <c r="J36" s="30"/>
      <c r="K36" s="30"/>
      <c r="L36" s="32"/>
      <c r="M36" s="32"/>
      <c r="N36" s="32"/>
      <c r="O36" s="30"/>
      <c r="P36" s="22">
        <f>SUM(H36:O36)</f>
        <v>150.9</v>
      </c>
      <c r="Q36" s="23">
        <f>S36*E36/R36</f>
        <v>7.3333333333333339</v>
      </c>
      <c r="R36" s="29">
        <v>47.67</v>
      </c>
      <c r="S36" s="33">
        <v>22</v>
      </c>
      <c r="T36" s="26"/>
      <c r="U36" s="26"/>
      <c r="V36" s="26"/>
      <c r="W36" s="26"/>
      <c r="X36" s="26"/>
    </row>
    <row r="37" spans="1:236" hidden="1">
      <c r="A37" s="4" t="s">
        <v>81</v>
      </c>
      <c r="B37" s="27" t="s">
        <v>82</v>
      </c>
      <c r="C37" s="28" t="s">
        <v>19</v>
      </c>
      <c r="D37" s="29">
        <v>5</v>
      </c>
      <c r="E37" s="32">
        <v>15.89</v>
      </c>
      <c r="F37" s="30">
        <v>2</v>
      </c>
      <c r="G37" s="30">
        <f>+D37*F37</f>
        <v>10</v>
      </c>
      <c r="H37" s="30">
        <f>G37*E37</f>
        <v>158.9</v>
      </c>
      <c r="I37" s="44">
        <f>F37*-4</f>
        <v>-8</v>
      </c>
      <c r="J37" s="30"/>
      <c r="K37" s="30"/>
      <c r="L37" s="32"/>
      <c r="M37" s="32"/>
      <c r="N37" s="32"/>
      <c r="O37" s="30"/>
      <c r="P37" s="22">
        <f>SUM(H37:O37)</f>
        <v>150.9</v>
      </c>
      <c r="Q37" s="23">
        <f>S37*E37/R37</f>
        <v>10</v>
      </c>
      <c r="R37" s="29">
        <v>47.67</v>
      </c>
      <c r="S37" s="33">
        <v>30</v>
      </c>
      <c r="T37" s="26"/>
      <c r="U37" s="26"/>
      <c r="V37" s="26"/>
      <c r="W37" s="26"/>
      <c r="X37" s="26"/>
    </row>
    <row r="38" spans="1:236" hidden="1">
      <c r="A38" s="4" t="s">
        <v>83</v>
      </c>
      <c r="B38" s="27" t="s">
        <v>84</v>
      </c>
      <c r="C38" s="28" t="s">
        <v>85</v>
      </c>
      <c r="D38" s="29">
        <v>1</v>
      </c>
      <c r="E38" s="32">
        <v>15.89</v>
      </c>
      <c r="F38" s="30">
        <v>3</v>
      </c>
      <c r="G38" s="30">
        <f>+D38*F38</f>
        <v>3</v>
      </c>
      <c r="H38" s="30">
        <f>G38*E38</f>
        <v>47.67</v>
      </c>
      <c r="I38" s="30"/>
      <c r="J38" s="30"/>
      <c r="K38" s="30"/>
      <c r="L38" s="32"/>
      <c r="M38" s="32"/>
      <c r="N38" s="32"/>
      <c r="O38" s="32"/>
      <c r="P38" s="22">
        <f>SUM(H38:O38)</f>
        <v>47.67</v>
      </c>
      <c r="Q38" s="47">
        <f>S38*E38/R38</f>
        <v>2</v>
      </c>
      <c r="R38" s="48">
        <v>47.67</v>
      </c>
      <c r="S38" s="33">
        <v>6</v>
      </c>
      <c r="T38" s="26"/>
      <c r="U38" s="26"/>
      <c r="V38" s="26"/>
      <c r="W38" s="26"/>
      <c r="X38" s="26"/>
    </row>
    <row r="39" spans="1:236" hidden="1">
      <c r="A39" s="4" t="s">
        <v>86</v>
      </c>
      <c r="B39" s="49" t="s">
        <v>87</v>
      </c>
      <c r="C39" s="28" t="s">
        <v>19</v>
      </c>
      <c r="D39" s="29">
        <v>5</v>
      </c>
      <c r="E39" s="32">
        <v>15.89</v>
      </c>
      <c r="F39" s="30">
        <v>1</v>
      </c>
      <c r="G39" s="30">
        <f>+D39*F39</f>
        <v>5</v>
      </c>
      <c r="H39" s="30">
        <f>G39*E39</f>
        <v>79.45</v>
      </c>
      <c r="I39" s="44">
        <f>F39*-4</f>
        <v>-4</v>
      </c>
      <c r="J39" s="30"/>
      <c r="K39" s="30"/>
      <c r="L39" s="32"/>
      <c r="M39" s="32"/>
      <c r="N39" s="32"/>
      <c r="O39" s="32"/>
      <c r="P39" s="22">
        <f>SUM(H39:O39)</f>
        <v>75.45</v>
      </c>
      <c r="Q39" s="47">
        <f>S39*E39/R39</f>
        <v>7.3333333333333339</v>
      </c>
      <c r="R39" s="48">
        <v>47.67</v>
      </c>
      <c r="S39" s="33">
        <v>22</v>
      </c>
      <c r="T39" s="26"/>
      <c r="U39" s="26"/>
      <c r="V39" s="26"/>
      <c r="W39" s="26"/>
      <c r="X39" s="26"/>
    </row>
    <row r="40" spans="1:236" hidden="1">
      <c r="A40" s="4" t="s">
        <v>88</v>
      </c>
      <c r="B40" s="27" t="s">
        <v>89</v>
      </c>
      <c r="C40" s="28" t="s">
        <v>19</v>
      </c>
      <c r="D40" s="29">
        <v>5</v>
      </c>
      <c r="E40" s="18">
        <v>17.329999999999998</v>
      </c>
      <c r="F40" s="30">
        <v>2</v>
      </c>
      <c r="G40" s="30">
        <f>+D40*F40</f>
        <v>10</v>
      </c>
      <c r="H40" s="30">
        <f>G40*E40</f>
        <v>173.29999999999998</v>
      </c>
      <c r="I40" s="44">
        <f>F40*-4</f>
        <v>-8</v>
      </c>
      <c r="J40" s="30"/>
      <c r="K40" s="30"/>
      <c r="L40" s="32"/>
      <c r="M40" s="32"/>
      <c r="N40" s="32"/>
      <c r="O40" s="30"/>
      <c r="P40" s="22">
        <f>SUM(H40:O40)</f>
        <v>165.29999999999998</v>
      </c>
      <c r="Q40" s="47">
        <f>S40*E40/R40</f>
        <v>9.9980769230769226</v>
      </c>
      <c r="R40" s="48">
        <v>52</v>
      </c>
      <c r="S40" s="33">
        <v>30</v>
      </c>
      <c r="T40" s="26"/>
      <c r="U40" s="26"/>
      <c r="V40" s="26"/>
      <c r="W40" s="26"/>
      <c r="X40" s="26"/>
    </row>
    <row r="41" spans="1:236" hidden="1">
      <c r="A41" s="50" t="s">
        <v>90</v>
      </c>
      <c r="B41" s="51" t="s">
        <v>91</v>
      </c>
      <c r="C41" s="52" t="s">
        <v>19</v>
      </c>
      <c r="D41" s="48">
        <v>5</v>
      </c>
      <c r="E41" s="18">
        <v>17.329999999999998</v>
      </c>
      <c r="F41" s="46">
        <v>4</v>
      </c>
      <c r="G41" s="46">
        <f>+D41*F41</f>
        <v>20</v>
      </c>
      <c r="H41" s="30">
        <f>G41*E41</f>
        <v>346.59999999999997</v>
      </c>
      <c r="I41" s="44">
        <f>F41*-4</f>
        <v>-16</v>
      </c>
      <c r="J41" s="53"/>
      <c r="K41" s="53"/>
      <c r="L41" s="54"/>
      <c r="M41" s="54"/>
      <c r="N41" s="54"/>
      <c r="O41" s="53"/>
      <c r="P41" s="22">
        <f>SUM(H41:O41)</f>
        <v>330.59999999999997</v>
      </c>
      <c r="Q41" s="47">
        <f>S41*E41/R41</f>
        <v>29.994230769230764</v>
      </c>
      <c r="R41" s="48">
        <v>52</v>
      </c>
      <c r="S41" s="33">
        <v>90</v>
      </c>
      <c r="T41" s="26"/>
      <c r="U41" s="26"/>
      <c r="V41" s="26"/>
      <c r="W41" s="26"/>
      <c r="X41" s="26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</row>
    <row r="42" spans="1:236" hidden="1">
      <c r="A42" s="4" t="s">
        <v>92</v>
      </c>
      <c r="B42" s="27" t="s">
        <v>93</v>
      </c>
      <c r="C42" s="28" t="s">
        <v>19</v>
      </c>
      <c r="D42" s="29">
        <v>5</v>
      </c>
      <c r="E42" s="29">
        <v>16.670000000000002</v>
      </c>
      <c r="F42" s="46">
        <v>8</v>
      </c>
      <c r="G42" s="30">
        <f>+D42*F42</f>
        <v>40</v>
      </c>
      <c r="H42" s="30">
        <f>G42*E42</f>
        <v>666.80000000000007</v>
      </c>
      <c r="I42" s="44">
        <f>F42*-4</f>
        <v>-32</v>
      </c>
      <c r="J42" s="30"/>
      <c r="K42" s="30"/>
      <c r="L42" s="56"/>
      <c r="M42" s="56"/>
      <c r="N42" s="56"/>
      <c r="O42" s="30"/>
      <c r="P42" s="22">
        <f>SUM(H42:O42)</f>
        <v>634.80000000000007</v>
      </c>
      <c r="Q42" s="47">
        <f>S42*E42/R42</f>
        <v>26.005200000000006</v>
      </c>
      <c r="R42" s="48">
        <v>50</v>
      </c>
      <c r="S42" s="33">
        <v>78</v>
      </c>
      <c r="T42" s="26"/>
      <c r="U42" s="26"/>
      <c r="V42" s="26"/>
      <c r="W42" s="26"/>
      <c r="X42" s="26"/>
    </row>
    <row r="43" spans="1:236" hidden="1">
      <c r="A43" s="4" t="s">
        <v>94</v>
      </c>
      <c r="B43" s="27" t="s">
        <v>95</v>
      </c>
      <c r="C43" s="28" t="s">
        <v>19</v>
      </c>
      <c r="D43" s="29">
        <v>5</v>
      </c>
      <c r="E43" s="32">
        <v>15.89</v>
      </c>
      <c r="F43" s="30">
        <v>12</v>
      </c>
      <c r="G43" s="30">
        <f>+D43*F43</f>
        <v>60</v>
      </c>
      <c r="H43" s="30">
        <f>G43*E43</f>
        <v>953.40000000000009</v>
      </c>
      <c r="I43" s="44">
        <f>F43*-4</f>
        <v>-48</v>
      </c>
      <c r="J43" s="30"/>
      <c r="K43" s="30"/>
      <c r="L43" s="32"/>
      <c r="M43" s="32"/>
      <c r="N43" s="32"/>
      <c r="O43" s="30"/>
      <c r="P43" s="22">
        <f>SUM(H43:O43)</f>
        <v>905.40000000000009</v>
      </c>
      <c r="Q43" s="47">
        <f>S43*E43/R43</f>
        <v>70.666666666666671</v>
      </c>
      <c r="R43" s="48">
        <v>47.67</v>
      </c>
      <c r="S43" s="33">
        <v>212</v>
      </c>
      <c r="T43" s="26"/>
      <c r="U43" s="26"/>
      <c r="V43" s="26"/>
      <c r="W43" s="26"/>
      <c r="X43" s="26"/>
    </row>
    <row r="44" spans="1:236" hidden="1">
      <c r="A44" s="4" t="s">
        <v>96</v>
      </c>
      <c r="B44" s="27" t="s">
        <v>97</v>
      </c>
      <c r="C44" s="28" t="s">
        <v>19</v>
      </c>
      <c r="D44" s="29">
        <v>5</v>
      </c>
      <c r="E44" s="32">
        <v>15.89</v>
      </c>
      <c r="F44" s="30">
        <v>12</v>
      </c>
      <c r="G44" s="30">
        <f>+D44*F44</f>
        <v>60</v>
      </c>
      <c r="H44" s="30">
        <f>G44*E44</f>
        <v>953.40000000000009</v>
      </c>
      <c r="I44" s="44">
        <f>F44*-4</f>
        <v>-48</v>
      </c>
      <c r="J44" s="30"/>
      <c r="K44" s="30"/>
      <c r="L44" s="32"/>
      <c r="M44" s="32"/>
      <c r="N44" s="32"/>
      <c r="O44" s="30"/>
      <c r="P44" s="22">
        <f>SUM(H44:O44)</f>
        <v>905.40000000000009</v>
      </c>
      <c r="Q44" s="47">
        <f>S44*E44/R44</f>
        <v>70.666666666666671</v>
      </c>
      <c r="R44" s="48">
        <v>47.67</v>
      </c>
      <c r="S44" s="33">
        <v>212</v>
      </c>
      <c r="T44" s="26"/>
      <c r="U44" s="26"/>
      <c r="V44" s="26"/>
      <c r="W44" s="26"/>
      <c r="X44" s="26"/>
    </row>
    <row r="45" spans="1:236" hidden="1">
      <c r="A45" s="4" t="s">
        <v>98</v>
      </c>
      <c r="B45" s="27" t="s">
        <v>99</v>
      </c>
      <c r="C45" s="28" t="s">
        <v>19</v>
      </c>
      <c r="D45" s="29">
        <v>5</v>
      </c>
      <c r="E45" s="32">
        <v>15.89</v>
      </c>
      <c r="F45" s="30">
        <v>12</v>
      </c>
      <c r="G45" s="30">
        <f>+D45*F45</f>
        <v>60</v>
      </c>
      <c r="H45" s="30">
        <f>G45*E45</f>
        <v>953.40000000000009</v>
      </c>
      <c r="I45" s="44">
        <f>F45*-4</f>
        <v>-48</v>
      </c>
      <c r="J45" s="30"/>
      <c r="K45" s="30"/>
      <c r="L45" s="32"/>
      <c r="M45" s="32"/>
      <c r="N45" s="32"/>
      <c r="O45" s="30"/>
      <c r="P45" s="22">
        <f>SUM(H45:O45)</f>
        <v>905.40000000000009</v>
      </c>
      <c r="Q45" s="47">
        <f>S45*E45/R45</f>
        <v>70.666666666666671</v>
      </c>
      <c r="R45" s="48">
        <v>47.67</v>
      </c>
      <c r="S45" s="33">
        <v>212</v>
      </c>
      <c r="T45" s="26"/>
      <c r="U45" s="26"/>
      <c r="V45" s="26"/>
      <c r="W45" s="26"/>
      <c r="X45" s="26"/>
    </row>
    <row r="46" spans="1:236" hidden="1">
      <c r="A46" s="4" t="s">
        <v>100</v>
      </c>
      <c r="B46" s="27" t="s">
        <v>101</v>
      </c>
      <c r="C46" s="28" t="s">
        <v>19</v>
      </c>
      <c r="D46" s="29">
        <v>5</v>
      </c>
      <c r="E46" s="32">
        <v>15.89</v>
      </c>
      <c r="F46" s="30">
        <v>12</v>
      </c>
      <c r="G46" s="30">
        <f>+D46*F46</f>
        <v>60</v>
      </c>
      <c r="H46" s="30">
        <f>G46*E46</f>
        <v>953.40000000000009</v>
      </c>
      <c r="I46" s="44">
        <f>F46*-4</f>
        <v>-48</v>
      </c>
      <c r="J46" s="30"/>
      <c r="K46" s="30"/>
      <c r="L46" s="32"/>
      <c r="M46" s="32"/>
      <c r="N46" s="32"/>
      <c r="O46" s="30"/>
      <c r="P46" s="22">
        <f>SUM(H46:O46)</f>
        <v>905.40000000000009</v>
      </c>
      <c r="Q46" s="47">
        <f>S46*E46/R46</f>
        <v>70.666666666666671</v>
      </c>
      <c r="R46" s="48">
        <v>47.67</v>
      </c>
      <c r="S46" s="33">
        <v>212</v>
      </c>
      <c r="T46" s="26"/>
      <c r="U46" s="26"/>
      <c r="V46" s="26"/>
      <c r="W46" s="26"/>
      <c r="X46" s="26"/>
    </row>
    <row r="47" spans="1:236" hidden="1">
      <c r="A47" s="4" t="s">
        <v>102</v>
      </c>
      <c r="B47" s="27" t="s">
        <v>103</v>
      </c>
      <c r="C47" s="28" t="s">
        <v>19</v>
      </c>
      <c r="D47" s="29">
        <v>5</v>
      </c>
      <c r="E47" s="32">
        <v>15.89</v>
      </c>
      <c r="F47" s="30">
        <v>11</v>
      </c>
      <c r="G47" s="30">
        <f>+D47*F47</f>
        <v>55</v>
      </c>
      <c r="H47" s="30">
        <f>G47*E47</f>
        <v>873.95</v>
      </c>
      <c r="I47" s="44">
        <f>F47*-4</f>
        <v>-44</v>
      </c>
      <c r="J47" s="30"/>
      <c r="K47" s="30"/>
      <c r="L47" s="32"/>
      <c r="M47" s="32"/>
      <c r="N47" s="32"/>
      <c r="O47" s="30"/>
      <c r="P47" s="22">
        <f>SUM(H47:O47)</f>
        <v>829.95</v>
      </c>
      <c r="Q47" s="47">
        <f>S47*E47/R47</f>
        <v>70.666666666666671</v>
      </c>
      <c r="R47" s="48">
        <v>47.67</v>
      </c>
      <c r="S47" s="33">
        <v>212</v>
      </c>
      <c r="T47" s="26"/>
      <c r="U47" s="26"/>
      <c r="V47" s="26"/>
      <c r="W47" s="26"/>
      <c r="X47" s="26"/>
    </row>
    <row r="48" spans="1:236" hidden="1">
      <c r="A48" s="4" t="s">
        <v>104</v>
      </c>
      <c r="B48" s="27" t="s">
        <v>105</v>
      </c>
      <c r="C48" s="28" t="s">
        <v>19</v>
      </c>
      <c r="D48" s="29">
        <v>5</v>
      </c>
      <c r="E48" s="32">
        <v>15.89</v>
      </c>
      <c r="F48" s="46">
        <v>10</v>
      </c>
      <c r="G48" s="30">
        <f>+D48*F48</f>
        <v>50</v>
      </c>
      <c r="H48" s="30">
        <f>G48*E48</f>
        <v>794.5</v>
      </c>
      <c r="I48" s="44">
        <f>F48*-4</f>
        <v>-40</v>
      </c>
      <c r="J48" s="30"/>
      <c r="K48" s="30"/>
      <c r="L48" s="32"/>
      <c r="M48" s="32"/>
      <c r="N48" s="32"/>
      <c r="O48" s="30"/>
      <c r="P48" s="22">
        <f>SUM(H48:O48)</f>
        <v>754.5</v>
      </c>
      <c r="Q48" s="47">
        <f>S48*E48/R48</f>
        <v>70.666666666666671</v>
      </c>
      <c r="R48" s="48">
        <v>47.67</v>
      </c>
      <c r="S48" s="33">
        <v>212</v>
      </c>
      <c r="T48" s="26"/>
      <c r="U48" s="26"/>
      <c r="V48" s="26"/>
      <c r="W48" s="26"/>
      <c r="X48" s="26"/>
    </row>
    <row r="49" spans="1:236" hidden="1">
      <c r="A49" s="4" t="s">
        <v>106</v>
      </c>
      <c r="B49" s="27" t="s">
        <v>107</v>
      </c>
      <c r="C49" s="28" t="s">
        <v>19</v>
      </c>
      <c r="D49" s="29">
        <v>5</v>
      </c>
      <c r="E49" s="32">
        <v>15.89</v>
      </c>
      <c r="F49" s="46">
        <v>5</v>
      </c>
      <c r="G49" s="30">
        <f>+D49*F49</f>
        <v>25</v>
      </c>
      <c r="H49" s="30">
        <f>G49*E49</f>
        <v>397.25</v>
      </c>
      <c r="I49" s="44">
        <f>F49*-4</f>
        <v>-20</v>
      </c>
      <c r="J49" s="30"/>
      <c r="K49" s="30"/>
      <c r="L49" s="32"/>
      <c r="M49" s="32"/>
      <c r="N49" s="32"/>
      <c r="O49" s="30"/>
      <c r="P49" s="22">
        <f>SUM(H49:O49)</f>
        <v>377.25</v>
      </c>
      <c r="Q49" s="47">
        <f>S49*E49/R49</f>
        <v>70.666666666666671</v>
      </c>
      <c r="R49" s="48">
        <v>47.67</v>
      </c>
      <c r="S49" s="33">
        <v>212</v>
      </c>
      <c r="T49" s="26"/>
      <c r="U49" s="26"/>
      <c r="V49" s="26"/>
      <c r="W49" s="26"/>
      <c r="X49" s="26"/>
    </row>
    <row r="50" spans="1:236" hidden="1">
      <c r="A50" s="4" t="s">
        <v>108</v>
      </c>
      <c r="B50" s="27" t="s">
        <v>109</v>
      </c>
      <c r="C50" s="28" t="s">
        <v>19</v>
      </c>
      <c r="D50" s="29">
        <v>5</v>
      </c>
      <c r="E50" s="32">
        <v>15.89</v>
      </c>
      <c r="F50" s="46">
        <v>12</v>
      </c>
      <c r="G50" s="30">
        <f>+D50*F50</f>
        <v>60</v>
      </c>
      <c r="H50" s="30">
        <f>G50*E50</f>
        <v>953.40000000000009</v>
      </c>
      <c r="I50" s="44">
        <f>F50*-4</f>
        <v>-48</v>
      </c>
      <c r="J50" s="30"/>
      <c r="K50" s="30"/>
      <c r="L50" s="32"/>
      <c r="M50" s="32"/>
      <c r="N50" s="32"/>
      <c r="O50" s="30"/>
      <c r="P50" s="22">
        <f>SUM(H50:O50)</f>
        <v>905.40000000000009</v>
      </c>
      <c r="Q50" s="47">
        <f>S50*E50/R50</f>
        <v>70.666666666666671</v>
      </c>
      <c r="R50" s="48">
        <v>47.67</v>
      </c>
      <c r="S50" s="33">
        <v>212</v>
      </c>
      <c r="T50" s="26"/>
      <c r="U50" s="26"/>
      <c r="V50" s="26"/>
      <c r="W50" s="26"/>
      <c r="X50" s="26"/>
    </row>
    <row r="51" spans="1:236" hidden="1">
      <c r="A51" s="50" t="s">
        <v>110</v>
      </c>
      <c r="B51" s="51" t="s">
        <v>111</v>
      </c>
      <c r="C51" s="52" t="s">
        <v>19</v>
      </c>
      <c r="D51" s="48">
        <v>5</v>
      </c>
      <c r="E51" s="32">
        <v>15.89</v>
      </c>
      <c r="F51" s="46">
        <v>12</v>
      </c>
      <c r="G51" s="46">
        <f>+D51*F51</f>
        <v>60</v>
      </c>
      <c r="H51" s="30">
        <f>G51*E51</f>
        <v>953.40000000000009</v>
      </c>
      <c r="I51" s="44">
        <f>F51*-4</f>
        <v>-48</v>
      </c>
      <c r="J51" s="53"/>
      <c r="K51" s="53"/>
      <c r="L51" s="54"/>
      <c r="M51" s="54"/>
      <c r="N51" s="54"/>
      <c r="O51" s="53"/>
      <c r="P51" s="22">
        <f>SUM(H51:O51)</f>
        <v>905.40000000000009</v>
      </c>
      <c r="Q51" s="47">
        <f>S51*E51/R51</f>
        <v>33.333333333333329</v>
      </c>
      <c r="R51" s="48">
        <v>47.67</v>
      </c>
      <c r="S51" s="33">
        <v>100</v>
      </c>
      <c r="T51" s="26"/>
      <c r="U51" s="26"/>
      <c r="V51" s="26"/>
      <c r="W51" s="26"/>
      <c r="X51" s="26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</row>
    <row r="52" spans="1:236" hidden="1">
      <c r="A52" s="4" t="s">
        <v>112</v>
      </c>
      <c r="B52" s="27" t="s">
        <v>113</v>
      </c>
      <c r="C52" s="28" t="s">
        <v>19</v>
      </c>
      <c r="D52" s="29">
        <v>5</v>
      </c>
      <c r="E52" s="32">
        <v>15.89</v>
      </c>
      <c r="F52" s="30">
        <v>19</v>
      </c>
      <c r="G52" s="30">
        <f>+D52*F52</f>
        <v>95</v>
      </c>
      <c r="H52" s="30">
        <f>G52*E52</f>
        <v>1509.55</v>
      </c>
      <c r="I52" s="44">
        <f>F52*-4</f>
        <v>-76</v>
      </c>
      <c r="J52" s="30"/>
      <c r="K52" s="30"/>
      <c r="L52" s="32"/>
      <c r="M52" s="32"/>
      <c r="N52" s="32"/>
      <c r="O52" s="30"/>
      <c r="P52" s="22">
        <f>SUM(H52:O52)</f>
        <v>1433.55</v>
      </c>
      <c r="Q52" s="47">
        <f>S52*E52/R52</f>
        <v>43.333333333333336</v>
      </c>
      <c r="R52" s="48">
        <v>47.67</v>
      </c>
      <c r="S52" s="33">
        <v>130</v>
      </c>
      <c r="T52" s="26"/>
      <c r="U52" s="26"/>
      <c r="V52" s="26"/>
      <c r="W52" s="26"/>
      <c r="X52" s="26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</row>
    <row r="53" spans="1:236" hidden="1">
      <c r="B53" s="27" t="s">
        <v>113</v>
      </c>
      <c r="C53" s="28" t="s">
        <v>19</v>
      </c>
      <c r="D53" s="29">
        <v>5</v>
      </c>
      <c r="E53" s="32">
        <v>15.89</v>
      </c>
      <c r="F53" s="30">
        <v>9</v>
      </c>
      <c r="G53" s="30">
        <f>+D53*F53</f>
        <v>45</v>
      </c>
      <c r="H53" s="30"/>
      <c r="I53" s="30"/>
      <c r="J53" s="30">
        <f>+E53*G53</f>
        <v>715.05000000000007</v>
      </c>
      <c r="K53" s="44">
        <f>+F53*-4</f>
        <v>-36</v>
      </c>
      <c r="L53" s="32"/>
      <c r="M53" s="32"/>
      <c r="N53" s="32"/>
      <c r="O53" s="30"/>
      <c r="P53" s="22">
        <f>SUM(H53:O53)</f>
        <v>679.05000000000007</v>
      </c>
      <c r="Q53" s="47">
        <f>S53*E53/R53</f>
        <v>0</v>
      </c>
      <c r="R53" s="48">
        <v>47.67</v>
      </c>
      <c r="S53" s="33"/>
      <c r="T53" s="26"/>
      <c r="U53" s="26"/>
      <c r="V53" s="26"/>
      <c r="W53" s="26"/>
      <c r="X53" s="26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</row>
    <row r="54" spans="1:236" hidden="1">
      <c r="A54" s="4" t="s">
        <v>114</v>
      </c>
      <c r="B54" s="27" t="s">
        <v>115</v>
      </c>
      <c r="C54" s="28" t="s">
        <v>19</v>
      </c>
      <c r="D54" s="29">
        <v>5</v>
      </c>
      <c r="E54" s="32">
        <v>15.89</v>
      </c>
      <c r="F54" s="30">
        <v>16</v>
      </c>
      <c r="G54" s="30">
        <f>+D54*F54</f>
        <v>80</v>
      </c>
      <c r="H54" s="30">
        <f>G54*E54</f>
        <v>1271.2</v>
      </c>
      <c r="I54" s="44">
        <f>F54*-4</f>
        <v>-64</v>
      </c>
      <c r="J54" s="30"/>
      <c r="K54" s="30"/>
      <c r="L54" s="32"/>
      <c r="M54" s="32"/>
      <c r="N54" s="32"/>
      <c r="O54" s="30"/>
      <c r="P54" s="22">
        <f>SUM(H54:O54)</f>
        <v>1207.2</v>
      </c>
      <c r="Q54" s="47">
        <f>S54*E54/R54</f>
        <v>43.333333333333336</v>
      </c>
      <c r="R54" s="48">
        <v>47.67</v>
      </c>
      <c r="S54" s="33">
        <v>130</v>
      </c>
      <c r="T54" s="26"/>
      <c r="U54" s="26"/>
      <c r="V54" s="26"/>
      <c r="W54" s="26"/>
      <c r="X54" s="26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</row>
    <row r="55" spans="1:236" hidden="1">
      <c r="B55" s="27" t="s">
        <v>115</v>
      </c>
      <c r="C55" s="28" t="s">
        <v>19</v>
      </c>
      <c r="D55" s="29">
        <v>5</v>
      </c>
      <c r="E55" s="32">
        <v>15.89</v>
      </c>
      <c r="F55" s="30">
        <v>8</v>
      </c>
      <c r="G55" s="30">
        <f>+D55*F55</f>
        <v>40</v>
      </c>
      <c r="H55" s="30"/>
      <c r="I55" s="30"/>
      <c r="J55" s="30">
        <f>+E55*G55</f>
        <v>635.6</v>
      </c>
      <c r="K55" s="44">
        <f>+F55*-4</f>
        <v>-32</v>
      </c>
      <c r="L55" s="32"/>
      <c r="M55" s="32"/>
      <c r="N55" s="32"/>
      <c r="O55" s="30"/>
      <c r="P55" s="22">
        <f>SUM(H55:O55)</f>
        <v>603.6</v>
      </c>
      <c r="Q55" s="47">
        <f>S55*E55/R55</f>
        <v>0</v>
      </c>
      <c r="R55" s="48">
        <v>47.67</v>
      </c>
      <c r="S55" s="33"/>
      <c r="T55" s="26"/>
      <c r="U55" s="26"/>
      <c r="V55" s="26"/>
      <c r="W55" s="26"/>
      <c r="X55" s="2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</row>
    <row r="56" spans="1:236" hidden="1">
      <c r="A56" s="4" t="s">
        <v>116</v>
      </c>
      <c r="B56" s="27" t="s">
        <v>117</v>
      </c>
      <c r="C56" s="28" t="s">
        <v>19</v>
      </c>
      <c r="D56" s="29">
        <v>5</v>
      </c>
      <c r="E56" s="32">
        <v>15.89</v>
      </c>
      <c r="F56" s="30">
        <v>12</v>
      </c>
      <c r="G56" s="30">
        <f>+D56*F56</f>
        <v>60</v>
      </c>
      <c r="H56" s="30">
        <f>G56*E56</f>
        <v>953.40000000000009</v>
      </c>
      <c r="I56" s="44">
        <f>F56*-4</f>
        <v>-48</v>
      </c>
      <c r="J56" s="30"/>
      <c r="K56" s="30"/>
      <c r="L56" s="30"/>
      <c r="M56" s="32"/>
      <c r="N56" s="32"/>
      <c r="O56" s="30"/>
      <c r="P56" s="22">
        <f>SUM(H56:O56)</f>
        <v>905.40000000000009</v>
      </c>
      <c r="Q56" s="47">
        <f>S56*E56/R56</f>
        <v>43.333333333333336</v>
      </c>
      <c r="R56" s="48">
        <v>47.67</v>
      </c>
      <c r="S56" s="33">
        <v>130</v>
      </c>
      <c r="T56" s="26"/>
      <c r="U56" s="26"/>
      <c r="V56" s="26"/>
      <c r="W56" s="26"/>
      <c r="X56" s="26"/>
    </row>
    <row r="57" spans="1:236" hidden="1">
      <c r="B57" s="27" t="s">
        <v>117</v>
      </c>
      <c r="C57" s="28" t="s">
        <v>19</v>
      </c>
      <c r="D57" s="29">
        <v>5</v>
      </c>
      <c r="E57" s="32">
        <v>15.89</v>
      </c>
      <c r="F57" s="30">
        <v>8</v>
      </c>
      <c r="G57" s="30">
        <f>+D57*F57</f>
        <v>40</v>
      </c>
      <c r="H57" s="30"/>
      <c r="I57" s="30"/>
      <c r="J57" s="30">
        <f>+E57*G57</f>
        <v>635.6</v>
      </c>
      <c r="K57" s="44">
        <f>+F57*-4</f>
        <v>-32</v>
      </c>
      <c r="L57" s="32"/>
      <c r="M57" s="32"/>
      <c r="N57" s="32"/>
      <c r="O57" s="30"/>
      <c r="P57" s="22">
        <f>SUM(H57:O57)</f>
        <v>603.6</v>
      </c>
      <c r="Q57" s="23">
        <f>S57*E57/R57</f>
        <v>0</v>
      </c>
      <c r="R57" s="29">
        <v>47.67</v>
      </c>
      <c r="S57" s="33"/>
      <c r="T57" s="26"/>
      <c r="U57" s="26"/>
      <c r="V57" s="26"/>
      <c r="W57" s="26"/>
      <c r="X57" s="26"/>
    </row>
    <row r="58" spans="1:236" hidden="1">
      <c r="A58" s="4" t="s">
        <v>118</v>
      </c>
      <c r="B58" s="27" t="s">
        <v>119</v>
      </c>
      <c r="C58" s="28" t="s">
        <v>19</v>
      </c>
      <c r="D58" s="29">
        <v>5</v>
      </c>
      <c r="E58" s="32">
        <v>15.89</v>
      </c>
      <c r="F58" s="30">
        <v>18</v>
      </c>
      <c r="G58" s="30">
        <f>+D58*F58</f>
        <v>90</v>
      </c>
      <c r="H58" s="30">
        <f>G58*E58</f>
        <v>1430.1000000000001</v>
      </c>
      <c r="I58" s="44">
        <f>F58*-4</f>
        <v>-72</v>
      </c>
      <c r="J58" s="30"/>
      <c r="K58" s="30"/>
      <c r="L58" s="30"/>
      <c r="M58" s="32"/>
      <c r="N58" s="32"/>
      <c r="O58" s="30"/>
      <c r="P58" s="22">
        <f>SUM(H58:O58)</f>
        <v>1358.1000000000001</v>
      </c>
      <c r="Q58" s="23">
        <f>S58*E58/R58</f>
        <v>66.666666666666657</v>
      </c>
      <c r="R58" s="29">
        <v>47.67</v>
      </c>
      <c r="S58" s="33">
        <v>200</v>
      </c>
      <c r="T58" s="26"/>
      <c r="U58" s="26"/>
      <c r="V58" s="26"/>
      <c r="W58" s="26"/>
      <c r="X58" s="26"/>
    </row>
    <row r="59" spans="1:236" hidden="1">
      <c r="B59" s="27" t="s">
        <v>119</v>
      </c>
      <c r="C59" s="28" t="s">
        <v>19</v>
      </c>
      <c r="D59" s="29">
        <v>5</v>
      </c>
      <c r="E59" s="32">
        <v>15.89</v>
      </c>
      <c r="F59" s="30">
        <v>8</v>
      </c>
      <c r="G59" s="30">
        <f>+D59*F59</f>
        <v>40</v>
      </c>
      <c r="H59" s="30"/>
      <c r="I59" s="30"/>
      <c r="J59" s="30">
        <f>+E59*G59</f>
        <v>635.6</v>
      </c>
      <c r="K59" s="44">
        <f>+F59*-4</f>
        <v>-32</v>
      </c>
      <c r="L59" s="32"/>
      <c r="M59" s="32"/>
      <c r="N59" s="32"/>
      <c r="O59" s="30"/>
      <c r="P59" s="22">
        <f>SUM(H59:O59)</f>
        <v>603.6</v>
      </c>
      <c r="Q59" s="23">
        <f>S59*E59/R59</f>
        <v>0</v>
      </c>
      <c r="R59" s="29">
        <v>47.67</v>
      </c>
      <c r="S59" s="33"/>
      <c r="T59" s="26"/>
      <c r="U59" s="26"/>
      <c r="V59" s="26"/>
      <c r="W59" s="26"/>
      <c r="X59" s="26"/>
    </row>
    <row r="60" spans="1:236" hidden="1">
      <c r="A60" s="4" t="s">
        <v>120</v>
      </c>
      <c r="B60" s="27" t="s">
        <v>121</v>
      </c>
      <c r="C60" s="28" t="s">
        <v>19</v>
      </c>
      <c r="D60" s="29">
        <v>5</v>
      </c>
      <c r="E60" s="32">
        <v>15.89</v>
      </c>
      <c r="F60" s="30">
        <v>10</v>
      </c>
      <c r="G60" s="30">
        <f>+D60*F60</f>
        <v>50</v>
      </c>
      <c r="H60" s="30">
        <f>G60*E60</f>
        <v>794.5</v>
      </c>
      <c r="I60" s="44">
        <f>F60*-4</f>
        <v>-40</v>
      </c>
      <c r="J60" s="30"/>
      <c r="K60" s="30"/>
      <c r="L60" s="30"/>
      <c r="M60" s="32"/>
      <c r="N60" s="32"/>
      <c r="O60" s="30"/>
      <c r="P60" s="22">
        <f>SUM(H60:O60)</f>
        <v>754.5</v>
      </c>
      <c r="Q60" s="23">
        <f>S60*E60/R60</f>
        <v>50</v>
      </c>
      <c r="R60" s="29">
        <v>47.67</v>
      </c>
      <c r="S60" s="33">
        <v>150</v>
      </c>
      <c r="T60" s="26"/>
      <c r="U60" s="26"/>
      <c r="V60" s="26"/>
      <c r="W60" s="26"/>
      <c r="X60" s="26"/>
    </row>
    <row r="61" spans="1:236" hidden="1">
      <c r="A61" s="4" t="s">
        <v>122</v>
      </c>
      <c r="B61" s="27" t="s">
        <v>123</v>
      </c>
      <c r="C61" s="28" t="s">
        <v>19</v>
      </c>
      <c r="D61" s="29">
        <v>5</v>
      </c>
      <c r="E61" s="32">
        <v>15.89</v>
      </c>
      <c r="F61" s="30">
        <v>18</v>
      </c>
      <c r="G61" s="30">
        <f>+D61*F61</f>
        <v>90</v>
      </c>
      <c r="H61" s="30">
        <f>G61*E61</f>
        <v>1430.1000000000001</v>
      </c>
      <c r="I61" s="44">
        <f>F61*-4</f>
        <v>-72</v>
      </c>
      <c r="J61" s="30"/>
      <c r="K61" s="30"/>
      <c r="L61" s="30"/>
      <c r="M61" s="32"/>
      <c r="N61" s="32"/>
      <c r="O61" s="30"/>
      <c r="P61" s="22">
        <f>SUM(H61:O61)</f>
        <v>1358.1000000000001</v>
      </c>
      <c r="Q61" s="23">
        <f>S61*E61/R61</f>
        <v>73.333333333333329</v>
      </c>
      <c r="R61" s="29">
        <v>47.67</v>
      </c>
      <c r="S61" s="33">
        <v>220</v>
      </c>
      <c r="T61" s="26"/>
      <c r="U61" s="26"/>
      <c r="V61" s="26"/>
      <c r="W61" s="26"/>
      <c r="X61" s="26"/>
    </row>
    <row r="62" spans="1:236" hidden="1">
      <c r="B62" s="27" t="s">
        <v>123</v>
      </c>
      <c r="C62" s="28" t="s">
        <v>19</v>
      </c>
      <c r="D62" s="29">
        <v>5</v>
      </c>
      <c r="E62" s="32">
        <v>15.89</v>
      </c>
      <c r="F62" s="30">
        <v>8</v>
      </c>
      <c r="G62" s="30">
        <f>+D62*F62</f>
        <v>40</v>
      </c>
      <c r="H62" s="30"/>
      <c r="I62" s="30"/>
      <c r="J62" s="30">
        <f>+E62*G62</f>
        <v>635.6</v>
      </c>
      <c r="K62" s="44">
        <f>+F62*-4</f>
        <v>-32</v>
      </c>
      <c r="L62" s="32"/>
      <c r="M62" s="32"/>
      <c r="N62" s="32"/>
      <c r="O62" s="30"/>
      <c r="P62" s="22">
        <f>SUM(H62:O62)</f>
        <v>603.6</v>
      </c>
      <c r="Q62" s="23">
        <f>S62*E62/R62</f>
        <v>0</v>
      </c>
      <c r="R62" s="29">
        <v>47.67</v>
      </c>
      <c r="S62" s="33"/>
      <c r="T62" s="26"/>
      <c r="U62" s="26"/>
      <c r="V62" s="26"/>
      <c r="W62" s="26"/>
      <c r="X62" s="26"/>
    </row>
    <row r="63" spans="1:236" hidden="1">
      <c r="A63" s="4" t="s">
        <v>124</v>
      </c>
      <c r="B63" s="27" t="s">
        <v>125</v>
      </c>
      <c r="C63" s="28" t="s">
        <v>19</v>
      </c>
      <c r="D63" s="29">
        <v>5</v>
      </c>
      <c r="E63" s="32">
        <v>15.89</v>
      </c>
      <c r="F63" s="30">
        <v>17</v>
      </c>
      <c r="G63" s="30">
        <f>+D63*F63</f>
        <v>85</v>
      </c>
      <c r="H63" s="30">
        <f>G63*E63</f>
        <v>1350.65</v>
      </c>
      <c r="I63" s="44">
        <f>F63*-4</f>
        <v>-68</v>
      </c>
      <c r="J63" s="30"/>
      <c r="K63" s="30"/>
      <c r="L63" s="30"/>
      <c r="M63" s="32"/>
      <c r="N63" s="32"/>
      <c r="O63" s="30"/>
      <c r="P63" s="22">
        <f>SUM(H63:O63)</f>
        <v>1282.6500000000001</v>
      </c>
      <c r="Q63" s="23">
        <f>S63*E63/R63</f>
        <v>66.666666666666657</v>
      </c>
      <c r="R63" s="29">
        <v>47.67</v>
      </c>
      <c r="S63" s="33">
        <v>200</v>
      </c>
      <c r="T63" s="26"/>
      <c r="U63" s="26"/>
      <c r="V63" s="26"/>
      <c r="W63" s="26"/>
      <c r="X63" s="26"/>
    </row>
    <row r="64" spans="1:236" hidden="1">
      <c r="B64" s="27" t="s">
        <v>125</v>
      </c>
      <c r="C64" s="28" t="s">
        <v>19</v>
      </c>
      <c r="D64" s="29">
        <v>5</v>
      </c>
      <c r="E64" s="32">
        <v>15.89</v>
      </c>
      <c r="F64" s="30">
        <v>8</v>
      </c>
      <c r="G64" s="30">
        <f>+D64*F64</f>
        <v>40</v>
      </c>
      <c r="H64" s="30"/>
      <c r="I64" s="30"/>
      <c r="J64" s="30">
        <f>+E64*G64</f>
        <v>635.6</v>
      </c>
      <c r="K64" s="44">
        <f>+F64*-4</f>
        <v>-32</v>
      </c>
      <c r="L64" s="32"/>
      <c r="M64" s="32"/>
      <c r="N64" s="32"/>
      <c r="O64" s="30"/>
      <c r="P64" s="22">
        <f>SUM(H64:O64)</f>
        <v>603.6</v>
      </c>
      <c r="Q64" s="23">
        <f>S64*E64/R64</f>
        <v>0</v>
      </c>
      <c r="R64" s="29">
        <v>47.67</v>
      </c>
      <c r="S64" s="33"/>
      <c r="T64" s="26"/>
      <c r="U64" s="26"/>
      <c r="V64" s="26"/>
      <c r="W64" s="26"/>
      <c r="X64" s="26"/>
    </row>
    <row r="65" spans="1:24" hidden="1">
      <c r="A65" s="4" t="s">
        <v>126</v>
      </c>
      <c r="B65" s="27" t="s">
        <v>127</v>
      </c>
      <c r="C65" s="28" t="s">
        <v>19</v>
      </c>
      <c r="D65" s="29">
        <v>5</v>
      </c>
      <c r="E65" s="32">
        <v>15.89</v>
      </c>
      <c r="F65" s="30">
        <v>17</v>
      </c>
      <c r="G65" s="30">
        <f>+D65*F65</f>
        <v>85</v>
      </c>
      <c r="H65" s="30">
        <f>G65*E65</f>
        <v>1350.65</v>
      </c>
      <c r="I65" s="44">
        <f>F65*-4</f>
        <v>-68</v>
      </c>
      <c r="J65" s="30"/>
      <c r="K65" s="30"/>
      <c r="L65" s="30"/>
      <c r="M65" s="32"/>
      <c r="N65" s="32"/>
      <c r="O65" s="30"/>
      <c r="P65" s="22">
        <f>SUM(H65:O65)</f>
        <v>1282.6500000000001</v>
      </c>
      <c r="Q65" s="23">
        <f>S65*E65/R65</f>
        <v>66.666666666666657</v>
      </c>
      <c r="R65" s="29">
        <v>47.67</v>
      </c>
      <c r="S65" s="33">
        <v>200</v>
      </c>
      <c r="T65" s="26"/>
      <c r="U65" s="26"/>
      <c r="V65" s="26"/>
      <c r="W65" s="26"/>
      <c r="X65" s="26"/>
    </row>
    <row r="66" spans="1:24" hidden="1">
      <c r="B66" s="27" t="s">
        <v>127</v>
      </c>
      <c r="C66" s="28" t="s">
        <v>19</v>
      </c>
      <c r="D66" s="29">
        <v>5</v>
      </c>
      <c r="E66" s="32">
        <v>15.89</v>
      </c>
      <c r="F66" s="30">
        <v>8</v>
      </c>
      <c r="G66" s="30">
        <f>+D66*F66</f>
        <v>40</v>
      </c>
      <c r="H66" s="30"/>
      <c r="I66" s="30"/>
      <c r="J66" s="30">
        <f>+E66*G66</f>
        <v>635.6</v>
      </c>
      <c r="K66" s="44">
        <f>+F66*-4</f>
        <v>-32</v>
      </c>
      <c r="L66" s="32"/>
      <c r="M66" s="32"/>
      <c r="N66" s="32"/>
      <c r="O66" s="30"/>
      <c r="P66" s="22">
        <f>SUM(H66:O66)</f>
        <v>603.6</v>
      </c>
      <c r="Q66" s="23">
        <f>S66*E66/R66</f>
        <v>0</v>
      </c>
      <c r="R66" s="29">
        <v>47.67</v>
      </c>
      <c r="S66" s="33"/>
      <c r="T66" s="26"/>
      <c r="U66" s="26"/>
      <c r="V66" s="26"/>
      <c r="W66" s="26"/>
      <c r="X66" s="26"/>
    </row>
    <row r="67" spans="1:24" hidden="1">
      <c r="A67" s="4" t="s">
        <v>128</v>
      </c>
      <c r="B67" s="27" t="s">
        <v>129</v>
      </c>
      <c r="C67" s="28" t="s">
        <v>19</v>
      </c>
      <c r="D67" s="29">
        <v>5</v>
      </c>
      <c r="E67" s="32">
        <v>15.89</v>
      </c>
      <c r="F67" s="30">
        <v>10</v>
      </c>
      <c r="G67" s="30">
        <f>+D67*F67</f>
        <v>50</v>
      </c>
      <c r="H67" s="30">
        <f>G67*E67</f>
        <v>794.5</v>
      </c>
      <c r="I67" s="44">
        <f>F67*-4</f>
        <v>-40</v>
      </c>
      <c r="J67" s="30"/>
      <c r="K67" s="30"/>
      <c r="L67" s="30"/>
      <c r="M67" s="32"/>
      <c r="N67" s="32"/>
      <c r="O67" s="30"/>
      <c r="P67" s="22">
        <f>SUM(H67:O67)</f>
        <v>754.5</v>
      </c>
      <c r="Q67" s="23">
        <f>S67*E67/R67</f>
        <v>50</v>
      </c>
      <c r="R67" s="29">
        <v>47.67</v>
      </c>
      <c r="S67" s="33">
        <v>150</v>
      </c>
      <c r="T67" s="26"/>
      <c r="U67" s="26"/>
      <c r="V67" s="26"/>
      <c r="W67" s="26"/>
      <c r="X67" s="26"/>
    </row>
    <row r="68" spans="1:24" hidden="1">
      <c r="A68" s="4" t="s">
        <v>130</v>
      </c>
      <c r="B68" s="45" t="s">
        <v>131</v>
      </c>
      <c r="C68" s="28" t="s">
        <v>19</v>
      </c>
      <c r="D68" s="29">
        <v>5</v>
      </c>
      <c r="E68" s="32">
        <v>15.89</v>
      </c>
      <c r="F68" s="30">
        <v>15</v>
      </c>
      <c r="G68" s="30">
        <f>+D68*F68</f>
        <v>75</v>
      </c>
      <c r="H68" s="30">
        <f>G68*E68</f>
        <v>1191.75</v>
      </c>
      <c r="I68" s="44">
        <f>F68*-4</f>
        <v>-60</v>
      </c>
      <c r="J68" s="30"/>
      <c r="K68" s="30"/>
      <c r="L68" s="30"/>
      <c r="M68" s="32"/>
      <c r="N68" s="32"/>
      <c r="O68" s="30"/>
      <c r="P68" s="22">
        <f>SUM(H68:O68)</f>
        <v>1131.75</v>
      </c>
      <c r="Q68" s="23">
        <f>S68*E68/R68</f>
        <v>60.000000000000007</v>
      </c>
      <c r="R68" s="29">
        <v>47.67</v>
      </c>
      <c r="S68" s="33">
        <v>180</v>
      </c>
      <c r="T68" s="26"/>
      <c r="U68" s="26"/>
      <c r="V68" s="26"/>
      <c r="W68" s="26"/>
      <c r="X68" s="26"/>
    </row>
    <row r="69" spans="1:24" hidden="1">
      <c r="A69" s="4" t="s">
        <v>132</v>
      </c>
      <c r="B69" s="45" t="s">
        <v>133</v>
      </c>
      <c r="C69" s="28" t="s">
        <v>19</v>
      </c>
      <c r="D69" s="29">
        <v>5</v>
      </c>
      <c r="E69" s="32">
        <v>15.89</v>
      </c>
      <c r="F69" s="30">
        <v>8</v>
      </c>
      <c r="G69" s="30">
        <f>+D69*F69</f>
        <v>40</v>
      </c>
      <c r="H69" s="30">
        <f>G69*E69</f>
        <v>635.6</v>
      </c>
      <c r="I69" s="44">
        <f>F69*-4</f>
        <v>-32</v>
      </c>
      <c r="J69" s="30"/>
      <c r="K69" s="30"/>
      <c r="L69" s="30"/>
      <c r="M69" s="32"/>
      <c r="N69" s="32"/>
      <c r="O69" s="30"/>
      <c r="P69" s="22">
        <f>SUM(H69:O69)</f>
        <v>603.6</v>
      </c>
      <c r="Q69" s="23">
        <f>S69*E69/R69</f>
        <v>20</v>
      </c>
      <c r="R69" s="29">
        <v>47.67</v>
      </c>
      <c r="S69" s="33">
        <v>60</v>
      </c>
      <c r="T69" s="26"/>
      <c r="U69" s="26"/>
      <c r="V69" s="26"/>
      <c r="W69" s="26"/>
      <c r="X69" s="26"/>
    </row>
    <row r="70" spans="1:24" hidden="1">
      <c r="A70" s="4" t="s">
        <v>134</v>
      </c>
      <c r="B70" s="27" t="s">
        <v>135</v>
      </c>
      <c r="C70" s="28" t="s">
        <v>19</v>
      </c>
      <c r="D70" s="29">
        <v>5</v>
      </c>
      <c r="E70" s="32">
        <v>15.89</v>
      </c>
      <c r="F70" s="30">
        <v>20</v>
      </c>
      <c r="G70" s="30">
        <f>+D70*F70</f>
        <v>100</v>
      </c>
      <c r="H70" s="30">
        <f>G70*E70</f>
        <v>1589</v>
      </c>
      <c r="I70" s="44">
        <f>F70*-4</f>
        <v>-80</v>
      </c>
      <c r="J70" s="30"/>
      <c r="K70" s="30"/>
      <c r="L70" s="30"/>
      <c r="M70" s="32"/>
      <c r="N70" s="32"/>
      <c r="O70" s="30"/>
      <c r="P70" s="22">
        <f>SUM(H70:O70)</f>
        <v>1509</v>
      </c>
      <c r="Q70" s="23">
        <f>S70*E70/R70</f>
        <v>43.333333333333336</v>
      </c>
      <c r="R70" s="29">
        <v>47.67</v>
      </c>
      <c r="S70" s="59">
        <v>130</v>
      </c>
      <c r="T70" s="26"/>
      <c r="U70" s="26"/>
      <c r="V70" s="26"/>
      <c r="W70" s="26"/>
      <c r="X70" s="26"/>
    </row>
    <row r="71" spans="1:24" hidden="1">
      <c r="B71" s="27" t="s">
        <v>135</v>
      </c>
      <c r="C71" s="28" t="s">
        <v>19</v>
      </c>
      <c r="D71" s="29">
        <v>5</v>
      </c>
      <c r="E71" s="32">
        <v>15.89</v>
      </c>
      <c r="F71" s="30">
        <v>8</v>
      </c>
      <c r="G71" s="30">
        <f>+D71*F71</f>
        <v>40</v>
      </c>
      <c r="H71" s="30"/>
      <c r="I71" s="30"/>
      <c r="J71" s="30">
        <f>+E71*G71</f>
        <v>635.6</v>
      </c>
      <c r="K71" s="44">
        <f>+F71*-4</f>
        <v>-32</v>
      </c>
      <c r="L71" s="32"/>
      <c r="M71" s="32"/>
      <c r="N71" s="32"/>
      <c r="O71" s="30"/>
      <c r="P71" s="22">
        <f>SUM(H71:O71)</f>
        <v>603.6</v>
      </c>
      <c r="Q71" s="23">
        <f>S71*E71/R71</f>
        <v>0</v>
      </c>
      <c r="R71" s="29">
        <v>47.67</v>
      </c>
      <c r="S71" s="59"/>
      <c r="T71" s="26"/>
      <c r="U71" s="26"/>
      <c r="V71" s="26"/>
      <c r="W71" s="26"/>
      <c r="X71" s="26"/>
    </row>
    <row r="72" spans="1:24" hidden="1">
      <c r="A72" s="4" t="s">
        <v>136</v>
      </c>
      <c r="B72" s="27" t="s">
        <v>137</v>
      </c>
      <c r="C72" s="28" t="s">
        <v>19</v>
      </c>
      <c r="D72" s="29">
        <v>5</v>
      </c>
      <c r="E72" s="32">
        <v>15.89</v>
      </c>
      <c r="F72" s="30">
        <v>18</v>
      </c>
      <c r="G72" s="30">
        <f>+D72*F72</f>
        <v>90</v>
      </c>
      <c r="H72" s="30">
        <f>G72*E72</f>
        <v>1430.1000000000001</v>
      </c>
      <c r="I72" s="44">
        <f>F72*-4</f>
        <v>-72</v>
      </c>
      <c r="J72" s="30"/>
      <c r="K72" s="30"/>
      <c r="L72" s="32"/>
      <c r="M72" s="32"/>
      <c r="N72" s="32"/>
      <c r="O72" s="30"/>
      <c r="P72" s="22">
        <f>SUM(H72:O72)</f>
        <v>1358.1000000000001</v>
      </c>
      <c r="Q72" s="23">
        <f>S72*E72/R72</f>
        <v>66.666666666666657</v>
      </c>
      <c r="R72" s="29">
        <v>47.67</v>
      </c>
      <c r="S72" s="59">
        <v>200</v>
      </c>
      <c r="T72" s="26"/>
      <c r="U72" s="26"/>
      <c r="V72" s="26"/>
      <c r="W72" s="26"/>
      <c r="X72" s="26"/>
    </row>
    <row r="73" spans="1:24" hidden="1">
      <c r="B73" s="27" t="s">
        <v>137</v>
      </c>
      <c r="C73" s="28" t="s">
        <v>19</v>
      </c>
      <c r="D73" s="29">
        <v>5</v>
      </c>
      <c r="E73" s="32">
        <v>15.89</v>
      </c>
      <c r="F73" s="30">
        <v>8</v>
      </c>
      <c r="G73" s="30">
        <f>+D73*F73</f>
        <v>40</v>
      </c>
      <c r="H73" s="30"/>
      <c r="I73" s="30"/>
      <c r="J73" s="30">
        <f>+E73*G73</f>
        <v>635.6</v>
      </c>
      <c r="K73" s="44">
        <f>+F73*-4</f>
        <v>-32</v>
      </c>
      <c r="L73" s="32"/>
      <c r="M73" s="32"/>
      <c r="N73" s="32"/>
      <c r="O73" s="30"/>
      <c r="P73" s="22">
        <f>SUM(H73:O73)</f>
        <v>603.6</v>
      </c>
      <c r="Q73" s="23">
        <f>S73*E73/R73</f>
        <v>0</v>
      </c>
      <c r="R73" s="29">
        <v>47.67</v>
      </c>
      <c r="S73" s="59"/>
      <c r="T73" s="26"/>
      <c r="U73" s="26"/>
      <c r="V73" s="26"/>
      <c r="W73" s="26"/>
      <c r="X73" s="26"/>
    </row>
    <row r="74" spans="1:24" hidden="1">
      <c r="A74" s="4" t="s">
        <v>138</v>
      </c>
      <c r="B74" s="45" t="s">
        <v>139</v>
      </c>
      <c r="C74" s="28" t="s">
        <v>19</v>
      </c>
      <c r="D74" s="29">
        <v>5</v>
      </c>
      <c r="E74" s="32">
        <v>15.89</v>
      </c>
      <c r="F74" s="30">
        <v>17</v>
      </c>
      <c r="G74" s="30">
        <f>+D74*F74</f>
        <v>85</v>
      </c>
      <c r="H74" s="30">
        <f>G74*E74</f>
        <v>1350.65</v>
      </c>
      <c r="I74" s="44">
        <f>F74*-4</f>
        <v>-68</v>
      </c>
      <c r="J74" s="30"/>
      <c r="K74" s="30"/>
      <c r="L74" s="32"/>
      <c r="M74" s="32"/>
      <c r="N74" s="32"/>
      <c r="O74" s="30"/>
      <c r="P74" s="22">
        <f>SUM(H74:O74)</f>
        <v>1282.6500000000001</v>
      </c>
      <c r="Q74" s="23">
        <f>S74*E74/R74</f>
        <v>66.666666666666657</v>
      </c>
      <c r="R74" s="29">
        <v>47.67</v>
      </c>
      <c r="S74" s="59">
        <v>200</v>
      </c>
      <c r="T74" s="26"/>
      <c r="U74" s="26"/>
      <c r="V74" s="26"/>
      <c r="W74" s="26"/>
      <c r="X74" s="26"/>
    </row>
    <row r="75" spans="1:24" hidden="1">
      <c r="B75" s="45" t="s">
        <v>139</v>
      </c>
      <c r="C75" s="28" t="s">
        <v>19</v>
      </c>
      <c r="D75" s="29">
        <v>5</v>
      </c>
      <c r="E75" s="32">
        <v>15.89</v>
      </c>
      <c r="F75" s="30">
        <v>8</v>
      </c>
      <c r="G75" s="30">
        <f>+D75*F75</f>
        <v>40</v>
      </c>
      <c r="H75" s="30"/>
      <c r="I75" s="30"/>
      <c r="J75" s="30">
        <f>+E75*G75</f>
        <v>635.6</v>
      </c>
      <c r="K75" s="44">
        <f>+F75*-4</f>
        <v>-32</v>
      </c>
      <c r="L75" s="32"/>
      <c r="M75" s="32"/>
      <c r="N75" s="32"/>
      <c r="O75" s="30"/>
      <c r="P75" s="22">
        <f>SUM(H75:O75)</f>
        <v>603.6</v>
      </c>
      <c r="Q75" s="23">
        <f>S75*E75/R75</f>
        <v>0</v>
      </c>
      <c r="R75" s="29">
        <v>47.67</v>
      </c>
      <c r="S75" s="59"/>
      <c r="T75" s="26"/>
      <c r="U75" s="26"/>
      <c r="V75" s="26"/>
      <c r="W75" s="26"/>
      <c r="X75" s="26"/>
    </row>
    <row r="76" spans="1:24" hidden="1">
      <c r="A76" s="4" t="s">
        <v>140</v>
      </c>
      <c r="B76" s="45" t="s">
        <v>141</v>
      </c>
      <c r="C76" s="28" t="s">
        <v>19</v>
      </c>
      <c r="D76" s="29">
        <v>5</v>
      </c>
      <c r="E76" s="32">
        <v>15.89</v>
      </c>
      <c r="F76" s="30">
        <v>16</v>
      </c>
      <c r="G76" s="30">
        <f>+D76*F76</f>
        <v>80</v>
      </c>
      <c r="H76" s="30">
        <f>G76*E76</f>
        <v>1271.2</v>
      </c>
      <c r="I76" s="44">
        <f>F76*-4</f>
        <v>-64</v>
      </c>
      <c r="J76" s="30"/>
      <c r="K76" s="30"/>
      <c r="L76" s="32"/>
      <c r="M76" s="32"/>
      <c r="N76" s="32"/>
      <c r="O76" s="30"/>
      <c r="P76" s="22">
        <f>SUM(H76:O76)</f>
        <v>1207.2</v>
      </c>
      <c r="Q76" s="23">
        <f>S76*E76/R76</f>
        <v>50</v>
      </c>
      <c r="R76" s="29">
        <v>47.67</v>
      </c>
      <c r="S76" s="33">
        <v>150</v>
      </c>
      <c r="T76" s="26"/>
      <c r="U76" s="26"/>
      <c r="V76" s="26"/>
      <c r="W76" s="26"/>
      <c r="X76" s="26"/>
    </row>
    <row r="77" spans="1:24" hidden="1">
      <c r="B77" s="45" t="s">
        <v>141</v>
      </c>
      <c r="C77" s="28" t="s">
        <v>19</v>
      </c>
      <c r="D77" s="29">
        <v>5</v>
      </c>
      <c r="E77" s="32">
        <v>15.89</v>
      </c>
      <c r="F77" s="30">
        <v>8</v>
      </c>
      <c r="G77" s="30">
        <f>+D77*F77</f>
        <v>40</v>
      </c>
      <c r="H77" s="30"/>
      <c r="I77" s="30"/>
      <c r="J77" s="30">
        <f>+E77*G77</f>
        <v>635.6</v>
      </c>
      <c r="K77" s="44">
        <f>+F77*-4</f>
        <v>-32</v>
      </c>
      <c r="L77" s="32"/>
      <c r="M77" s="32"/>
      <c r="N77" s="32"/>
      <c r="O77" s="30"/>
      <c r="P77" s="22">
        <f>SUM(H77:O77)</f>
        <v>603.6</v>
      </c>
      <c r="Q77" s="23">
        <f>S77*E77/R77</f>
        <v>0</v>
      </c>
      <c r="R77" s="29">
        <v>47.67</v>
      </c>
      <c r="S77" s="33"/>
      <c r="T77" s="26"/>
      <c r="U77" s="26"/>
      <c r="V77" s="26"/>
      <c r="W77" s="26"/>
      <c r="X77" s="26"/>
    </row>
    <row r="78" spans="1:24" hidden="1">
      <c r="A78" s="4" t="s">
        <v>142</v>
      </c>
      <c r="B78" s="27" t="s">
        <v>143</v>
      </c>
      <c r="C78" s="28" t="s">
        <v>19</v>
      </c>
      <c r="D78" s="29">
        <v>5</v>
      </c>
      <c r="E78" s="32">
        <v>15.89</v>
      </c>
      <c r="F78" s="30">
        <v>15</v>
      </c>
      <c r="G78" s="30">
        <f>+D78*F78</f>
        <v>75</v>
      </c>
      <c r="H78" s="30">
        <f>G78*E78</f>
        <v>1191.75</v>
      </c>
      <c r="I78" s="44">
        <f>F78*-4</f>
        <v>-60</v>
      </c>
      <c r="J78" s="30"/>
      <c r="K78" s="30"/>
      <c r="L78" s="32"/>
      <c r="M78" s="32"/>
      <c r="N78" s="32"/>
      <c r="O78" s="30"/>
      <c r="P78" s="22">
        <f>SUM(H78:O78)</f>
        <v>1131.75</v>
      </c>
      <c r="Q78" s="23">
        <f>S78*E78/R78</f>
        <v>66.666666666666657</v>
      </c>
      <c r="R78" s="29">
        <v>47.67</v>
      </c>
      <c r="S78" s="33">
        <v>200</v>
      </c>
      <c r="T78" s="26"/>
      <c r="U78" s="26"/>
      <c r="V78" s="26"/>
      <c r="W78" s="26"/>
      <c r="X78" s="26"/>
    </row>
    <row r="79" spans="1:24" hidden="1">
      <c r="B79" s="27" t="s">
        <v>143</v>
      </c>
      <c r="C79" s="28" t="s">
        <v>19</v>
      </c>
      <c r="D79" s="29">
        <v>5</v>
      </c>
      <c r="E79" s="32">
        <v>15.89</v>
      </c>
      <c r="F79" s="30">
        <v>8</v>
      </c>
      <c r="G79" s="30">
        <f>+D79*F79</f>
        <v>40</v>
      </c>
      <c r="H79" s="30"/>
      <c r="I79" s="30"/>
      <c r="J79" s="30">
        <f>+E79*G79</f>
        <v>635.6</v>
      </c>
      <c r="K79" s="44">
        <f>+F79*-4</f>
        <v>-32</v>
      </c>
      <c r="L79" s="32"/>
      <c r="M79" s="32"/>
      <c r="N79" s="32"/>
      <c r="O79" s="30"/>
      <c r="P79" s="22">
        <f>SUM(H79:O79)</f>
        <v>603.6</v>
      </c>
      <c r="Q79" s="23">
        <f>S79*E79/R79</f>
        <v>0</v>
      </c>
      <c r="R79" s="29">
        <v>47.67</v>
      </c>
      <c r="S79" s="33"/>
      <c r="T79" s="26"/>
      <c r="U79" s="26"/>
      <c r="V79" s="26"/>
      <c r="W79" s="26"/>
      <c r="X79" s="26"/>
    </row>
    <row r="80" spans="1:24" hidden="1">
      <c r="A80" s="4" t="s">
        <v>144</v>
      </c>
      <c r="B80" s="27" t="s">
        <v>145</v>
      </c>
      <c r="C80" s="28" t="s">
        <v>19</v>
      </c>
      <c r="D80" s="29">
        <v>5</v>
      </c>
      <c r="E80" s="32">
        <v>15.89</v>
      </c>
      <c r="F80" s="30">
        <v>7</v>
      </c>
      <c r="G80" s="30">
        <f>+D80*F80</f>
        <v>35</v>
      </c>
      <c r="H80" s="30">
        <f>G80*E80</f>
        <v>556.15</v>
      </c>
      <c r="I80" s="44">
        <f>F80*-4</f>
        <v>-28</v>
      </c>
      <c r="J80" s="30"/>
      <c r="K80" s="30"/>
      <c r="L80" s="32"/>
      <c r="M80" s="32"/>
      <c r="N80" s="32"/>
      <c r="O80" s="30"/>
      <c r="P80" s="22">
        <f>SUM(H80:O80)</f>
        <v>528.15</v>
      </c>
      <c r="Q80" s="23">
        <f>S80*E80/R80</f>
        <v>50</v>
      </c>
      <c r="R80" s="29">
        <v>47.67</v>
      </c>
      <c r="S80" s="33">
        <v>150</v>
      </c>
      <c r="T80" s="26"/>
      <c r="U80" s="26"/>
      <c r="V80" s="26"/>
      <c r="W80" s="26"/>
      <c r="X80" s="26"/>
    </row>
    <row r="81" spans="1:236" hidden="1">
      <c r="A81" s="4" t="s">
        <v>146</v>
      </c>
      <c r="B81" s="27" t="s">
        <v>147</v>
      </c>
      <c r="C81" s="28" t="s">
        <v>19</v>
      </c>
      <c r="D81" s="29">
        <v>5</v>
      </c>
      <c r="E81" s="32">
        <v>15.89</v>
      </c>
      <c r="F81" s="30">
        <v>15</v>
      </c>
      <c r="G81" s="30">
        <f>+D81*F81</f>
        <v>75</v>
      </c>
      <c r="H81" s="30">
        <f>G81*E81</f>
        <v>1191.75</v>
      </c>
      <c r="I81" s="44">
        <f>F81*-4</f>
        <v>-60</v>
      </c>
      <c r="J81" s="30"/>
      <c r="K81" s="30"/>
      <c r="L81" s="32"/>
      <c r="M81" s="32"/>
      <c r="N81" s="32"/>
      <c r="O81" s="30"/>
      <c r="P81" s="22">
        <f>SUM(H81:O81)</f>
        <v>1131.75</v>
      </c>
      <c r="Q81" s="23">
        <f>S81*E81/R81</f>
        <v>60.000000000000007</v>
      </c>
      <c r="R81" s="29">
        <v>47.67</v>
      </c>
      <c r="S81" s="33">
        <v>180</v>
      </c>
      <c r="T81" s="26"/>
      <c r="U81" s="26"/>
      <c r="V81" s="26"/>
      <c r="W81" s="26"/>
      <c r="X81" s="26"/>
    </row>
    <row r="82" spans="1:236" hidden="1">
      <c r="A82" s="2" t="s">
        <v>148</v>
      </c>
      <c r="B82" s="27" t="s">
        <v>149</v>
      </c>
      <c r="C82" s="28" t="s">
        <v>19</v>
      </c>
      <c r="D82" s="29">
        <v>5</v>
      </c>
      <c r="E82" s="32">
        <v>15.89</v>
      </c>
      <c r="F82" s="30">
        <v>3</v>
      </c>
      <c r="G82" s="30">
        <f>+D82*F82</f>
        <v>15</v>
      </c>
      <c r="H82" s="30">
        <f>G82*E82</f>
        <v>238.35000000000002</v>
      </c>
      <c r="I82" s="44">
        <f>F82*-4</f>
        <v>-12</v>
      </c>
      <c r="J82" s="30"/>
      <c r="K82" s="30"/>
      <c r="L82" s="32"/>
      <c r="M82" s="32"/>
      <c r="N82" s="32"/>
      <c r="O82" s="30"/>
      <c r="P82" s="22">
        <f>SUM(H82:O82)</f>
        <v>226.35000000000002</v>
      </c>
      <c r="Q82" s="23">
        <f>S82*E82/R82</f>
        <v>16</v>
      </c>
      <c r="R82" s="29">
        <v>47.67</v>
      </c>
      <c r="S82" s="33">
        <v>48</v>
      </c>
      <c r="T82" s="26"/>
      <c r="U82" s="26"/>
      <c r="V82" s="26"/>
      <c r="W82" s="26"/>
      <c r="X82" s="26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</row>
    <row r="83" spans="1:236" hidden="1">
      <c r="A83" s="2" t="s">
        <v>150</v>
      </c>
      <c r="B83" s="27" t="s">
        <v>151</v>
      </c>
      <c r="C83" s="28" t="s">
        <v>19</v>
      </c>
      <c r="D83" s="29">
        <v>5</v>
      </c>
      <c r="E83" s="32">
        <v>15.89</v>
      </c>
      <c r="F83" s="30">
        <v>4</v>
      </c>
      <c r="G83" s="30">
        <f>+D83*F83</f>
        <v>20</v>
      </c>
      <c r="H83" s="30">
        <f>G83*E83</f>
        <v>317.8</v>
      </c>
      <c r="I83" s="44">
        <f>F83*-4</f>
        <v>-16</v>
      </c>
      <c r="J83" s="30"/>
      <c r="K83" s="30"/>
      <c r="L83" s="32"/>
      <c r="M83" s="32"/>
      <c r="N83" s="32"/>
      <c r="O83" s="30"/>
      <c r="P83" s="22">
        <f>SUM(H83:O83)</f>
        <v>301.8</v>
      </c>
      <c r="Q83" s="23">
        <f>S83*E83/R83</f>
        <v>5.9999999999999991</v>
      </c>
      <c r="R83" s="29">
        <v>47.67</v>
      </c>
      <c r="S83" s="33">
        <v>18</v>
      </c>
      <c r="T83" s="26"/>
      <c r="U83" s="26"/>
      <c r="V83" s="26"/>
      <c r="W83" s="26"/>
      <c r="X83" s="26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</row>
    <row r="84" spans="1:236" hidden="1">
      <c r="A84" s="4" t="s">
        <v>152</v>
      </c>
      <c r="B84" s="27" t="s">
        <v>153</v>
      </c>
      <c r="C84" s="28" t="s">
        <v>19</v>
      </c>
      <c r="D84" s="29">
        <v>5</v>
      </c>
      <c r="E84" s="32">
        <v>15.89</v>
      </c>
      <c r="F84" s="30">
        <v>2</v>
      </c>
      <c r="G84" s="30">
        <f>+D84*F84</f>
        <v>10</v>
      </c>
      <c r="H84" s="30">
        <f>G84*E84</f>
        <v>158.9</v>
      </c>
      <c r="I84" s="44">
        <f>F84*-4</f>
        <v>-8</v>
      </c>
      <c r="J84" s="30"/>
      <c r="K84" s="30"/>
      <c r="L84" s="32"/>
      <c r="M84" s="32"/>
      <c r="N84" s="32"/>
      <c r="O84" s="30"/>
      <c r="P84" s="22">
        <f>SUM(H84:O84)</f>
        <v>150.9</v>
      </c>
      <c r="Q84" s="23">
        <f>S84*E84/R84</f>
        <v>8</v>
      </c>
      <c r="R84" s="29">
        <v>47.67</v>
      </c>
      <c r="S84" s="33">
        <v>24</v>
      </c>
      <c r="T84" s="26"/>
      <c r="U84" s="26"/>
      <c r="V84" s="26"/>
      <c r="W84" s="26"/>
      <c r="X84" s="26"/>
    </row>
    <row r="85" spans="1:236" hidden="1">
      <c r="A85" s="4" t="s">
        <v>154</v>
      </c>
      <c r="B85" s="27" t="s">
        <v>155</v>
      </c>
      <c r="C85" s="28" t="s">
        <v>19</v>
      </c>
      <c r="D85" s="29">
        <v>5</v>
      </c>
      <c r="E85" s="32">
        <v>15.89</v>
      </c>
      <c r="F85" s="30">
        <v>2</v>
      </c>
      <c r="G85" s="30">
        <f>+D85*F85</f>
        <v>10</v>
      </c>
      <c r="H85" s="30">
        <f>G85*E85</f>
        <v>158.9</v>
      </c>
      <c r="I85" s="44">
        <f>F85*-4</f>
        <v>-8</v>
      </c>
      <c r="J85" s="30"/>
      <c r="K85" s="30"/>
      <c r="L85" s="32"/>
      <c r="M85" s="32"/>
      <c r="N85" s="32"/>
      <c r="O85" s="30"/>
      <c r="P85" s="22">
        <f>SUM(H85:O85)</f>
        <v>150.9</v>
      </c>
      <c r="Q85" s="23">
        <f>S85*E85/R85</f>
        <v>50</v>
      </c>
      <c r="R85" s="29">
        <v>47.67</v>
      </c>
      <c r="S85" s="33">
        <v>150</v>
      </c>
      <c r="T85" s="26"/>
      <c r="U85" s="26"/>
      <c r="V85" s="26"/>
      <c r="W85" s="26"/>
      <c r="X85" s="26"/>
    </row>
    <row r="86" spans="1:236" hidden="1">
      <c r="A86" s="4" t="s">
        <v>156</v>
      </c>
      <c r="B86" s="27" t="s">
        <v>157</v>
      </c>
      <c r="C86" s="28" t="s">
        <v>19</v>
      </c>
      <c r="D86" s="29">
        <v>5</v>
      </c>
      <c r="E86" s="32">
        <v>15.89</v>
      </c>
      <c r="F86" s="30">
        <v>3</v>
      </c>
      <c r="G86" s="30">
        <f>+D86*F86</f>
        <v>15</v>
      </c>
      <c r="H86" s="30">
        <f>G86*E86</f>
        <v>238.35000000000002</v>
      </c>
      <c r="I86" s="44">
        <f>F86*-4</f>
        <v>-12</v>
      </c>
      <c r="J86" s="30"/>
      <c r="K86" s="30"/>
      <c r="L86" s="32"/>
      <c r="M86" s="32"/>
      <c r="N86" s="32"/>
      <c r="O86" s="30"/>
      <c r="P86" s="22">
        <f>SUM(H86:O86)</f>
        <v>226.35000000000002</v>
      </c>
      <c r="Q86" s="23">
        <f>S86*E86/R86</f>
        <v>6.666666666666667</v>
      </c>
      <c r="R86" s="29">
        <v>47.67</v>
      </c>
      <c r="S86" s="33">
        <v>20</v>
      </c>
      <c r="T86" s="26"/>
      <c r="U86" s="26"/>
      <c r="V86" s="26"/>
      <c r="W86" s="26"/>
      <c r="X86" s="26"/>
    </row>
    <row r="87" spans="1:236" hidden="1">
      <c r="A87" s="4" t="s">
        <v>158</v>
      </c>
      <c r="B87" s="27" t="s">
        <v>159</v>
      </c>
      <c r="C87" s="28" t="s">
        <v>19</v>
      </c>
      <c r="D87" s="29">
        <v>5</v>
      </c>
      <c r="E87" s="32">
        <v>15.89</v>
      </c>
      <c r="F87" s="30">
        <v>3</v>
      </c>
      <c r="G87" s="30">
        <f>+D87*F87</f>
        <v>15</v>
      </c>
      <c r="H87" s="30">
        <f>G87*E87</f>
        <v>238.35000000000002</v>
      </c>
      <c r="I87" s="44">
        <f>F87*-4</f>
        <v>-12</v>
      </c>
      <c r="J87" s="30"/>
      <c r="K87" s="30"/>
      <c r="L87" s="32"/>
      <c r="M87" s="32"/>
      <c r="N87" s="32"/>
      <c r="O87" s="30"/>
      <c r="P87" s="22">
        <f>SUM(H87:O87)</f>
        <v>226.35000000000002</v>
      </c>
      <c r="Q87" s="23">
        <f>S87*E87/R87</f>
        <v>5.9999999999999991</v>
      </c>
      <c r="R87" s="29">
        <v>47.67</v>
      </c>
      <c r="S87" s="33">
        <v>18</v>
      </c>
      <c r="T87" s="26"/>
      <c r="U87" s="26"/>
      <c r="V87" s="26"/>
      <c r="W87" s="26"/>
      <c r="X87" s="26"/>
    </row>
    <row r="88" spans="1:236" hidden="1">
      <c r="A88" s="4" t="s">
        <v>160</v>
      </c>
      <c r="B88" s="27" t="s">
        <v>161</v>
      </c>
      <c r="C88" s="28" t="s">
        <v>19</v>
      </c>
      <c r="D88" s="29">
        <v>5</v>
      </c>
      <c r="E88" s="29">
        <v>17.329999999999998</v>
      </c>
      <c r="F88" s="30">
        <v>3</v>
      </c>
      <c r="G88" s="30">
        <f>+D88*F88</f>
        <v>15</v>
      </c>
      <c r="H88" s="30">
        <f>G88*E88</f>
        <v>259.95</v>
      </c>
      <c r="I88" s="44">
        <f>F88*-4</f>
        <v>-12</v>
      </c>
      <c r="J88" s="30"/>
      <c r="K88" s="30"/>
      <c r="L88" s="32"/>
      <c r="M88" s="32"/>
      <c r="N88" s="32"/>
      <c r="O88" s="30"/>
      <c r="P88" s="22">
        <f>SUM(H88:O88)</f>
        <v>247.95</v>
      </c>
      <c r="Q88" s="23">
        <f>S88*E88/R88</f>
        <v>14.997115384615382</v>
      </c>
      <c r="R88" s="29">
        <v>52</v>
      </c>
      <c r="S88" s="33">
        <v>45</v>
      </c>
      <c r="T88" s="26"/>
      <c r="U88" s="26"/>
      <c r="V88" s="26"/>
      <c r="W88" s="26"/>
      <c r="X88" s="26"/>
    </row>
    <row r="89" spans="1:236" hidden="1">
      <c r="A89" s="50" t="s">
        <v>162</v>
      </c>
      <c r="B89" s="51" t="s">
        <v>163</v>
      </c>
      <c r="C89" s="52" t="s">
        <v>19</v>
      </c>
      <c r="D89" s="48">
        <v>5</v>
      </c>
      <c r="E89" s="29">
        <v>17.329999999999998</v>
      </c>
      <c r="F89" s="46">
        <v>5</v>
      </c>
      <c r="G89" s="46">
        <f>+D89*F89</f>
        <v>25</v>
      </c>
      <c r="H89" s="30">
        <f>G89*E89</f>
        <v>433.24999999999994</v>
      </c>
      <c r="I89" s="44">
        <f>F89*-4</f>
        <v>-20</v>
      </c>
      <c r="J89" s="53"/>
      <c r="K89" s="53"/>
      <c r="L89" s="54"/>
      <c r="M89" s="54"/>
      <c r="N89" s="54"/>
      <c r="O89" s="53"/>
      <c r="P89" s="22">
        <f>SUM(H89:O89)</f>
        <v>413.24999999999994</v>
      </c>
      <c r="Q89" s="47">
        <f>S89*E89/R89</f>
        <v>23.995384615384612</v>
      </c>
      <c r="R89" s="48">
        <v>52</v>
      </c>
      <c r="S89" s="33">
        <v>72</v>
      </c>
      <c r="T89" s="26"/>
      <c r="U89" s="26"/>
      <c r="V89" s="26"/>
      <c r="W89" s="26"/>
      <c r="X89" s="26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  <c r="HU89" s="55"/>
      <c r="HV89" s="55"/>
      <c r="HW89" s="55"/>
      <c r="HX89" s="55"/>
      <c r="HY89" s="55"/>
      <c r="HZ89" s="55"/>
      <c r="IA89" s="55"/>
      <c r="IB89" s="55"/>
    </row>
    <row r="90" spans="1:236" hidden="1">
      <c r="A90" s="4" t="s">
        <v>164</v>
      </c>
      <c r="B90" s="27" t="s">
        <v>165</v>
      </c>
      <c r="C90" s="28" t="s">
        <v>166</v>
      </c>
      <c r="D90" s="29">
        <v>1</v>
      </c>
      <c r="E90" s="29">
        <v>17.329999999999998</v>
      </c>
      <c r="F90" s="30">
        <v>2</v>
      </c>
      <c r="G90" s="30">
        <f>+D90*F90</f>
        <v>2</v>
      </c>
      <c r="H90" s="30">
        <f>G90*E90</f>
        <v>34.659999999999997</v>
      </c>
      <c r="I90" s="30"/>
      <c r="J90" s="30"/>
      <c r="K90" s="30"/>
      <c r="L90" s="32"/>
      <c r="M90" s="32"/>
      <c r="N90" s="32"/>
      <c r="O90" s="32"/>
      <c r="P90" s="22">
        <f>SUM(H90:O90)</f>
        <v>34.659999999999997</v>
      </c>
      <c r="Q90" s="23">
        <f>S90*E90/R90</f>
        <v>0</v>
      </c>
      <c r="R90" s="29">
        <v>52</v>
      </c>
      <c r="S90" s="60"/>
      <c r="T90" s="26"/>
      <c r="U90" s="26"/>
      <c r="V90" s="26"/>
      <c r="W90" s="26"/>
      <c r="X90" s="26"/>
    </row>
    <row r="91" spans="1:236" hidden="1">
      <c r="A91" s="4" t="s">
        <v>167</v>
      </c>
      <c r="B91" s="27" t="s">
        <v>168</v>
      </c>
      <c r="C91" s="28" t="s">
        <v>169</v>
      </c>
      <c r="D91" s="29">
        <v>1</v>
      </c>
      <c r="E91" s="61">
        <f>4*12/12</f>
        <v>4</v>
      </c>
      <c r="F91" s="30">
        <v>1</v>
      </c>
      <c r="G91" s="30">
        <f>+D91*F91</f>
        <v>1</v>
      </c>
      <c r="H91" s="30">
        <f>G91*E91</f>
        <v>4</v>
      </c>
      <c r="I91" s="30"/>
      <c r="J91" s="30"/>
      <c r="K91" s="30"/>
      <c r="L91" s="32"/>
      <c r="M91" s="32"/>
      <c r="N91" s="32"/>
      <c r="O91" s="32"/>
      <c r="P91" s="22">
        <f>SUM(H91:O91)</f>
        <v>4</v>
      </c>
      <c r="Q91" s="23">
        <f>S91*E91/R91</f>
        <v>0</v>
      </c>
      <c r="R91" s="29">
        <v>12</v>
      </c>
      <c r="S91" s="43"/>
      <c r="T91" s="26"/>
      <c r="U91" s="26"/>
      <c r="V91" s="26"/>
      <c r="W91" s="26"/>
      <c r="X91" s="26"/>
    </row>
    <row r="92" spans="1:236" hidden="1">
      <c r="A92" s="4" t="s">
        <v>170</v>
      </c>
      <c r="B92" s="27" t="s">
        <v>171</v>
      </c>
      <c r="C92" s="28" t="s">
        <v>19</v>
      </c>
      <c r="D92" s="29">
        <v>5</v>
      </c>
      <c r="E92" s="29">
        <v>17.329999999999998</v>
      </c>
      <c r="F92" s="30">
        <v>5</v>
      </c>
      <c r="G92" s="30">
        <f>+D92*F92</f>
        <v>25</v>
      </c>
      <c r="H92" s="30">
        <f>G92*E92</f>
        <v>433.24999999999994</v>
      </c>
      <c r="I92" s="44">
        <f>F92*-4</f>
        <v>-20</v>
      </c>
      <c r="J92" s="30"/>
      <c r="K92" s="30"/>
      <c r="L92" s="32"/>
      <c r="M92" s="32"/>
      <c r="N92" s="32"/>
      <c r="O92" s="30"/>
      <c r="P92" s="22">
        <f>SUM(H92:O92)</f>
        <v>413.24999999999994</v>
      </c>
      <c r="Q92" s="23">
        <f>S92*E92/R92</f>
        <v>99.980769230769212</v>
      </c>
      <c r="R92" s="29">
        <v>52</v>
      </c>
      <c r="S92" s="33">
        <v>300</v>
      </c>
      <c r="T92" s="26"/>
      <c r="U92" s="26"/>
      <c r="V92" s="26"/>
      <c r="W92" s="26"/>
      <c r="X92" s="26"/>
    </row>
    <row r="93" spans="1:236" hidden="1">
      <c r="B93" s="27" t="s">
        <v>171</v>
      </c>
      <c r="C93" s="29" t="s">
        <v>20</v>
      </c>
      <c r="D93" s="29">
        <v>1</v>
      </c>
      <c r="E93" s="29">
        <v>17.329999999999998</v>
      </c>
      <c r="F93" s="30">
        <v>4</v>
      </c>
      <c r="G93" s="30">
        <f>+D93*F93</f>
        <v>4</v>
      </c>
      <c r="H93" s="30">
        <f>G93*E93</f>
        <v>69.319999999999993</v>
      </c>
      <c r="I93" s="30"/>
      <c r="J93" s="30"/>
      <c r="K93" s="30"/>
      <c r="L93" s="32"/>
      <c r="M93" s="32"/>
      <c r="N93" s="32"/>
      <c r="O93" s="32"/>
      <c r="P93" s="22">
        <f>SUM(H93:O93)</f>
        <v>69.319999999999993</v>
      </c>
      <c r="Q93" s="23">
        <f>S93*E93/R93</f>
        <v>0</v>
      </c>
      <c r="R93" s="29">
        <v>52</v>
      </c>
      <c r="S93" s="33"/>
      <c r="T93" s="26"/>
      <c r="U93" s="26"/>
      <c r="V93" s="26"/>
      <c r="W93" s="26"/>
      <c r="X93" s="26"/>
    </row>
    <row r="94" spans="1:236" hidden="1">
      <c r="B94" s="27" t="s">
        <v>172</v>
      </c>
      <c r="C94" s="28" t="s">
        <v>19</v>
      </c>
      <c r="D94" s="29"/>
      <c r="E94" s="29"/>
      <c r="F94" s="30"/>
      <c r="G94" s="30"/>
      <c r="H94" s="30">
        <v>0</v>
      </c>
      <c r="I94" s="30"/>
      <c r="J94" s="30"/>
      <c r="K94" s="30"/>
      <c r="L94" s="32"/>
      <c r="M94" s="32"/>
      <c r="N94" s="32"/>
      <c r="O94" s="32"/>
      <c r="P94" s="22"/>
      <c r="Q94" s="23"/>
      <c r="R94" s="29"/>
      <c r="S94" s="33"/>
      <c r="T94" s="26"/>
      <c r="U94" s="26"/>
      <c r="V94" s="26"/>
      <c r="W94" s="26"/>
      <c r="X94" s="26"/>
    </row>
    <row r="95" spans="1:236" hidden="1">
      <c r="B95" s="27" t="s">
        <v>172</v>
      </c>
      <c r="C95" s="29" t="s">
        <v>20</v>
      </c>
      <c r="D95" s="29"/>
      <c r="E95" s="29"/>
      <c r="F95" s="30"/>
      <c r="G95" s="30"/>
      <c r="H95" s="30">
        <v>0</v>
      </c>
      <c r="I95" s="30"/>
      <c r="J95" s="30"/>
      <c r="K95" s="30"/>
      <c r="L95" s="32"/>
      <c r="M95" s="32"/>
      <c r="N95" s="32"/>
      <c r="O95" s="32"/>
      <c r="P95" s="22"/>
      <c r="Q95" s="23"/>
      <c r="R95" s="29"/>
      <c r="S95" s="33"/>
      <c r="T95" s="26"/>
      <c r="U95" s="26"/>
      <c r="V95" s="26"/>
      <c r="W95" s="26"/>
      <c r="X95" s="26"/>
    </row>
    <row r="96" spans="1:236" hidden="1">
      <c r="B96" s="27" t="s">
        <v>172</v>
      </c>
      <c r="C96" s="29" t="s">
        <v>173</v>
      </c>
      <c r="D96" s="29"/>
      <c r="E96" s="29"/>
      <c r="F96" s="30"/>
      <c r="G96" s="30"/>
      <c r="H96" s="30">
        <v>0</v>
      </c>
      <c r="I96" s="30"/>
      <c r="J96" s="30"/>
      <c r="K96" s="30"/>
      <c r="L96" s="32"/>
      <c r="M96" s="32"/>
      <c r="N96" s="32"/>
      <c r="O96" s="32"/>
      <c r="P96" s="22"/>
      <c r="Q96" s="23"/>
      <c r="R96" s="29"/>
      <c r="S96" s="33"/>
      <c r="T96" s="26"/>
      <c r="U96" s="26"/>
      <c r="V96" s="26"/>
      <c r="W96" s="26"/>
      <c r="X96" s="26"/>
    </row>
    <row r="97" spans="1:236" hidden="1">
      <c r="A97" s="4" t="s">
        <v>174</v>
      </c>
      <c r="B97" s="27" t="s">
        <v>175</v>
      </c>
      <c r="C97" s="28" t="s">
        <v>19</v>
      </c>
      <c r="D97" s="29">
        <v>5</v>
      </c>
      <c r="E97" s="29">
        <v>17.329999999999998</v>
      </c>
      <c r="F97" s="30">
        <v>5</v>
      </c>
      <c r="G97" s="30">
        <f>+D97*F97</f>
        <v>25</v>
      </c>
      <c r="H97" s="30">
        <f>G97*E97</f>
        <v>433.24999999999994</v>
      </c>
      <c r="I97" s="44">
        <f>+F97*-4</f>
        <v>-20</v>
      </c>
      <c r="J97" s="30"/>
      <c r="K97" s="30"/>
      <c r="L97" s="32"/>
      <c r="M97" s="32"/>
      <c r="N97" s="32"/>
      <c r="O97" s="30"/>
      <c r="P97" s="22">
        <f>SUM(H97:O97)</f>
        <v>413.24999999999994</v>
      </c>
      <c r="Q97" s="23">
        <f>S97*E97/R97</f>
        <v>86.649999999999991</v>
      </c>
      <c r="R97" s="29">
        <v>52</v>
      </c>
      <c r="S97" s="33">
        <v>260</v>
      </c>
      <c r="T97" s="26"/>
      <c r="U97" s="26"/>
      <c r="V97" s="26"/>
      <c r="W97" s="26"/>
      <c r="X97" s="26"/>
    </row>
    <row r="98" spans="1:236" hidden="1">
      <c r="B98" s="27" t="s">
        <v>175</v>
      </c>
      <c r="C98" s="29" t="s">
        <v>20</v>
      </c>
      <c r="D98" s="29">
        <v>1</v>
      </c>
      <c r="E98" s="29">
        <v>17.329999999999998</v>
      </c>
      <c r="F98" s="30">
        <v>4</v>
      </c>
      <c r="G98" s="30">
        <f>+D98*F98</f>
        <v>4</v>
      </c>
      <c r="H98" s="30">
        <f>G98*E98</f>
        <v>69.319999999999993</v>
      </c>
      <c r="I98" s="30"/>
      <c r="J98" s="30"/>
      <c r="K98" s="30"/>
      <c r="L98" s="32"/>
      <c r="M98" s="32"/>
      <c r="N98" s="32"/>
      <c r="O98" s="32"/>
      <c r="P98" s="22">
        <f>SUM(H98:O98)</f>
        <v>69.319999999999993</v>
      </c>
      <c r="Q98" s="23">
        <f>S98*E98/R98</f>
        <v>0</v>
      </c>
      <c r="R98" s="29">
        <v>52</v>
      </c>
      <c r="S98" s="33"/>
      <c r="T98" s="26"/>
      <c r="U98" s="26"/>
      <c r="V98" s="26"/>
      <c r="W98" s="26"/>
      <c r="X98" s="26"/>
    </row>
    <row r="99" spans="1:236" hidden="1">
      <c r="A99" s="4" t="s">
        <v>176</v>
      </c>
      <c r="B99" s="27" t="s">
        <v>177</v>
      </c>
      <c r="C99" s="28" t="s">
        <v>19</v>
      </c>
      <c r="D99" s="29">
        <v>5</v>
      </c>
      <c r="E99" s="29">
        <v>17.329999999999998</v>
      </c>
      <c r="F99" s="30">
        <v>3</v>
      </c>
      <c r="G99" s="30">
        <f>+D99*F99</f>
        <v>15</v>
      </c>
      <c r="H99" s="30">
        <f>G99*E99</f>
        <v>259.95</v>
      </c>
      <c r="I99" s="44">
        <f>+F99*-4</f>
        <v>-12</v>
      </c>
      <c r="J99" s="30"/>
      <c r="K99" s="30"/>
      <c r="L99" s="32"/>
      <c r="M99" s="32"/>
      <c r="N99" s="32"/>
      <c r="O99" s="30"/>
      <c r="P99" s="22">
        <f>SUM(H99:O99)</f>
        <v>247.95</v>
      </c>
      <c r="Q99" s="23">
        <f>S99*E99/R99</f>
        <v>5.3323076923076922</v>
      </c>
      <c r="R99" s="29">
        <v>52</v>
      </c>
      <c r="S99" s="33">
        <v>16</v>
      </c>
      <c r="T99" s="26"/>
      <c r="U99" s="26"/>
      <c r="V99" s="26"/>
      <c r="W99" s="26"/>
      <c r="X99" s="26"/>
    </row>
    <row r="100" spans="1:236" hidden="1">
      <c r="A100" s="4" t="s">
        <v>178</v>
      </c>
      <c r="B100" s="27" t="s">
        <v>179</v>
      </c>
      <c r="C100" s="29" t="s">
        <v>180</v>
      </c>
      <c r="D100" s="29">
        <v>3</v>
      </c>
      <c r="E100" s="29">
        <v>17.329999999999998</v>
      </c>
      <c r="F100" s="30">
        <v>2.5</v>
      </c>
      <c r="G100" s="30">
        <f>+D100*F100</f>
        <v>7.5</v>
      </c>
      <c r="H100" s="30">
        <f>G100*E100</f>
        <v>129.97499999999999</v>
      </c>
      <c r="I100" s="44">
        <f>+F100*-4</f>
        <v>-10</v>
      </c>
      <c r="J100" s="30"/>
      <c r="K100" s="30"/>
      <c r="L100" s="32"/>
      <c r="M100" s="32"/>
      <c r="N100" s="32"/>
      <c r="O100" s="30"/>
      <c r="P100" s="22">
        <f>SUM(H100:O100)</f>
        <v>119.97499999999999</v>
      </c>
      <c r="Q100" s="23">
        <f>S100*E100/R100</f>
        <v>83.317307692307693</v>
      </c>
      <c r="R100" s="29">
        <v>52</v>
      </c>
      <c r="S100" s="33">
        <v>250</v>
      </c>
      <c r="T100" s="26"/>
      <c r="U100" s="26"/>
      <c r="V100" s="26"/>
      <c r="W100" s="26"/>
      <c r="X100" s="26"/>
    </row>
    <row r="101" spans="1:236" hidden="1">
      <c r="B101" s="27" t="s">
        <v>179</v>
      </c>
      <c r="C101" s="29" t="s">
        <v>37</v>
      </c>
      <c r="D101" s="29">
        <v>1</v>
      </c>
      <c r="E101" s="29">
        <v>17.329999999999998</v>
      </c>
      <c r="F101" s="30">
        <v>2.5</v>
      </c>
      <c r="G101" s="30">
        <f>+D101*F101</f>
        <v>2.5</v>
      </c>
      <c r="H101" s="30"/>
      <c r="I101" s="30"/>
      <c r="J101" s="30"/>
      <c r="K101" s="30"/>
      <c r="L101" s="30">
        <f>+D101*E101*F101</f>
        <v>43.324999999999996</v>
      </c>
      <c r="M101" s="30">
        <f>+G101*4</f>
        <v>10</v>
      </c>
      <c r="N101" s="30"/>
      <c r="O101" s="30"/>
      <c r="P101" s="22">
        <f>SUM(H101:O101)</f>
        <v>53.324999999999996</v>
      </c>
      <c r="Q101" s="23">
        <f>S101*E101/R101</f>
        <v>0</v>
      </c>
      <c r="R101" s="29">
        <v>52</v>
      </c>
      <c r="S101" s="33"/>
      <c r="T101" s="26"/>
      <c r="U101" s="26"/>
      <c r="V101" s="26"/>
      <c r="W101" s="26"/>
      <c r="X101" s="26"/>
    </row>
    <row r="102" spans="1:236" hidden="1">
      <c r="A102" s="4" t="s">
        <v>181</v>
      </c>
      <c r="B102" s="27" t="s">
        <v>182</v>
      </c>
      <c r="C102" s="28" t="s">
        <v>19</v>
      </c>
      <c r="D102" s="29">
        <v>5</v>
      </c>
      <c r="E102" s="29">
        <v>17.329999999999998</v>
      </c>
      <c r="F102" s="30">
        <v>1.5</v>
      </c>
      <c r="G102" s="30">
        <f>+D102*F102</f>
        <v>7.5</v>
      </c>
      <c r="H102" s="30">
        <f>G102*E102</f>
        <v>129.97499999999999</v>
      </c>
      <c r="I102" s="44">
        <f>+F102*-4</f>
        <v>-6</v>
      </c>
      <c r="J102" s="30"/>
      <c r="K102" s="30"/>
      <c r="L102" s="32"/>
      <c r="M102" s="32"/>
      <c r="N102" s="32"/>
      <c r="O102" s="30"/>
      <c r="P102" s="22">
        <f>SUM(H102:O102)</f>
        <v>123.97499999999999</v>
      </c>
      <c r="Q102" s="23">
        <f>S102*E102/R102</f>
        <v>7.9984615384615374</v>
      </c>
      <c r="R102" s="29">
        <v>52</v>
      </c>
      <c r="S102" s="33">
        <v>24</v>
      </c>
      <c r="T102" s="26"/>
      <c r="U102" s="26"/>
      <c r="V102" s="26"/>
      <c r="W102" s="26"/>
      <c r="X102" s="26"/>
    </row>
    <row r="103" spans="1:236" hidden="1">
      <c r="A103" s="4" t="s">
        <v>183</v>
      </c>
      <c r="B103" s="27" t="s">
        <v>184</v>
      </c>
      <c r="C103" s="28" t="s">
        <v>185</v>
      </c>
      <c r="D103" s="29">
        <v>5</v>
      </c>
      <c r="E103" s="29">
        <v>17.329999999999998</v>
      </c>
      <c r="F103" s="30">
        <v>1</v>
      </c>
      <c r="G103" s="30">
        <f>+D103*F103</f>
        <v>5</v>
      </c>
      <c r="H103" s="30">
        <f>G103*E103</f>
        <v>86.649999999999991</v>
      </c>
      <c r="I103" s="44">
        <f>+F103*-4</f>
        <v>-4</v>
      </c>
      <c r="J103" s="30"/>
      <c r="K103" s="30"/>
      <c r="L103" s="32"/>
      <c r="M103" s="32"/>
      <c r="N103" s="32"/>
      <c r="O103" s="30"/>
      <c r="P103" s="22">
        <f>SUM(H103:O103)</f>
        <v>82.649999999999991</v>
      </c>
      <c r="Q103" s="23">
        <f>S103*E103/R103</f>
        <v>0</v>
      </c>
      <c r="R103" s="29">
        <v>52</v>
      </c>
      <c r="S103" s="33"/>
      <c r="T103" s="26"/>
      <c r="U103" s="26"/>
      <c r="V103" s="26"/>
      <c r="W103" s="26"/>
      <c r="X103" s="26"/>
    </row>
    <row r="104" spans="1:236" hidden="1">
      <c r="B104" s="27" t="s">
        <v>184</v>
      </c>
      <c r="C104" s="28" t="s">
        <v>186</v>
      </c>
      <c r="D104" s="29">
        <v>1</v>
      </c>
      <c r="E104" s="29">
        <v>17.329999999999998</v>
      </c>
      <c r="F104" s="30">
        <v>1</v>
      </c>
      <c r="G104" s="30">
        <f>+D104*F104</f>
        <v>1</v>
      </c>
      <c r="H104" s="30"/>
      <c r="I104" s="30"/>
      <c r="J104" s="30"/>
      <c r="K104" s="30"/>
      <c r="L104" s="32">
        <f>D104*E104*F104</f>
        <v>17.329999999999998</v>
      </c>
      <c r="M104" s="30">
        <f>+G104*4</f>
        <v>4</v>
      </c>
      <c r="N104" s="32"/>
      <c r="O104" s="30"/>
      <c r="P104" s="22">
        <f>SUM(H104:O104)</f>
        <v>21.33</v>
      </c>
      <c r="Q104" s="23">
        <f>S104*E104/R104</f>
        <v>0</v>
      </c>
      <c r="R104" s="29">
        <v>52</v>
      </c>
      <c r="S104" s="33"/>
      <c r="T104" s="26"/>
      <c r="U104" s="26"/>
      <c r="V104" s="26"/>
      <c r="W104" s="26"/>
      <c r="X104" s="26"/>
    </row>
    <row r="105" spans="1:236" hidden="1">
      <c r="A105" s="2" t="s">
        <v>187</v>
      </c>
      <c r="B105" s="27" t="s">
        <v>188</v>
      </c>
      <c r="C105" s="28" t="s">
        <v>33</v>
      </c>
      <c r="D105" s="29">
        <v>6</v>
      </c>
      <c r="E105" s="32">
        <v>15.89</v>
      </c>
      <c r="F105" s="30">
        <v>4</v>
      </c>
      <c r="G105" s="30">
        <f>+D105*F105</f>
        <v>24</v>
      </c>
      <c r="H105" s="30">
        <f>G105*E105</f>
        <v>381.36</v>
      </c>
      <c r="I105" s="44">
        <f>+F105*-4</f>
        <v>-16</v>
      </c>
      <c r="J105" s="30"/>
      <c r="K105" s="30"/>
      <c r="L105" s="30"/>
      <c r="M105" s="30"/>
      <c r="N105" s="30"/>
      <c r="O105" s="30"/>
      <c r="P105" s="22">
        <f>SUM(H105:O105)</f>
        <v>365.36</v>
      </c>
      <c r="Q105" s="23">
        <f>S105*E105/R105</f>
        <v>29.333333333333336</v>
      </c>
      <c r="R105" s="29">
        <v>47.67</v>
      </c>
      <c r="S105" s="33">
        <v>88</v>
      </c>
      <c r="T105" s="26"/>
      <c r="U105" s="26"/>
      <c r="V105" s="26"/>
      <c r="W105" s="26"/>
      <c r="X105" s="26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</row>
    <row r="106" spans="1:236" hidden="1">
      <c r="A106" s="2"/>
      <c r="B106" s="27" t="s">
        <v>188</v>
      </c>
      <c r="C106" s="28" t="s">
        <v>37</v>
      </c>
      <c r="D106" s="29">
        <v>1</v>
      </c>
      <c r="E106" s="32">
        <v>15.89</v>
      </c>
      <c r="F106" s="30">
        <v>4</v>
      </c>
      <c r="G106" s="30">
        <f>+D106*F106</f>
        <v>4</v>
      </c>
      <c r="H106" s="30"/>
      <c r="I106" s="30"/>
      <c r="J106" s="30"/>
      <c r="K106" s="30"/>
      <c r="L106" s="30">
        <f>+D106*E106*F106</f>
        <v>63.56</v>
      </c>
      <c r="M106" s="30">
        <f>+G106*4</f>
        <v>16</v>
      </c>
      <c r="N106" s="30"/>
      <c r="O106" s="30"/>
      <c r="P106" s="22">
        <f>SUM(H106:O106)</f>
        <v>79.56</v>
      </c>
      <c r="Q106" s="23">
        <f>S106*E106/R106</f>
        <v>0</v>
      </c>
      <c r="R106" s="29">
        <v>47.67</v>
      </c>
      <c r="S106" s="33"/>
      <c r="T106" s="26"/>
      <c r="U106" s="26"/>
      <c r="V106" s="26"/>
      <c r="W106" s="26"/>
      <c r="X106" s="26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</row>
    <row r="107" spans="1:236" hidden="1">
      <c r="A107" s="4" t="s">
        <v>189</v>
      </c>
      <c r="B107" s="27" t="s">
        <v>190</v>
      </c>
      <c r="C107" s="28" t="s">
        <v>19</v>
      </c>
      <c r="D107" s="29">
        <v>5</v>
      </c>
      <c r="E107" s="32">
        <v>15.89</v>
      </c>
      <c r="F107" s="30">
        <v>2.5</v>
      </c>
      <c r="G107" s="30">
        <f>+D107*F107</f>
        <v>12.5</v>
      </c>
      <c r="H107" s="30">
        <f>G107*E107</f>
        <v>198.625</v>
      </c>
      <c r="I107" s="44">
        <f>+F107*-4</f>
        <v>-10</v>
      </c>
      <c r="J107" s="30"/>
      <c r="K107" s="30"/>
      <c r="L107" s="30"/>
      <c r="M107" s="30"/>
      <c r="N107" s="30"/>
      <c r="O107" s="30"/>
      <c r="P107" s="22">
        <f>SUM(H107:O107)</f>
        <v>188.625</v>
      </c>
      <c r="Q107" s="23">
        <f>S107*E107/R107</f>
        <v>6.3333333333333339</v>
      </c>
      <c r="R107" s="29">
        <v>47.67</v>
      </c>
      <c r="S107" s="33">
        <v>19</v>
      </c>
      <c r="T107" s="26"/>
      <c r="U107" s="26"/>
      <c r="V107" s="26"/>
      <c r="W107" s="26"/>
      <c r="X107" s="26"/>
    </row>
    <row r="108" spans="1:236" hidden="1">
      <c r="A108" s="4" t="s">
        <v>191</v>
      </c>
      <c r="B108" s="62" t="s">
        <v>192</v>
      </c>
      <c r="C108" s="28" t="s">
        <v>193</v>
      </c>
      <c r="D108" s="29">
        <v>3</v>
      </c>
      <c r="E108" s="29">
        <v>16</v>
      </c>
      <c r="F108" s="32">
        <v>1.4</v>
      </c>
      <c r="G108" s="30">
        <f>+D108*F108</f>
        <v>4.1999999999999993</v>
      </c>
      <c r="H108" s="30">
        <f>G108*E108</f>
        <v>67.199999999999989</v>
      </c>
      <c r="I108" s="44">
        <f>+F108*-4</f>
        <v>-5.6</v>
      </c>
      <c r="J108" s="30"/>
      <c r="K108" s="30"/>
      <c r="L108" s="32"/>
      <c r="M108" s="32"/>
      <c r="N108" s="32"/>
      <c r="O108" s="32"/>
      <c r="P108" s="22">
        <f>SUM(H108:O108)</f>
        <v>61.599999999999987</v>
      </c>
      <c r="Q108" s="23">
        <v>0</v>
      </c>
      <c r="R108" s="29"/>
      <c r="S108" s="33">
        <v>180</v>
      </c>
      <c r="T108" s="26"/>
      <c r="U108" s="26"/>
      <c r="V108" s="26"/>
      <c r="W108" s="26"/>
      <c r="X108" s="26"/>
    </row>
    <row r="109" spans="1:236" hidden="1">
      <c r="A109" s="4" t="s">
        <v>194</v>
      </c>
      <c r="B109" s="27" t="s">
        <v>195</v>
      </c>
      <c r="C109" s="28" t="s">
        <v>166</v>
      </c>
      <c r="D109" s="29">
        <v>1</v>
      </c>
      <c r="E109" s="29">
        <v>17.329999999999998</v>
      </c>
      <c r="F109" s="30">
        <v>1</v>
      </c>
      <c r="G109" s="30">
        <f>+D109*F109</f>
        <v>1</v>
      </c>
      <c r="H109" s="30">
        <f>G109*E109</f>
        <v>17.329999999999998</v>
      </c>
      <c r="I109" s="30"/>
      <c r="J109" s="30"/>
      <c r="K109" s="30"/>
      <c r="L109" s="32"/>
      <c r="M109" s="32"/>
      <c r="N109" s="32"/>
      <c r="O109" s="32"/>
      <c r="P109" s="22">
        <f>SUM(H109:O109)</f>
        <v>17.329999999999998</v>
      </c>
      <c r="Q109" s="23">
        <f>S109*E109/R109</f>
        <v>0</v>
      </c>
      <c r="R109" s="29">
        <v>52</v>
      </c>
      <c r="S109" s="63"/>
      <c r="T109" s="26"/>
      <c r="U109" s="26"/>
      <c r="V109" s="26"/>
      <c r="W109" s="26"/>
      <c r="X109" s="26"/>
    </row>
    <row r="110" spans="1:236" hidden="1">
      <c r="A110" s="4" t="s">
        <v>196</v>
      </c>
      <c r="B110" s="27" t="s">
        <v>197</v>
      </c>
      <c r="C110" s="28" t="s">
        <v>19</v>
      </c>
      <c r="D110" s="29">
        <v>5</v>
      </c>
      <c r="E110" s="32">
        <v>15.89</v>
      </c>
      <c r="F110" s="30">
        <v>1.5</v>
      </c>
      <c r="G110" s="30">
        <f>+D110*F110</f>
        <v>7.5</v>
      </c>
      <c r="H110" s="30">
        <f>G110*E110</f>
        <v>119.17500000000001</v>
      </c>
      <c r="I110" s="44">
        <f>+F110*-4</f>
        <v>-6</v>
      </c>
      <c r="J110" s="30"/>
      <c r="K110" s="30"/>
      <c r="L110" s="32"/>
      <c r="M110" s="32"/>
      <c r="N110" s="32"/>
      <c r="O110" s="30"/>
      <c r="P110" s="22">
        <f>SUM(H110:O110)</f>
        <v>113.17500000000001</v>
      </c>
      <c r="Q110" s="23">
        <f>S110*E110/R110</f>
        <v>16.666666666666664</v>
      </c>
      <c r="R110" s="29">
        <v>47.67</v>
      </c>
      <c r="S110" s="33">
        <v>50</v>
      </c>
      <c r="T110" s="26"/>
      <c r="U110" s="26"/>
      <c r="V110" s="26"/>
      <c r="W110" s="26"/>
      <c r="X110" s="26"/>
    </row>
    <row r="111" spans="1:236" hidden="1">
      <c r="A111" s="4" t="s">
        <v>198</v>
      </c>
      <c r="B111" s="27" t="s">
        <v>199</v>
      </c>
      <c r="C111" s="28" t="s">
        <v>19</v>
      </c>
      <c r="D111" s="29">
        <v>5</v>
      </c>
      <c r="E111" s="29">
        <v>17.329999999999998</v>
      </c>
      <c r="F111" s="30">
        <v>1.5</v>
      </c>
      <c r="G111" s="30">
        <f>+D111*F111</f>
        <v>7.5</v>
      </c>
      <c r="H111" s="30">
        <f>G111*E111</f>
        <v>129.97499999999999</v>
      </c>
      <c r="I111" s="44">
        <f>+F111*-4</f>
        <v>-6</v>
      </c>
      <c r="J111" s="30"/>
      <c r="K111" s="30"/>
      <c r="L111" s="32"/>
      <c r="M111" s="32"/>
      <c r="N111" s="32"/>
      <c r="O111" s="30"/>
      <c r="P111" s="22">
        <f>SUM(H111:O111)</f>
        <v>123.97499999999999</v>
      </c>
      <c r="Q111" s="23">
        <f>S111*E111/R111</f>
        <v>19.996153846153845</v>
      </c>
      <c r="R111" s="29">
        <v>52</v>
      </c>
      <c r="S111" s="33">
        <v>60</v>
      </c>
      <c r="T111" s="26"/>
      <c r="U111" s="26"/>
      <c r="V111" s="26"/>
      <c r="W111" s="26"/>
      <c r="X111" s="26"/>
    </row>
    <row r="112" spans="1:236" hidden="1">
      <c r="A112" s="4" t="s">
        <v>200</v>
      </c>
      <c r="B112" s="27" t="s">
        <v>201</v>
      </c>
      <c r="C112" s="28" t="s">
        <v>19</v>
      </c>
      <c r="D112" s="29">
        <v>5</v>
      </c>
      <c r="E112" s="29">
        <v>16.329999999999998</v>
      </c>
      <c r="F112" s="30">
        <v>4</v>
      </c>
      <c r="G112" s="30">
        <f>+D112*F112</f>
        <v>20</v>
      </c>
      <c r="H112" s="30">
        <f>G112*E112</f>
        <v>326.59999999999997</v>
      </c>
      <c r="I112" s="44">
        <f>+F112*-4</f>
        <v>-16</v>
      </c>
      <c r="J112" s="30"/>
      <c r="K112" s="30"/>
      <c r="L112" s="30"/>
      <c r="M112" s="30"/>
      <c r="N112" s="30"/>
      <c r="O112" s="30"/>
      <c r="P112" s="22">
        <f>SUM(H112:O112)</f>
        <v>310.59999999999997</v>
      </c>
      <c r="Q112" s="23">
        <f>S112*E112/R112</f>
        <v>91.64795918367345</v>
      </c>
      <c r="R112" s="29">
        <v>49</v>
      </c>
      <c r="S112" s="33">
        <v>275</v>
      </c>
      <c r="T112" s="26"/>
      <c r="U112" s="26"/>
      <c r="V112" s="26"/>
      <c r="W112" s="26"/>
      <c r="X112" s="26"/>
    </row>
    <row r="113" spans="1:236" hidden="1">
      <c r="B113" s="27" t="s">
        <v>201</v>
      </c>
      <c r="C113" s="28" t="s">
        <v>202</v>
      </c>
      <c r="D113" s="29">
        <v>1</v>
      </c>
      <c r="E113" s="29">
        <v>16.329999999999998</v>
      </c>
      <c r="F113" s="30">
        <v>3.5</v>
      </c>
      <c r="G113" s="30">
        <f>+D113*F113</f>
        <v>3.5</v>
      </c>
      <c r="H113" s="30">
        <f>G113*E113</f>
        <v>57.154999999999994</v>
      </c>
      <c r="I113" s="30"/>
      <c r="J113" s="30"/>
      <c r="K113" s="30"/>
      <c r="L113" s="30"/>
      <c r="M113" s="30"/>
      <c r="N113" s="30"/>
      <c r="O113" s="30"/>
      <c r="P113" s="22">
        <f>SUM(H113:O113)</f>
        <v>57.154999999999994</v>
      </c>
      <c r="Q113" s="23">
        <f>S113*E113/R113</f>
        <v>0</v>
      </c>
      <c r="R113" s="29">
        <v>49</v>
      </c>
      <c r="S113" s="33"/>
      <c r="T113" s="26"/>
      <c r="U113" s="26"/>
      <c r="V113" s="26"/>
      <c r="W113" s="26"/>
      <c r="X113" s="26"/>
    </row>
    <row r="114" spans="1:236" hidden="1">
      <c r="B114" s="27" t="s">
        <v>201</v>
      </c>
      <c r="C114" s="28" t="s">
        <v>203</v>
      </c>
      <c r="D114" s="29">
        <v>1</v>
      </c>
      <c r="E114" s="29">
        <v>16.329999999999998</v>
      </c>
      <c r="F114" s="30">
        <v>3.5</v>
      </c>
      <c r="G114" s="30">
        <f>+D114*F114</f>
        <v>3.5</v>
      </c>
      <c r="H114" s="30"/>
      <c r="I114" s="30"/>
      <c r="J114" s="30"/>
      <c r="K114" s="30"/>
      <c r="L114" s="30">
        <f>+D114*E114*F114</f>
        <v>57.154999999999994</v>
      </c>
      <c r="M114" s="30">
        <f>+G114*4</f>
        <v>14</v>
      </c>
      <c r="N114" s="30"/>
      <c r="O114" s="32"/>
      <c r="P114" s="22">
        <f>SUM(H114:O114)</f>
        <v>71.155000000000001</v>
      </c>
      <c r="Q114" s="23">
        <f>S114*E114/R114</f>
        <v>0</v>
      </c>
      <c r="R114" s="29">
        <v>49</v>
      </c>
      <c r="S114" s="33"/>
      <c r="T114" s="26"/>
      <c r="U114" s="26"/>
      <c r="V114" s="26"/>
      <c r="W114" s="26"/>
      <c r="X114" s="26"/>
    </row>
    <row r="115" spans="1:236" hidden="1">
      <c r="A115" s="4" t="s">
        <v>204</v>
      </c>
      <c r="B115" s="27" t="s">
        <v>205</v>
      </c>
      <c r="C115" s="28" t="s">
        <v>33</v>
      </c>
      <c r="D115" s="29">
        <v>5</v>
      </c>
      <c r="E115" s="29">
        <v>16.329999999999998</v>
      </c>
      <c r="F115" s="30">
        <v>6</v>
      </c>
      <c r="G115" s="30">
        <f>+D115*F115</f>
        <v>30</v>
      </c>
      <c r="H115" s="30">
        <f>G115*E115</f>
        <v>489.9</v>
      </c>
      <c r="I115" s="44">
        <f>+F115*-4</f>
        <v>-24</v>
      </c>
      <c r="J115" s="30"/>
      <c r="K115" s="30"/>
      <c r="L115" s="30"/>
      <c r="M115" s="30"/>
      <c r="N115" s="30"/>
      <c r="O115" s="30"/>
      <c r="P115" s="22">
        <f>SUM(H115:O115)</f>
        <v>465.9</v>
      </c>
      <c r="Q115" s="23">
        <f>S115*E115/R115</f>
        <v>91.64795918367345</v>
      </c>
      <c r="R115" s="29">
        <v>49</v>
      </c>
      <c r="S115" s="33">
        <v>275</v>
      </c>
      <c r="T115" s="26"/>
      <c r="U115" s="26"/>
      <c r="V115" s="26"/>
      <c r="W115" s="26"/>
      <c r="X115" s="26"/>
    </row>
    <row r="116" spans="1:236" hidden="1">
      <c r="B116" s="27" t="s">
        <v>205</v>
      </c>
      <c r="C116" s="28" t="s">
        <v>20</v>
      </c>
      <c r="D116" s="29">
        <v>1</v>
      </c>
      <c r="E116" s="29">
        <v>16.329999999999998</v>
      </c>
      <c r="F116" s="30">
        <v>6.5</v>
      </c>
      <c r="G116" s="30">
        <f>+D116*F116</f>
        <v>6.5</v>
      </c>
      <c r="H116" s="30">
        <f>G116*E116</f>
        <v>106.14499999999998</v>
      </c>
      <c r="I116" s="30"/>
      <c r="J116" s="30"/>
      <c r="K116" s="30"/>
      <c r="L116" s="30"/>
      <c r="M116" s="30"/>
      <c r="N116" s="30"/>
      <c r="O116" s="30"/>
      <c r="P116" s="22">
        <f>SUM(H116:O116)</f>
        <v>106.14499999999998</v>
      </c>
      <c r="Q116" s="23">
        <f>S116*E116/R116</f>
        <v>0</v>
      </c>
      <c r="R116" s="29">
        <v>49</v>
      </c>
      <c r="S116" s="33"/>
      <c r="T116" s="26"/>
      <c r="U116" s="26"/>
      <c r="V116" s="26"/>
      <c r="W116" s="26"/>
      <c r="X116" s="26"/>
    </row>
    <row r="117" spans="1:236" hidden="1">
      <c r="B117" s="27" t="s">
        <v>205</v>
      </c>
      <c r="C117" s="28" t="s">
        <v>203</v>
      </c>
      <c r="D117" s="29">
        <v>1</v>
      </c>
      <c r="E117" s="29">
        <v>16.329999999999998</v>
      </c>
      <c r="F117" s="30">
        <v>6.5</v>
      </c>
      <c r="G117" s="30">
        <f>+D117*F117</f>
        <v>6.5</v>
      </c>
      <c r="H117" s="30"/>
      <c r="I117" s="30"/>
      <c r="J117" s="30"/>
      <c r="K117" s="30"/>
      <c r="L117" s="30">
        <f>+D117*E117*F117</f>
        <v>106.14499999999998</v>
      </c>
      <c r="M117" s="30">
        <f>+G117*4</f>
        <v>26</v>
      </c>
      <c r="N117" s="30"/>
      <c r="O117" s="32"/>
      <c r="P117" s="22">
        <f>SUM(H117:O117)</f>
        <v>132.14499999999998</v>
      </c>
      <c r="Q117" s="23">
        <f>S117*E117/R117</f>
        <v>0</v>
      </c>
      <c r="R117" s="29">
        <v>49</v>
      </c>
      <c r="S117" s="33"/>
      <c r="T117" s="26"/>
      <c r="U117" s="26"/>
      <c r="V117" s="26"/>
      <c r="W117" s="26"/>
      <c r="X117" s="26"/>
    </row>
    <row r="118" spans="1:236" hidden="1">
      <c r="A118" s="4" t="s">
        <v>206</v>
      </c>
      <c r="B118" s="27" t="s">
        <v>207</v>
      </c>
      <c r="C118" s="28" t="s">
        <v>19</v>
      </c>
      <c r="D118" s="29">
        <v>5</v>
      </c>
      <c r="E118" s="29">
        <v>16.329999999999998</v>
      </c>
      <c r="F118" s="30">
        <v>6</v>
      </c>
      <c r="G118" s="30">
        <f>+D118*F118</f>
        <v>30</v>
      </c>
      <c r="H118" s="30">
        <f>G118*E118</f>
        <v>489.9</v>
      </c>
      <c r="I118" s="44">
        <f>+F118*-4</f>
        <v>-24</v>
      </c>
      <c r="J118" s="30"/>
      <c r="K118" s="30"/>
      <c r="L118" s="30"/>
      <c r="M118" s="30"/>
      <c r="N118" s="30"/>
      <c r="O118" s="30"/>
      <c r="P118" s="22">
        <f>SUM(H118:O118)</f>
        <v>465.9</v>
      </c>
      <c r="Q118" s="23">
        <f>S118*E118/R118</f>
        <v>54.988775510204079</v>
      </c>
      <c r="R118" s="29">
        <v>49</v>
      </c>
      <c r="S118" s="33">
        <v>165</v>
      </c>
      <c r="T118" s="26"/>
      <c r="U118" s="26"/>
      <c r="V118" s="26"/>
      <c r="W118" s="26"/>
      <c r="X118" s="26"/>
    </row>
    <row r="119" spans="1:236" hidden="1">
      <c r="B119" s="27" t="s">
        <v>207</v>
      </c>
      <c r="C119" s="28" t="s">
        <v>20</v>
      </c>
      <c r="D119" s="29">
        <v>1</v>
      </c>
      <c r="E119" s="29">
        <v>16.329999999999998</v>
      </c>
      <c r="F119" s="30">
        <v>6.5</v>
      </c>
      <c r="G119" s="30">
        <f>+D119*F119</f>
        <v>6.5</v>
      </c>
      <c r="H119" s="30">
        <f>G119*E119</f>
        <v>106.14499999999998</v>
      </c>
      <c r="I119" s="30"/>
      <c r="J119" s="30"/>
      <c r="K119" s="30"/>
      <c r="L119" s="30"/>
      <c r="M119" s="30"/>
      <c r="N119" s="30"/>
      <c r="O119" s="30"/>
      <c r="P119" s="22">
        <f>SUM(H119:O119)</f>
        <v>106.14499999999998</v>
      </c>
      <c r="Q119" s="23">
        <f>S119*E119/R119</f>
        <v>0</v>
      </c>
      <c r="R119" s="29">
        <v>49</v>
      </c>
      <c r="S119" s="33"/>
      <c r="T119" s="26"/>
      <c r="U119" s="26"/>
      <c r="V119" s="26"/>
      <c r="W119" s="26"/>
      <c r="X119" s="26"/>
    </row>
    <row r="120" spans="1:236" hidden="1">
      <c r="B120" s="27" t="s">
        <v>207</v>
      </c>
      <c r="C120" s="28" t="s">
        <v>203</v>
      </c>
      <c r="D120" s="29">
        <v>1</v>
      </c>
      <c r="E120" s="29">
        <v>16.329999999999998</v>
      </c>
      <c r="F120" s="30">
        <v>6.5</v>
      </c>
      <c r="G120" s="30">
        <f>+D120*F120</f>
        <v>6.5</v>
      </c>
      <c r="H120" s="30"/>
      <c r="I120" s="30"/>
      <c r="J120" s="30"/>
      <c r="K120" s="30"/>
      <c r="L120" s="30">
        <f>+D120*E120*F120</f>
        <v>106.14499999999998</v>
      </c>
      <c r="M120" s="30">
        <f>+G120*4</f>
        <v>26</v>
      </c>
      <c r="N120" s="30"/>
      <c r="O120" s="32"/>
      <c r="P120" s="22">
        <f>SUM(H120:O120)</f>
        <v>132.14499999999998</v>
      </c>
      <c r="Q120" s="23">
        <f>S120*E120/R120</f>
        <v>0</v>
      </c>
      <c r="R120" s="29">
        <v>49</v>
      </c>
      <c r="S120" s="33"/>
      <c r="T120" s="26"/>
      <c r="U120" s="26"/>
      <c r="V120" s="26"/>
      <c r="W120" s="26"/>
      <c r="X120" s="26"/>
    </row>
    <row r="121" spans="1:236" hidden="1">
      <c r="A121" s="50" t="s">
        <v>208</v>
      </c>
      <c r="B121" s="51" t="s">
        <v>209</v>
      </c>
      <c r="C121" s="52" t="s">
        <v>33</v>
      </c>
      <c r="D121" s="48">
        <v>6</v>
      </c>
      <c r="E121" s="29">
        <v>16.329999999999998</v>
      </c>
      <c r="F121" s="46">
        <v>2</v>
      </c>
      <c r="G121" s="46">
        <f>+D121*F121</f>
        <v>12</v>
      </c>
      <c r="H121" s="46">
        <f>G121*E121</f>
        <v>195.95999999999998</v>
      </c>
      <c r="I121" s="44">
        <f>+F121*-4</f>
        <v>-8</v>
      </c>
      <c r="J121" s="53"/>
      <c r="K121" s="53"/>
      <c r="L121" s="53"/>
      <c r="M121" s="53"/>
      <c r="N121" s="53"/>
      <c r="O121" s="53"/>
      <c r="P121" s="22">
        <f>SUM(H121:O121)</f>
        <v>187.95999999999998</v>
      </c>
      <c r="Q121" s="47">
        <f>S121*E121/R121</f>
        <v>36.659183673469386</v>
      </c>
      <c r="R121" s="48">
        <v>49</v>
      </c>
      <c r="S121" s="33">
        <v>110</v>
      </c>
      <c r="T121" s="26"/>
      <c r="U121" s="26"/>
      <c r="V121" s="26"/>
      <c r="W121" s="26"/>
      <c r="X121" s="26"/>
    </row>
    <row r="122" spans="1:236" hidden="1">
      <c r="A122" s="4" t="s">
        <v>210</v>
      </c>
      <c r="B122" s="27" t="s">
        <v>211</v>
      </c>
      <c r="C122" s="28" t="s">
        <v>33</v>
      </c>
      <c r="D122" s="29">
        <v>6</v>
      </c>
      <c r="E122" s="29">
        <v>16.329999999999998</v>
      </c>
      <c r="F122" s="30">
        <v>3.5</v>
      </c>
      <c r="G122" s="30">
        <f>+D122*F122</f>
        <v>21</v>
      </c>
      <c r="H122" s="30">
        <f>G122*E122</f>
        <v>342.92999999999995</v>
      </c>
      <c r="I122" s="44">
        <f>+F122*-4</f>
        <v>-14</v>
      </c>
      <c r="J122" s="30"/>
      <c r="K122" s="30"/>
      <c r="L122" s="30"/>
      <c r="M122" s="30"/>
      <c r="N122" s="30"/>
      <c r="O122" s="30"/>
      <c r="P122" s="22">
        <f>SUM(H122:O122)</f>
        <v>328.92999999999995</v>
      </c>
      <c r="Q122" s="23">
        <f>S122*E122/R122</f>
        <v>54.988775510204079</v>
      </c>
      <c r="R122" s="29">
        <v>49</v>
      </c>
      <c r="S122" s="33">
        <v>165</v>
      </c>
      <c r="T122" s="26"/>
      <c r="U122" s="26"/>
      <c r="V122" s="26"/>
      <c r="W122" s="26"/>
      <c r="X122" s="26"/>
    </row>
    <row r="123" spans="1:236" hidden="1">
      <c r="A123" s="2"/>
      <c r="B123" s="27" t="s">
        <v>211</v>
      </c>
      <c r="C123" s="28" t="s">
        <v>212</v>
      </c>
      <c r="D123" s="29">
        <v>1</v>
      </c>
      <c r="E123" s="29">
        <v>16.329999999999998</v>
      </c>
      <c r="F123" s="30">
        <v>3</v>
      </c>
      <c r="G123" s="30">
        <f>+D123*F123</f>
        <v>3</v>
      </c>
      <c r="H123" s="30"/>
      <c r="I123" s="30"/>
      <c r="J123" s="30"/>
      <c r="K123" s="30"/>
      <c r="L123" s="30">
        <f>+D123*E123*F123</f>
        <v>48.989999999999995</v>
      </c>
      <c r="M123" s="30">
        <f>+G123*4</f>
        <v>12</v>
      </c>
      <c r="N123" s="30"/>
      <c r="O123" s="32"/>
      <c r="P123" s="22">
        <f>SUM(H123:O123)</f>
        <v>60.989999999999995</v>
      </c>
      <c r="Q123" s="23">
        <f>S123*E123/R123</f>
        <v>0</v>
      </c>
      <c r="R123" s="29">
        <v>49</v>
      </c>
      <c r="S123" s="33"/>
      <c r="T123" s="26"/>
      <c r="U123" s="26"/>
      <c r="V123" s="26"/>
      <c r="W123" s="26"/>
      <c r="X123" s="26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</row>
    <row r="124" spans="1:236" hidden="1">
      <c r="A124" s="2" t="s">
        <v>213</v>
      </c>
      <c r="B124" s="27" t="s">
        <v>214</v>
      </c>
      <c r="C124" s="28" t="s">
        <v>33</v>
      </c>
      <c r="D124" s="29">
        <v>6</v>
      </c>
      <c r="E124" s="29">
        <v>16.329999999999998</v>
      </c>
      <c r="F124" s="30">
        <v>2</v>
      </c>
      <c r="G124" s="30">
        <f>+D124*F124</f>
        <v>12</v>
      </c>
      <c r="H124" s="30">
        <f>G124*E124</f>
        <v>195.95999999999998</v>
      </c>
      <c r="I124" s="44">
        <f>+F124*-4</f>
        <v>-8</v>
      </c>
      <c r="J124" s="30"/>
      <c r="K124" s="30"/>
      <c r="L124" s="30"/>
      <c r="M124" s="30"/>
      <c r="N124" s="30"/>
      <c r="O124" s="32"/>
      <c r="P124" s="22">
        <f>SUM(H124:O124)</f>
        <v>187.95999999999998</v>
      </c>
      <c r="Q124" s="23">
        <f>S124*E124/R124</f>
        <v>36.659183673469386</v>
      </c>
      <c r="R124" s="29">
        <v>49</v>
      </c>
      <c r="S124" s="33">
        <v>110</v>
      </c>
      <c r="T124" s="26"/>
      <c r="U124" s="26"/>
      <c r="V124" s="26"/>
      <c r="W124" s="26"/>
      <c r="X124" s="26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</row>
    <row r="125" spans="1:236" hidden="1">
      <c r="A125" s="2"/>
      <c r="B125" s="27" t="s">
        <v>214</v>
      </c>
      <c r="C125" s="28" t="s">
        <v>212</v>
      </c>
      <c r="D125" s="29">
        <v>1</v>
      </c>
      <c r="E125" s="29">
        <v>16.329999999999998</v>
      </c>
      <c r="F125" s="30">
        <v>2</v>
      </c>
      <c r="G125" s="30">
        <f>+D125*F125</f>
        <v>2</v>
      </c>
      <c r="H125" s="30"/>
      <c r="I125" s="30"/>
      <c r="J125" s="30"/>
      <c r="K125" s="30"/>
      <c r="L125" s="30">
        <f>+D125*E125*F125</f>
        <v>32.659999999999997</v>
      </c>
      <c r="M125" s="30">
        <f>+G125*4</f>
        <v>8</v>
      </c>
      <c r="N125" s="30"/>
      <c r="O125" s="32"/>
      <c r="P125" s="22">
        <f>SUM(H125:O125)</f>
        <v>40.659999999999997</v>
      </c>
      <c r="Q125" s="23">
        <f>S125*E125/R125</f>
        <v>0</v>
      </c>
      <c r="R125" s="29">
        <v>49</v>
      </c>
      <c r="S125" s="33"/>
      <c r="T125" s="26"/>
      <c r="U125" s="26"/>
      <c r="V125" s="26"/>
      <c r="W125" s="26"/>
      <c r="X125" s="26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</row>
    <row r="126" spans="1:236" hidden="1">
      <c r="A126" s="2" t="s">
        <v>215</v>
      </c>
      <c r="B126" s="27" t="s">
        <v>216</v>
      </c>
      <c r="C126" s="28" t="s">
        <v>33</v>
      </c>
      <c r="D126" s="29">
        <v>6</v>
      </c>
      <c r="E126" s="29">
        <v>16.329999999999998</v>
      </c>
      <c r="F126" s="30">
        <v>3</v>
      </c>
      <c r="G126" s="30">
        <f>+D126*F126</f>
        <v>18</v>
      </c>
      <c r="H126" s="30">
        <f>G126*E126</f>
        <v>293.93999999999994</v>
      </c>
      <c r="I126" s="44">
        <f>+F126*-4</f>
        <v>-12</v>
      </c>
      <c r="J126" s="30"/>
      <c r="K126" s="30"/>
      <c r="L126" s="30"/>
      <c r="M126" s="30"/>
      <c r="N126" s="30"/>
      <c r="O126" s="30"/>
      <c r="P126" s="22">
        <f>SUM(H126:O126)</f>
        <v>281.93999999999994</v>
      </c>
      <c r="Q126" s="23">
        <f>S126*E126/R126</f>
        <v>36.659183673469386</v>
      </c>
      <c r="R126" s="29">
        <v>49</v>
      </c>
      <c r="S126" s="33">
        <v>110</v>
      </c>
      <c r="T126" s="26"/>
      <c r="U126" s="26"/>
      <c r="V126" s="26"/>
      <c r="W126" s="26"/>
      <c r="X126" s="26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</row>
    <row r="127" spans="1:236" hidden="1">
      <c r="A127" s="2"/>
      <c r="B127" s="27" t="s">
        <v>216</v>
      </c>
      <c r="C127" s="28" t="s">
        <v>212</v>
      </c>
      <c r="D127" s="29">
        <v>1</v>
      </c>
      <c r="E127" s="29">
        <v>16.329999999999998</v>
      </c>
      <c r="F127" s="30">
        <v>3</v>
      </c>
      <c r="G127" s="30">
        <f>+D127*F127</f>
        <v>3</v>
      </c>
      <c r="H127" s="30"/>
      <c r="I127" s="30"/>
      <c r="J127" s="30"/>
      <c r="K127" s="30"/>
      <c r="L127" s="30">
        <f>+D127*E127*F127</f>
        <v>48.989999999999995</v>
      </c>
      <c r="M127" s="30">
        <f>+G127*4</f>
        <v>12</v>
      </c>
      <c r="N127" s="30"/>
      <c r="O127" s="32"/>
      <c r="P127" s="22">
        <f>SUM(H127:O127)</f>
        <v>60.989999999999995</v>
      </c>
      <c r="Q127" s="23">
        <f>S127*E127/R127</f>
        <v>0</v>
      </c>
      <c r="R127" s="29">
        <v>49</v>
      </c>
      <c r="S127" s="33"/>
      <c r="T127" s="26"/>
      <c r="U127" s="26"/>
      <c r="V127" s="26"/>
      <c r="W127" s="26"/>
      <c r="X127" s="26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</row>
    <row r="128" spans="1:236" hidden="1">
      <c r="A128" s="4" t="s">
        <v>217</v>
      </c>
      <c r="B128" s="27" t="s">
        <v>218</v>
      </c>
      <c r="C128" s="28" t="s">
        <v>33</v>
      </c>
      <c r="D128" s="29">
        <v>6</v>
      </c>
      <c r="E128" s="29">
        <v>16.329999999999998</v>
      </c>
      <c r="F128" s="30">
        <v>2</v>
      </c>
      <c r="G128" s="30">
        <f>+D128*F128</f>
        <v>12</v>
      </c>
      <c r="H128" s="30">
        <f>G128*E128</f>
        <v>195.95999999999998</v>
      </c>
      <c r="I128" s="44">
        <f>+F128*-4</f>
        <v>-8</v>
      </c>
      <c r="J128" s="30"/>
      <c r="K128" s="30"/>
      <c r="L128" s="30"/>
      <c r="M128" s="30"/>
      <c r="N128" s="30"/>
      <c r="O128" s="30"/>
      <c r="P128" s="22">
        <f>SUM(H128:O128)</f>
        <v>187.95999999999998</v>
      </c>
      <c r="Q128" s="23">
        <f>S128*E128/R128</f>
        <v>0</v>
      </c>
      <c r="R128" s="29">
        <v>49</v>
      </c>
      <c r="S128" s="60"/>
      <c r="T128" s="26"/>
      <c r="U128" s="26"/>
      <c r="V128" s="26"/>
      <c r="W128" s="26"/>
      <c r="X128" s="26"/>
    </row>
    <row r="129" spans="1:24" hidden="1">
      <c r="B129" s="27" t="s">
        <v>218</v>
      </c>
      <c r="C129" s="29" t="s">
        <v>212</v>
      </c>
      <c r="D129" s="29">
        <v>1</v>
      </c>
      <c r="E129" s="29">
        <v>16.329999999999998</v>
      </c>
      <c r="F129" s="30">
        <v>1.5</v>
      </c>
      <c r="G129" s="30">
        <f>+D129*F129</f>
        <v>1.5</v>
      </c>
      <c r="H129" s="30"/>
      <c r="I129" s="30"/>
      <c r="J129" s="30"/>
      <c r="K129" s="30"/>
      <c r="L129" s="30">
        <f>+D129*E129*F129</f>
        <v>24.494999999999997</v>
      </c>
      <c r="M129" s="30">
        <f>+G129*4</f>
        <v>6</v>
      </c>
      <c r="N129" s="30"/>
      <c r="O129" s="32"/>
      <c r="P129" s="22">
        <f>SUM(H129:O129)</f>
        <v>30.494999999999997</v>
      </c>
      <c r="Q129" s="23">
        <f>S129*E129/R129</f>
        <v>0</v>
      </c>
      <c r="R129" s="29">
        <v>49</v>
      </c>
      <c r="S129" s="64"/>
      <c r="T129" s="26"/>
      <c r="U129" s="26"/>
      <c r="V129" s="26"/>
      <c r="W129" s="26"/>
      <c r="X129" s="26"/>
    </row>
    <row r="130" spans="1:24" hidden="1">
      <c r="A130" s="4" t="s">
        <v>219</v>
      </c>
      <c r="B130" s="27" t="s">
        <v>220</v>
      </c>
      <c r="C130" s="28" t="s">
        <v>33</v>
      </c>
      <c r="D130" s="29">
        <v>6</v>
      </c>
      <c r="E130" s="29">
        <v>16.329999999999998</v>
      </c>
      <c r="F130" s="30">
        <v>1</v>
      </c>
      <c r="G130" s="30">
        <f>+D130*F130</f>
        <v>6</v>
      </c>
      <c r="H130" s="30">
        <f>G130*E130</f>
        <v>97.97999999999999</v>
      </c>
      <c r="I130" s="44">
        <f>+F130*-4</f>
        <v>-4</v>
      </c>
      <c r="J130" s="30"/>
      <c r="K130" s="30"/>
      <c r="L130" s="30"/>
      <c r="M130" s="30"/>
      <c r="N130" s="30"/>
      <c r="O130" s="30"/>
      <c r="P130" s="22">
        <f>SUM(H130:O130)</f>
        <v>93.97999999999999</v>
      </c>
      <c r="Q130" s="23">
        <f>S130*E130/R130</f>
        <v>18.329591836734693</v>
      </c>
      <c r="R130" s="29">
        <v>49</v>
      </c>
      <c r="S130" s="33">
        <v>55</v>
      </c>
      <c r="T130" s="26"/>
      <c r="U130" s="26"/>
      <c r="V130" s="26"/>
      <c r="W130" s="26"/>
      <c r="X130" s="26"/>
    </row>
    <row r="131" spans="1:24" hidden="1">
      <c r="B131" s="27" t="s">
        <v>220</v>
      </c>
      <c r="C131" s="29" t="s">
        <v>212</v>
      </c>
      <c r="D131" s="29">
        <v>1</v>
      </c>
      <c r="E131" s="29">
        <v>16.329999999999998</v>
      </c>
      <c r="F131" s="30">
        <v>1</v>
      </c>
      <c r="G131" s="30">
        <f>+D131*F131</f>
        <v>1</v>
      </c>
      <c r="H131" s="30"/>
      <c r="I131" s="30"/>
      <c r="J131" s="30"/>
      <c r="K131" s="30"/>
      <c r="L131" s="30">
        <f>+D131*E131*F131</f>
        <v>16.329999999999998</v>
      </c>
      <c r="M131" s="30">
        <f>+G131*4</f>
        <v>4</v>
      </c>
      <c r="N131" s="30"/>
      <c r="O131" s="32"/>
      <c r="P131" s="22">
        <f>SUM(H131:O131)</f>
        <v>20.329999999999998</v>
      </c>
      <c r="Q131" s="23">
        <f>S131*E131/R131</f>
        <v>0</v>
      </c>
      <c r="R131" s="29">
        <v>49</v>
      </c>
      <c r="S131" s="64"/>
      <c r="T131" s="26"/>
      <c r="U131" s="26"/>
      <c r="V131" s="26"/>
      <c r="W131" s="26"/>
      <c r="X131" s="26"/>
    </row>
    <row r="132" spans="1:24" hidden="1">
      <c r="A132" s="4" t="s">
        <v>221</v>
      </c>
      <c r="B132" s="27" t="s">
        <v>222</v>
      </c>
      <c r="C132" s="28" t="s">
        <v>19</v>
      </c>
      <c r="D132" s="29">
        <v>5</v>
      </c>
      <c r="E132" s="29">
        <v>16</v>
      </c>
      <c r="F132" s="30">
        <v>2</v>
      </c>
      <c r="G132" s="30">
        <f>+D132*F132</f>
        <v>10</v>
      </c>
      <c r="H132" s="30">
        <f>G132*E132</f>
        <v>160</v>
      </c>
      <c r="I132" s="44">
        <f>+F132*-4</f>
        <v>-8</v>
      </c>
      <c r="J132" s="30"/>
      <c r="K132" s="30"/>
      <c r="L132" s="30"/>
      <c r="M132" s="30"/>
      <c r="N132" s="30"/>
      <c r="O132" s="30"/>
      <c r="P132" s="22">
        <f>SUM(H132:O132)</f>
        <v>152</v>
      </c>
      <c r="Q132" s="23">
        <f>S132*E132/R132</f>
        <v>0</v>
      </c>
      <c r="R132" s="29">
        <v>48</v>
      </c>
      <c r="S132" s="43"/>
      <c r="T132" s="26"/>
      <c r="U132" s="26"/>
      <c r="V132" s="26"/>
      <c r="W132" s="26"/>
      <c r="X132" s="26"/>
    </row>
    <row r="133" spans="1:24" hidden="1">
      <c r="A133" s="4" t="s">
        <v>223</v>
      </c>
      <c r="B133" s="27" t="s">
        <v>224</v>
      </c>
      <c r="C133" s="28" t="s">
        <v>33</v>
      </c>
      <c r="D133" s="29">
        <v>6</v>
      </c>
      <c r="E133" s="29">
        <v>16.329999999999998</v>
      </c>
      <c r="F133" s="30">
        <v>3</v>
      </c>
      <c r="G133" s="30">
        <f>+D133*F133</f>
        <v>18</v>
      </c>
      <c r="H133" s="30">
        <f>G133*E133</f>
        <v>293.93999999999994</v>
      </c>
      <c r="I133" s="44">
        <f>+F133*-4</f>
        <v>-12</v>
      </c>
      <c r="J133" s="30"/>
      <c r="K133" s="30"/>
      <c r="L133" s="30"/>
      <c r="M133" s="30"/>
      <c r="N133" s="30"/>
      <c r="O133" s="30"/>
      <c r="P133" s="22">
        <f>SUM(H133:O133)</f>
        <v>281.93999999999994</v>
      </c>
      <c r="Q133" s="23">
        <f>S133*E133/R133</f>
        <v>0</v>
      </c>
      <c r="R133" s="29">
        <v>49</v>
      </c>
      <c r="S133" s="43"/>
      <c r="T133" s="26"/>
      <c r="U133" s="26"/>
      <c r="V133" s="26"/>
      <c r="W133" s="26"/>
      <c r="X133" s="26"/>
    </row>
    <row r="134" spans="1:24" hidden="1">
      <c r="A134" s="4" t="s">
        <v>225</v>
      </c>
      <c r="B134" s="27" t="s">
        <v>226</v>
      </c>
      <c r="C134" s="28" t="s">
        <v>33</v>
      </c>
      <c r="D134" s="29">
        <v>6</v>
      </c>
      <c r="E134" s="29">
        <v>16.329999999999998</v>
      </c>
      <c r="F134" s="30">
        <v>3</v>
      </c>
      <c r="G134" s="30">
        <f>+D134*F134</f>
        <v>18</v>
      </c>
      <c r="H134" s="30">
        <f>G134*E134</f>
        <v>293.93999999999994</v>
      </c>
      <c r="I134" s="44">
        <f>+F134*-4</f>
        <v>-12</v>
      </c>
      <c r="J134" s="30"/>
      <c r="K134" s="30"/>
      <c r="L134" s="30"/>
      <c r="M134" s="30"/>
      <c r="N134" s="30"/>
      <c r="O134" s="30"/>
      <c r="P134" s="22">
        <f>SUM(H134:O134)</f>
        <v>281.93999999999994</v>
      </c>
      <c r="Q134" s="23">
        <f>S134*E134/R134</f>
        <v>0</v>
      </c>
      <c r="R134" s="29">
        <v>49</v>
      </c>
      <c r="S134" s="43"/>
      <c r="T134" s="26"/>
      <c r="U134" s="26"/>
      <c r="V134" s="26"/>
      <c r="W134" s="26"/>
      <c r="X134" s="26"/>
    </row>
    <row r="135" spans="1:24" hidden="1">
      <c r="A135" s="4" t="s">
        <v>227</v>
      </c>
      <c r="B135" s="27" t="s">
        <v>228</v>
      </c>
      <c r="C135" s="28" t="s">
        <v>33</v>
      </c>
      <c r="D135" s="29">
        <v>6</v>
      </c>
      <c r="E135" s="29">
        <v>16.329999999999998</v>
      </c>
      <c r="F135" s="30">
        <v>3</v>
      </c>
      <c r="G135" s="30">
        <f>+D135*F135</f>
        <v>18</v>
      </c>
      <c r="H135" s="30">
        <f>G135*E135</f>
        <v>293.93999999999994</v>
      </c>
      <c r="I135" s="44">
        <f>+F135*-4</f>
        <v>-12</v>
      </c>
      <c r="J135" s="30"/>
      <c r="K135" s="30"/>
      <c r="L135" s="30"/>
      <c r="M135" s="30"/>
      <c r="N135" s="30"/>
      <c r="O135" s="30"/>
      <c r="P135" s="22">
        <f>SUM(H135:O135)</f>
        <v>281.93999999999994</v>
      </c>
      <c r="Q135" s="23">
        <f>S135*E135/R135</f>
        <v>0</v>
      </c>
      <c r="R135" s="29">
        <v>49</v>
      </c>
      <c r="S135" s="43"/>
      <c r="T135" s="26"/>
      <c r="U135" s="26"/>
      <c r="V135" s="26"/>
      <c r="W135" s="26"/>
      <c r="X135" s="26"/>
    </row>
    <row r="136" spans="1:24" hidden="1">
      <c r="A136" s="4" t="s">
        <v>229</v>
      </c>
      <c r="B136" s="27" t="s">
        <v>230</v>
      </c>
      <c r="C136" s="28" t="s">
        <v>33</v>
      </c>
      <c r="D136" s="29">
        <v>6</v>
      </c>
      <c r="E136" s="29">
        <v>16.329999999999998</v>
      </c>
      <c r="F136" s="30">
        <v>3</v>
      </c>
      <c r="G136" s="30">
        <f>+D136*F136</f>
        <v>18</v>
      </c>
      <c r="H136" s="30">
        <f>G136*E136</f>
        <v>293.93999999999994</v>
      </c>
      <c r="I136" s="44">
        <f>+F136*-4</f>
        <v>-12</v>
      </c>
      <c r="J136" s="30"/>
      <c r="K136" s="30"/>
      <c r="L136" s="30"/>
      <c r="M136" s="30"/>
      <c r="N136" s="30"/>
      <c r="O136" s="30"/>
      <c r="P136" s="22">
        <f>SUM(H136:O136)</f>
        <v>281.93999999999994</v>
      </c>
      <c r="Q136" s="23">
        <f>S136*E136/R136</f>
        <v>0</v>
      </c>
      <c r="R136" s="29">
        <v>49</v>
      </c>
      <c r="S136" s="43"/>
      <c r="T136" s="26"/>
      <c r="U136" s="26"/>
      <c r="V136" s="26"/>
      <c r="W136" s="26"/>
      <c r="X136" s="26"/>
    </row>
    <row r="137" spans="1:24" hidden="1">
      <c r="A137" s="4" t="s">
        <v>231</v>
      </c>
      <c r="B137" s="27" t="s">
        <v>232</v>
      </c>
      <c r="C137" s="28" t="s">
        <v>33</v>
      </c>
      <c r="D137" s="29">
        <v>6</v>
      </c>
      <c r="E137" s="29">
        <v>16.329999999999998</v>
      </c>
      <c r="F137" s="30">
        <v>3</v>
      </c>
      <c r="G137" s="30">
        <f>+D137*F137</f>
        <v>18</v>
      </c>
      <c r="H137" s="30">
        <f>G137*E137</f>
        <v>293.93999999999994</v>
      </c>
      <c r="I137" s="44">
        <f>+F137*-4</f>
        <v>-12</v>
      </c>
      <c r="J137" s="30"/>
      <c r="K137" s="30"/>
      <c r="L137" s="30"/>
      <c r="M137" s="30"/>
      <c r="N137" s="30"/>
      <c r="O137" s="30"/>
      <c r="P137" s="22">
        <f>SUM(H137:O137)</f>
        <v>281.93999999999994</v>
      </c>
      <c r="Q137" s="23">
        <f>S137*E137/R137</f>
        <v>0</v>
      </c>
      <c r="R137" s="29">
        <v>49</v>
      </c>
      <c r="S137" s="43"/>
      <c r="T137" s="26"/>
      <c r="U137" s="26"/>
      <c r="V137" s="26"/>
      <c r="W137" s="26"/>
      <c r="X137" s="26"/>
    </row>
    <row r="138" spans="1:24" hidden="1">
      <c r="A138" s="4" t="s">
        <v>233</v>
      </c>
      <c r="B138" s="27" t="s">
        <v>234</v>
      </c>
      <c r="C138" s="28" t="s">
        <v>33</v>
      </c>
      <c r="D138" s="29">
        <v>6</v>
      </c>
      <c r="E138" s="29">
        <v>16.329999999999998</v>
      </c>
      <c r="F138" s="30">
        <v>3</v>
      </c>
      <c r="G138" s="30">
        <f>+D138*F138</f>
        <v>18</v>
      </c>
      <c r="H138" s="30">
        <f>G138*E138</f>
        <v>293.93999999999994</v>
      </c>
      <c r="I138" s="44">
        <f>+F138*-4</f>
        <v>-12</v>
      </c>
      <c r="J138" s="30"/>
      <c r="K138" s="30"/>
      <c r="L138" s="30"/>
      <c r="M138" s="30"/>
      <c r="N138" s="30"/>
      <c r="O138" s="30"/>
      <c r="P138" s="22">
        <f>SUM(H138:O138)</f>
        <v>281.93999999999994</v>
      </c>
      <c r="Q138" s="23">
        <f>S138*E138/R138</f>
        <v>0</v>
      </c>
      <c r="R138" s="29">
        <v>49</v>
      </c>
      <c r="S138" s="43"/>
      <c r="T138" s="26"/>
      <c r="U138" s="26"/>
      <c r="V138" s="26"/>
      <c r="W138" s="26"/>
      <c r="X138" s="26"/>
    </row>
    <row r="139" spans="1:24" hidden="1">
      <c r="A139" s="4" t="s">
        <v>235</v>
      </c>
      <c r="B139" s="27" t="s">
        <v>236</v>
      </c>
      <c r="C139" s="28" t="s">
        <v>33</v>
      </c>
      <c r="D139" s="29">
        <v>6</v>
      </c>
      <c r="E139" s="29">
        <v>16.329999999999998</v>
      </c>
      <c r="F139" s="30">
        <v>3</v>
      </c>
      <c r="G139" s="30">
        <f>+D139*F139</f>
        <v>18</v>
      </c>
      <c r="H139" s="30">
        <f>G139*E139</f>
        <v>293.93999999999994</v>
      </c>
      <c r="I139" s="44">
        <f>+F139*-4</f>
        <v>-12</v>
      </c>
      <c r="J139" s="30"/>
      <c r="K139" s="30"/>
      <c r="L139" s="30"/>
      <c r="M139" s="30"/>
      <c r="N139" s="30"/>
      <c r="O139" s="30"/>
      <c r="P139" s="22">
        <f>SUM(H139:O139)</f>
        <v>281.93999999999994</v>
      </c>
      <c r="Q139" s="23">
        <f>S139*E139/R139</f>
        <v>0</v>
      </c>
      <c r="R139" s="29">
        <v>49</v>
      </c>
      <c r="S139" s="43"/>
      <c r="T139" s="26"/>
      <c r="U139" s="26"/>
      <c r="V139" s="26"/>
      <c r="W139" s="26"/>
      <c r="X139" s="26"/>
    </row>
    <row r="140" spans="1:24" hidden="1">
      <c r="A140" s="4" t="s">
        <v>237</v>
      </c>
      <c r="B140" s="27" t="s">
        <v>238</v>
      </c>
      <c r="C140" s="28" t="s">
        <v>33</v>
      </c>
      <c r="D140" s="29">
        <v>6</v>
      </c>
      <c r="E140" s="29">
        <v>16.329999999999998</v>
      </c>
      <c r="F140" s="30">
        <v>3</v>
      </c>
      <c r="G140" s="30">
        <f>+D140*F140</f>
        <v>18</v>
      </c>
      <c r="H140" s="30">
        <f>G140*E140</f>
        <v>293.93999999999994</v>
      </c>
      <c r="I140" s="44">
        <f>+F140*-4</f>
        <v>-12</v>
      </c>
      <c r="J140" s="30"/>
      <c r="K140" s="30"/>
      <c r="L140" s="30"/>
      <c r="M140" s="30"/>
      <c r="N140" s="30"/>
      <c r="O140" s="30"/>
      <c r="P140" s="22">
        <f>SUM(H140:O140)</f>
        <v>281.93999999999994</v>
      </c>
      <c r="Q140" s="23">
        <f>S140*E140/R140</f>
        <v>0</v>
      </c>
      <c r="R140" s="29">
        <v>49</v>
      </c>
      <c r="S140" s="43"/>
      <c r="T140" s="26"/>
      <c r="U140" s="26"/>
      <c r="V140" s="26"/>
      <c r="W140" s="26"/>
      <c r="X140" s="26"/>
    </row>
    <row r="141" spans="1:24" hidden="1">
      <c r="A141" s="4" t="s">
        <v>239</v>
      </c>
      <c r="B141" s="27" t="s">
        <v>240</v>
      </c>
      <c r="C141" s="28" t="s">
        <v>33</v>
      </c>
      <c r="D141" s="29">
        <v>6</v>
      </c>
      <c r="E141" s="29">
        <v>16.329999999999998</v>
      </c>
      <c r="F141" s="30">
        <v>3</v>
      </c>
      <c r="G141" s="30">
        <f>+D141*F141</f>
        <v>18</v>
      </c>
      <c r="H141" s="30">
        <f>G141*E141</f>
        <v>293.93999999999994</v>
      </c>
      <c r="I141" s="44">
        <f>+F141*-4</f>
        <v>-12</v>
      </c>
      <c r="J141" s="30"/>
      <c r="K141" s="30"/>
      <c r="L141" s="30"/>
      <c r="M141" s="30"/>
      <c r="N141" s="30"/>
      <c r="O141" s="30"/>
      <c r="P141" s="22">
        <f>SUM(H141:O141)</f>
        <v>281.93999999999994</v>
      </c>
      <c r="Q141" s="23">
        <f>S141*E141/R141</f>
        <v>0</v>
      </c>
      <c r="R141" s="29">
        <v>49</v>
      </c>
      <c r="S141" s="43"/>
      <c r="T141" s="26"/>
      <c r="U141" s="26"/>
      <c r="V141" s="26"/>
      <c r="W141" s="26"/>
      <c r="X141" s="26"/>
    </row>
    <row r="142" spans="1:24" hidden="1">
      <c r="A142" s="4" t="s">
        <v>241</v>
      </c>
      <c r="B142" s="27" t="s">
        <v>242</v>
      </c>
      <c r="C142" s="28" t="s">
        <v>33</v>
      </c>
      <c r="D142" s="29">
        <v>6</v>
      </c>
      <c r="E142" s="29">
        <v>16.329999999999998</v>
      </c>
      <c r="F142" s="30">
        <v>3</v>
      </c>
      <c r="G142" s="30">
        <f>+D142*F142</f>
        <v>18</v>
      </c>
      <c r="H142" s="30">
        <f>G142*E142</f>
        <v>293.93999999999994</v>
      </c>
      <c r="I142" s="44">
        <f>+F142*-4</f>
        <v>-12</v>
      </c>
      <c r="J142" s="30"/>
      <c r="K142" s="30"/>
      <c r="L142" s="30"/>
      <c r="M142" s="30"/>
      <c r="N142" s="30"/>
      <c r="O142" s="30"/>
      <c r="P142" s="22">
        <f>SUM(H142:O142)</f>
        <v>281.93999999999994</v>
      </c>
      <c r="Q142" s="23">
        <f>S142*E142/R142</f>
        <v>0</v>
      </c>
      <c r="R142" s="29">
        <v>49</v>
      </c>
      <c r="S142" s="43"/>
      <c r="T142" s="26"/>
      <c r="U142" s="26"/>
      <c r="V142" s="26"/>
      <c r="W142" s="26"/>
      <c r="X142" s="26"/>
    </row>
    <row r="143" spans="1:24" hidden="1">
      <c r="A143" s="4" t="s">
        <v>243</v>
      </c>
      <c r="B143" s="65" t="s">
        <v>244</v>
      </c>
      <c r="C143" s="66"/>
      <c r="D143" s="66"/>
      <c r="E143" s="66"/>
      <c r="F143" s="30">
        <v>0</v>
      </c>
      <c r="G143" s="30"/>
      <c r="H143" s="30">
        <v>25</v>
      </c>
      <c r="I143" s="30"/>
      <c r="J143" s="30"/>
      <c r="K143" s="30"/>
      <c r="L143" s="30"/>
      <c r="M143" s="30"/>
      <c r="N143" s="30"/>
      <c r="O143" s="56"/>
      <c r="P143" s="22">
        <f>SUM(H143:O143)</f>
        <v>25</v>
      </c>
      <c r="Q143" s="23">
        <v>0</v>
      </c>
      <c r="R143" s="66"/>
      <c r="S143" s="31"/>
      <c r="T143" s="26"/>
      <c r="U143" s="26"/>
      <c r="V143" s="26"/>
      <c r="W143" s="26"/>
      <c r="X143" s="26"/>
    </row>
    <row r="144" spans="1:24" hidden="1">
      <c r="A144" s="4" t="s">
        <v>245</v>
      </c>
      <c r="B144" s="27" t="s">
        <v>246</v>
      </c>
      <c r="C144" s="28" t="s">
        <v>19</v>
      </c>
      <c r="D144" s="29">
        <v>5</v>
      </c>
      <c r="E144" s="29">
        <v>17.329999999999998</v>
      </c>
      <c r="F144" s="30">
        <v>7.6</v>
      </c>
      <c r="G144" s="30">
        <f>+D144*F144</f>
        <v>38</v>
      </c>
      <c r="H144" s="30">
        <f>G144*E144</f>
        <v>658.54</v>
      </c>
      <c r="I144" s="44">
        <f>+F144*-4</f>
        <v>-30.4</v>
      </c>
      <c r="J144" s="67"/>
      <c r="K144" s="67"/>
      <c r="L144" s="32"/>
      <c r="M144" s="32"/>
      <c r="N144" s="32"/>
      <c r="O144" s="30"/>
      <c r="P144" s="22">
        <f>SUM(H144:O144)</f>
        <v>628.14</v>
      </c>
      <c r="Q144" s="23">
        <f>S144*E144/R144</f>
        <v>48.823942307692306</v>
      </c>
      <c r="R144" s="29">
        <v>52</v>
      </c>
      <c r="S144" s="33">
        <v>146.5</v>
      </c>
      <c r="T144" s="26"/>
      <c r="U144" s="26"/>
      <c r="V144" s="26"/>
      <c r="W144" s="26"/>
      <c r="X144" s="26"/>
    </row>
    <row r="145" spans="1:24" hidden="1">
      <c r="B145" s="27" t="s">
        <v>246</v>
      </c>
      <c r="C145" s="28" t="s">
        <v>247</v>
      </c>
      <c r="D145" s="29">
        <v>1</v>
      </c>
      <c r="E145" s="61">
        <v>7.3289999999999997</v>
      </c>
      <c r="F145" s="30">
        <v>3</v>
      </c>
      <c r="G145" s="30">
        <f>+D145*F145</f>
        <v>3</v>
      </c>
      <c r="H145" s="30">
        <f>G145*E145</f>
        <v>21.986999999999998</v>
      </c>
      <c r="I145" s="30"/>
      <c r="J145" s="67"/>
      <c r="K145" s="67"/>
      <c r="L145" s="32"/>
      <c r="M145" s="32"/>
      <c r="N145" s="32"/>
      <c r="O145" s="30"/>
      <c r="P145" s="22">
        <f>SUM(H145:O145)</f>
        <v>21.986999999999998</v>
      </c>
      <c r="Q145" s="23">
        <f>S145*E145/R145</f>
        <v>0</v>
      </c>
      <c r="R145" s="29">
        <v>22</v>
      </c>
      <c r="S145" s="33">
        <v>0</v>
      </c>
      <c r="T145" s="26"/>
      <c r="U145" s="26"/>
      <c r="V145" s="26"/>
      <c r="W145" s="26"/>
      <c r="X145" s="26"/>
    </row>
    <row r="146" spans="1:24" hidden="1">
      <c r="A146" s="4" t="s">
        <v>248</v>
      </c>
      <c r="B146" s="27" t="s">
        <v>249</v>
      </c>
      <c r="C146" s="28" t="s">
        <v>19</v>
      </c>
      <c r="D146" s="29">
        <v>5</v>
      </c>
      <c r="E146" s="29">
        <v>17.329999999999998</v>
      </c>
      <c r="F146" s="30">
        <v>6</v>
      </c>
      <c r="G146" s="30">
        <f>+D146*F146</f>
        <v>30</v>
      </c>
      <c r="H146" s="30">
        <f>G146*E146</f>
        <v>519.9</v>
      </c>
      <c r="I146" s="44">
        <f>+F146*-4</f>
        <v>-24</v>
      </c>
      <c r="J146" s="67"/>
      <c r="K146" s="67"/>
      <c r="L146" s="32"/>
      <c r="M146" s="32"/>
      <c r="N146" s="32"/>
      <c r="O146" s="30"/>
      <c r="P146" s="22">
        <f>SUM(H146:O146)</f>
        <v>495.9</v>
      </c>
      <c r="Q146" s="23">
        <f>S146*E146/R146</f>
        <v>49.990384615384606</v>
      </c>
      <c r="R146" s="29">
        <v>52</v>
      </c>
      <c r="S146" s="33">
        <v>150</v>
      </c>
      <c r="T146" s="26"/>
      <c r="U146" s="26"/>
      <c r="V146" s="26"/>
      <c r="W146" s="26"/>
      <c r="X146" s="26"/>
    </row>
    <row r="147" spans="1:24" hidden="1">
      <c r="A147" s="4" t="s">
        <v>250</v>
      </c>
      <c r="B147" s="27" t="s">
        <v>251</v>
      </c>
      <c r="C147" s="28" t="s">
        <v>19</v>
      </c>
      <c r="D147" s="29">
        <v>5</v>
      </c>
      <c r="E147" s="29">
        <v>17.329999999999998</v>
      </c>
      <c r="F147" s="30">
        <v>1</v>
      </c>
      <c r="G147" s="30">
        <f>+D147*F147</f>
        <v>5</v>
      </c>
      <c r="H147" s="30">
        <f>G147*E147</f>
        <v>86.649999999999991</v>
      </c>
      <c r="I147" s="44">
        <f>+F147*-4</f>
        <v>-4</v>
      </c>
      <c r="J147" s="67"/>
      <c r="K147" s="67"/>
      <c r="L147" s="32"/>
      <c r="M147" s="32"/>
      <c r="N147" s="32"/>
      <c r="O147" s="30"/>
      <c r="P147" s="22">
        <f>SUM(H147:O147)</f>
        <v>82.649999999999991</v>
      </c>
      <c r="Q147" s="23">
        <f>S147*E147/R147</f>
        <v>18.329807692307689</v>
      </c>
      <c r="R147" s="29">
        <v>52</v>
      </c>
      <c r="S147" s="33">
        <v>55</v>
      </c>
      <c r="T147" s="26"/>
      <c r="U147" s="26"/>
      <c r="V147" s="26"/>
      <c r="W147" s="26"/>
      <c r="X147" s="26"/>
    </row>
    <row r="148" spans="1:24" hidden="1">
      <c r="B148" s="27" t="s">
        <v>251</v>
      </c>
      <c r="C148" s="28" t="s">
        <v>252</v>
      </c>
      <c r="D148" s="29">
        <v>3</v>
      </c>
      <c r="E148" s="29">
        <v>17.329999999999998</v>
      </c>
      <c r="F148" s="30">
        <v>1</v>
      </c>
      <c r="G148" s="30">
        <f>+D148*F148</f>
        <v>3</v>
      </c>
      <c r="H148" s="30">
        <f>G148*E148</f>
        <v>51.989999999999995</v>
      </c>
      <c r="I148" s="32"/>
      <c r="J148" s="32"/>
      <c r="K148" s="32"/>
      <c r="L148" s="32"/>
      <c r="M148" s="32"/>
      <c r="N148" s="32"/>
      <c r="O148" s="32"/>
      <c r="P148" s="22">
        <f>SUM(H148:O148)</f>
        <v>51.989999999999995</v>
      </c>
      <c r="Q148" s="23">
        <f>S148*E148/R148</f>
        <v>0</v>
      </c>
      <c r="R148" s="29">
        <v>52</v>
      </c>
      <c r="S148" s="33">
        <v>0</v>
      </c>
      <c r="T148" s="26"/>
      <c r="U148" s="26"/>
      <c r="V148" s="26"/>
      <c r="W148" s="26"/>
      <c r="X148" s="26"/>
    </row>
    <row r="149" spans="1:24" hidden="1">
      <c r="A149" s="4" t="s">
        <v>253</v>
      </c>
      <c r="B149" s="27" t="s">
        <v>254</v>
      </c>
      <c r="C149" s="28" t="s">
        <v>255</v>
      </c>
      <c r="D149" s="29">
        <v>2</v>
      </c>
      <c r="E149" s="29">
        <v>17.329999999999998</v>
      </c>
      <c r="F149" s="30">
        <v>1</v>
      </c>
      <c r="G149" s="30">
        <f>+D149*F149</f>
        <v>2</v>
      </c>
      <c r="H149" s="30">
        <f>G149*E149</f>
        <v>34.659999999999997</v>
      </c>
      <c r="I149" s="32"/>
      <c r="J149" s="32"/>
      <c r="K149" s="32"/>
      <c r="L149" s="32"/>
      <c r="M149" s="32"/>
      <c r="N149" s="32"/>
      <c r="O149" s="32"/>
      <c r="P149" s="22">
        <f>SUM(H149:O149)</f>
        <v>34.659999999999997</v>
      </c>
      <c r="Q149" s="23">
        <f>S149*E149/R149</f>
        <v>3.9992307692307687</v>
      </c>
      <c r="R149" s="29">
        <v>52</v>
      </c>
      <c r="S149" s="33">
        <v>12</v>
      </c>
      <c r="T149" s="26"/>
      <c r="U149" s="26"/>
      <c r="V149" s="26"/>
      <c r="W149" s="26"/>
      <c r="X149" s="26"/>
    </row>
    <row r="150" spans="1:24" hidden="1">
      <c r="A150" s="4" t="s">
        <v>256</v>
      </c>
      <c r="B150" s="27" t="s">
        <v>257</v>
      </c>
      <c r="C150" s="28" t="s">
        <v>19</v>
      </c>
      <c r="D150" s="29">
        <v>5</v>
      </c>
      <c r="E150" s="29">
        <v>15.89</v>
      </c>
      <c r="F150" s="30">
        <v>1</v>
      </c>
      <c r="G150" s="30">
        <f>+D150*F150</f>
        <v>5</v>
      </c>
      <c r="H150" s="30">
        <f>G150*E150</f>
        <v>79.45</v>
      </c>
      <c r="I150" s="44">
        <f>+F150*-4</f>
        <v>-4</v>
      </c>
      <c r="J150" s="67"/>
      <c r="K150" s="67"/>
      <c r="L150" s="32"/>
      <c r="M150" s="32"/>
      <c r="N150" s="32"/>
      <c r="O150" s="30"/>
      <c r="P150" s="22">
        <f>SUM(H150:O150)</f>
        <v>75.45</v>
      </c>
      <c r="Q150" s="23">
        <f>S150*E150/R150</f>
        <v>2.6666666666666665</v>
      </c>
      <c r="R150" s="29">
        <v>47.67</v>
      </c>
      <c r="S150" s="33">
        <v>8</v>
      </c>
      <c r="T150" s="26"/>
      <c r="U150" s="26"/>
      <c r="V150" s="26"/>
      <c r="W150" s="26"/>
      <c r="X150" s="26"/>
    </row>
    <row r="151" spans="1:24" hidden="1">
      <c r="A151" s="4" t="s">
        <v>258</v>
      </c>
      <c r="B151" s="27" t="s">
        <v>259</v>
      </c>
      <c r="C151" s="28" t="s">
        <v>19</v>
      </c>
      <c r="D151" s="29">
        <v>5</v>
      </c>
      <c r="E151" s="29">
        <v>17.329999999999998</v>
      </c>
      <c r="F151" s="30">
        <v>2</v>
      </c>
      <c r="G151" s="30">
        <f>+D151*F151</f>
        <v>10</v>
      </c>
      <c r="H151" s="30">
        <f>G151*E151</f>
        <v>173.29999999999998</v>
      </c>
      <c r="I151" s="44">
        <f>+F151*-4</f>
        <v>-8</v>
      </c>
      <c r="J151" s="67"/>
      <c r="K151" s="67"/>
      <c r="L151" s="32"/>
      <c r="M151" s="32"/>
      <c r="N151" s="32"/>
      <c r="O151" s="30"/>
      <c r="P151" s="22">
        <f>SUM(H151:O151)</f>
        <v>165.29999999999998</v>
      </c>
      <c r="Q151" s="23">
        <f>S151*E151/R151</f>
        <v>4.9990384615384613</v>
      </c>
      <c r="R151" s="29">
        <v>52</v>
      </c>
      <c r="S151" s="33">
        <v>15</v>
      </c>
      <c r="T151" s="26"/>
      <c r="U151" s="26"/>
      <c r="V151" s="26"/>
      <c r="W151" s="26"/>
      <c r="X151" s="26"/>
    </row>
    <row r="152" spans="1:24" hidden="1">
      <c r="A152" s="4" t="s">
        <v>260</v>
      </c>
      <c r="B152" s="27" t="s">
        <v>261</v>
      </c>
      <c r="C152" s="28" t="s">
        <v>19</v>
      </c>
      <c r="D152" s="29">
        <v>5</v>
      </c>
      <c r="E152" s="29">
        <v>17.329999999999998</v>
      </c>
      <c r="F152" s="30">
        <v>6</v>
      </c>
      <c r="G152" s="30">
        <f>+D152*F152</f>
        <v>30</v>
      </c>
      <c r="H152" s="30">
        <f>G152*E152</f>
        <v>519.9</v>
      </c>
      <c r="I152" s="44">
        <f>+F152*-4</f>
        <v>-24</v>
      </c>
      <c r="J152" s="67"/>
      <c r="K152" s="67"/>
      <c r="L152" s="32"/>
      <c r="M152" s="32"/>
      <c r="N152" s="32"/>
      <c r="O152" s="30"/>
      <c r="P152" s="22">
        <f>SUM(H152:O152)</f>
        <v>495.9</v>
      </c>
      <c r="Q152" s="23">
        <f>S152*E152/R152</f>
        <v>3.9992307692307687</v>
      </c>
      <c r="R152" s="29">
        <v>52</v>
      </c>
      <c r="S152" s="33">
        <v>12</v>
      </c>
      <c r="T152" s="26"/>
      <c r="U152" s="26"/>
      <c r="V152" s="26"/>
      <c r="W152" s="26"/>
      <c r="X152" s="26"/>
    </row>
    <row r="153" spans="1:24" hidden="1">
      <c r="A153" s="4" t="s">
        <v>262</v>
      </c>
      <c r="B153" s="27" t="s">
        <v>263</v>
      </c>
      <c r="C153" s="28" t="s">
        <v>19</v>
      </c>
      <c r="D153" s="29">
        <v>5</v>
      </c>
      <c r="E153" s="29">
        <v>17.329999999999998</v>
      </c>
      <c r="F153" s="30">
        <v>8</v>
      </c>
      <c r="G153" s="30">
        <f>+D153*F153</f>
        <v>40</v>
      </c>
      <c r="H153" s="30">
        <f>G153*E153</f>
        <v>693.19999999999993</v>
      </c>
      <c r="I153" s="44">
        <f>+F153*-4</f>
        <v>-32</v>
      </c>
      <c r="J153" s="67"/>
      <c r="K153" s="67"/>
      <c r="L153" s="32"/>
      <c r="M153" s="32"/>
      <c r="N153" s="32"/>
      <c r="O153" s="30"/>
      <c r="P153" s="22">
        <f>SUM(H153:O153)</f>
        <v>661.19999999999993</v>
      </c>
      <c r="Q153" s="23">
        <f>S153*E153/R153</f>
        <v>64.987499999999983</v>
      </c>
      <c r="R153" s="29">
        <v>52</v>
      </c>
      <c r="S153" s="33">
        <v>195</v>
      </c>
      <c r="T153" s="26"/>
      <c r="U153" s="26"/>
      <c r="V153" s="26"/>
      <c r="W153" s="26"/>
      <c r="X153" s="26"/>
    </row>
    <row r="154" spans="1:24" hidden="1">
      <c r="A154" s="4" t="s">
        <v>264</v>
      </c>
      <c r="B154" s="65" t="s">
        <v>265</v>
      </c>
      <c r="C154" s="66"/>
      <c r="D154" s="30"/>
      <c r="E154" s="30"/>
      <c r="F154" s="30"/>
      <c r="G154" s="30"/>
      <c r="H154" s="30">
        <v>850</v>
      </c>
      <c r="I154" s="30"/>
      <c r="J154" s="30"/>
      <c r="K154" s="30"/>
      <c r="L154" s="56"/>
      <c r="M154" s="56"/>
      <c r="N154" s="56"/>
      <c r="O154" s="56"/>
      <c r="P154" s="22">
        <f>SUM(H154:O154)</f>
        <v>850</v>
      </c>
      <c r="Q154" s="23">
        <v>0</v>
      </c>
      <c r="R154" s="30"/>
      <c r="S154" s="33">
        <v>0</v>
      </c>
      <c r="T154" s="26"/>
      <c r="U154" s="26"/>
      <c r="V154" s="26"/>
      <c r="W154" s="26"/>
      <c r="X154" s="26"/>
    </row>
    <row r="155" spans="1:24" hidden="1">
      <c r="A155" s="4" t="s">
        <v>266</v>
      </c>
      <c r="B155" s="45" t="s">
        <v>267</v>
      </c>
      <c r="C155" s="28" t="s">
        <v>19</v>
      </c>
      <c r="D155" s="29">
        <v>5</v>
      </c>
      <c r="E155" s="29">
        <v>17.329999999999998</v>
      </c>
      <c r="F155" s="30">
        <v>10</v>
      </c>
      <c r="G155" s="30">
        <f>+D155*F155</f>
        <v>50</v>
      </c>
      <c r="H155" s="30">
        <f>G155*E155</f>
        <v>866.49999999999989</v>
      </c>
      <c r="I155" s="44">
        <f>+F155*-4</f>
        <v>-40</v>
      </c>
      <c r="J155" s="67"/>
      <c r="K155" s="67"/>
      <c r="L155" s="32"/>
      <c r="M155" s="32"/>
      <c r="N155" s="32"/>
      <c r="O155" s="30"/>
      <c r="P155" s="22">
        <f>SUM(H155:O155)</f>
        <v>826.49999999999989</v>
      </c>
      <c r="Q155" s="23">
        <f>S155*E155/R155</f>
        <v>59.988461538461529</v>
      </c>
      <c r="R155" s="29">
        <v>52</v>
      </c>
      <c r="S155" s="33">
        <v>180</v>
      </c>
      <c r="T155" s="26"/>
      <c r="U155" s="26"/>
      <c r="V155" s="26"/>
      <c r="W155" s="26"/>
      <c r="X155" s="26"/>
    </row>
    <row r="156" spans="1:24" hidden="1">
      <c r="A156" s="4" t="s">
        <v>268</v>
      </c>
      <c r="B156" s="27" t="s">
        <v>269</v>
      </c>
      <c r="C156" s="28" t="s">
        <v>19</v>
      </c>
      <c r="D156" s="29">
        <v>5</v>
      </c>
      <c r="E156" s="29">
        <v>15.89</v>
      </c>
      <c r="F156" s="30">
        <v>4</v>
      </c>
      <c r="G156" s="30">
        <f>+D156*F156</f>
        <v>20</v>
      </c>
      <c r="H156" s="30">
        <f>G156*E156</f>
        <v>317.8</v>
      </c>
      <c r="I156" s="44">
        <f>+F156*-4</f>
        <v>-16</v>
      </c>
      <c r="J156" s="67"/>
      <c r="K156" s="67"/>
      <c r="L156" s="56"/>
      <c r="M156" s="56"/>
      <c r="N156" s="56"/>
      <c r="O156" s="30"/>
      <c r="P156" s="22">
        <f>SUM(H156:O156)</f>
        <v>301.8</v>
      </c>
      <c r="Q156" s="23">
        <f>S156*E156/R156</f>
        <v>19</v>
      </c>
      <c r="R156" s="61">
        <v>47.67</v>
      </c>
      <c r="S156" s="33">
        <v>57</v>
      </c>
      <c r="T156" s="26"/>
      <c r="U156" s="26"/>
      <c r="V156" s="26"/>
      <c r="W156" s="26"/>
      <c r="X156" s="26"/>
    </row>
    <row r="157" spans="1:24" hidden="1">
      <c r="A157" s="4" t="s">
        <v>270</v>
      </c>
      <c r="B157" s="27" t="s">
        <v>271</v>
      </c>
      <c r="C157" s="28" t="s">
        <v>19</v>
      </c>
      <c r="D157" s="29">
        <v>5</v>
      </c>
      <c r="E157" s="29">
        <v>15.89</v>
      </c>
      <c r="F157" s="30">
        <v>4</v>
      </c>
      <c r="G157" s="30">
        <f>+D157*F157</f>
        <v>20</v>
      </c>
      <c r="H157" s="30">
        <f>G157*E157</f>
        <v>317.8</v>
      </c>
      <c r="I157" s="44">
        <f>+F157*-4</f>
        <v>-16</v>
      </c>
      <c r="J157" s="67"/>
      <c r="K157" s="67"/>
      <c r="L157" s="56"/>
      <c r="M157" s="56"/>
      <c r="N157" s="56"/>
      <c r="O157" s="30"/>
      <c r="P157" s="22">
        <f>SUM(H157:O157)</f>
        <v>301.8</v>
      </c>
      <c r="Q157" s="23">
        <f>S157*E157/R157</f>
        <v>24.333333333333332</v>
      </c>
      <c r="R157" s="61">
        <v>47.67</v>
      </c>
      <c r="S157" s="33">
        <v>73</v>
      </c>
      <c r="T157" s="26"/>
      <c r="U157" s="26"/>
      <c r="V157" s="26"/>
      <c r="W157" s="26"/>
      <c r="X157" s="26"/>
    </row>
    <row r="158" spans="1:24" hidden="1">
      <c r="A158" s="4" t="s">
        <v>272</v>
      </c>
      <c r="B158" s="27" t="s">
        <v>273</v>
      </c>
      <c r="C158" s="28" t="s">
        <v>19</v>
      </c>
      <c r="D158" s="29">
        <v>5</v>
      </c>
      <c r="E158" s="29">
        <v>15.89</v>
      </c>
      <c r="F158" s="30">
        <v>5</v>
      </c>
      <c r="G158" s="30">
        <f>+D158*F158</f>
        <v>25</v>
      </c>
      <c r="H158" s="30">
        <f>G158*E158</f>
        <v>397.25</v>
      </c>
      <c r="I158" s="44">
        <f>+F158*-4</f>
        <v>-20</v>
      </c>
      <c r="J158" s="67"/>
      <c r="K158" s="67"/>
      <c r="L158" s="56"/>
      <c r="M158" s="56"/>
      <c r="N158" s="56"/>
      <c r="O158" s="30"/>
      <c r="P158" s="22">
        <f>SUM(H158:O158)</f>
        <v>377.25</v>
      </c>
      <c r="Q158" s="23">
        <f>S158*E158/R158</f>
        <v>11.999999999999998</v>
      </c>
      <c r="R158" s="61">
        <v>47.67</v>
      </c>
      <c r="S158" s="33">
        <v>36</v>
      </c>
      <c r="T158" s="26"/>
      <c r="U158" s="26"/>
      <c r="V158" s="26"/>
      <c r="W158" s="26"/>
      <c r="X158" s="26"/>
    </row>
    <row r="159" spans="1:24" hidden="1">
      <c r="A159" s="4" t="s">
        <v>274</v>
      </c>
      <c r="B159" s="27" t="s">
        <v>275</v>
      </c>
      <c r="C159" s="28" t="s">
        <v>19</v>
      </c>
      <c r="D159" s="29">
        <v>5</v>
      </c>
      <c r="E159" s="29">
        <v>15.89</v>
      </c>
      <c r="F159" s="30">
        <v>1</v>
      </c>
      <c r="G159" s="30">
        <f>+D159*F159</f>
        <v>5</v>
      </c>
      <c r="H159" s="30">
        <f>G159*E159</f>
        <v>79.45</v>
      </c>
      <c r="I159" s="44">
        <f>+F159*-4</f>
        <v>-4</v>
      </c>
      <c r="J159" s="67"/>
      <c r="K159" s="67"/>
      <c r="L159" s="56"/>
      <c r="M159" s="56"/>
      <c r="N159" s="56"/>
      <c r="O159" s="30"/>
      <c r="P159" s="22">
        <f>SUM(H159:O159)</f>
        <v>75.45</v>
      </c>
      <c r="Q159" s="23">
        <f>S159*E159/R159</f>
        <v>9.3333333333333339</v>
      </c>
      <c r="R159" s="61">
        <v>47.67</v>
      </c>
      <c r="S159" s="33">
        <v>28</v>
      </c>
      <c r="T159" s="26"/>
      <c r="U159" s="26"/>
      <c r="V159" s="26"/>
      <c r="W159" s="26"/>
      <c r="X159" s="26"/>
    </row>
    <row r="160" spans="1:24" hidden="1">
      <c r="A160" s="4" t="s">
        <v>276</v>
      </c>
      <c r="B160" s="27" t="s">
        <v>277</v>
      </c>
      <c r="C160" s="28" t="s">
        <v>19</v>
      </c>
      <c r="D160" s="29">
        <v>5</v>
      </c>
      <c r="E160" s="29">
        <v>15.89</v>
      </c>
      <c r="F160" s="30">
        <v>5</v>
      </c>
      <c r="G160" s="30">
        <f>+D160*F160</f>
        <v>25</v>
      </c>
      <c r="H160" s="30">
        <f>G160*E160</f>
        <v>397.25</v>
      </c>
      <c r="I160" s="44">
        <f>+F160*-4</f>
        <v>-20</v>
      </c>
      <c r="J160" s="67"/>
      <c r="K160" s="67"/>
      <c r="L160" s="56"/>
      <c r="M160" s="56"/>
      <c r="N160" s="56"/>
      <c r="O160" s="30"/>
      <c r="P160" s="22">
        <f>SUM(H160:O160)</f>
        <v>377.25</v>
      </c>
      <c r="Q160" s="23">
        <f>S160*E160/R160</f>
        <v>23.333333333333332</v>
      </c>
      <c r="R160" s="61">
        <v>47.67</v>
      </c>
      <c r="S160" s="33">
        <v>70</v>
      </c>
      <c r="T160" s="26"/>
      <c r="U160" s="26"/>
      <c r="V160" s="26"/>
      <c r="W160" s="26"/>
      <c r="X160" s="26"/>
    </row>
    <row r="161" spans="1:236" hidden="1">
      <c r="B161" s="68" t="s">
        <v>278</v>
      </c>
      <c r="C161" s="28" t="s">
        <v>19</v>
      </c>
      <c r="D161" s="29">
        <v>5</v>
      </c>
      <c r="E161" s="29">
        <v>16.329999999999998</v>
      </c>
      <c r="F161" s="32">
        <v>1.5</v>
      </c>
      <c r="G161" s="30">
        <f>+D161*F161</f>
        <v>7.5</v>
      </c>
      <c r="H161" s="30">
        <f>G161*E161</f>
        <v>122.47499999999999</v>
      </c>
      <c r="I161" s="44">
        <f>+F161*-4</f>
        <v>-6</v>
      </c>
      <c r="J161" s="67"/>
      <c r="K161" s="67"/>
      <c r="L161" s="32"/>
      <c r="M161" s="32"/>
      <c r="N161" s="32"/>
      <c r="O161" s="30"/>
      <c r="P161" s="22">
        <f>SUM(H161:O161)</f>
        <v>116.47499999999999</v>
      </c>
      <c r="Q161" s="23">
        <f>S161*E161/R161</f>
        <v>0</v>
      </c>
      <c r="R161" s="29">
        <v>49</v>
      </c>
      <c r="S161" s="33">
        <v>0</v>
      </c>
      <c r="T161" s="26"/>
      <c r="U161" s="26"/>
      <c r="V161" s="26"/>
      <c r="W161" s="26"/>
      <c r="X161" s="26"/>
    </row>
    <row r="162" spans="1:236" hidden="1">
      <c r="A162" s="4" t="s">
        <v>279</v>
      </c>
      <c r="B162" s="27" t="s">
        <v>280</v>
      </c>
      <c r="C162" s="28" t="s">
        <v>19</v>
      </c>
      <c r="D162" s="29">
        <v>5</v>
      </c>
      <c r="E162" s="61">
        <v>15.89</v>
      </c>
      <c r="F162" s="30">
        <v>8</v>
      </c>
      <c r="G162" s="30">
        <f>+D162*F162</f>
        <v>40</v>
      </c>
      <c r="H162" s="30">
        <f>G162*E162</f>
        <v>635.6</v>
      </c>
      <c r="I162" s="44">
        <f>+F162*-4</f>
        <v>-32</v>
      </c>
      <c r="J162" s="67"/>
      <c r="K162" s="67"/>
      <c r="L162" s="56"/>
      <c r="M162" s="56"/>
      <c r="N162" s="56"/>
      <c r="O162" s="30"/>
      <c r="P162" s="22">
        <f>SUM(H162:O162)</f>
        <v>603.6</v>
      </c>
      <c r="Q162" s="23">
        <f>S162*E162/R162</f>
        <v>23</v>
      </c>
      <c r="R162" s="61">
        <v>47.67</v>
      </c>
      <c r="S162" s="69">
        <v>69</v>
      </c>
      <c r="T162" s="26"/>
      <c r="U162" s="26"/>
      <c r="V162" s="26"/>
      <c r="W162" s="26"/>
      <c r="X162" s="26"/>
    </row>
    <row r="163" spans="1:236" hidden="1">
      <c r="A163" s="4" t="s">
        <v>281</v>
      </c>
      <c r="B163" s="27" t="s">
        <v>282</v>
      </c>
      <c r="C163" s="28" t="s">
        <v>19</v>
      </c>
      <c r="D163" s="29">
        <v>5</v>
      </c>
      <c r="E163" s="29">
        <v>17.329999999999998</v>
      </c>
      <c r="F163" s="30">
        <v>1</v>
      </c>
      <c r="G163" s="30">
        <f>+D163*F163</f>
        <v>5</v>
      </c>
      <c r="H163" s="30">
        <f>G163*E163</f>
        <v>86.649999999999991</v>
      </c>
      <c r="I163" s="44">
        <f>+F163*-4</f>
        <v>-4</v>
      </c>
      <c r="J163" s="67"/>
      <c r="K163" s="67"/>
      <c r="L163" s="32"/>
      <c r="M163" s="32"/>
      <c r="N163" s="32"/>
      <c r="O163" s="30"/>
      <c r="P163" s="22">
        <f>SUM(H163:O163)</f>
        <v>82.649999999999991</v>
      </c>
      <c r="Q163" s="23">
        <f>S163*E163/R163</f>
        <v>0</v>
      </c>
      <c r="R163" s="29">
        <v>52</v>
      </c>
      <c r="S163" s="33">
        <v>0</v>
      </c>
      <c r="T163" s="26"/>
      <c r="U163" s="26"/>
      <c r="V163" s="26"/>
      <c r="W163" s="26"/>
      <c r="X163" s="26"/>
    </row>
    <row r="164" spans="1:236" hidden="1">
      <c r="A164" s="4" t="s">
        <v>283</v>
      </c>
      <c r="B164" s="27" t="s">
        <v>284</v>
      </c>
      <c r="C164" s="70" t="s">
        <v>285</v>
      </c>
      <c r="D164" s="29"/>
      <c r="E164" s="66"/>
      <c r="F164" s="30">
        <v>0</v>
      </c>
      <c r="G164" s="30"/>
      <c r="H164" s="30">
        <v>12.5</v>
      </c>
      <c r="I164" s="30"/>
      <c r="J164" s="30"/>
      <c r="K164" s="30"/>
      <c r="L164" s="32"/>
      <c r="M164" s="32"/>
      <c r="N164" s="32"/>
      <c r="O164" s="32"/>
      <c r="P164" s="22">
        <f>SUM(H164:O164)</f>
        <v>12.5</v>
      </c>
      <c r="Q164" s="23">
        <v>0</v>
      </c>
      <c r="R164" s="66"/>
      <c r="S164" s="39">
        <v>10</v>
      </c>
      <c r="T164" s="26"/>
      <c r="U164" s="26"/>
      <c r="V164" s="26"/>
      <c r="W164" s="26"/>
      <c r="X164" s="26"/>
    </row>
    <row r="165" spans="1:236" hidden="1">
      <c r="A165" s="4" t="s">
        <v>286</v>
      </c>
      <c r="B165" s="27" t="s">
        <v>287</v>
      </c>
      <c r="C165" s="70" t="s">
        <v>285</v>
      </c>
      <c r="D165" s="29"/>
      <c r="E165" s="66"/>
      <c r="F165" s="30"/>
      <c r="G165" s="30"/>
      <c r="H165" s="30">
        <v>12.5</v>
      </c>
      <c r="I165" s="30"/>
      <c r="J165" s="67"/>
      <c r="K165" s="67"/>
      <c r="L165" s="32"/>
      <c r="M165" s="32"/>
      <c r="N165" s="32"/>
      <c r="O165" s="32"/>
      <c r="P165" s="22">
        <f>SUM(H165:O165)</f>
        <v>12.5</v>
      </c>
      <c r="Q165" s="23">
        <v>0</v>
      </c>
      <c r="R165" s="66"/>
      <c r="S165" s="39">
        <v>0</v>
      </c>
      <c r="T165" s="26"/>
      <c r="U165" s="26"/>
      <c r="V165" s="26"/>
      <c r="W165" s="26"/>
      <c r="X165" s="26"/>
    </row>
    <row r="166" spans="1:236" hidden="1">
      <c r="A166" s="2" t="s">
        <v>288</v>
      </c>
      <c r="B166" s="27" t="s">
        <v>289</v>
      </c>
      <c r="C166" s="28" t="s">
        <v>19</v>
      </c>
      <c r="D166" s="29">
        <v>5</v>
      </c>
      <c r="E166" s="29">
        <v>17.329999999999998</v>
      </c>
      <c r="F166" s="30">
        <v>1</v>
      </c>
      <c r="G166" s="30">
        <f>+D166*F166</f>
        <v>5</v>
      </c>
      <c r="H166" s="30">
        <f>+E166*G166</f>
        <v>86.649999999999991</v>
      </c>
      <c r="I166" s="44">
        <f>+F166*-4</f>
        <v>-4</v>
      </c>
      <c r="J166" s="67"/>
      <c r="K166" s="67"/>
      <c r="L166" s="32"/>
      <c r="M166" s="32"/>
      <c r="N166" s="32"/>
      <c r="O166" s="32"/>
      <c r="P166" s="22">
        <f>SUM(H166:O166)</f>
        <v>82.649999999999991</v>
      </c>
      <c r="Q166" s="23">
        <f>S166*E166/R166</f>
        <v>3.3326923076923074</v>
      </c>
      <c r="R166" s="29">
        <v>52</v>
      </c>
      <c r="S166" s="33">
        <v>10</v>
      </c>
      <c r="T166" s="26"/>
      <c r="U166" s="26"/>
      <c r="V166" s="26"/>
      <c r="W166" s="26"/>
      <c r="X166" s="26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</row>
    <row r="167" spans="1:236" hidden="1">
      <c r="A167" s="2" t="s">
        <v>290</v>
      </c>
      <c r="B167" s="27" t="s">
        <v>291</v>
      </c>
      <c r="C167" s="28" t="s">
        <v>292</v>
      </c>
      <c r="D167" s="29">
        <v>2</v>
      </c>
      <c r="E167" s="29">
        <v>17.329999999999998</v>
      </c>
      <c r="F167" s="30">
        <v>1</v>
      </c>
      <c r="G167" s="30">
        <f>+D167*F167</f>
        <v>2</v>
      </c>
      <c r="H167" s="30">
        <f>+E167*G167</f>
        <v>34.659999999999997</v>
      </c>
      <c r="I167" s="30"/>
      <c r="J167" s="30"/>
      <c r="K167" s="30"/>
      <c r="L167" s="32"/>
      <c r="M167" s="32"/>
      <c r="N167" s="32"/>
      <c r="O167" s="32"/>
      <c r="P167" s="22">
        <f>SUM(H167:O167)</f>
        <v>34.659999999999997</v>
      </c>
      <c r="Q167" s="23">
        <f>S167*E167/R167</f>
        <v>2.6661538461538461</v>
      </c>
      <c r="R167" s="29">
        <v>52</v>
      </c>
      <c r="S167" s="71">
        <v>8</v>
      </c>
      <c r="T167" s="26"/>
      <c r="U167" s="26"/>
      <c r="V167" s="26"/>
      <c r="W167" s="26"/>
      <c r="X167" s="26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  <c r="GX167" s="40"/>
      <c r="GY167" s="40"/>
      <c r="GZ167" s="40"/>
      <c r="HA167" s="40"/>
      <c r="HB167" s="40"/>
      <c r="HC167" s="40"/>
      <c r="HD167" s="40"/>
      <c r="HE167" s="40"/>
      <c r="HF167" s="40"/>
      <c r="HG167" s="40"/>
      <c r="HH167" s="40"/>
      <c r="HI167" s="40"/>
      <c r="HJ167" s="40"/>
      <c r="HK167" s="40"/>
      <c r="HL167" s="40"/>
      <c r="HM167" s="40"/>
      <c r="HN167" s="40"/>
      <c r="HO167" s="40"/>
      <c r="HP167" s="40"/>
      <c r="HQ167" s="40"/>
      <c r="HR167" s="40"/>
      <c r="HS167" s="40"/>
      <c r="HT167" s="40"/>
      <c r="HU167" s="40"/>
      <c r="HV167" s="40"/>
      <c r="HW167" s="40"/>
      <c r="HX167" s="40"/>
      <c r="HY167" s="40"/>
      <c r="HZ167" s="40"/>
      <c r="IA167" s="40"/>
      <c r="IB167" s="40"/>
    </row>
    <row r="168" spans="1:236" hidden="1">
      <c r="A168" s="4" t="s">
        <v>293</v>
      </c>
      <c r="B168" s="27" t="s">
        <v>294</v>
      </c>
      <c r="C168" s="28" t="s">
        <v>19</v>
      </c>
      <c r="D168" s="29">
        <v>5</v>
      </c>
      <c r="E168" s="29">
        <v>17.329999999999998</v>
      </c>
      <c r="F168" s="30">
        <v>1</v>
      </c>
      <c r="G168" s="30">
        <f>+D168*F168</f>
        <v>5</v>
      </c>
      <c r="H168" s="30">
        <f>+E168*G168</f>
        <v>86.649999999999991</v>
      </c>
      <c r="I168" s="44">
        <f>+F168*-4</f>
        <v>-4</v>
      </c>
      <c r="J168" s="67"/>
      <c r="K168" s="67"/>
      <c r="L168" s="32"/>
      <c r="M168" s="32"/>
      <c r="N168" s="32"/>
      <c r="O168" s="30"/>
      <c r="P168" s="22">
        <f>SUM(H168:O168)</f>
        <v>82.649999999999991</v>
      </c>
      <c r="Q168" s="23">
        <f>S168*E168/R168</f>
        <v>7.9984615384615374</v>
      </c>
      <c r="R168" s="29">
        <v>52</v>
      </c>
      <c r="S168" s="33">
        <v>24</v>
      </c>
      <c r="T168" s="26"/>
      <c r="U168" s="26"/>
      <c r="V168" s="26"/>
      <c r="W168" s="26"/>
      <c r="X168" s="26"/>
    </row>
    <row r="169" spans="1:236" hidden="1">
      <c r="A169" s="4" t="s">
        <v>295</v>
      </c>
      <c r="B169" s="27" t="s">
        <v>296</v>
      </c>
      <c r="C169" s="72" t="s">
        <v>19</v>
      </c>
      <c r="D169" s="73"/>
      <c r="E169" s="29">
        <v>17.329999999999998</v>
      </c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22">
        <f>SUM(H169:O169)</f>
        <v>0</v>
      </c>
      <c r="Q169" s="23">
        <f>S169*E169/R169</f>
        <v>33.326923076923073</v>
      </c>
      <c r="R169" s="29">
        <v>52</v>
      </c>
      <c r="S169" s="69">
        <v>100</v>
      </c>
      <c r="T169" s="26"/>
      <c r="U169" s="26"/>
      <c r="V169" s="26"/>
      <c r="W169" s="26"/>
      <c r="X169" s="26"/>
    </row>
    <row r="170" spans="1:236" hidden="1">
      <c r="B170" s="74" t="s">
        <v>296</v>
      </c>
      <c r="C170" s="28" t="s">
        <v>297</v>
      </c>
      <c r="D170" s="29"/>
      <c r="E170" s="29">
        <v>52</v>
      </c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22">
        <f>SUM(H170:O170)</f>
        <v>0</v>
      </c>
      <c r="Q170" s="23">
        <f>S170*E170/R170</f>
        <v>32</v>
      </c>
      <c r="R170" s="29">
        <v>52</v>
      </c>
      <c r="S170" s="33">
        <v>32</v>
      </c>
      <c r="T170" s="26"/>
      <c r="U170" s="26"/>
      <c r="V170" s="26"/>
      <c r="W170" s="26"/>
      <c r="X170" s="26"/>
    </row>
    <row r="171" spans="1:236" ht="15.75" hidden="1" customHeight="1">
      <c r="B171" s="174" t="s">
        <v>298</v>
      </c>
      <c r="C171" s="175" t="s">
        <v>299</v>
      </c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6"/>
      <c r="S171" s="39"/>
      <c r="T171" s="26"/>
      <c r="U171" s="26"/>
      <c r="V171" s="26"/>
      <c r="W171" s="26"/>
      <c r="X171" s="26"/>
    </row>
    <row r="172" spans="1:236" hidden="1">
      <c r="B172" s="174"/>
      <c r="C172" s="1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6"/>
      <c r="S172" s="39"/>
      <c r="T172" s="26"/>
      <c r="U172" s="26"/>
      <c r="V172" s="26"/>
      <c r="W172" s="26"/>
      <c r="X172" s="26"/>
    </row>
    <row r="173" spans="1:236" hidden="1">
      <c r="B173" s="77"/>
      <c r="C173" s="78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6"/>
      <c r="S173" s="39"/>
      <c r="T173" s="26"/>
      <c r="U173" s="26"/>
      <c r="V173" s="26"/>
      <c r="W173" s="26"/>
      <c r="X173" s="26"/>
    </row>
    <row r="174" spans="1:236">
      <c r="A174" s="4" t="s">
        <v>300</v>
      </c>
      <c r="B174" s="74" t="s">
        <v>301</v>
      </c>
      <c r="C174" s="28" t="s">
        <v>302</v>
      </c>
      <c r="D174" s="29">
        <v>6</v>
      </c>
      <c r="E174" s="29">
        <v>17.329999999999998</v>
      </c>
      <c r="F174" s="30">
        <v>5</v>
      </c>
      <c r="G174" s="30">
        <f>+D174*F174</f>
        <v>30</v>
      </c>
      <c r="H174" s="30">
        <f>G174*E174</f>
        <v>519.9</v>
      </c>
      <c r="I174" s="30"/>
      <c r="J174" s="30"/>
      <c r="K174" s="30"/>
      <c r="L174" s="30"/>
      <c r="M174" s="30"/>
      <c r="N174" s="30"/>
      <c r="O174" s="30"/>
      <c r="P174" s="22">
        <f>SUM(H174:O174)</f>
        <v>519.9</v>
      </c>
      <c r="Q174" s="79">
        <f>S174*E174/R174</f>
        <v>19.996153846153845</v>
      </c>
      <c r="R174" s="80">
        <v>52</v>
      </c>
      <c r="S174" s="33">
        <v>60</v>
      </c>
      <c r="T174" s="26"/>
      <c r="U174" s="26"/>
      <c r="V174" s="26"/>
      <c r="W174" s="26"/>
      <c r="X174" s="26"/>
    </row>
    <row r="175" spans="1:236">
      <c r="B175" s="74" t="s">
        <v>301</v>
      </c>
      <c r="C175" s="28" t="s">
        <v>303</v>
      </c>
      <c r="D175" s="29">
        <v>1</v>
      </c>
      <c r="E175" s="29">
        <v>17.329999999999998</v>
      </c>
      <c r="F175" s="30">
        <v>5</v>
      </c>
      <c r="G175" s="30">
        <f>+D175*F175</f>
        <v>5</v>
      </c>
      <c r="H175" s="30">
        <f>G175*E175</f>
        <v>86.649999999999991</v>
      </c>
      <c r="I175" s="30"/>
      <c r="J175" s="30"/>
      <c r="K175" s="30"/>
      <c r="L175" s="30">
        <f>+D175*E175*F175</f>
        <v>86.649999999999991</v>
      </c>
      <c r="M175" s="30">
        <f>+G175*4</f>
        <v>20</v>
      </c>
      <c r="N175" s="30"/>
      <c r="O175" s="30"/>
      <c r="P175" s="22">
        <f>SUM(H175:O175)</f>
        <v>193.29999999999998</v>
      </c>
      <c r="Q175" s="81"/>
      <c r="R175" s="82"/>
      <c r="S175" s="83"/>
      <c r="T175" s="26"/>
      <c r="U175" s="26"/>
      <c r="V175" s="26"/>
      <c r="W175" s="26"/>
      <c r="X175" s="26"/>
    </row>
    <row r="176" spans="1:236">
      <c r="B176" s="77"/>
      <c r="C176" s="78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6"/>
      <c r="S176" s="39"/>
      <c r="T176" s="26"/>
      <c r="U176" s="26"/>
      <c r="V176" s="26"/>
      <c r="W176" s="26"/>
      <c r="X176" s="26"/>
    </row>
    <row r="177" spans="1:236">
      <c r="B177" s="84" t="s">
        <v>304</v>
      </c>
      <c r="C177" s="6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6"/>
      <c r="S177" s="87"/>
      <c r="T177" s="26"/>
      <c r="U177" s="26"/>
      <c r="V177" s="26"/>
      <c r="W177" s="26"/>
      <c r="X177" s="26"/>
    </row>
    <row r="178" spans="1:236">
      <c r="B178" s="88" t="s">
        <v>305</v>
      </c>
      <c r="C178" s="88" t="s">
        <v>306</v>
      </c>
      <c r="O178" s="7"/>
      <c r="Q178" s="89"/>
      <c r="S178" s="90"/>
      <c r="T178" s="26"/>
      <c r="U178" s="26"/>
      <c r="V178" s="26"/>
      <c r="W178" s="26"/>
      <c r="X178" s="26"/>
    </row>
    <row r="179" spans="1:236">
      <c r="A179" s="4" t="s">
        <v>307</v>
      </c>
      <c r="B179" s="70" t="s">
        <v>308</v>
      </c>
      <c r="C179" s="28" t="s">
        <v>309</v>
      </c>
      <c r="D179" s="29">
        <v>5</v>
      </c>
      <c r="E179" s="29">
        <v>14</v>
      </c>
      <c r="F179" s="30">
        <v>2</v>
      </c>
      <c r="G179" s="30">
        <f>+D179*F179</f>
        <v>10</v>
      </c>
      <c r="H179" s="30">
        <f>G179*E179</f>
        <v>140</v>
      </c>
      <c r="I179" s="44">
        <f>+F179*-3</f>
        <v>-6</v>
      </c>
      <c r="J179" s="67"/>
      <c r="K179" s="67"/>
      <c r="L179" s="30"/>
      <c r="M179" s="30"/>
      <c r="N179" s="30"/>
      <c r="O179" s="30"/>
      <c r="P179" s="91">
        <f>SUM(H179:O179)</f>
        <v>134</v>
      </c>
      <c r="Q179" s="79"/>
      <c r="R179" s="29">
        <v>31</v>
      </c>
      <c r="S179" s="60"/>
      <c r="T179" s="26"/>
      <c r="U179" s="26"/>
      <c r="V179" s="26"/>
      <c r="W179" s="26"/>
      <c r="X179" s="26"/>
    </row>
    <row r="180" spans="1:236">
      <c r="B180" s="70" t="s">
        <v>308</v>
      </c>
      <c r="C180" s="28" t="s">
        <v>310</v>
      </c>
      <c r="D180" s="29">
        <v>1</v>
      </c>
      <c r="E180" s="29">
        <v>14</v>
      </c>
      <c r="F180" s="30">
        <v>4</v>
      </c>
      <c r="G180" s="30">
        <f>+D180*F180</f>
        <v>4</v>
      </c>
      <c r="H180" s="30">
        <f>G180*E180</f>
        <v>56</v>
      </c>
      <c r="I180" s="30"/>
      <c r="J180" s="30"/>
      <c r="K180" s="30"/>
      <c r="L180" s="30"/>
      <c r="M180" s="30"/>
      <c r="N180" s="30"/>
      <c r="O180" s="30"/>
      <c r="P180" s="91">
        <f>SUM(H180:O180)</f>
        <v>56</v>
      </c>
      <c r="Q180" s="79"/>
      <c r="R180" s="29">
        <v>31</v>
      </c>
      <c r="S180" s="64"/>
      <c r="T180" s="26"/>
      <c r="U180" s="26"/>
      <c r="V180" s="26"/>
      <c r="W180" s="26"/>
      <c r="X180" s="26"/>
    </row>
    <row r="181" spans="1:236">
      <c r="B181" s="70" t="s">
        <v>308</v>
      </c>
      <c r="C181" s="28" t="s">
        <v>303</v>
      </c>
      <c r="D181" s="29">
        <v>1</v>
      </c>
      <c r="E181" s="29">
        <v>14</v>
      </c>
      <c r="F181" s="30">
        <v>4</v>
      </c>
      <c r="G181" s="30">
        <f>+D181*F181</f>
        <v>4</v>
      </c>
      <c r="H181" s="30"/>
      <c r="I181" s="30"/>
      <c r="J181" s="30"/>
      <c r="K181" s="30"/>
      <c r="L181" s="30">
        <f>+D181*E181*F181</f>
        <v>56</v>
      </c>
      <c r="M181" s="30">
        <f>+G181*4</f>
        <v>16</v>
      </c>
      <c r="N181" s="30"/>
      <c r="O181" s="30"/>
      <c r="P181" s="91">
        <f>SUM(H181:O181)</f>
        <v>72</v>
      </c>
      <c r="Q181" s="79"/>
      <c r="R181" s="29">
        <v>31</v>
      </c>
      <c r="S181" s="64"/>
      <c r="T181" s="26"/>
      <c r="U181" s="26"/>
      <c r="V181" s="26"/>
      <c r="W181" s="26"/>
      <c r="X181" s="26"/>
    </row>
    <row r="182" spans="1:236">
      <c r="A182" s="4" t="s">
        <v>311</v>
      </c>
      <c r="B182" s="70" t="s">
        <v>312</v>
      </c>
      <c r="C182" s="28" t="s">
        <v>302</v>
      </c>
      <c r="D182" s="29">
        <v>6</v>
      </c>
      <c r="E182" s="29">
        <v>14</v>
      </c>
      <c r="F182" s="30">
        <v>2</v>
      </c>
      <c r="G182" s="30">
        <f>+D182*F182</f>
        <v>12</v>
      </c>
      <c r="H182" s="30">
        <f>G182*E182</f>
        <v>168</v>
      </c>
      <c r="I182" s="44">
        <f>+F182*-3</f>
        <v>-6</v>
      </c>
      <c r="J182" s="67"/>
      <c r="K182" s="67"/>
      <c r="L182" s="67"/>
      <c r="M182" s="67"/>
      <c r="N182" s="67"/>
      <c r="O182" s="30"/>
      <c r="P182" s="91">
        <f>SUM(H182:O182)</f>
        <v>162</v>
      </c>
      <c r="Q182" s="79"/>
      <c r="R182" s="29">
        <v>31</v>
      </c>
      <c r="S182" s="64"/>
      <c r="T182" s="26"/>
      <c r="U182" s="26"/>
      <c r="V182" s="26"/>
      <c r="W182" s="26"/>
      <c r="X182" s="26"/>
    </row>
    <row r="183" spans="1:236">
      <c r="B183" s="70" t="s">
        <v>312</v>
      </c>
      <c r="C183" s="28" t="s">
        <v>303</v>
      </c>
      <c r="D183" s="29">
        <v>1</v>
      </c>
      <c r="E183" s="29">
        <v>14</v>
      </c>
      <c r="F183" s="30">
        <v>2</v>
      </c>
      <c r="G183" s="92">
        <f>+D183*F183</f>
        <v>2</v>
      </c>
      <c r="H183" s="30"/>
      <c r="I183" s="30"/>
      <c r="J183" s="75"/>
      <c r="K183" s="75"/>
      <c r="L183" s="30">
        <f>+D183*E183*F183</f>
        <v>28</v>
      </c>
      <c r="M183" s="30">
        <f>+G183*4</f>
        <v>8</v>
      </c>
      <c r="N183" s="93"/>
      <c r="O183" s="94"/>
      <c r="P183" s="91">
        <f>SUM(H183:O183)</f>
        <v>36</v>
      </c>
      <c r="Q183" s="79"/>
      <c r="R183" s="29">
        <v>31</v>
      </c>
      <c r="S183" s="43"/>
      <c r="T183" s="26"/>
      <c r="U183" s="26"/>
      <c r="V183" s="26"/>
      <c r="W183" s="26"/>
      <c r="X183" s="26"/>
    </row>
    <row r="184" spans="1:236">
      <c r="B184" s="84" t="s">
        <v>313</v>
      </c>
      <c r="C184" s="84"/>
      <c r="O184" s="7"/>
      <c r="Q184" s="89"/>
      <c r="S184" s="87"/>
      <c r="T184" s="26"/>
      <c r="U184" s="26"/>
      <c r="V184" s="26"/>
      <c r="W184" s="26"/>
      <c r="X184" s="26"/>
    </row>
    <row r="185" spans="1:236">
      <c r="B185" s="88" t="s">
        <v>314</v>
      </c>
      <c r="C185" s="88"/>
      <c r="O185" s="7"/>
      <c r="Q185" s="89"/>
      <c r="S185" s="90"/>
      <c r="T185" s="26"/>
      <c r="U185" s="26"/>
      <c r="V185" s="26"/>
      <c r="W185" s="26"/>
      <c r="X185" s="26"/>
    </row>
    <row r="186" spans="1:236">
      <c r="A186" s="4" t="s">
        <v>307</v>
      </c>
      <c r="B186" s="70" t="s">
        <v>315</v>
      </c>
      <c r="C186" s="28" t="s">
        <v>316</v>
      </c>
      <c r="D186" s="29">
        <v>6</v>
      </c>
      <c r="E186" s="29">
        <v>4</v>
      </c>
      <c r="F186" s="30">
        <v>6</v>
      </c>
      <c r="G186" s="30">
        <f>+D186*F186</f>
        <v>36</v>
      </c>
      <c r="H186" s="30">
        <f>G186*E186</f>
        <v>144</v>
      </c>
      <c r="I186" s="44">
        <f>F186*-1</f>
        <v>-6</v>
      </c>
      <c r="J186" s="67"/>
      <c r="K186" s="67"/>
      <c r="L186" s="30"/>
      <c r="M186" s="30"/>
      <c r="N186" s="30"/>
      <c r="O186" s="30"/>
      <c r="P186" s="91">
        <f>SUM(H186:O186)</f>
        <v>138</v>
      </c>
      <c r="Q186" s="79"/>
      <c r="R186" s="29">
        <v>21</v>
      </c>
      <c r="S186" s="60"/>
      <c r="T186" s="26"/>
      <c r="U186" s="26"/>
      <c r="V186" s="26"/>
      <c r="W186" s="26"/>
      <c r="X186" s="26"/>
    </row>
    <row r="187" spans="1:236">
      <c r="B187" s="70" t="s">
        <v>315</v>
      </c>
      <c r="C187" s="28" t="s">
        <v>303</v>
      </c>
      <c r="D187" s="29">
        <v>1</v>
      </c>
      <c r="E187" s="29">
        <v>4</v>
      </c>
      <c r="F187" s="30">
        <v>6</v>
      </c>
      <c r="G187" s="30">
        <f>+D187*F187</f>
        <v>6</v>
      </c>
      <c r="H187" s="30"/>
      <c r="I187" s="30"/>
      <c r="J187" s="30"/>
      <c r="K187" s="30"/>
      <c r="L187" s="30">
        <f>+D187*E187*F187</f>
        <v>24</v>
      </c>
      <c r="M187" s="30">
        <f>+G187*2</f>
        <v>12</v>
      </c>
      <c r="N187" s="30"/>
      <c r="O187" s="30"/>
      <c r="P187" s="91">
        <f>SUM(H187:O187)</f>
        <v>36</v>
      </c>
      <c r="Q187" s="79"/>
      <c r="R187" s="29">
        <v>21</v>
      </c>
      <c r="S187" s="64"/>
      <c r="T187" s="26"/>
      <c r="U187" s="26"/>
      <c r="V187" s="26"/>
      <c r="W187" s="26"/>
      <c r="X187" s="26"/>
    </row>
    <row r="188" spans="1:236">
      <c r="A188" s="2" t="s">
        <v>311</v>
      </c>
      <c r="B188" s="70" t="s">
        <v>312</v>
      </c>
      <c r="C188" s="28" t="s">
        <v>316</v>
      </c>
      <c r="D188" s="29">
        <v>6</v>
      </c>
      <c r="E188" s="29">
        <v>4</v>
      </c>
      <c r="F188" s="30">
        <v>6</v>
      </c>
      <c r="G188" s="30">
        <f>+D188*F188</f>
        <v>36</v>
      </c>
      <c r="H188" s="30">
        <f>G188*E188</f>
        <v>144</v>
      </c>
      <c r="I188" s="44">
        <f>+F188*-1</f>
        <v>-6</v>
      </c>
      <c r="J188" s="67"/>
      <c r="K188" s="67"/>
      <c r="L188" s="30"/>
      <c r="M188" s="30"/>
      <c r="N188" s="30"/>
      <c r="O188" s="30"/>
      <c r="P188" s="91">
        <f>SUM(H188:O188)</f>
        <v>138</v>
      </c>
      <c r="Q188" s="79"/>
      <c r="R188" s="29">
        <v>21</v>
      </c>
      <c r="S188" s="64"/>
      <c r="T188" s="26"/>
      <c r="U188" s="26"/>
      <c r="V188" s="26"/>
      <c r="W188" s="26"/>
      <c r="X188" s="26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  <c r="HH188" s="40"/>
      <c r="HI188" s="40"/>
      <c r="HJ188" s="40"/>
      <c r="HK188" s="40"/>
      <c r="HL188" s="40"/>
      <c r="HM188" s="40"/>
      <c r="HN188" s="40"/>
      <c r="HO188" s="40"/>
      <c r="HP188" s="40"/>
      <c r="HQ188" s="40"/>
      <c r="HR188" s="40"/>
      <c r="HS188" s="40"/>
      <c r="HT188" s="40"/>
      <c r="HU188" s="40"/>
      <c r="HV188" s="40"/>
      <c r="HW188" s="40"/>
      <c r="HX188" s="40"/>
      <c r="HY188" s="40"/>
      <c r="HZ188" s="40"/>
      <c r="IA188" s="40"/>
      <c r="IB188" s="40"/>
    </row>
    <row r="189" spans="1:236">
      <c r="B189" s="70" t="s">
        <v>312</v>
      </c>
      <c r="C189" s="28" t="s">
        <v>303</v>
      </c>
      <c r="D189" s="29">
        <v>1</v>
      </c>
      <c r="E189" s="29">
        <v>4</v>
      </c>
      <c r="F189" s="30">
        <v>6</v>
      </c>
      <c r="G189" s="30">
        <f>+D189*F189</f>
        <v>6</v>
      </c>
      <c r="H189" s="30"/>
      <c r="I189" s="30"/>
      <c r="J189" s="30"/>
      <c r="K189" s="30"/>
      <c r="L189" s="30">
        <f>+D189*E189*F189</f>
        <v>24</v>
      </c>
      <c r="M189" s="30">
        <f>+G189*2</f>
        <v>12</v>
      </c>
      <c r="N189" s="30"/>
      <c r="O189" s="30"/>
      <c r="P189" s="91">
        <f>SUM(H189:O189)</f>
        <v>36</v>
      </c>
      <c r="Q189" s="79"/>
      <c r="R189" s="29">
        <v>21</v>
      </c>
      <c r="S189" s="43"/>
      <c r="T189" s="26"/>
      <c r="U189" s="26"/>
      <c r="V189" s="26"/>
      <c r="W189" s="26"/>
      <c r="X189" s="26"/>
    </row>
    <row r="190" spans="1:236">
      <c r="B190" s="84"/>
      <c r="C190" s="84"/>
      <c r="H190" s="95">
        <f>SUM(H2:H189)</f>
        <v>56373.292000000023</v>
      </c>
      <c r="I190" s="95">
        <f>SUM(I2:I189)</f>
        <v>-2606.4</v>
      </c>
      <c r="J190" s="95">
        <f>SUM(J2:J189)</f>
        <v>7706.6500000000015</v>
      </c>
      <c r="K190" s="95">
        <f>SUM(K2:K189)</f>
        <v>-388</v>
      </c>
      <c r="L190" s="95">
        <f>SUM(L2:L189)</f>
        <v>1069.7199999999998</v>
      </c>
      <c r="M190" s="95">
        <f>SUM(M2:M189)</f>
        <v>272</v>
      </c>
      <c r="N190" s="95">
        <f>SUM(N2:N189)</f>
        <v>0</v>
      </c>
      <c r="O190" s="95">
        <f>SUM(O2:O189)</f>
        <v>0</v>
      </c>
      <c r="P190" s="95">
        <f>SUM(P2:P189)</f>
        <v>62427.262000000002</v>
      </c>
      <c r="Q190" s="95">
        <f>SUM(Q2:Q189)</f>
        <v>3380.904498142334</v>
      </c>
      <c r="S190" s="25">
        <f>SUM(S2:S189)</f>
        <v>10335.5</v>
      </c>
      <c r="W190" s="26"/>
    </row>
    <row r="191" spans="1:236">
      <c r="W191" s="26"/>
    </row>
    <row r="192" spans="1:236">
      <c r="A192" s="4" t="s">
        <v>317</v>
      </c>
      <c r="B192" s="96" t="s">
        <v>318</v>
      </c>
      <c r="C192" s="97" t="s">
        <v>19</v>
      </c>
      <c r="D192" s="98">
        <v>5</v>
      </c>
      <c r="E192" s="98">
        <v>17.329999999999998</v>
      </c>
      <c r="F192" s="99">
        <v>14</v>
      </c>
      <c r="G192" s="99">
        <f>F192*D192</f>
        <v>70</v>
      </c>
      <c r="H192" s="99">
        <f>G192*E192</f>
        <v>1213.0999999999999</v>
      </c>
      <c r="I192" s="99">
        <f>F192*-4</f>
        <v>-56</v>
      </c>
      <c r="J192" s="100"/>
      <c r="K192" s="100"/>
      <c r="L192" s="99"/>
      <c r="M192" s="30"/>
      <c r="N192" s="99"/>
      <c r="O192" s="99"/>
      <c r="P192" s="99">
        <f>SUM(H192:O192)</f>
        <v>1157.0999999999999</v>
      </c>
      <c r="Q192" s="79">
        <f>S192*E192/R192</f>
        <v>42.158557692307689</v>
      </c>
      <c r="R192" s="98">
        <v>52</v>
      </c>
      <c r="S192" s="31">
        <v>126.5</v>
      </c>
      <c r="T192" s="26"/>
      <c r="U192" s="26"/>
      <c r="V192" s="26"/>
      <c r="W192" s="26"/>
      <c r="X192" s="26"/>
    </row>
    <row r="193" spans="1:24">
      <c r="A193" s="4" t="s">
        <v>319</v>
      </c>
      <c r="B193" s="96" t="s">
        <v>320</v>
      </c>
      <c r="C193" s="97" t="s">
        <v>321</v>
      </c>
      <c r="D193" s="98">
        <v>1</v>
      </c>
      <c r="E193" s="98">
        <f>4*12/12</f>
        <v>4</v>
      </c>
      <c r="F193" s="99">
        <v>4</v>
      </c>
      <c r="G193" s="99">
        <f>F193*D193</f>
        <v>4</v>
      </c>
      <c r="H193" s="99">
        <f>G193*E193</f>
        <v>16</v>
      </c>
      <c r="I193" s="99"/>
      <c r="J193" s="99"/>
      <c r="K193" s="99"/>
      <c r="L193" s="99"/>
      <c r="M193" s="30"/>
      <c r="N193" s="99"/>
      <c r="O193" s="99"/>
      <c r="P193" s="99">
        <f>SUM(H193:O193)</f>
        <v>16</v>
      </c>
      <c r="Q193" s="23">
        <f>S193*E193/R193</f>
        <v>0</v>
      </c>
      <c r="R193" s="98">
        <v>12</v>
      </c>
      <c r="S193" s="60"/>
      <c r="T193" s="26"/>
      <c r="U193" s="26"/>
      <c r="V193" s="26"/>
      <c r="W193" s="26"/>
      <c r="X193" s="26"/>
    </row>
    <row r="194" spans="1:24">
      <c r="A194" s="4" t="s">
        <v>322</v>
      </c>
      <c r="B194" s="96" t="s">
        <v>323</v>
      </c>
      <c r="C194" s="97" t="s">
        <v>321</v>
      </c>
      <c r="D194" s="98">
        <v>1</v>
      </c>
      <c r="E194" s="98">
        <f>4*12/12</f>
        <v>4</v>
      </c>
      <c r="F194" s="99">
        <v>4</v>
      </c>
      <c r="G194" s="99">
        <f>F194*D194</f>
        <v>4</v>
      </c>
      <c r="H194" s="99">
        <f>G194*E194</f>
        <v>16</v>
      </c>
      <c r="I194" s="99"/>
      <c r="J194" s="99"/>
      <c r="K194" s="99"/>
      <c r="L194" s="99"/>
      <c r="M194" s="30"/>
      <c r="N194" s="99"/>
      <c r="O194" s="99"/>
      <c r="P194" s="99">
        <f>SUM(H194:O194)</f>
        <v>16</v>
      </c>
      <c r="Q194" s="23">
        <f>S194*E194/R194</f>
        <v>0</v>
      </c>
      <c r="R194" s="98">
        <v>12</v>
      </c>
      <c r="S194" s="64"/>
      <c r="T194" s="26"/>
      <c r="U194" s="26"/>
      <c r="V194" s="26"/>
      <c r="W194" s="26"/>
      <c r="X194" s="26"/>
    </row>
    <row r="195" spans="1:24">
      <c r="A195" s="4" t="s">
        <v>324</v>
      </c>
      <c r="B195" s="96" t="s">
        <v>325</v>
      </c>
      <c r="C195" s="97" t="s">
        <v>321</v>
      </c>
      <c r="D195" s="98">
        <v>1</v>
      </c>
      <c r="E195" s="98">
        <f>4*12/12</f>
        <v>4</v>
      </c>
      <c r="F195" s="99">
        <v>2</v>
      </c>
      <c r="G195" s="99">
        <f>F195*D195</f>
        <v>2</v>
      </c>
      <c r="H195" s="99">
        <f>G195*E195</f>
        <v>8</v>
      </c>
      <c r="I195" s="99"/>
      <c r="J195" s="99"/>
      <c r="K195" s="99"/>
      <c r="L195" s="99"/>
      <c r="M195" s="30"/>
      <c r="N195" s="99"/>
      <c r="O195" s="99"/>
      <c r="P195" s="99">
        <f>SUM(H195:O195)</f>
        <v>8</v>
      </c>
      <c r="Q195" s="23">
        <f>S195*E195/R195</f>
        <v>0</v>
      </c>
      <c r="R195" s="98">
        <v>12</v>
      </c>
      <c r="S195" s="64"/>
      <c r="T195" s="26"/>
      <c r="U195" s="26"/>
      <c r="V195" s="26"/>
      <c r="W195" s="26"/>
      <c r="X195" s="26"/>
    </row>
    <row r="196" spans="1:24">
      <c r="A196" s="4" t="s">
        <v>326</v>
      </c>
      <c r="B196" s="96" t="s">
        <v>325</v>
      </c>
      <c r="C196" s="97" t="s">
        <v>327</v>
      </c>
      <c r="D196" s="98">
        <v>1</v>
      </c>
      <c r="E196" s="101">
        <f>4*26/12</f>
        <v>8.6666666666666661</v>
      </c>
      <c r="F196" s="99">
        <v>2</v>
      </c>
      <c r="G196" s="99">
        <f>F196*D196</f>
        <v>2</v>
      </c>
      <c r="H196" s="99">
        <f>G196*E196</f>
        <v>17.333333333333332</v>
      </c>
      <c r="I196" s="99"/>
      <c r="J196" s="99"/>
      <c r="K196" s="99"/>
      <c r="L196" s="99"/>
      <c r="M196" s="30"/>
      <c r="N196" s="99"/>
      <c r="O196" s="99"/>
      <c r="P196" s="99">
        <f>SUM(H196:O196)</f>
        <v>17.333333333333332</v>
      </c>
      <c r="Q196" s="23">
        <f>S196*E196/R196</f>
        <v>0</v>
      </c>
      <c r="R196" s="98">
        <v>26</v>
      </c>
      <c r="S196" s="43"/>
      <c r="T196" s="26"/>
      <c r="U196" s="26"/>
      <c r="V196" s="26"/>
      <c r="W196" s="26"/>
      <c r="X196" s="26"/>
    </row>
    <row r="197" spans="1:24">
      <c r="A197" s="4" t="s">
        <v>328</v>
      </c>
      <c r="B197" s="96" t="s">
        <v>329</v>
      </c>
      <c r="C197" s="97" t="s">
        <v>321</v>
      </c>
      <c r="D197" s="98">
        <v>1</v>
      </c>
      <c r="E197" s="98">
        <f>4*12/12</f>
        <v>4</v>
      </c>
      <c r="F197" s="99">
        <v>2</v>
      </c>
      <c r="G197" s="99">
        <f>F197*D197</f>
        <v>2</v>
      </c>
      <c r="H197" s="99">
        <f>G197*E197</f>
        <v>8</v>
      </c>
      <c r="I197" s="99"/>
      <c r="J197" s="99"/>
      <c r="K197" s="99"/>
      <c r="L197" s="99"/>
      <c r="M197" s="30"/>
      <c r="N197" s="99"/>
      <c r="O197" s="99"/>
      <c r="P197" s="99">
        <f>SUM(H197:O197)</f>
        <v>8</v>
      </c>
      <c r="Q197" s="23">
        <f>S197*E197/R197</f>
        <v>5.333333333333333</v>
      </c>
      <c r="R197" s="98">
        <v>12</v>
      </c>
      <c r="S197" s="31">
        <v>16</v>
      </c>
      <c r="T197" s="26"/>
      <c r="U197" s="26"/>
      <c r="V197" s="26"/>
      <c r="W197" s="26"/>
      <c r="X197" s="26"/>
    </row>
    <row r="198" spans="1:24">
      <c r="A198" s="4" t="s">
        <v>330</v>
      </c>
      <c r="B198" s="96" t="s">
        <v>331</v>
      </c>
      <c r="C198" s="97"/>
      <c r="D198" s="98"/>
      <c r="E198" s="98"/>
      <c r="F198" s="99"/>
      <c r="G198" s="99"/>
      <c r="H198" s="99"/>
      <c r="I198" s="99"/>
      <c r="J198" s="99"/>
      <c r="K198" s="99"/>
      <c r="L198" s="99"/>
      <c r="M198" s="30"/>
      <c r="N198" s="99"/>
      <c r="O198" s="99"/>
      <c r="P198" s="99">
        <f>SUM(H198:O198)</f>
        <v>0</v>
      </c>
      <c r="Q198" s="20"/>
      <c r="R198" s="98"/>
      <c r="S198" s="31">
        <v>16</v>
      </c>
      <c r="T198" s="26"/>
      <c r="U198" s="26"/>
      <c r="V198" s="26"/>
      <c r="W198" s="26"/>
      <c r="X198" s="26"/>
    </row>
    <row r="199" spans="1:24">
      <c r="A199" s="4" t="s">
        <v>332</v>
      </c>
      <c r="B199" s="96" t="s">
        <v>333</v>
      </c>
      <c r="C199" s="97" t="s">
        <v>321</v>
      </c>
      <c r="D199" s="98">
        <v>1</v>
      </c>
      <c r="E199" s="98">
        <v>4</v>
      </c>
      <c r="F199" s="99">
        <v>2</v>
      </c>
      <c r="G199" s="99">
        <f>F199*D199</f>
        <v>2</v>
      </c>
      <c r="H199" s="99">
        <f>G199*E199</f>
        <v>8</v>
      </c>
      <c r="I199" s="99"/>
      <c r="J199" s="99"/>
      <c r="K199" s="99"/>
      <c r="L199" s="99"/>
      <c r="M199" s="30"/>
      <c r="N199" s="99"/>
      <c r="O199" s="99"/>
      <c r="P199" s="99">
        <f>SUM(H199:O199)</f>
        <v>8</v>
      </c>
      <c r="Q199" s="23">
        <f>S199*E199/R199</f>
        <v>0</v>
      </c>
      <c r="R199" s="98">
        <v>12</v>
      </c>
      <c r="S199" s="64"/>
      <c r="T199" s="26"/>
      <c r="U199" s="26"/>
      <c r="V199" s="26"/>
      <c r="W199" s="26"/>
      <c r="X199" s="26"/>
    </row>
    <row r="200" spans="1:24">
      <c r="A200" s="4" t="s">
        <v>334</v>
      </c>
      <c r="B200" s="96" t="s">
        <v>335</v>
      </c>
      <c r="C200" s="97" t="s">
        <v>336</v>
      </c>
      <c r="D200" s="98">
        <v>1</v>
      </c>
      <c r="E200" s="98">
        <f>4*6/12</f>
        <v>2</v>
      </c>
      <c r="F200" s="99">
        <v>2</v>
      </c>
      <c r="G200" s="99">
        <f>F200*D200</f>
        <v>2</v>
      </c>
      <c r="H200" s="99">
        <f>G200*E200</f>
        <v>4</v>
      </c>
      <c r="I200" s="99"/>
      <c r="J200" s="99"/>
      <c r="K200" s="99"/>
      <c r="L200" s="99"/>
      <c r="M200" s="30"/>
      <c r="N200" s="99"/>
      <c r="O200" s="99"/>
      <c r="P200" s="99">
        <f>SUM(H200:O200)</f>
        <v>4</v>
      </c>
      <c r="Q200" s="23">
        <f>S200*E200/R200</f>
        <v>0</v>
      </c>
      <c r="R200" s="98">
        <v>6</v>
      </c>
      <c r="S200" s="64"/>
      <c r="T200" s="26"/>
      <c r="U200" s="26"/>
      <c r="V200" s="26"/>
      <c r="W200" s="26"/>
      <c r="X200" s="26"/>
    </row>
    <row r="201" spans="1:24">
      <c r="A201" s="4" t="s">
        <v>337</v>
      </c>
      <c r="B201" s="102" t="s">
        <v>338</v>
      </c>
      <c r="C201" s="97"/>
      <c r="D201" s="98"/>
      <c r="E201" s="98"/>
      <c r="F201" s="99"/>
      <c r="G201" s="99"/>
      <c r="H201" s="99">
        <f>96/2</f>
        <v>48</v>
      </c>
      <c r="I201" s="99"/>
      <c r="J201" s="99"/>
      <c r="K201" s="99"/>
      <c r="L201" s="99"/>
      <c r="M201" s="30"/>
      <c r="N201" s="99"/>
      <c r="O201" s="99"/>
      <c r="P201" s="99">
        <f>SUM(H201:O201)</f>
        <v>48</v>
      </c>
      <c r="Q201" s="20"/>
      <c r="R201" s="98"/>
      <c r="S201" s="43"/>
      <c r="T201" s="26"/>
      <c r="U201" s="26"/>
      <c r="V201" s="26"/>
      <c r="W201" s="26"/>
      <c r="X201" s="26"/>
    </row>
    <row r="202" spans="1:24">
      <c r="B202" s="84"/>
      <c r="C202" s="84"/>
      <c r="H202" s="95">
        <f>SUM(H192:H201)</f>
        <v>1338.4333333333332</v>
      </c>
      <c r="I202" s="95">
        <f>SUM(I192:I201)</f>
        <v>-56</v>
      </c>
      <c r="J202" s="95">
        <f>SUM(J192:J201)</f>
        <v>0</v>
      </c>
      <c r="K202" s="95">
        <f>SUM(K192:K201)</f>
        <v>0</v>
      </c>
      <c r="L202" s="95">
        <f>SUM(L192:L201)</f>
        <v>0</v>
      </c>
      <c r="M202" s="95">
        <f>SUM(M192:M201)</f>
        <v>0</v>
      </c>
      <c r="N202" s="95">
        <f>SUM(N192:N201)</f>
        <v>0</v>
      </c>
      <c r="O202" s="95">
        <f>SUM(O192:O201)</f>
        <v>0</v>
      </c>
      <c r="P202" s="95">
        <f>SUM(P192:P201)</f>
        <v>1282.4333333333332</v>
      </c>
      <c r="Q202" s="103">
        <f>SUM(Q192:Q201)</f>
        <v>47.491891025641024</v>
      </c>
      <c r="S202" s="25">
        <f>SUM(S192:S200)</f>
        <v>158.5</v>
      </c>
      <c r="W202" s="26"/>
    </row>
    <row r="203" spans="1:24">
      <c r="B203" s="84"/>
      <c r="C203" s="84"/>
      <c r="O203" s="7"/>
      <c r="S203" s="104"/>
      <c r="W203" s="26"/>
    </row>
    <row r="204" spans="1:24">
      <c r="A204" s="4" t="s">
        <v>339</v>
      </c>
      <c r="B204" s="105" t="s">
        <v>340</v>
      </c>
      <c r="C204" s="106" t="s">
        <v>19</v>
      </c>
      <c r="D204" s="107">
        <v>5</v>
      </c>
      <c r="E204" s="29">
        <v>17.329999999999998</v>
      </c>
      <c r="F204" s="108">
        <v>1</v>
      </c>
      <c r="G204" s="108">
        <f>F204*D204</f>
        <v>5</v>
      </c>
      <c r="H204" s="108">
        <f>G204*E204</f>
        <v>86.649999999999991</v>
      </c>
      <c r="I204" s="108">
        <f>F204*-4</f>
        <v>-4</v>
      </c>
      <c r="J204" s="109"/>
      <c r="K204" s="109"/>
      <c r="L204" s="108"/>
      <c r="M204" s="30"/>
      <c r="N204" s="108"/>
      <c r="O204" s="108"/>
      <c r="P204" s="108">
        <f>SUM(H204:O204)</f>
        <v>82.649999999999991</v>
      </c>
      <c r="Q204" s="23">
        <f>S204*E204/R204</f>
        <v>3.9992307692307687</v>
      </c>
      <c r="R204" s="107">
        <v>52</v>
      </c>
      <c r="S204" s="33">
        <v>12</v>
      </c>
      <c r="T204" s="26"/>
      <c r="U204" s="26"/>
      <c r="V204" s="26"/>
      <c r="W204" s="26"/>
      <c r="X204" s="26"/>
    </row>
    <row r="205" spans="1:24">
      <c r="B205" s="84"/>
      <c r="C205" s="84"/>
      <c r="H205" s="95">
        <f>SUM(H204)</f>
        <v>86.649999999999991</v>
      </c>
      <c r="I205" s="95">
        <f>SUM(I204)</f>
        <v>-4</v>
      </c>
      <c r="J205" s="95">
        <f>SUM(J204)</f>
        <v>0</v>
      </c>
      <c r="K205" s="95">
        <f>SUM(K204)</f>
        <v>0</v>
      </c>
      <c r="L205" s="95">
        <f>SUM(L204)</f>
        <v>0</v>
      </c>
      <c r="M205" s="95">
        <f>SUM(M204)</f>
        <v>0</v>
      </c>
      <c r="N205" s="95">
        <f>SUM(N204)</f>
        <v>0</v>
      </c>
      <c r="O205" s="95">
        <f>SUM(O204)</f>
        <v>0</v>
      </c>
      <c r="P205" s="95">
        <f>SUM(P204)</f>
        <v>82.649999999999991</v>
      </c>
      <c r="Q205" s="103">
        <f>SUM(Q203:Q204)</f>
        <v>3.9992307692307687</v>
      </c>
      <c r="S205" s="25">
        <f>+S204</f>
        <v>12</v>
      </c>
      <c r="W205" s="26"/>
    </row>
    <row r="206" spans="1:24">
      <c r="B206" s="84"/>
      <c r="C206" s="84"/>
      <c r="O206" s="7"/>
      <c r="S206" s="104"/>
      <c r="W206" s="26"/>
    </row>
    <row r="207" spans="1:24">
      <c r="A207" s="4" t="s">
        <v>341</v>
      </c>
      <c r="B207" s="110" t="s">
        <v>342</v>
      </c>
      <c r="C207" s="111" t="s">
        <v>343</v>
      </c>
      <c r="D207" s="112">
        <v>5</v>
      </c>
      <c r="E207" s="29">
        <v>17.329999999999998</v>
      </c>
      <c r="F207" s="113">
        <v>2.5</v>
      </c>
      <c r="G207" s="113">
        <f>F207*D207</f>
        <v>12.5</v>
      </c>
      <c r="H207" s="113">
        <f>G207*E207</f>
        <v>216.62499999999997</v>
      </c>
      <c r="I207" s="113">
        <f>F207*-4</f>
        <v>-10</v>
      </c>
      <c r="J207" s="114"/>
      <c r="K207" s="114"/>
      <c r="L207" s="113"/>
      <c r="M207" s="30"/>
      <c r="N207" s="113"/>
      <c r="O207" s="113"/>
      <c r="P207" s="113">
        <f>SUM(H207:O207)</f>
        <v>206.62499999999997</v>
      </c>
      <c r="Q207" s="23">
        <f>S207*E207/R207</f>
        <v>21.995769230769231</v>
      </c>
      <c r="R207" s="112">
        <v>52</v>
      </c>
      <c r="S207" s="33">
        <v>66</v>
      </c>
      <c r="T207" s="26"/>
      <c r="U207" s="26"/>
      <c r="V207" s="26"/>
      <c r="W207" s="26"/>
      <c r="X207" s="26"/>
    </row>
    <row r="208" spans="1:24">
      <c r="A208" s="4" t="s">
        <v>344</v>
      </c>
      <c r="B208" s="110" t="s">
        <v>342</v>
      </c>
      <c r="C208" s="111" t="s">
        <v>37</v>
      </c>
      <c r="D208" s="112">
        <v>1</v>
      </c>
      <c r="E208" s="29">
        <v>17.329999999999998</v>
      </c>
      <c r="F208" s="113">
        <v>2.5</v>
      </c>
      <c r="G208" s="113">
        <f>F208*D208</f>
        <v>2.5</v>
      </c>
      <c r="H208" s="113">
        <v>0</v>
      </c>
      <c r="I208" s="113">
        <v>0</v>
      </c>
      <c r="J208" s="113"/>
      <c r="K208" s="113"/>
      <c r="L208" s="113">
        <f>+D208*E208*F208</f>
        <v>43.324999999999996</v>
      </c>
      <c r="M208" s="30">
        <f>+F208*4</f>
        <v>10</v>
      </c>
      <c r="N208" s="113"/>
      <c r="O208" s="113"/>
      <c r="P208" s="113">
        <f>SUM(H208:O208)</f>
        <v>53.324999999999996</v>
      </c>
      <c r="Q208" s="23"/>
      <c r="R208" s="112">
        <v>52</v>
      </c>
      <c r="S208" s="35"/>
      <c r="W208" s="26"/>
    </row>
    <row r="209" spans="1:24">
      <c r="B209" s="84"/>
      <c r="C209" s="84"/>
      <c r="H209" s="95">
        <f>SUM(H207:H208)</f>
        <v>216.62499999999997</v>
      </c>
      <c r="I209" s="95">
        <f>SUM(I207:I208)</f>
        <v>-10</v>
      </c>
      <c r="J209" s="95">
        <f>SUM(J207:J208)</f>
        <v>0</v>
      </c>
      <c r="K209" s="95">
        <f>SUM(K207:K208)</f>
        <v>0</v>
      </c>
      <c r="L209" s="95">
        <f>SUM(L207:L208)</f>
        <v>43.324999999999996</v>
      </c>
      <c r="M209" s="95">
        <f>SUM(M207:M208)</f>
        <v>10</v>
      </c>
      <c r="N209" s="95">
        <f>SUM(N207:N208)</f>
        <v>0</v>
      </c>
      <c r="O209" s="95">
        <f>SUM(O207:O208)</f>
        <v>0</v>
      </c>
      <c r="P209" s="95">
        <f>SUM(P207:P208)</f>
        <v>259.95</v>
      </c>
      <c r="Q209" s="103">
        <f>SUM(Q207:Q208)</f>
        <v>21.995769230769231</v>
      </c>
      <c r="S209" s="25">
        <f>+S207</f>
        <v>66</v>
      </c>
      <c r="T209" s="26"/>
      <c r="U209" s="26"/>
      <c r="V209" s="26"/>
      <c r="W209" s="26"/>
      <c r="X209" s="26"/>
    </row>
    <row r="210" spans="1:24" ht="15" customHeight="1">
      <c r="W210" s="26"/>
    </row>
    <row r="211" spans="1:24">
      <c r="A211" s="4" t="s">
        <v>345</v>
      </c>
      <c r="B211" s="115" t="s">
        <v>346</v>
      </c>
      <c r="C211" s="116" t="s">
        <v>347</v>
      </c>
      <c r="D211" s="117">
        <v>5</v>
      </c>
      <c r="E211" s="117">
        <v>16</v>
      </c>
      <c r="F211" s="118">
        <v>6</v>
      </c>
      <c r="G211" s="118">
        <f>F211*D211</f>
        <v>30</v>
      </c>
      <c r="H211" s="119">
        <f>G211*E211</f>
        <v>480</v>
      </c>
      <c r="I211" s="119">
        <f>F211*-4</f>
        <v>-24</v>
      </c>
      <c r="J211" s="120"/>
      <c r="K211" s="120"/>
      <c r="L211" s="120"/>
      <c r="M211" s="120"/>
      <c r="N211" s="120"/>
      <c r="O211" s="120"/>
      <c r="P211" s="119">
        <f>SUM(H211:O211)</f>
        <v>456</v>
      </c>
      <c r="Q211" s="120">
        <f>S211*E211/R211</f>
        <v>7.333333333333333</v>
      </c>
      <c r="R211" s="6">
        <v>48</v>
      </c>
      <c r="S211" s="83">
        <v>22</v>
      </c>
      <c r="T211" s="26"/>
      <c r="U211" s="26"/>
      <c r="V211" s="26"/>
      <c r="W211" s="26"/>
      <c r="X211" s="26"/>
    </row>
    <row r="212" spans="1:24">
      <c r="B212" s="84"/>
      <c r="C212" s="84"/>
      <c r="H212" s="95">
        <f>SUM(H211)</f>
        <v>480</v>
      </c>
      <c r="I212" s="95">
        <f>SUM(I210:I211)</f>
        <v>-24</v>
      </c>
      <c r="J212" s="121"/>
      <c r="K212" s="121"/>
      <c r="L212" s="121"/>
      <c r="M212" s="121"/>
      <c r="N212" s="121"/>
      <c r="O212" s="121"/>
      <c r="P212" s="95">
        <f>SUM(P210:P211)</f>
        <v>456</v>
      </c>
      <c r="Q212" s="95">
        <f>+Q211</f>
        <v>7.333333333333333</v>
      </c>
      <c r="S212" s="83"/>
      <c r="W212" s="26"/>
    </row>
    <row r="213" spans="1:24">
      <c r="B213" s="84"/>
      <c r="C213" s="84"/>
      <c r="O213" s="7"/>
      <c r="Q213" s="122"/>
      <c r="S213" s="83"/>
      <c r="W213" s="26"/>
    </row>
    <row r="214" spans="1:24">
      <c r="A214" s="4" t="s">
        <v>348</v>
      </c>
      <c r="B214" s="123" t="s">
        <v>349</v>
      </c>
      <c r="C214" s="124" t="s">
        <v>350</v>
      </c>
      <c r="D214" s="124">
        <v>2</v>
      </c>
      <c r="E214" s="29">
        <v>17.329999999999998</v>
      </c>
      <c r="F214" s="125">
        <v>4</v>
      </c>
      <c r="G214" s="125">
        <f>+D214*F214</f>
        <v>8</v>
      </c>
      <c r="H214" s="125">
        <f>E214*G214</f>
        <v>138.63999999999999</v>
      </c>
      <c r="I214" s="125"/>
      <c r="J214" s="125"/>
      <c r="K214" s="125"/>
      <c r="L214" s="126"/>
      <c r="M214" s="126"/>
      <c r="N214" s="126"/>
      <c r="O214" s="126"/>
      <c r="P214" s="125">
        <f>SUM(H214:O214)</f>
        <v>138.63999999999999</v>
      </c>
      <c r="Q214" s="23">
        <f>S214*E214/R214</f>
        <v>2.6661538461538461</v>
      </c>
      <c r="R214" s="124">
        <v>52</v>
      </c>
      <c r="S214" s="33">
        <v>8</v>
      </c>
      <c r="T214" s="26"/>
      <c r="U214" s="26"/>
      <c r="V214" s="26"/>
      <c r="W214" s="26"/>
      <c r="X214" s="26"/>
    </row>
    <row r="215" spans="1:24">
      <c r="A215" s="4" t="s">
        <v>351</v>
      </c>
      <c r="B215" s="123" t="s">
        <v>352</v>
      </c>
      <c r="C215" s="124" t="s">
        <v>85</v>
      </c>
      <c r="D215" s="124">
        <v>1</v>
      </c>
      <c r="E215" s="29">
        <v>17.329999999999998</v>
      </c>
      <c r="F215" s="125">
        <v>2.5</v>
      </c>
      <c r="G215" s="125">
        <f>+D215*F215</f>
        <v>2.5</v>
      </c>
      <c r="H215" s="125">
        <f>+E215*G215</f>
        <v>43.324999999999996</v>
      </c>
      <c r="I215" s="125"/>
      <c r="J215" s="125"/>
      <c r="K215" s="125"/>
      <c r="L215" s="126"/>
      <c r="M215" s="126"/>
      <c r="N215" s="126"/>
      <c r="O215" s="126"/>
      <c r="P215" s="125">
        <f>SUM(H215:O215)</f>
        <v>43.324999999999996</v>
      </c>
      <c r="Q215" s="23">
        <f>S215*E215/R215</f>
        <v>0</v>
      </c>
      <c r="R215" s="124">
        <v>52</v>
      </c>
      <c r="S215" s="64"/>
      <c r="T215" s="26"/>
      <c r="U215" s="26"/>
      <c r="V215" s="26"/>
      <c r="W215" s="26"/>
      <c r="X215" s="26"/>
    </row>
    <row r="216" spans="1:24">
      <c r="A216" s="4" t="s">
        <v>353</v>
      </c>
      <c r="B216" s="123" t="s">
        <v>354</v>
      </c>
      <c r="C216" s="124" t="s">
        <v>166</v>
      </c>
      <c r="D216" s="124">
        <v>1</v>
      </c>
      <c r="E216" s="29">
        <v>17.329999999999998</v>
      </c>
      <c r="F216" s="125">
        <v>2.5</v>
      </c>
      <c r="G216" s="125">
        <f>+D216*F216</f>
        <v>2.5</v>
      </c>
      <c r="H216" s="125">
        <f>+E216*G216</f>
        <v>43.324999999999996</v>
      </c>
      <c r="I216" s="125"/>
      <c r="J216" s="125"/>
      <c r="K216" s="125"/>
      <c r="L216" s="126"/>
      <c r="M216" s="126"/>
      <c r="N216" s="126"/>
      <c r="O216" s="126"/>
      <c r="P216" s="125">
        <f>SUM(H216:O216)</f>
        <v>43.324999999999996</v>
      </c>
      <c r="Q216" s="23">
        <f>S216*E216/R216</f>
        <v>2.6661538461538461</v>
      </c>
      <c r="R216" s="124">
        <v>52</v>
      </c>
      <c r="S216" s="33">
        <v>8</v>
      </c>
      <c r="T216" s="26"/>
      <c r="U216" s="26"/>
      <c r="V216" s="26"/>
      <c r="W216" s="26"/>
      <c r="X216" s="26"/>
    </row>
    <row r="217" spans="1:24">
      <c r="A217" s="4" t="s">
        <v>355</v>
      </c>
      <c r="B217" s="123" t="s">
        <v>354</v>
      </c>
      <c r="C217" s="124" t="s">
        <v>356</v>
      </c>
      <c r="D217" s="124">
        <v>1</v>
      </c>
      <c r="E217" s="29">
        <v>17.329999999999998</v>
      </c>
      <c r="F217" s="125">
        <v>0.75</v>
      </c>
      <c r="G217" s="125">
        <f>+D217*F217</f>
        <v>0.75</v>
      </c>
      <c r="H217" s="125">
        <f>+E217*G217</f>
        <v>12.997499999999999</v>
      </c>
      <c r="I217" s="125"/>
      <c r="J217" s="125"/>
      <c r="K217" s="125"/>
      <c r="L217" s="126"/>
      <c r="M217" s="126"/>
      <c r="N217" s="126"/>
      <c r="O217" s="126"/>
      <c r="P217" s="125">
        <f>SUM(H217:O217)</f>
        <v>12.997499999999999</v>
      </c>
      <c r="Q217" s="23">
        <f>S217*E217/R217</f>
        <v>0</v>
      </c>
      <c r="R217" s="124">
        <v>52</v>
      </c>
      <c r="S217" s="127"/>
      <c r="T217" s="26"/>
      <c r="U217" s="26"/>
      <c r="V217" s="26"/>
      <c r="W217" s="26"/>
      <c r="X217" s="26"/>
    </row>
    <row r="218" spans="1:24">
      <c r="A218" s="4" t="s">
        <v>357</v>
      </c>
      <c r="B218" s="123" t="s">
        <v>358</v>
      </c>
      <c r="C218" s="124" t="s">
        <v>30</v>
      </c>
      <c r="D218" s="124">
        <v>2</v>
      </c>
      <c r="E218" s="29">
        <v>17.329999999999998</v>
      </c>
      <c r="F218" s="125">
        <v>2.25</v>
      </c>
      <c r="G218" s="125">
        <f>+D218*F218</f>
        <v>4.5</v>
      </c>
      <c r="H218" s="125">
        <f>+E218*G218</f>
        <v>77.984999999999985</v>
      </c>
      <c r="I218" s="125"/>
      <c r="J218" s="125"/>
      <c r="K218" s="125"/>
      <c r="L218" s="126"/>
      <c r="M218" s="126"/>
      <c r="N218" s="126"/>
      <c r="O218" s="126"/>
      <c r="P218" s="125">
        <f>SUM(H218:O218)</f>
        <v>77.984999999999985</v>
      </c>
      <c r="Q218" s="23">
        <f>S218*E218/R218</f>
        <v>1.9996153846153844</v>
      </c>
      <c r="R218" s="124">
        <v>52</v>
      </c>
      <c r="S218" s="33">
        <v>6</v>
      </c>
      <c r="T218" s="26"/>
      <c r="U218" s="26"/>
      <c r="V218" s="26"/>
      <c r="W218" s="26"/>
      <c r="X218" s="26"/>
    </row>
    <row r="219" spans="1:24">
      <c r="A219" s="4" t="s">
        <v>359</v>
      </c>
      <c r="B219" s="123" t="s">
        <v>360</v>
      </c>
      <c r="C219" s="124" t="s">
        <v>166</v>
      </c>
      <c r="D219" s="124">
        <v>1</v>
      </c>
      <c r="E219" s="29">
        <v>17.329999999999998</v>
      </c>
      <c r="F219" s="125">
        <v>2</v>
      </c>
      <c r="G219" s="125">
        <f>+D219*F219</f>
        <v>2</v>
      </c>
      <c r="H219" s="125">
        <f>+E219*G219</f>
        <v>34.659999999999997</v>
      </c>
      <c r="I219" s="125"/>
      <c r="J219" s="125"/>
      <c r="K219" s="125"/>
      <c r="L219" s="126"/>
      <c r="M219" s="126"/>
      <c r="N219" s="126"/>
      <c r="O219" s="126"/>
      <c r="P219" s="125">
        <f>SUM(H219:O219)</f>
        <v>34.659999999999997</v>
      </c>
      <c r="Q219" s="23">
        <f>S219*E219/R219</f>
        <v>0</v>
      </c>
      <c r="R219" s="124">
        <v>52</v>
      </c>
      <c r="S219" s="128"/>
      <c r="T219" s="26"/>
      <c r="U219" s="26"/>
      <c r="V219" s="26"/>
      <c r="W219" s="26"/>
      <c r="X219" s="26"/>
    </row>
    <row r="220" spans="1:24">
      <c r="A220" s="4" t="s">
        <v>361</v>
      </c>
      <c r="B220" s="123" t="s">
        <v>362</v>
      </c>
      <c r="C220" s="124" t="s">
        <v>85</v>
      </c>
      <c r="D220" s="124">
        <v>1</v>
      </c>
      <c r="E220" s="29">
        <v>17.329999999999998</v>
      </c>
      <c r="F220" s="125">
        <v>3</v>
      </c>
      <c r="G220" s="125">
        <f>+D220*F220</f>
        <v>3</v>
      </c>
      <c r="H220" s="125">
        <f>+E220*G220</f>
        <v>51.989999999999995</v>
      </c>
      <c r="I220" s="125"/>
      <c r="J220" s="125"/>
      <c r="K220" s="125"/>
      <c r="L220" s="126"/>
      <c r="M220" s="126"/>
      <c r="N220" s="126"/>
      <c r="O220" s="126"/>
      <c r="P220" s="125">
        <f>SUM(H220:O220)</f>
        <v>51.989999999999995</v>
      </c>
      <c r="Q220" s="23">
        <f>S220*E220/R220</f>
        <v>0</v>
      </c>
      <c r="R220" s="124">
        <v>52</v>
      </c>
      <c r="S220" s="128"/>
      <c r="T220" s="26"/>
      <c r="U220" s="26"/>
      <c r="V220" s="26"/>
      <c r="W220" s="26"/>
      <c r="X220" s="26"/>
    </row>
    <row r="221" spans="1:24">
      <c r="A221" s="4" t="s">
        <v>363</v>
      </c>
      <c r="B221" s="123" t="s">
        <v>364</v>
      </c>
      <c r="C221" s="124" t="s">
        <v>44</v>
      </c>
      <c r="D221" s="124">
        <v>1</v>
      </c>
      <c r="E221" s="29">
        <v>17.329999999999998</v>
      </c>
      <c r="F221" s="125">
        <v>1</v>
      </c>
      <c r="G221" s="125">
        <f>+D221*F221</f>
        <v>1</v>
      </c>
      <c r="H221" s="125">
        <f>+E221*G221</f>
        <v>17.329999999999998</v>
      </c>
      <c r="I221" s="125"/>
      <c r="J221" s="125"/>
      <c r="K221" s="125"/>
      <c r="L221" s="126"/>
      <c r="M221" s="126"/>
      <c r="N221" s="126"/>
      <c r="O221" s="126"/>
      <c r="P221" s="125">
        <f>SUM(H221:O221)</f>
        <v>17.329999999999998</v>
      </c>
      <c r="Q221" s="23">
        <f>S221*E221/R221</f>
        <v>0</v>
      </c>
      <c r="R221" s="124">
        <v>52</v>
      </c>
      <c r="S221" s="128"/>
      <c r="T221" s="26"/>
      <c r="U221" s="26"/>
      <c r="V221" s="26"/>
      <c r="W221" s="26"/>
      <c r="X221" s="26"/>
    </row>
    <row r="222" spans="1:24">
      <c r="A222" s="4" t="s">
        <v>365</v>
      </c>
      <c r="B222" s="123" t="s">
        <v>364</v>
      </c>
      <c r="C222" s="124" t="s">
        <v>366</v>
      </c>
      <c r="D222" s="124">
        <v>1</v>
      </c>
      <c r="E222" s="29">
        <v>17.329999999999998</v>
      </c>
      <c r="F222" s="125">
        <v>3.15</v>
      </c>
      <c r="G222" s="125">
        <f>+D222*F222</f>
        <v>3.15</v>
      </c>
      <c r="H222" s="125">
        <f>+E222*G222</f>
        <v>54.589499999999994</v>
      </c>
      <c r="I222" s="125"/>
      <c r="J222" s="125"/>
      <c r="K222" s="125"/>
      <c r="L222" s="126"/>
      <c r="M222" s="126"/>
      <c r="N222" s="126"/>
      <c r="O222" s="126"/>
      <c r="P222" s="125">
        <f>SUM(H222:O222)</f>
        <v>54.589499999999994</v>
      </c>
      <c r="Q222" s="23">
        <f>S222*E222/R222</f>
        <v>0</v>
      </c>
      <c r="R222" s="124">
        <v>52</v>
      </c>
      <c r="S222" s="128"/>
      <c r="T222" s="26"/>
      <c r="U222" s="26"/>
      <c r="V222" s="26"/>
      <c r="W222" s="26"/>
      <c r="X222" s="26"/>
    </row>
    <row r="223" spans="1:24">
      <c r="A223" s="4" t="s">
        <v>367</v>
      </c>
      <c r="B223" s="123" t="s">
        <v>368</v>
      </c>
      <c r="C223" s="124" t="s">
        <v>166</v>
      </c>
      <c r="D223" s="124">
        <v>1</v>
      </c>
      <c r="E223" s="29">
        <v>17.329999999999998</v>
      </c>
      <c r="F223" s="125">
        <v>1</v>
      </c>
      <c r="G223" s="125">
        <f>+D223*F223</f>
        <v>1</v>
      </c>
      <c r="H223" s="125">
        <f>+E223*G223</f>
        <v>17.329999999999998</v>
      </c>
      <c r="I223" s="125"/>
      <c r="J223" s="125"/>
      <c r="K223" s="125"/>
      <c r="L223" s="126"/>
      <c r="M223" s="126"/>
      <c r="N223" s="126"/>
      <c r="O223" s="126"/>
      <c r="P223" s="125">
        <f>SUM(H223:O223)</f>
        <v>17.329999999999998</v>
      </c>
      <c r="Q223" s="23">
        <f>S223*E223/R223</f>
        <v>0</v>
      </c>
      <c r="R223" s="124">
        <v>52</v>
      </c>
      <c r="S223" s="128"/>
      <c r="T223" s="26"/>
      <c r="U223" s="26"/>
      <c r="V223" s="26"/>
      <c r="W223" s="26"/>
      <c r="X223" s="26"/>
    </row>
    <row r="224" spans="1:24">
      <c r="A224" s="4" t="s">
        <v>369</v>
      </c>
      <c r="B224" s="123" t="s">
        <v>370</v>
      </c>
      <c r="C224" s="124" t="s">
        <v>166</v>
      </c>
      <c r="D224" s="124">
        <v>1</v>
      </c>
      <c r="E224" s="29">
        <v>17.329999999999998</v>
      </c>
      <c r="F224" s="125">
        <v>3</v>
      </c>
      <c r="G224" s="125">
        <f>+D224*F224</f>
        <v>3</v>
      </c>
      <c r="H224" s="125">
        <f>+E224*G224</f>
        <v>51.989999999999995</v>
      </c>
      <c r="I224" s="125"/>
      <c r="J224" s="125"/>
      <c r="K224" s="125"/>
      <c r="L224" s="126"/>
      <c r="M224" s="126"/>
      <c r="N224" s="126"/>
      <c r="O224" s="126"/>
      <c r="P224" s="125">
        <f>SUM(H224:O224)</f>
        <v>51.989999999999995</v>
      </c>
      <c r="Q224" s="23">
        <f>S224*E224/R224</f>
        <v>0</v>
      </c>
      <c r="R224" s="124">
        <v>52</v>
      </c>
      <c r="S224" s="129"/>
      <c r="T224" s="26"/>
      <c r="U224" s="26"/>
      <c r="V224" s="26"/>
      <c r="W224" s="26"/>
      <c r="X224" s="26"/>
    </row>
    <row r="225" spans="1:236">
      <c r="A225" s="4" t="s">
        <v>371</v>
      </c>
      <c r="B225" s="123" t="s">
        <v>372</v>
      </c>
      <c r="C225" s="124" t="s">
        <v>44</v>
      </c>
      <c r="D225" s="124">
        <v>1</v>
      </c>
      <c r="E225" s="29">
        <v>17.329999999999998</v>
      </c>
      <c r="F225" s="125">
        <v>1</v>
      </c>
      <c r="G225" s="125">
        <f>+D225*F225</f>
        <v>1</v>
      </c>
      <c r="H225" s="125">
        <f>+E225*G225</f>
        <v>17.329999999999998</v>
      </c>
      <c r="I225" s="125"/>
      <c r="J225" s="125"/>
      <c r="K225" s="125"/>
      <c r="L225" s="126"/>
      <c r="M225" s="126"/>
      <c r="N225" s="126"/>
      <c r="O225" s="126"/>
      <c r="P225" s="125">
        <f>SUM(H225:O225)</f>
        <v>17.329999999999998</v>
      </c>
      <c r="Q225" s="23">
        <f>S225*E225/R225</f>
        <v>0.66653846153846152</v>
      </c>
      <c r="R225" s="124">
        <v>52</v>
      </c>
      <c r="S225" s="33">
        <v>2</v>
      </c>
      <c r="T225" s="26"/>
      <c r="U225" s="26"/>
      <c r="V225" s="26"/>
      <c r="W225" s="26"/>
      <c r="X225" s="26"/>
    </row>
    <row r="226" spans="1:236">
      <c r="A226" s="4" t="s">
        <v>373</v>
      </c>
      <c r="B226" s="123" t="s">
        <v>372</v>
      </c>
      <c r="C226" s="124" t="s">
        <v>366</v>
      </c>
      <c r="D226" s="124">
        <v>1</v>
      </c>
      <c r="E226" s="29">
        <v>17.329999999999998</v>
      </c>
      <c r="F226" s="125">
        <v>2</v>
      </c>
      <c r="G226" s="125">
        <f>+D226*F226</f>
        <v>2</v>
      </c>
      <c r="H226" s="125">
        <f>+E226*G226</f>
        <v>34.659999999999997</v>
      </c>
      <c r="I226" s="125"/>
      <c r="J226" s="125"/>
      <c r="K226" s="125"/>
      <c r="L226" s="126"/>
      <c r="M226" s="126"/>
      <c r="N226" s="126"/>
      <c r="O226" s="126"/>
      <c r="P226" s="125">
        <f>SUM(H226:O226)</f>
        <v>34.659999999999997</v>
      </c>
      <c r="Q226" s="23">
        <f>S226*E226/R226</f>
        <v>0</v>
      </c>
      <c r="R226" s="124">
        <v>52</v>
      </c>
      <c r="S226" s="64"/>
      <c r="T226" s="26"/>
      <c r="U226" s="26"/>
      <c r="V226" s="26"/>
      <c r="W226" s="26"/>
      <c r="X226" s="26"/>
    </row>
    <row r="227" spans="1:236">
      <c r="A227" s="2" t="s">
        <v>374</v>
      </c>
      <c r="B227" s="123" t="s">
        <v>375</v>
      </c>
      <c r="C227" s="124" t="s">
        <v>166</v>
      </c>
      <c r="D227" s="124">
        <v>1</v>
      </c>
      <c r="E227" s="29">
        <v>17.329999999999998</v>
      </c>
      <c r="F227" s="125">
        <v>3</v>
      </c>
      <c r="G227" s="125">
        <f>+D227*F227</f>
        <v>3</v>
      </c>
      <c r="H227" s="125">
        <f>+E227*G227</f>
        <v>51.989999999999995</v>
      </c>
      <c r="I227" s="125"/>
      <c r="J227" s="125"/>
      <c r="K227" s="125"/>
      <c r="L227" s="126"/>
      <c r="M227" s="126"/>
      <c r="N227" s="126"/>
      <c r="O227" s="126"/>
      <c r="P227" s="125">
        <f>SUM(H227:O227)</f>
        <v>51.989999999999995</v>
      </c>
      <c r="Q227" s="23">
        <f>S227*E227/R227</f>
        <v>0</v>
      </c>
      <c r="R227" s="124">
        <v>52</v>
      </c>
      <c r="S227" s="64"/>
      <c r="T227" s="26"/>
      <c r="U227" s="26"/>
      <c r="V227" s="26"/>
      <c r="W227" s="26"/>
      <c r="X227" s="26"/>
      <c r="Y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</row>
    <row r="228" spans="1:236">
      <c r="A228" s="2" t="s">
        <v>376</v>
      </c>
      <c r="B228" s="123" t="s">
        <v>375</v>
      </c>
      <c r="C228" s="124" t="s">
        <v>356</v>
      </c>
      <c r="D228" s="124">
        <v>1</v>
      </c>
      <c r="E228" s="29">
        <v>17.329999999999998</v>
      </c>
      <c r="F228" s="125">
        <v>2</v>
      </c>
      <c r="G228" s="125">
        <f>+D228*F228</f>
        <v>2</v>
      </c>
      <c r="H228" s="125">
        <f>+E228*G228</f>
        <v>34.659999999999997</v>
      </c>
      <c r="I228" s="125"/>
      <c r="J228" s="125"/>
      <c r="K228" s="125"/>
      <c r="L228" s="126"/>
      <c r="M228" s="126"/>
      <c r="N228" s="126"/>
      <c r="O228" s="126"/>
      <c r="P228" s="125">
        <f>SUM(H228:O228)</f>
        <v>34.659999999999997</v>
      </c>
      <c r="Q228" s="23">
        <f>S228*E228/R228</f>
        <v>0</v>
      </c>
      <c r="R228" s="124">
        <v>52</v>
      </c>
      <c r="S228" s="43"/>
      <c r="T228" s="26"/>
      <c r="U228" s="26"/>
      <c r="V228" s="26"/>
      <c r="W228" s="26"/>
      <c r="X228" s="26"/>
      <c r="Y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</row>
    <row r="229" spans="1:236">
      <c r="A229" s="2" t="s">
        <v>377</v>
      </c>
      <c r="B229" s="123" t="s">
        <v>378</v>
      </c>
      <c r="C229" s="124" t="s">
        <v>379</v>
      </c>
      <c r="D229" s="124">
        <v>1</v>
      </c>
      <c r="E229" s="29">
        <v>17.329999999999998</v>
      </c>
      <c r="F229" s="125">
        <v>1.5</v>
      </c>
      <c r="G229" s="125">
        <f>+D229*F229</f>
        <v>1.5</v>
      </c>
      <c r="H229" s="125">
        <f>+E229*G229</f>
        <v>25.994999999999997</v>
      </c>
      <c r="I229" s="125"/>
      <c r="J229" s="125"/>
      <c r="K229" s="125"/>
      <c r="L229" s="126"/>
      <c r="M229" s="126"/>
      <c r="N229" s="126"/>
      <c r="O229" s="126"/>
      <c r="P229" s="125">
        <f>SUM(H229:O229)</f>
        <v>25.994999999999997</v>
      </c>
      <c r="Q229" s="23">
        <f>S229*E229/R229</f>
        <v>5.9988461538461531</v>
      </c>
      <c r="R229" s="124">
        <v>52</v>
      </c>
      <c r="S229" s="33">
        <v>18</v>
      </c>
      <c r="T229" s="26"/>
      <c r="U229" s="26"/>
      <c r="V229" s="26"/>
      <c r="W229" s="26"/>
      <c r="X229" s="26"/>
      <c r="Y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</row>
    <row r="230" spans="1:236">
      <c r="A230" s="2" t="s">
        <v>380</v>
      </c>
      <c r="B230" s="123" t="s">
        <v>381</v>
      </c>
      <c r="C230" s="124" t="s">
        <v>309</v>
      </c>
      <c r="D230" s="124">
        <v>5</v>
      </c>
      <c r="E230" s="29">
        <v>17.329999999999998</v>
      </c>
      <c r="F230" s="125">
        <v>2.5</v>
      </c>
      <c r="G230" s="125">
        <f>+D230*F230</f>
        <v>12.5</v>
      </c>
      <c r="H230" s="125">
        <f>+E230*G230</f>
        <v>216.62499999999997</v>
      </c>
      <c r="I230" s="113">
        <f>F230*-4</f>
        <v>-10</v>
      </c>
      <c r="J230" s="130"/>
      <c r="K230" s="130"/>
      <c r="L230" s="126"/>
      <c r="M230" s="126"/>
      <c r="N230" s="126"/>
      <c r="O230" s="126"/>
      <c r="P230" s="125">
        <f>SUM(H230:O230)</f>
        <v>206.62499999999997</v>
      </c>
      <c r="Q230" s="23">
        <f>S230*E230/R230</f>
        <v>28.661153846153844</v>
      </c>
      <c r="R230" s="124">
        <v>52</v>
      </c>
      <c r="S230" s="33">
        <v>86</v>
      </c>
      <c r="T230" s="26"/>
      <c r="U230" s="26"/>
      <c r="V230" s="26"/>
      <c r="W230" s="26"/>
      <c r="X230" s="26"/>
      <c r="Y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</row>
    <row r="231" spans="1:236">
      <c r="A231" s="2" t="s">
        <v>382</v>
      </c>
      <c r="B231" s="123" t="s">
        <v>383</v>
      </c>
      <c r="C231" s="124" t="s">
        <v>309</v>
      </c>
      <c r="D231" s="124">
        <v>5</v>
      </c>
      <c r="E231" s="29">
        <v>16.329999999999998</v>
      </c>
      <c r="F231" s="125">
        <v>3</v>
      </c>
      <c r="G231" s="125">
        <f>+D231*F231</f>
        <v>15</v>
      </c>
      <c r="H231" s="125">
        <f>+E231*G231</f>
        <v>244.95</v>
      </c>
      <c r="I231" s="113">
        <f>F231*-4</f>
        <v>-12</v>
      </c>
      <c r="J231" s="130"/>
      <c r="K231" s="130"/>
      <c r="L231" s="126"/>
      <c r="M231" s="126"/>
      <c r="N231" s="126"/>
      <c r="O231" s="126"/>
      <c r="P231" s="125">
        <f>SUM(H231:O231)</f>
        <v>232.95</v>
      </c>
      <c r="Q231" s="23">
        <f>S231*E231/R231</f>
        <v>1.9995918367346937</v>
      </c>
      <c r="R231" s="124">
        <v>49</v>
      </c>
      <c r="S231" s="33">
        <v>6</v>
      </c>
      <c r="T231" s="26"/>
      <c r="U231" s="26"/>
      <c r="V231" s="26"/>
      <c r="W231" s="26"/>
      <c r="X231" s="26"/>
      <c r="Y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</row>
    <row r="232" spans="1:236">
      <c r="A232" s="2" t="s">
        <v>384</v>
      </c>
      <c r="B232" s="123" t="s">
        <v>385</v>
      </c>
      <c r="C232" s="131" t="s">
        <v>386</v>
      </c>
      <c r="D232" s="124">
        <v>4</v>
      </c>
      <c r="E232" s="29">
        <v>17.329999999999998</v>
      </c>
      <c r="F232" s="125">
        <v>3.5</v>
      </c>
      <c r="G232" s="125">
        <f>+D232*F232</f>
        <v>14</v>
      </c>
      <c r="H232" s="125">
        <f>+E232*G232</f>
        <v>242.61999999999998</v>
      </c>
      <c r="I232" s="113">
        <f>F232*-4</f>
        <v>-14</v>
      </c>
      <c r="J232" s="130"/>
      <c r="K232" s="130"/>
      <c r="L232" s="126"/>
      <c r="M232" s="126"/>
      <c r="N232" s="126"/>
      <c r="O232" s="126"/>
      <c r="P232" s="125">
        <f>SUM(H232:O232)</f>
        <v>228.61999999999998</v>
      </c>
      <c r="Q232" s="23">
        <f>S232*E232/R232</f>
        <v>7.9984615384615374</v>
      </c>
      <c r="R232" s="124">
        <v>52</v>
      </c>
      <c r="S232" s="33">
        <v>24</v>
      </c>
      <c r="T232" s="26"/>
      <c r="U232" s="26"/>
      <c r="V232" s="26"/>
      <c r="W232" s="26"/>
      <c r="X232" s="26"/>
      <c r="Y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</row>
    <row r="233" spans="1:236">
      <c r="A233" s="2" t="s">
        <v>387</v>
      </c>
      <c r="B233" s="123" t="s">
        <v>385</v>
      </c>
      <c r="C233" s="124" t="s">
        <v>366</v>
      </c>
      <c r="D233" s="124">
        <v>1</v>
      </c>
      <c r="E233" s="29">
        <v>17.329999999999998</v>
      </c>
      <c r="F233" s="125">
        <v>1.5</v>
      </c>
      <c r="G233" s="125">
        <f>+D233*F233</f>
        <v>1.5</v>
      </c>
      <c r="H233" s="125">
        <f>+E233*G233</f>
        <v>25.994999999999997</v>
      </c>
      <c r="I233" s="125"/>
      <c r="J233" s="125"/>
      <c r="K233" s="125"/>
      <c r="L233" s="126"/>
      <c r="M233" s="126"/>
      <c r="N233" s="126"/>
      <c r="O233" s="126"/>
      <c r="P233" s="125">
        <f>SUM(H233:O233)</f>
        <v>25.994999999999997</v>
      </c>
      <c r="Q233" s="23">
        <f>S233*E233/R233</f>
        <v>0</v>
      </c>
      <c r="R233" s="124">
        <v>52</v>
      </c>
      <c r="S233" s="39"/>
      <c r="T233" s="26"/>
      <c r="U233" s="26"/>
      <c r="V233" s="26"/>
      <c r="W233" s="26"/>
      <c r="X233" s="26"/>
      <c r="Y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</row>
    <row r="234" spans="1:236">
      <c r="A234" s="2" t="s">
        <v>388</v>
      </c>
      <c r="B234" s="123" t="s">
        <v>389</v>
      </c>
      <c r="C234" s="124" t="s">
        <v>309</v>
      </c>
      <c r="D234" s="124">
        <v>5</v>
      </c>
      <c r="E234" s="29">
        <v>17.329999999999998</v>
      </c>
      <c r="F234" s="125">
        <v>1</v>
      </c>
      <c r="G234" s="125">
        <f>+D234*F234</f>
        <v>5</v>
      </c>
      <c r="H234" s="125">
        <f>+E234*G234</f>
        <v>86.649999999999991</v>
      </c>
      <c r="I234" s="113">
        <f>F234*-4</f>
        <v>-4</v>
      </c>
      <c r="J234" s="130"/>
      <c r="K234" s="130"/>
      <c r="L234" s="126"/>
      <c r="M234" s="126"/>
      <c r="N234" s="126"/>
      <c r="O234" s="126"/>
      <c r="P234" s="125">
        <f>SUM(H234:O234)</f>
        <v>82.649999999999991</v>
      </c>
      <c r="Q234" s="23">
        <f>S234*E234/R234</f>
        <v>0</v>
      </c>
      <c r="R234" s="124">
        <v>52</v>
      </c>
      <c r="S234" s="39"/>
      <c r="T234" s="26"/>
      <c r="U234" s="26"/>
      <c r="V234" s="26"/>
      <c r="W234" s="26"/>
      <c r="X234" s="26"/>
      <c r="Y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</row>
    <row r="235" spans="1:236">
      <c r="A235" s="2" t="s">
        <v>390</v>
      </c>
      <c r="B235" s="123" t="s">
        <v>391</v>
      </c>
      <c r="C235" s="124" t="s">
        <v>309</v>
      </c>
      <c r="D235" s="124">
        <v>5</v>
      </c>
      <c r="E235" s="29">
        <v>17.329999999999998</v>
      </c>
      <c r="F235" s="125">
        <v>1</v>
      </c>
      <c r="G235" s="125">
        <f>+D235*F235</f>
        <v>5</v>
      </c>
      <c r="H235" s="125">
        <f>+E235*G235</f>
        <v>86.649999999999991</v>
      </c>
      <c r="I235" s="113">
        <f>F235*-4</f>
        <v>-4</v>
      </c>
      <c r="J235" s="130"/>
      <c r="K235" s="130"/>
      <c r="L235" s="126"/>
      <c r="M235" s="126"/>
      <c r="N235" s="126"/>
      <c r="O235" s="126"/>
      <c r="P235" s="125">
        <f>SUM(H235:O235)</f>
        <v>82.649999999999991</v>
      </c>
      <c r="Q235" s="23">
        <f>S235*E235/R235</f>
        <v>0</v>
      </c>
      <c r="R235" s="124">
        <v>52</v>
      </c>
      <c r="S235" s="39"/>
      <c r="T235" s="26"/>
      <c r="U235" s="26"/>
      <c r="V235" s="26"/>
      <c r="W235" s="26"/>
      <c r="X235" s="26"/>
      <c r="Y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</row>
    <row r="236" spans="1:236">
      <c r="A236" s="2" t="s">
        <v>392</v>
      </c>
      <c r="B236" s="123" t="s">
        <v>393</v>
      </c>
      <c r="C236" s="124" t="s">
        <v>309</v>
      </c>
      <c r="D236" s="124">
        <v>5</v>
      </c>
      <c r="E236" s="29">
        <v>17.329999999999998</v>
      </c>
      <c r="F236" s="125">
        <v>1.75</v>
      </c>
      <c r="G236" s="125">
        <f>+D236*F236</f>
        <v>8.75</v>
      </c>
      <c r="H236" s="125">
        <f>+E236*G236</f>
        <v>151.63749999999999</v>
      </c>
      <c r="I236" s="113">
        <f>F236*-4</f>
        <v>-7</v>
      </c>
      <c r="J236" s="130"/>
      <c r="K236" s="130"/>
      <c r="L236" s="126"/>
      <c r="M236" s="126"/>
      <c r="N236" s="126"/>
      <c r="O236" s="126"/>
      <c r="P236" s="125">
        <f>SUM(H236:O236)</f>
        <v>144.63749999999999</v>
      </c>
      <c r="Q236" s="23">
        <f>S236*E236/R236</f>
        <v>0</v>
      </c>
      <c r="R236" s="124">
        <v>52</v>
      </c>
      <c r="S236" s="39"/>
      <c r="T236" s="26"/>
      <c r="U236" s="26"/>
      <c r="V236" s="26"/>
      <c r="W236" s="26"/>
      <c r="X236" s="26"/>
      <c r="Y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</row>
    <row r="237" spans="1:236">
      <c r="A237" s="2" t="s">
        <v>394</v>
      </c>
      <c r="B237" s="123" t="s">
        <v>395</v>
      </c>
      <c r="C237" s="124" t="s">
        <v>292</v>
      </c>
      <c r="D237" s="124">
        <v>2</v>
      </c>
      <c r="E237" s="29">
        <v>17.329999999999998</v>
      </c>
      <c r="F237" s="125">
        <v>1.5</v>
      </c>
      <c r="G237" s="125">
        <f>+D237*F237</f>
        <v>3</v>
      </c>
      <c r="H237" s="125">
        <f>+E237*G237</f>
        <v>51.989999999999995</v>
      </c>
      <c r="I237" s="130"/>
      <c r="J237" s="130"/>
      <c r="K237" s="130"/>
      <c r="L237" s="126"/>
      <c r="M237" s="126"/>
      <c r="N237" s="126"/>
      <c r="O237" s="126"/>
      <c r="P237" s="125">
        <f>SUM(H237:O237)</f>
        <v>51.989999999999995</v>
      </c>
      <c r="Q237" s="23">
        <f>S237*E237/R237</f>
        <v>0</v>
      </c>
      <c r="R237" s="124">
        <v>52</v>
      </c>
      <c r="S237" s="39"/>
      <c r="T237" s="26"/>
      <c r="U237" s="26"/>
      <c r="V237" s="26"/>
      <c r="W237" s="26"/>
      <c r="X237" s="26"/>
      <c r="Y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</row>
    <row r="238" spans="1:236">
      <c r="B238" s="84"/>
      <c r="C238" s="84"/>
      <c r="H238" s="95">
        <f>SUM(H214:H237)</f>
        <v>1815.9144999999999</v>
      </c>
      <c r="I238" s="95">
        <f>SUM(I214:I237)</f>
        <v>-51</v>
      </c>
      <c r="J238" s="95">
        <f>SUM(J214:J237)</f>
        <v>0</v>
      </c>
      <c r="K238" s="95">
        <f>SUM(K214:K237)</f>
        <v>0</v>
      </c>
      <c r="L238" s="95">
        <f>SUM(L214:L237)</f>
        <v>0</v>
      </c>
      <c r="M238" s="95">
        <f>SUM(M214:M237)</f>
        <v>0</v>
      </c>
      <c r="N238" s="95">
        <f>SUM(N214:N237)</f>
        <v>0</v>
      </c>
      <c r="O238" s="95">
        <f>SUM(O214:O237)</f>
        <v>0</v>
      </c>
      <c r="P238" s="95">
        <f>SUM(P214:P237)</f>
        <v>1764.9144999999999</v>
      </c>
      <c r="Q238" s="103">
        <f>SUM(Q214:Q237)</f>
        <v>52.656514913657773</v>
      </c>
      <c r="S238" s="25">
        <f>SUM(S214:S237)</f>
        <v>158</v>
      </c>
    </row>
    <row r="239" spans="1:236">
      <c r="A239" s="2"/>
      <c r="D239" s="1"/>
      <c r="E239" s="1"/>
      <c r="F239" s="132"/>
      <c r="G239" s="132"/>
      <c r="I239" s="132"/>
      <c r="J239" s="132"/>
      <c r="K239" s="132"/>
      <c r="L239" s="132"/>
      <c r="M239" s="132"/>
      <c r="N239" s="132"/>
      <c r="O239" s="132"/>
      <c r="P239" s="132"/>
      <c r="Q239" s="133"/>
      <c r="R239" s="1"/>
      <c r="S239" s="134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</row>
    <row r="240" spans="1:236">
      <c r="A240" s="2"/>
      <c r="C240" s="1"/>
      <c r="D240" s="1"/>
      <c r="E240" s="40" t="s">
        <v>396</v>
      </c>
      <c r="F240" s="132"/>
      <c r="G240" s="132"/>
      <c r="H240" s="95">
        <f>+H190+H202+H205+H209+H212+H238</f>
        <v>60310.914833333358</v>
      </c>
      <c r="I240" s="95">
        <f>+I190+I202+I205+I209+I238+I212</f>
        <v>-2751.4</v>
      </c>
      <c r="J240" s="95">
        <f>+J190+J202+J205+J209+J238+J212</f>
        <v>7706.6500000000015</v>
      </c>
      <c r="K240" s="95">
        <f>+K190+K202+K205+K209+K238+K212</f>
        <v>-388</v>
      </c>
      <c r="L240" s="95">
        <f>+L190+L202+L205+L209+L238+L212</f>
        <v>1113.0449999999998</v>
      </c>
      <c r="M240" s="95">
        <f>+M190+M202+M205+M209+M238+M212</f>
        <v>282</v>
      </c>
      <c r="N240" s="95">
        <f>+N190+N202+N205+N209+N238+N212</f>
        <v>0</v>
      </c>
      <c r="O240" s="95">
        <f>+O190+O202+O205+O209+O238+O212</f>
        <v>0</v>
      </c>
      <c r="P240" s="95">
        <f>+P190+P202+P205+P209+P212+P238</f>
        <v>66273.209833333342</v>
      </c>
      <c r="Q240" s="103">
        <f>SUM(Q190+Q202+Q205+Q209+Q238+Q212)</f>
        <v>3514.3812374149666</v>
      </c>
      <c r="R240" s="1"/>
      <c r="S240" s="25">
        <f>+S190+S202+S205+S209+S238</f>
        <v>10730</v>
      </c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</row>
    <row r="241" spans="1:236">
      <c r="A241" s="2"/>
      <c r="D241" s="5"/>
      <c r="E241" s="1"/>
      <c r="F241" s="132"/>
      <c r="G241" s="132"/>
      <c r="H241" s="132">
        <f>H240+I240</f>
        <v>57559.514833333356</v>
      </c>
      <c r="I241" s="132"/>
      <c r="J241" s="132"/>
      <c r="K241" s="132"/>
      <c r="L241" s="132"/>
      <c r="M241" s="132"/>
      <c r="N241" s="132"/>
      <c r="O241" s="132"/>
      <c r="P241" s="132"/>
      <c r="Q241" s="135"/>
      <c r="R241" s="1"/>
      <c r="S241" s="134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</row>
    <row r="242" spans="1:236" ht="15" customHeight="1">
      <c r="Q242" s="136"/>
    </row>
    <row r="243" spans="1:236" ht="15" customHeight="1">
      <c r="Q243" s="136"/>
    </row>
    <row r="244" spans="1:236" ht="26.25" customHeight="1">
      <c r="A244" s="2"/>
      <c r="B244" s="1"/>
      <c r="C244" s="1"/>
      <c r="D244" s="1"/>
      <c r="E244" s="176"/>
      <c r="F244" s="176"/>
      <c r="G244" s="176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77"/>
      <c r="S244" s="177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</row>
    <row r="245" spans="1:236">
      <c r="A245" s="2"/>
      <c r="B245" s="1"/>
      <c r="C245" s="1"/>
      <c r="D245" s="1"/>
      <c r="E245" s="172"/>
      <c r="F245" s="172"/>
      <c r="G245" s="17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73"/>
      <c r="S245" s="173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</row>
    <row r="246" spans="1:236">
      <c r="E246" s="172"/>
      <c r="F246" s="172"/>
      <c r="G246" s="17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73"/>
      <c r="S246" s="173"/>
    </row>
    <row r="247" spans="1:236" ht="15" customHeight="1">
      <c r="Q247" s="136"/>
    </row>
    <row r="248" spans="1:236" ht="15" customHeight="1">
      <c r="Q248" s="136"/>
    </row>
    <row r="249" spans="1:236" ht="15" customHeight="1">
      <c r="Q249" s="136"/>
    </row>
    <row r="250" spans="1:236" ht="15" customHeight="1">
      <c r="Q250" s="136"/>
    </row>
    <row r="251" spans="1:236" ht="15" customHeight="1">
      <c r="Q251" s="136"/>
    </row>
    <row r="252" spans="1:236" ht="15" customHeight="1">
      <c r="Q252" s="136"/>
    </row>
    <row r="253" spans="1:236" ht="15" customHeight="1">
      <c r="Q253" s="136"/>
    </row>
    <row r="254" spans="1:236" ht="15" customHeight="1">
      <c r="Q254" s="136"/>
    </row>
    <row r="255" spans="1:236" ht="15" customHeight="1">
      <c r="Q255" s="136"/>
    </row>
    <row r="256" spans="1:236" ht="15" customHeight="1">
      <c r="Q256" s="136"/>
    </row>
    <row r="257" spans="17:17" ht="15" customHeight="1">
      <c r="Q257" s="136"/>
    </row>
    <row r="258" spans="17:17" ht="15" customHeight="1">
      <c r="Q258" s="136"/>
    </row>
    <row r="259" spans="17:17" ht="15" customHeight="1">
      <c r="Q259" s="136"/>
    </row>
    <row r="260" spans="17:17" ht="15" customHeight="1">
      <c r="Q260" s="136"/>
    </row>
    <row r="261" spans="17:17" ht="15" customHeight="1">
      <c r="Q261" s="136"/>
    </row>
    <row r="262" spans="17:17" ht="15" customHeight="1">
      <c r="Q262" s="136"/>
    </row>
    <row r="263" spans="17:17" ht="15" customHeight="1">
      <c r="Q263" s="136"/>
    </row>
    <row r="264" spans="17:17" ht="15" customHeight="1">
      <c r="Q264" s="136"/>
    </row>
    <row r="265" spans="17:17" ht="15" customHeight="1">
      <c r="Q265" s="136"/>
    </row>
    <row r="266" spans="17:17" ht="15" customHeight="1">
      <c r="Q266" s="136"/>
    </row>
    <row r="267" spans="17:17" ht="15" customHeight="1">
      <c r="Q267" s="136"/>
    </row>
    <row r="268" spans="17:17" ht="15" customHeight="1">
      <c r="Q268" s="136"/>
    </row>
    <row r="269" spans="17:17" ht="15" customHeight="1">
      <c r="Q269" s="136"/>
    </row>
    <row r="270" spans="17:17" ht="15" customHeight="1">
      <c r="Q270" s="136"/>
    </row>
    <row r="271" spans="17:17" ht="15" customHeight="1">
      <c r="Q271" s="136"/>
    </row>
    <row r="272" spans="17:17" ht="15" customHeight="1">
      <c r="Q272" s="136"/>
    </row>
    <row r="273" spans="17:17" ht="15" customHeight="1">
      <c r="Q273" s="136"/>
    </row>
    <row r="274" spans="17:17" ht="15" customHeight="1">
      <c r="Q274" s="136"/>
    </row>
    <row r="275" spans="17:17" ht="15" customHeight="1">
      <c r="Q275" s="136"/>
    </row>
    <row r="276" spans="17:17" ht="15" customHeight="1">
      <c r="Q276" s="136"/>
    </row>
    <row r="277" spans="17:17" ht="15" customHeight="1">
      <c r="Q277" s="136"/>
    </row>
    <row r="278" spans="17:17" ht="15" customHeight="1">
      <c r="Q278" s="136"/>
    </row>
    <row r="279" spans="17:17" ht="15" customHeight="1">
      <c r="Q279" s="136"/>
    </row>
    <row r="280" spans="17:17" ht="15" customHeight="1">
      <c r="Q280" s="136"/>
    </row>
    <row r="281" spans="17:17" ht="15" customHeight="1">
      <c r="Q281" s="136"/>
    </row>
    <row r="282" spans="17:17" ht="15" customHeight="1">
      <c r="Q282" s="136"/>
    </row>
    <row r="283" spans="17:17" ht="15" customHeight="1">
      <c r="Q283" s="136"/>
    </row>
    <row r="284" spans="17:17" ht="15" customHeight="1">
      <c r="Q284" s="136"/>
    </row>
    <row r="285" spans="17:17" ht="15" customHeight="1">
      <c r="Q285" s="136"/>
    </row>
    <row r="286" spans="17:17" ht="15" customHeight="1">
      <c r="Q286" s="136"/>
    </row>
    <row r="287" spans="17:17" ht="15" customHeight="1">
      <c r="Q287" s="136"/>
    </row>
    <row r="288" spans="17:17" ht="15" customHeight="1">
      <c r="Q288" s="136"/>
    </row>
    <row r="289" spans="17:17" ht="15" customHeight="1">
      <c r="Q289" s="136"/>
    </row>
    <row r="290" spans="17:17" ht="15" customHeight="1">
      <c r="Q290" s="136"/>
    </row>
    <row r="291" spans="17:17" ht="15" customHeight="1">
      <c r="Q291" s="136"/>
    </row>
    <row r="292" spans="17:17" ht="15" customHeight="1">
      <c r="Q292" s="136"/>
    </row>
    <row r="293" spans="17:17" ht="15" customHeight="1">
      <c r="Q293" s="136"/>
    </row>
    <row r="294" spans="17:17" ht="15" customHeight="1">
      <c r="Q294" s="136"/>
    </row>
    <row r="295" spans="17:17" ht="15" customHeight="1">
      <c r="Q295" s="136"/>
    </row>
    <row r="296" spans="17:17" ht="15" customHeight="1">
      <c r="Q296" s="136"/>
    </row>
    <row r="297" spans="17:17" ht="15" customHeight="1">
      <c r="Q297" s="136"/>
    </row>
    <row r="298" spans="17:17" ht="15" customHeight="1">
      <c r="Q298" s="136"/>
    </row>
    <row r="299" spans="17:17" ht="15" customHeight="1">
      <c r="Q299" s="136"/>
    </row>
    <row r="300" spans="17:17" ht="15" customHeight="1">
      <c r="Q300" s="136"/>
    </row>
    <row r="301" spans="17:17" ht="15" customHeight="1">
      <c r="Q301" s="136"/>
    </row>
    <row r="302" spans="17:17" ht="15" customHeight="1">
      <c r="Q302" s="136"/>
    </row>
    <row r="303" spans="17:17" ht="15" customHeight="1">
      <c r="Q303" s="136"/>
    </row>
    <row r="304" spans="17:17" ht="15" customHeight="1">
      <c r="Q304" s="136"/>
    </row>
    <row r="305" spans="17:17" ht="15" customHeight="1">
      <c r="Q305" s="136"/>
    </row>
    <row r="306" spans="17:17" ht="15" customHeight="1">
      <c r="Q306" s="136"/>
    </row>
    <row r="307" spans="17:17" ht="15" customHeight="1">
      <c r="Q307" s="136"/>
    </row>
    <row r="308" spans="17:17" ht="15" customHeight="1">
      <c r="Q308" s="136"/>
    </row>
    <row r="309" spans="17:17" ht="15" customHeight="1">
      <c r="Q309" s="136"/>
    </row>
    <row r="310" spans="17:17" ht="15" customHeight="1">
      <c r="Q310" s="136"/>
    </row>
    <row r="311" spans="17:17" ht="15" customHeight="1">
      <c r="Q311" s="136"/>
    </row>
    <row r="312" spans="17:17" ht="15" customHeight="1">
      <c r="Q312" s="136"/>
    </row>
    <row r="313" spans="17:17" ht="15" customHeight="1">
      <c r="Q313" s="136"/>
    </row>
    <row r="314" spans="17:17" ht="15" customHeight="1">
      <c r="Q314" s="136"/>
    </row>
    <row r="315" spans="17:17" ht="15" customHeight="1">
      <c r="Q315" s="136"/>
    </row>
    <row r="316" spans="17:17" ht="15" customHeight="1">
      <c r="Q316" s="136"/>
    </row>
    <row r="317" spans="17:17" ht="15" customHeight="1">
      <c r="Q317" s="136"/>
    </row>
    <row r="318" spans="17:17" ht="15" customHeight="1">
      <c r="Q318" s="136"/>
    </row>
    <row r="319" spans="17:17" ht="15" customHeight="1">
      <c r="Q319" s="136"/>
    </row>
    <row r="320" spans="17:17" ht="15" customHeight="1">
      <c r="Q320" s="136"/>
    </row>
    <row r="321" spans="17:17" ht="15" customHeight="1">
      <c r="Q321" s="136"/>
    </row>
    <row r="322" spans="17:17" ht="15" customHeight="1">
      <c r="Q322" s="136"/>
    </row>
    <row r="323" spans="17:17" ht="15" customHeight="1">
      <c r="Q323" s="136"/>
    </row>
    <row r="324" spans="17:17" ht="15" customHeight="1">
      <c r="Q324" s="136"/>
    </row>
    <row r="325" spans="17:17" ht="15" customHeight="1">
      <c r="Q325" s="136"/>
    </row>
    <row r="326" spans="17:17" ht="15" customHeight="1">
      <c r="Q326" s="136"/>
    </row>
    <row r="327" spans="17:17" ht="15" customHeight="1">
      <c r="Q327" s="136"/>
    </row>
    <row r="328" spans="17:17" ht="15" customHeight="1">
      <c r="Q328" s="136"/>
    </row>
    <row r="329" spans="17:17" ht="15" customHeight="1">
      <c r="Q329" s="136"/>
    </row>
    <row r="330" spans="17:17" ht="15" customHeight="1">
      <c r="Q330" s="136"/>
    </row>
    <row r="331" spans="17:17" ht="15" customHeight="1">
      <c r="Q331" s="136"/>
    </row>
  </sheetData>
  <sheetProtection password="DCA9" sheet="1" objects="1" scenarios="1"/>
  <autoFilter ref="B1:S175" xr:uid="{00000000-0009-0000-0000-000000000000}">
    <filterColumn colId="0">
      <filters>
        <filter val="CENTRE ACOLLIDA ANIMALS DOMÈSTICS"/>
      </filters>
    </filterColumn>
  </autoFilter>
  <mergeCells count="8">
    <mergeCell ref="E246:G246"/>
    <mergeCell ref="R246:S246"/>
    <mergeCell ref="B171:B172"/>
    <mergeCell ref="C171:C172"/>
    <mergeCell ref="E244:G244"/>
    <mergeCell ref="R244:S244"/>
    <mergeCell ref="E245:G245"/>
    <mergeCell ref="R245:S245"/>
  </mergeCells>
  <dataValidations count="1">
    <dataValidation type="list" operator="equal" allowBlank="1" showErrorMessage="1" sqref="C178 C185" xr:uid="{00000000-0002-0000-0000-000000000000}">
      <formula1>B173</formula1>
      <formula2>0</formula2>
    </dataValidation>
  </dataValidations>
  <printOptions horizontalCentered="1"/>
  <pageMargins left="0.39374999999999999" right="0.39374999999999999" top="0.65902777777777799" bottom="0.65902777777777799" header="0.39374999999999999" footer="0.39374999999999999"/>
  <pageSetup paperSize="8" scale="70" orientation="landscape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B246"/>
  <sheetViews>
    <sheetView zoomScaleNormal="100" workbookViewId="0">
      <pane xSplit="2" topLeftCell="C1" activePane="topRight" state="frozen"/>
      <selection pane="topRight" activeCell="Q212" sqref="Q212"/>
    </sheetView>
  </sheetViews>
  <sheetFormatPr defaultColWidth="9.140625" defaultRowHeight="15" customHeight="1"/>
  <cols>
    <col min="1" max="1" width="9.85546875" style="4" customWidth="1"/>
    <col min="2" max="2" width="40.85546875" style="5" customWidth="1"/>
    <col min="3" max="3" width="38.85546875" style="5" customWidth="1"/>
    <col min="4" max="4" width="8.140625" style="6" customWidth="1"/>
    <col min="5" max="5" width="7.7109375" style="6" customWidth="1"/>
    <col min="6" max="6" width="23.28515625" style="7" customWidth="1"/>
    <col min="7" max="7" width="11.7109375" style="7" customWidth="1"/>
    <col min="8" max="8" width="15.42578125" style="7" customWidth="1"/>
    <col min="9" max="9" width="17.42578125" style="7" customWidth="1"/>
    <col min="10" max="10" width="25.7109375" style="7" customWidth="1"/>
    <col min="11" max="11" width="26" style="7" customWidth="1"/>
    <col min="12" max="14" width="13" style="7" customWidth="1"/>
    <col min="15" max="15" width="9" style="8" customWidth="1"/>
    <col min="16" max="16" width="16" style="7" customWidth="1"/>
    <col min="17" max="17" width="17.7109375" style="10" customWidth="1"/>
    <col min="18" max="230" width="9.140625" style="5"/>
    <col min="236" max="236" width="9.140625" style="137"/>
    <col min="16384" max="16384" width="11.5703125" customWidth="1"/>
  </cols>
  <sheetData>
    <row r="1" spans="1:235" ht="60" customHeight="1">
      <c r="B1" s="11" t="s">
        <v>397</v>
      </c>
      <c r="C1" s="11" t="s">
        <v>1</v>
      </c>
      <c r="D1" s="12" t="s">
        <v>2</v>
      </c>
      <c r="E1" s="12" t="s">
        <v>3</v>
      </c>
      <c r="F1" s="13" t="s">
        <v>4</v>
      </c>
      <c r="G1" s="13" t="s">
        <v>5</v>
      </c>
      <c r="H1" s="13" t="s">
        <v>398</v>
      </c>
      <c r="I1" s="13" t="s">
        <v>7</v>
      </c>
      <c r="J1" s="13" t="s">
        <v>8</v>
      </c>
      <c r="K1" s="13" t="s">
        <v>9</v>
      </c>
      <c r="L1" s="13" t="s">
        <v>399</v>
      </c>
      <c r="M1" s="13" t="s">
        <v>11</v>
      </c>
      <c r="N1" s="13" t="s">
        <v>12</v>
      </c>
      <c r="O1" s="13" t="s">
        <v>13</v>
      </c>
      <c r="P1" s="13" t="s">
        <v>14</v>
      </c>
      <c r="Q1" s="138" t="s">
        <v>16</v>
      </c>
    </row>
    <row r="2" spans="1:235" ht="15" customHeight="1">
      <c r="A2" s="50" t="s">
        <v>17</v>
      </c>
      <c r="B2" s="139" t="s">
        <v>18</v>
      </c>
      <c r="C2" s="140" t="s">
        <v>19</v>
      </c>
      <c r="D2" s="141">
        <v>5</v>
      </c>
      <c r="E2" s="141">
        <v>52</v>
      </c>
      <c r="F2" s="19">
        <v>13.5</v>
      </c>
      <c r="G2" s="19">
        <f>+D2*F2</f>
        <v>67.5</v>
      </c>
      <c r="H2" s="19">
        <f>G2*E2</f>
        <v>3510</v>
      </c>
      <c r="I2" s="142">
        <f>+F2*-12</f>
        <v>-162</v>
      </c>
      <c r="J2" s="19"/>
      <c r="K2" s="19"/>
      <c r="L2" s="19"/>
      <c r="M2" s="19"/>
      <c r="N2" s="19"/>
      <c r="O2" s="19"/>
      <c r="P2" s="143">
        <f>SUM(H2:O2)</f>
        <v>3348</v>
      </c>
      <c r="Q2" s="24">
        <v>150</v>
      </c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</row>
    <row r="3" spans="1:235" ht="15" customHeight="1">
      <c r="A3" s="50"/>
      <c r="B3" s="51" t="s">
        <v>18</v>
      </c>
      <c r="C3" s="52" t="s">
        <v>20</v>
      </c>
      <c r="D3" s="48">
        <v>1</v>
      </c>
      <c r="E3" s="141">
        <v>52</v>
      </c>
      <c r="F3" s="46">
        <v>3</v>
      </c>
      <c r="G3" s="46">
        <f>+D3*F3</f>
        <v>3</v>
      </c>
      <c r="H3" s="46">
        <f>G3*E3</f>
        <v>156</v>
      </c>
      <c r="I3" s="46"/>
      <c r="J3" s="46"/>
      <c r="K3" s="46"/>
      <c r="L3" s="46"/>
      <c r="M3" s="46"/>
      <c r="N3" s="46"/>
      <c r="O3" s="46"/>
      <c r="P3" s="144">
        <f>SUM(H3:O3)</f>
        <v>156</v>
      </c>
      <c r="Q3" s="31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37"/>
      <c r="HX3" s="137"/>
      <c r="HY3" s="137"/>
      <c r="HZ3" s="137"/>
      <c r="IA3" s="137"/>
    </row>
    <row r="4" spans="1:235" ht="15" customHeight="1">
      <c r="A4" s="50" t="s">
        <v>21</v>
      </c>
      <c r="B4" s="51" t="s">
        <v>400</v>
      </c>
      <c r="C4" s="52" t="s">
        <v>19</v>
      </c>
      <c r="D4" s="48">
        <v>5</v>
      </c>
      <c r="E4" s="141">
        <v>52</v>
      </c>
      <c r="F4" s="46">
        <v>6</v>
      </c>
      <c r="G4" s="46">
        <f>+D4*F4</f>
        <v>30</v>
      </c>
      <c r="H4" s="46">
        <f>G4*E4</f>
        <v>1560</v>
      </c>
      <c r="I4" s="146">
        <f>+F4*-12</f>
        <v>-72</v>
      </c>
      <c r="J4" s="46"/>
      <c r="K4" s="46"/>
      <c r="L4" s="147"/>
      <c r="M4" s="147"/>
      <c r="N4" s="147"/>
      <c r="O4" s="46"/>
      <c r="P4" s="144">
        <f>SUM(H4:O4)</f>
        <v>1488</v>
      </c>
      <c r="Q4" s="33">
        <v>60</v>
      </c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37"/>
      <c r="HX4" s="137"/>
      <c r="HY4" s="137"/>
      <c r="HZ4" s="137"/>
      <c r="IA4" s="137"/>
    </row>
    <row r="5" spans="1:235" ht="15" customHeight="1">
      <c r="A5" s="50" t="s">
        <v>23</v>
      </c>
      <c r="B5" s="51" t="s">
        <v>24</v>
      </c>
      <c r="C5" s="52" t="s">
        <v>25</v>
      </c>
      <c r="D5" s="48">
        <v>5</v>
      </c>
      <c r="E5" s="48">
        <v>52</v>
      </c>
      <c r="F5" s="46">
        <v>1</v>
      </c>
      <c r="G5" s="46">
        <f>+D5*F5</f>
        <v>5</v>
      </c>
      <c r="H5" s="46">
        <f>G5*E5</f>
        <v>260</v>
      </c>
      <c r="I5" s="146">
        <f>+F5*-12</f>
        <v>-12</v>
      </c>
      <c r="J5" s="46"/>
      <c r="K5" s="46"/>
      <c r="L5" s="147"/>
      <c r="M5" s="147"/>
      <c r="N5" s="147"/>
      <c r="O5" s="46"/>
      <c r="P5" s="144">
        <f>SUM(H5:O5)</f>
        <v>248</v>
      </c>
      <c r="Q5" s="33">
        <v>25</v>
      </c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37"/>
      <c r="HX5" s="137"/>
      <c r="HY5" s="137"/>
      <c r="HZ5" s="137"/>
      <c r="IA5" s="137"/>
    </row>
    <row r="6" spans="1:235">
      <c r="A6" s="50" t="s">
        <v>26</v>
      </c>
      <c r="B6" s="148" t="s">
        <v>27</v>
      </c>
      <c r="C6" s="52" t="s">
        <v>19</v>
      </c>
      <c r="D6" s="48">
        <v>5</v>
      </c>
      <c r="E6" s="48">
        <v>52</v>
      </c>
      <c r="F6" s="46">
        <v>5</v>
      </c>
      <c r="G6" s="46">
        <f>+D6*F6</f>
        <v>25</v>
      </c>
      <c r="H6" s="46">
        <f>G6*E6</f>
        <v>1300</v>
      </c>
      <c r="I6" s="146">
        <f>+F6*-12</f>
        <v>-60</v>
      </c>
      <c r="J6" s="46"/>
      <c r="K6" s="46"/>
      <c r="L6" s="46"/>
      <c r="M6" s="46"/>
      <c r="N6" s="46"/>
      <c r="O6" s="46"/>
      <c r="P6" s="144">
        <f>SUM(H6:O6)</f>
        <v>1240</v>
      </c>
      <c r="Q6" s="33">
        <v>60</v>
      </c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37"/>
      <c r="HX6" s="137"/>
      <c r="HY6" s="137"/>
      <c r="HZ6" s="137"/>
      <c r="IA6" s="137"/>
    </row>
    <row r="7" spans="1:235" s="1" customFormat="1" ht="14.25" customHeight="1">
      <c r="A7" s="50" t="s">
        <v>28</v>
      </c>
      <c r="B7" s="148" t="s">
        <v>29</v>
      </c>
      <c r="C7" s="52" t="s">
        <v>30</v>
      </c>
      <c r="D7" s="48">
        <v>2</v>
      </c>
      <c r="E7" s="48">
        <v>52</v>
      </c>
      <c r="F7" s="46">
        <v>1</v>
      </c>
      <c r="G7" s="46">
        <f>+D7*F7</f>
        <v>2</v>
      </c>
      <c r="H7" s="46">
        <f>G7*E7</f>
        <v>104</v>
      </c>
      <c r="I7" s="46"/>
      <c r="J7" s="46"/>
      <c r="K7" s="46"/>
      <c r="L7" s="46"/>
      <c r="M7" s="46"/>
      <c r="N7" s="46"/>
      <c r="O7" s="46"/>
      <c r="P7" s="144">
        <f>SUM(H7:O7)</f>
        <v>104</v>
      </c>
      <c r="Q7" s="63">
        <v>0</v>
      </c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37"/>
      <c r="HX7" s="137"/>
      <c r="HY7" s="137"/>
      <c r="HZ7" s="137"/>
      <c r="IA7" s="137"/>
    </row>
    <row r="8" spans="1:235" s="40" customFormat="1" ht="14.25" customHeight="1">
      <c r="A8" s="50" t="s">
        <v>31</v>
      </c>
      <c r="B8" s="51" t="s">
        <v>32</v>
      </c>
      <c r="C8" s="52" t="s">
        <v>33</v>
      </c>
      <c r="D8" s="48">
        <v>6</v>
      </c>
      <c r="E8" s="48">
        <v>52</v>
      </c>
      <c r="F8" s="46">
        <v>3</v>
      </c>
      <c r="G8" s="46">
        <f>+D8*F8</f>
        <v>18</v>
      </c>
      <c r="H8" s="46">
        <f>G8*E8</f>
        <v>936</v>
      </c>
      <c r="I8" s="146">
        <f>+F8*-12</f>
        <v>-36</v>
      </c>
      <c r="J8" s="46"/>
      <c r="K8" s="46"/>
      <c r="L8" s="46"/>
      <c r="M8" s="46"/>
      <c r="N8" s="46"/>
      <c r="O8" s="46"/>
      <c r="P8" s="144">
        <f>SUM(H8:O8)</f>
        <v>900</v>
      </c>
      <c r="Q8" s="60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37"/>
      <c r="HX8" s="137"/>
      <c r="HY8" s="137"/>
      <c r="HZ8" s="137"/>
      <c r="IA8" s="137"/>
    </row>
    <row r="9" spans="1:235" ht="30" customHeight="1">
      <c r="A9" s="50" t="s">
        <v>34</v>
      </c>
      <c r="B9" s="148" t="s">
        <v>35</v>
      </c>
      <c r="C9" s="52" t="s">
        <v>33</v>
      </c>
      <c r="D9" s="48">
        <v>6</v>
      </c>
      <c r="E9" s="48">
        <v>52</v>
      </c>
      <c r="F9" s="46">
        <v>2.5</v>
      </c>
      <c r="G9" s="46">
        <f>+D9*F9</f>
        <v>15</v>
      </c>
      <c r="H9" s="46">
        <f>G9*E9</f>
        <v>780</v>
      </c>
      <c r="I9" s="146">
        <f>+F9*-12</f>
        <v>-30</v>
      </c>
      <c r="J9" s="46"/>
      <c r="K9" s="46"/>
      <c r="L9" s="46"/>
      <c r="M9" s="46"/>
      <c r="N9" s="46"/>
      <c r="O9" s="46"/>
      <c r="P9" s="144">
        <f>SUM(H9:O9)</f>
        <v>750</v>
      </c>
      <c r="Q9" s="64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37"/>
      <c r="HX9" s="137"/>
      <c r="HY9" s="137"/>
      <c r="HZ9" s="137"/>
      <c r="IA9" s="137"/>
    </row>
    <row r="10" spans="1:235" ht="15" customHeight="1">
      <c r="A10" s="50"/>
      <c r="B10" s="51" t="s">
        <v>36</v>
      </c>
      <c r="C10" s="52" t="s">
        <v>37</v>
      </c>
      <c r="D10" s="48">
        <v>1</v>
      </c>
      <c r="E10" s="48">
        <v>52</v>
      </c>
      <c r="F10" s="46">
        <v>2.5</v>
      </c>
      <c r="G10" s="46">
        <f>+D10*F10</f>
        <v>2.5</v>
      </c>
      <c r="H10" s="46"/>
      <c r="I10" s="46"/>
      <c r="J10" s="46"/>
      <c r="K10" s="46"/>
      <c r="L10" s="46">
        <f>+D10*E10*F10</f>
        <v>130</v>
      </c>
      <c r="M10" s="146">
        <f>+G10*12</f>
        <v>30</v>
      </c>
      <c r="N10" s="46"/>
      <c r="O10" s="46"/>
      <c r="P10" s="144">
        <f>SUM(H10:O10)</f>
        <v>160</v>
      </c>
      <c r="Q10" s="64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37"/>
      <c r="HX10" s="137"/>
      <c r="HY10" s="137"/>
      <c r="HZ10" s="137"/>
      <c r="IA10" s="137"/>
    </row>
    <row r="11" spans="1:235" ht="15" customHeight="1">
      <c r="A11" s="50" t="s">
        <v>38</v>
      </c>
      <c r="B11" s="51" t="s">
        <v>39</v>
      </c>
      <c r="C11" s="52" t="s">
        <v>33</v>
      </c>
      <c r="D11" s="48">
        <v>6</v>
      </c>
      <c r="E11" s="48">
        <v>52</v>
      </c>
      <c r="F11" s="46">
        <v>3.5</v>
      </c>
      <c r="G11" s="46">
        <f>+D11*F11</f>
        <v>21</v>
      </c>
      <c r="H11" s="46">
        <f>G11*E11</f>
        <v>1092</v>
      </c>
      <c r="I11" s="146">
        <f>+F11*-12</f>
        <v>-42</v>
      </c>
      <c r="J11" s="46"/>
      <c r="K11" s="46"/>
      <c r="L11" s="46"/>
      <c r="M11" s="46"/>
      <c r="N11" s="46"/>
      <c r="O11" s="46"/>
      <c r="P11" s="144">
        <f>SUM(H11:O11)</f>
        <v>1050</v>
      </c>
      <c r="Q11" s="64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5"/>
      <c r="GG11" s="145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37"/>
      <c r="HX11" s="137"/>
      <c r="HY11" s="137"/>
      <c r="HZ11" s="137"/>
      <c r="IA11" s="137"/>
    </row>
    <row r="12" spans="1:235" ht="17.25" customHeight="1">
      <c r="A12" s="50"/>
      <c r="B12" s="51" t="s">
        <v>39</v>
      </c>
      <c r="C12" s="52" t="s">
        <v>37</v>
      </c>
      <c r="D12" s="48">
        <v>1</v>
      </c>
      <c r="E12" s="48">
        <v>52</v>
      </c>
      <c r="F12" s="46">
        <v>3.5</v>
      </c>
      <c r="G12" s="46">
        <f>+D12*F12</f>
        <v>3.5</v>
      </c>
      <c r="H12" s="46"/>
      <c r="I12" s="46"/>
      <c r="J12" s="46"/>
      <c r="K12" s="46"/>
      <c r="L12" s="46">
        <f>+D12*E12*F12</f>
        <v>182</v>
      </c>
      <c r="M12" s="146">
        <f>+G12*12</f>
        <v>42</v>
      </c>
      <c r="N12" s="46"/>
      <c r="O12" s="46"/>
      <c r="P12" s="144">
        <f>SUM(H12:O12)</f>
        <v>224</v>
      </c>
      <c r="Q12" s="64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  <c r="GD12" s="145"/>
      <c r="GE12" s="145"/>
      <c r="GF12" s="145"/>
      <c r="GG12" s="145"/>
      <c r="GH12" s="145"/>
      <c r="GI12" s="145"/>
      <c r="GJ12" s="145"/>
      <c r="GK12" s="145"/>
      <c r="GL12" s="145"/>
      <c r="GM12" s="145"/>
      <c r="GN12" s="145"/>
      <c r="GO12" s="145"/>
      <c r="GP12" s="145"/>
      <c r="GQ12" s="145"/>
      <c r="GR12" s="145"/>
      <c r="GS12" s="145"/>
      <c r="GT12" s="145"/>
      <c r="GU12" s="145"/>
      <c r="GV12" s="145"/>
      <c r="GW12" s="145"/>
      <c r="GX12" s="145"/>
      <c r="GY12" s="145"/>
      <c r="GZ12" s="145"/>
      <c r="HA12" s="145"/>
      <c r="HB12" s="145"/>
      <c r="HC12" s="145"/>
      <c r="HD12" s="145"/>
      <c r="HE12" s="145"/>
      <c r="HF12" s="145"/>
      <c r="HG12" s="145"/>
      <c r="HH12" s="145"/>
      <c r="HI12" s="145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37"/>
      <c r="HX12" s="137"/>
      <c r="HY12" s="137"/>
      <c r="HZ12" s="137"/>
      <c r="IA12" s="137"/>
    </row>
    <row r="13" spans="1:235">
      <c r="A13" s="149" t="s">
        <v>40</v>
      </c>
      <c r="B13" s="148" t="s">
        <v>41</v>
      </c>
      <c r="C13" s="52" t="s">
        <v>33</v>
      </c>
      <c r="D13" s="48">
        <v>6</v>
      </c>
      <c r="E13" s="48">
        <v>52</v>
      </c>
      <c r="F13" s="46">
        <v>2</v>
      </c>
      <c r="G13" s="46">
        <f>+D13*F13</f>
        <v>12</v>
      </c>
      <c r="H13" s="46">
        <f>G13*E13</f>
        <v>624</v>
      </c>
      <c r="I13" s="146">
        <f>+F13*-12</f>
        <v>-24</v>
      </c>
      <c r="J13" s="46"/>
      <c r="K13" s="46"/>
      <c r="L13" s="46"/>
      <c r="M13" s="46"/>
      <c r="N13" s="46"/>
      <c r="O13" s="46"/>
      <c r="P13" s="144">
        <f>SUM(H13:O13)</f>
        <v>600</v>
      </c>
      <c r="Q13" s="64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</row>
    <row r="14" spans="1:235" ht="15" customHeight="1">
      <c r="A14" s="50"/>
      <c r="B14" s="148" t="s">
        <v>41</v>
      </c>
      <c r="C14" s="52" t="s">
        <v>37</v>
      </c>
      <c r="D14" s="48">
        <v>1</v>
      </c>
      <c r="E14" s="48">
        <v>52</v>
      </c>
      <c r="F14" s="46">
        <v>2</v>
      </c>
      <c r="G14" s="46">
        <f>+D14*F14</f>
        <v>2</v>
      </c>
      <c r="H14" s="46"/>
      <c r="I14" s="46"/>
      <c r="J14" s="46"/>
      <c r="K14" s="46"/>
      <c r="L14" s="46">
        <f>+D14*E14*F14</f>
        <v>104</v>
      </c>
      <c r="M14" s="146">
        <f>+G14*12</f>
        <v>24</v>
      </c>
      <c r="N14" s="46"/>
      <c r="O14" s="46"/>
      <c r="P14" s="144">
        <f>SUM(H14:O14)</f>
        <v>128</v>
      </c>
      <c r="Q14" s="64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5"/>
      <c r="FG14" s="145"/>
      <c r="FH14" s="145"/>
      <c r="FI14" s="145"/>
      <c r="FJ14" s="145"/>
      <c r="FK14" s="145"/>
      <c r="FL14" s="145"/>
      <c r="FM14" s="145"/>
      <c r="FN14" s="145"/>
      <c r="FO14" s="145"/>
      <c r="FP14" s="145"/>
      <c r="FQ14" s="145"/>
      <c r="FR14" s="145"/>
      <c r="FS14" s="145"/>
      <c r="FT14" s="145"/>
      <c r="FU14" s="145"/>
      <c r="FV14" s="145"/>
      <c r="FW14" s="145"/>
      <c r="FX14" s="145"/>
      <c r="FY14" s="145"/>
      <c r="FZ14" s="145"/>
      <c r="GA14" s="145"/>
      <c r="GB14" s="145"/>
      <c r="GC14" s="145"/>
      <c r="GD14" s="145"/>
      <c r="GE14" s="145"/>
      <c r="GF14" s="145"/>
      <c r="GG14" s="145"/>
      <c r="GH14" s="145"/>
      <c r="GI14" s="145"/>
      <c r="GJ14" s="145"/>
      <c r="GK14" s="145"/>
      <c r="GL14" s="145"/>
      <c r="GM14" s="145"/>
      <c r="GN14" s="145"/>
      <c r="GO14" s="145"/>
      <c r="GP14" s="145"/>
      <c r="GQ14" s="145"/>
      <c r="GR14" s="145"/>
      <c r="GS14" s="145"/>
      <c r="GT14" s="145"/>
      <c r="GU14" s="145"/>
      <c r="GV14" s="145"/>
      <c r="GW14" s="145"/>
      <c r="GX14" s="145"/>
      <c r="GY14" s="145"/>
      <c r="GZ14" s="145"/>
      <c r="HA14" s="145"/>
      <c r="HB14" s="145"/>
      <c r="HC14" s="145"/>
      <c r="HD14" s="145"/>
      <c r="HE14" s="145"/>
      <c r="HF14" s="145"/>
      <c r="HG14" s="145"/>
      <c r="HH14" s="145"/>
      <c r="HI14" s="145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37"/>
      <c r="HX14" s="137"/>
      <c r="HY14" s="137"/>
      <c r="HZ14" s="137"/>
      <c r="IA14" s="137"/>
    </row>
    <row r="15" spans="1:235" ht="15" customHeight="1">
      <c r="A15" s="50" t="s">
        <v>42</v>
      </c>
      <c r="B15" s="148" t="s">
        <v>43</v>
      </c>
      <c r="C15" s="52" t="s">
        <v>44</v>
      </c>
      <c r="D15" s="48">
        <v>1</v>
      </c>
      <c r="E15" s="48">
        <v>52</v>
      </c>
      <c r="F15" s="46">
        <v>3</v>
      </c>
      <c r="G15" s="46">
        <f>+D15*F15</f>
        <v>3</v>
      </c>
      <c r="H15" s="46">
        <f>G15*E15</f>
        <v>156</v>
      </c>
      <c r="I15" s="46"/>
      <c r="J15" s="46"/>
      <c r="K15" s="46"/>
      <c r="L15" s="46"/>
      <c r="M15" s="46"/>
      <c r="N15" s="46"/>
      <c r="O15" s="46"/>
      <c r="P15" s="144">
        <f>SUM(H15:O15)</f>
        <v>156</v>
      </c>
      <c r="Q15" s="64">
        <v>160</v>
      </c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37"/>
      <c r="HX15" s="137"/>
      <c r="HY15" s="137"/>
      <c r="HZ15" s="137"/>
      <c r="IA15" s="137"/>
    </row>
    <row r="16" spans="1:235" ht="15" customHeight="1">
      <c r="A16" s="50"/>
      <c r="B16" s="148" t="s">
        <v>43</v>
      </c>
      <c r="C16" s="52" t="s">
        <v>45</v>
      </c>
      <c r="D16" s="48">
        <v>5</v>
      </c>
      <c r="E16" s="48">
        <v>52</v>
      </c>
      <c r="F16" s="46">
        <v>4</v>
      </c>
      <c r="G16" s="46">
        <f>+D16*F16</f>
        <v>20</v>
      </c>
      <c r="H16" s="46">
        <f>G16*E16</f>
        <v>1040</v>
      </c>
      <c r="I16" s="146">
        <f>+F16*-12</f>
        <v>-48</v>
      </c>
      <c r="J16" s="46"/>
      <c r="K16" s="46"/>
      <c r="L16" s="46"/>
      <c r="M16" s="46"/>
      <c r="N16" s="46"/>
      <c r="O16" s="46"/>
      <c r="P16" s="144">
        <f>SUM(H16:O16)</f>
        <v>992</v>
      </c>
      <c r="Q16" s="64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37"/>
      <c r="HX16" s="137"/>
      <c r="HY16" s="137"/>
      <c r="HZ16" s="137"/>
      <c r="IA16" s="137"/>
    </row>
    <row r="17" spans="1:235" ht="30" customHeight="1">
      <c r="A17" s="2" t="s">
        <v>46</v>
      </c>
      <c r="B17" s="34" t="s">
        <v>47</v>
      </c>
      <c r="C17" s="28" t="s">
        <v>33</v>
      </c>
      <c r="D17" s="29">
        <v>6</v>
      </c>
      <c r="E17" s="29">
        <v>52</v>
      </c>
      <c r="F17" s="30">
        <v>2.5</v>
      </c>
      <c r="G17" s="30">
        <f>+D17*F17</f>
        <v>15</v>
      </c>
      <c r="H17" s="30">
        <f>G17*E17</f>
        <v>780</v>
      </c>
      <c r="I17" s="44">
        <f>+F17*-12</f>
        <v>-30</v>
      </c>
      <c r="J17" s="30"/>
      <c r="K17" s="30"/>
      <c r="L17" s="30"/>
      <c r="M17" s="30"/>
      <c r="N17" s="30"/>
      <c r="O17" s="30"/>
      <c r="P17" s="91">
        <f>SUM(H17:O17)</f>
        <v>750</v>
      </c>
      <c r="Q17" s="64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</row>
    <row r="18" spans="1:235" ht="15" customHeight="1">
      <c r="B18" s="27" t="s">
        <v>48</v>
      </c>
      <c r="C18" s="28" t="s">
        <v>37</v>
      </c>
      <c r="D18" s="29">
        <v>1</v>
      </c>
      <c r="E18" s="29">
        <v>52</v>
      </c>
      <c r="F18" s="30">
        <v>2.5</v>
      </c>
      <c r="G18" s="30">
        <f>+D18*F18</f>
        <v>2.5</v>
      </c>
      <c r="H18" s="30"/>
      <c r="I18" s="30"/>
      <c r="J18" s="30"/>
      <c r="K18" s="30"/>
      <c r="L18" s="30">
        <f>+D18*E18*F18</f>
        <v>130</v>
      </c>
      <c r="M18" s="44">
        <f>+G18*12</f>
        <v>30</v>
      </c>
      <c r="N18" s="30"/>
      <c r="O18" s="30"/>
      <c r="P18" s="91">
        <f>SUM(H18:O18)</f>
        <v>160</v>
      </c>
      <c r="Q18" s="43"/>
    </row>
    <row r="19" spans="1:235" ht="15" customHeight="1">
      <c r="A19" s="2" t="s">
        <v>49</v>
      </c>
      <c r="B19" s="27" t="s">
        <v>50</v>
      </c>
      <c r="C19" s="28" t="s">
        <v>19</v>
      </c>
      <c r="D19" s="29">
        <v>5</v>
      </c>
      <c r="E19" s="29">
        <v>52</v>
      </c>
      <c r="F19" s="30">
        <v>8</v>
      </c>
      <c r="G19" s="30">
        <f>+D19*F19</f>
        <v>40</v>
      </c>
      <c r="H19" s="30">
        <f>G19*E19</f>
        <v>2080</v>
      </c>
      <c r="I19" s="44">
        <f>+F19*-12</f>
        <v>-96</v>
      </c>
      <c r="J19" s="30"/>
      <c r="K19" s="30"/>
      <c r="L19" s="32"/>
      <c r="M19" s="32"/>
      <c r="N19" s="32"/>
      <c r="O19" s="30"/>
      <c r="P19" s="91">
        <f>SUM(H19:O19)</f>
        <v>1984</v>
      </c>
      <c r="Q19" s="33">
        <v>150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</row>
    <row r="20" spans="1:235" ht="15" customHeight="1">
      <c r="A20" s="2" t="s">
        <v>51</v>
      </c>
      <c r="B20" s="27" t="s">
        <v>52</v>
      </c>
      <c r="C20" s="28" t="s">
        <v>19</v>
      </c>
      <c r="D20" s="29">
        <v>5</v>
      </c>
      <c r="E20" s="29">
        <v>52</v>
      </c>
      <c r="F20" s="30">
        <v>6</v>
      </c>
      <c r="G20" s="30">
        <f>+D20*F20</f>
        <v>30</v>
      </c>
      <c r="H20" s="30">
        <f>G20*E20</f>
        <v>1560</v>
      </c>
      <c r="I20" s="44">
        <f>+F20*-12</f>
        <v>-72</v>
      </c>
      <c r="J20" s="30"/>
      <c r="K20" s="30"/>
      <c r="L20" s="30"/>
      <c r="M20" s="30"/>
      <c r="N20" s="30"/>
      <c r="O20" s="30"/>
      <c r="P20" s="91">
        <f>SUM(H20:O20)</f>
        <v>1488</v>
      </c>
      <c r="Q20" s="33">
        <v>60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</row>
    <row r="21" spans="1:235" ht="15" customHeight="1">
      <c r="A21" s="2"/>
      <c r="B21" s="27" t="s">
        <v>52</v>
      </c>
      <c r="C21" s="28" t="s">
        <v>20</v>
      </c>
      <c r="D21" s="29">
        <v>1</v>
      </c>
      <c r="E21" s="29">
        <v>52</v>
      </c>
      <c r="F21" s="30">
        <v>6</v>
      </c>
      <c r="G21" s="30">
        <f>+D21*F21</f>
        <v>6</v>
      </c>
      <c r="H21" s="30">
        <f>G21*E21</f>
        <v>312</v>
      </c>
      <c r="I21" s="30"/>
      <c r="J21" s="30"/>
      <c r="K21" s="30"/>
      <c r="L21" s="30"/>
      <c r="M21" s="30"/>
      <c r="N21" s="30"/>
      <c r="O21" s="32"/>
      <c r="P21" s="91">
        <f>SUM(H21:O21)</f>
        <v>312</v>
      </c>
      <c r="Q21" s="33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</row>
    <row r="22" spans="1:235" ht="15" customHeight="1">
      <c r="A22" s="2"/>
      <c r="B22" s="27" t="s">
        <v>52</v>
      </c>
      <c r="C22" s="28" t="s">
        <v>37</v>
      </c>
      <c r="D22" s="29">
        <v>1</v>
      </c>
      <c r="E22" s="29">
        <v>52</v>
      </c>
      <c r="F22" s="30">
        <v>6</v>
      </c>
      <c r="G22" s="30">
        <f>+D22*F22</f>
        <v>6</v>
      </c>
      <c r="H22" s="30"/>
      <c r="I22" s="30"/>
      <c r="J22" s="30"/>
      <c r="K22" s="30"/>
      <c r="L22" s="30">
        <f>+D22*E22*F22</f>
        <v>312</v>
      </c>
      <c r="M22" s="44">
        <f>+G22*12</f>
        <v>72</v>
      </c>
      <c r="N22" s="30"/>
      <c r="O22" s="30"/>
      <c r="P22" s="91">
        <f>SUM(H22:O22)</f>
        <v>384</v>
      </c>
      <c r="Q22" s="33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</row>
    <row r="23" spans="1:235">
      <c r="A23" s="2" t="s">
        <v>53</v>
      </c>
      <c r="B23" s="45" t="s">
        <v>54</v>
      </c>
      <c r="C23" s="28" t="s">
        <v>19</v>
      </c>
      <c r="D23" s="29">
        <v>5</v>
      </c>
      <c r="E23" s="29">
        <v>52</v>
      </c>
      <c r="F23" s="30">
        <v>1</v>
      </c>
      <c r="G23" s="30">
        <f>+F23*5</f>
        <v>5</v>
      </c>
      <c r="H23" s="30">
        <f>G23*E23</f>
        <v>260</v>
      </c>
      <c r="I23" s="44">
        <f>+F23*-12</f>
        <v>-12</v>
      </c>
      <c r="J23" s="30"/>
      <c r="K23" s="30"/>
      <c r="L23" s="32"/>
      <c r="M23" s="32"/>
      <c r="N23" s="32"/>
      <c r="O23" s="30"/>
      <c r="P23" s="91">
        <f>SUM(H23:O23)</f>
        <v>248</v>
      </c>
      <c r="Q23" s="33">
        <v>25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</row>
    <row r="24" spans="1:235">
      <c r="A24" s="2" t="s">
        <v>55</v>
      </c>
      <c r="B24" s="27" t="s">
        <v>56</v>
      </c>
      <c r="C24" s="28" t="s">
        <v>19</v>
      </c>
      <c r="D24" s="29">
        <v>5</v>
      </c>
      <c r="E24" s="29">
        <v>47.67</v>
      </c>
      <c r="F24" s="30">
        <v>2</v>
      </c>
      <c r="G24" s="30">
        <f>+F24*5</f>
        <v>10</v>
      </c>
      <c r="H24" s="30">
        <f>G24*E24</f>
        <v>476.70000000000005</v>
      </c>
      <c r="I24" s="44">
        <f>+F24*-12</f>
        <v>-24</v>
      </c>
      <c r="J24" s="30"/>
      <c r="K24" s="30"/>
      <c r="L24" s="32"/>
      <c r="M24" s="32"/>
      <c r="N24" s="32"/>
      <c r="O24" s="30"/>
      <c r="P24" s="91">
        <f>SUM(H24:O24)</f>
        <v>452.70000000000005</v>
      </c>
      <c r="Q24" s="33">
        <v>12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</row>
    <row r="25" spans="1:235">
      <c r="A25" s="2" t="s">
        <v>57</v>
      </c>
      <c r="B25" s="45" t="s">
        <v>58</v>
      </c>
      <c r="C25" s="28" t="s">
        <v>19</v>
      </c>
      <c r="D25" s="29">
        <v>5</v>
      </c>
      <c r="E25" s="29">
        <v>47.67</v>
      </c>
      <c r="F25" s="30">
        <v>1</v>
      </c>
      <c r="G25" s="30">
        <f>+D25*F25</f>
        <v>5</v>
      </c>
      <c r="H25" s="30">
        <f>G25*E25</f>
        <v>238.35000000000002</v>
      </c>
      <c r="I25" s="44">
        <f>+F25*-12</f>
        <v>-12</v>
      </c>
      <c r="J25" s="30"/>
      <c r="K25" s="30"/>
      <c r="L25" s="32"/>
      <c r="M25" s="32"/>
      <c r="N25" s="32"/>
      <c r="O25" s="30"/>
      <c r="P25" s="91">
        <f>SUM(H25:O25)</f>
        <v>226.35000000000002</v>
      </c>
      <c r="Q25" s="33">
        <v>19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</row>
    <row r="26" spans="1:235">
      <c r="A26" s="149" t="s">
        <v>59</v>
      </c>
      <c r="B26" s="151" t="s">
        <v>60</v>
      </c>
      <c r="C26" s="52" t="s">
        <v>19</v>
      </c>
      <c r="D26" s="48">
        <v>5</v>
      </c>
      <c r="E26" s="48">
        <v>52</v>
      </c>
      <c r="F26" s="46">
        <v>1</v>
      </c>
      <c r="G26" s="46">
        <f>+D26*F26</f>
        <v>5</v>
      </c>
      <c r="H26" s="46">
        <f>G26*E26</f>
        <v>260</v>
      </c>
      <c r="I26" s="146">
        <f>+F26*-12</f>
        <v>-12</v>
      </c>
      <c r="J26" s="46"/>
      <c r="K26" s="46"/>
      <c r="L26" s="147"/>
      <c r="M26" s="147"/>
      <c r="N26" s="147"/>
      <c r="O26" s="46"/>
      <c r="P26" s="144">
        <f>SUM(H26:O26)</f>
        <v>248</v>
      </c>
      <c r="Q26" s="33">
        <v>24</v>
      </c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</row>
    <row r="27" spans="1:235" ht="15" customHeight="1">
      <c r="A27" s="149" t="s">
        <v>61</v>
      </c>
      <c r="B27" s="151" t="s">
        <v>62</v>
      </c>
      <c r="C27" s="52" t="s">
        <v>19</v>
      </c>
      <c r="D27" s="48">
        <v>5</v>
      </c>
      <c r="E27" s="48">
        <v>47.67</v>
      </c>
      <c r="F27" s="46">
        <v>1.5</v>
      </c>
      <c r="G27" s="46">
        <f>+D27*F27</f>
        <v>7.5</v>
      </c>
      <c r="H27" s="46">
        <f>G27*E27</f>
        <v>357.52500000000003</v>
      </c>
      <c r="I27" s="146">
        <f>+F27*-12</f>
        <v>-18</v>
      </c>
      <c r="J27" s="46"/>
      <c r="K27" s="46"/>
      <c r="L27" s="147"/>
      <c r="M27" s="147"/>
      <c r="N27" s="147"/>
      <c r="O27" s="46"/>
      <c r="P27" s="144">
        <f>SUM(H27:O27)</f>
        <v>339.52500000000003</v>
      </c>
      <c r="Q27" s="33">
        <v>36</v>
      </c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</row>
    <row r="28" spans="1:235" ht="15" customHeight="1">
      <c r="A28" s="50" t="s">
        <v>63</v>
      </c>
      <c r="B28" s="151" t="s">
        <v>64</v>
      </c>
      <c r="C28" s="52"/>
      <c r="D28" s="48"/>
      <c r="E28" s="48">
        <v>0</v>
      </c>
      <c r="F28" s="46">
        <v>0</v>
      </c>
      <c r="G28" s="46">
        <f>+D28*F28</f>
        <v>0</v>
      </c>
      <c r="H28" s="46">
        <f>G28*E28</f>
        <v>0</v>
      </c>
      <c r="I28" s="146">
        <f>+F28*-12</f>
        <v>0</v>
      </c>
      <c r="J28" s="46"/>
      <c r="K28" s="46"/>
      <c r="L28" s="147"/>
      <c r="M28" s="147"/>
      <c r="N28" s="147"/>
      <c r="O28" s="147"/>
      <c r="P28" s="144">
        <f>SUM(H28:O28)</f>
        <v>0</v>
      </c>
      <c r="Q28" s="33">
        <v>12</v>
      </c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45"/>
      <c r="FU28" s="145"/>
      <c r="FV28" s="145"/>
      <c r="FW28" s="145"/>
      <c r="FX28" s="145"/>
      <c r="FY28" s="145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5"/>
      <c r="GW28" s="145"/>
      <c r="GX28" s="145"/>
      <c r="GY28" s="145"/>
      <c r="GZ28" s="145"/>
      <c r="HA28" s="145"/>
      <c r="HB28" s="145"/>
      <c r="HC28" s="145"/>
      <c r="HD28" s="145"/>
      <c r="HE28" s="145"/>
      <c r="HF28" s="145"/>
      <c r="HG28" s="145"/>
      <c r="HH28" s="145"/>
      <c r="HI28" s="145"/>
      <c r="HJ28" s="145"/>
      <c r="HK28" s="145"/>
      <c r="HL28" s="145"/>
      <c r="HM28" s="145"/>
      <c r="HN28" s="145"/>
      <c r="HO28" s="145"/>
      <c r="HP28" s="145"/>
      <c r="HQ28" s="145"/>
      <c r="HR28" s="145"/>
      <c r="HS28" s="145"/>
      <c r="HT28" s="145"/>
      <c r="HU28" s="145"/>
      <c r="HV28" s="145"/>
      <c r="HW28" s="137"/>
      <c r="HX28" s="137"/>
      <c r="HY28" s="137"/>
      <c r="HZ28" s="137"/>
      <c r="IA28" s="137"/>
    </row>
    <row r="29" spans="1:235" s="40" customFormat="1" ht="15" customHeight="1">
      <c r="A29" s="149" t="s">
        <v>65</v>
      </c>
      <c r="B29" s="151" t="s">
        <v>66</v>
      </c>
      <c r="C29" s="52" t="s">
        <v>19</v>
      </c>
      <c r="D29" s="48">
        <v>5</v>
      </c>
      <c r="E29" s="48">
        <v>47.67</v>
      </c>
      <c r="F29" s="46">
        <v>1.6</v>
      </c>
      <c r="G29" s="46">
        <f>+D29*F29</f>
        <v>8</v>
      </c>
      <c r="H29" s="46">
        <f>G29*E29</f>
        <v>381.36</v>
      </c>
      <c r="I29" s="146">
        <f>+F29*-12</f>
        <v>-19.200000000000003</v>
      </c>
      <c r="J29" s="46"/>
      <c r="K29" s="46"/>
      <c r="L29" s="147"/>
      <c r="M29" s="147"/>
      <c r="N29" s="147"/>
      <c r="O29" s="147"/>
      <c r="P29" s="144">
        <f>SUM(H29:O29)</f>
        <v>362.16</v>
      </c>
      <c r="Q29" s="33">
        <v>14</v>
      </c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50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</row>
    <row r="30" spans="1:235" ht="15" customHeight="1">
      <c r="A30" s="50" t="s">
        <v>67</v>
      </c>
      <c r="B30" s="151" t="s">
        <v>68</v>
      </c>
      <c r="C30" s="52"/>
      <c r="D30" s="48"/>
      <c r="E30" s="48">
        <v>0</v>
      </c>
      <c r="F30" s="46">
        <v>0</v>
      </c>
      <c r="G30" s="46">
        <f>+D30*F30</f>
        <v>0</v>
      </c>
      <c r="H30" s="46">
        <f>G30*E30</f>
        <v>0</v>
      </c>
      <c r="I30" s="146">
        <f>+F30*-12</f>
        <v>0</v>
      </c>
      <c r="J30" s="46"/>
      <c r="K30" s="46"/>
      <c r="L30" s="147"/>
      <c r="M30" s="147"/>
      <c r="N30" s="147"/>
      <c r="O30" s="147"/>
      <c r="P30" s="144">
        <f>SUM(H30:O30)</f>
        <v>0</v>
      </c>
      <c r="Q30" s="33">
        <v>42</v>
      </c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5"/>
      <c r="HQ30" s="145"/>
      <c r="HR30" s="145"/>
      <c r="HS30" s="145"/>
      <c r="HT30" s="145"/>
      <c r="HU30" s="145"/>
      <c r="HV30" s="145"/>
      <c r="HW30" s="137"/>
      <c r="HX30" s="137"/>
      <c r="HY30" s="137"/>
      <c r="HZ30" s="137"/>
      <c r="IA30" s="137"/>
    </row>
    <row r="31" spans="1:235" ht="15" customHeight="1">
      <c r="A31" s="149" t="s">
        <v>69</v>
      </c>
      <c r="B31" s="151" t="s">
        <v>70</v>
      </c>
      <c r="C31" s="52" t="s">
        <v>19</v>
      </c>
      <c r="D31" s="48">
        <v>5</v>
      </c>
      <c r="E31" s="48">
        <v>47.67</v>
      </c>
      <c r="F31" s="46">
        <v>2</v>
      </c>
      <c r="G31" s="46">
        <f>+D31*F31</f>
        <v>10</v>
      </c>
      <c r="H31" s="46">
        <f>G31*E31</f>
        <v>476.70000000000005</v>
      </c>
      <c r="I31" s="146">
        <f>+F31*-12</f>
        <v>-24</v>
      </c>
      <c r="J31" s="46"/>
      <c r="K31" s="46"/>
      <c r="L31" s="147"/>
      <c r="M31" s="147"/>
      <c r="N31" s="147"/>
      <c r="O31" s="46"/>
      <c r="P31" s="144">
        <f>SUM(H31:O31)</f>
        <v>452.70000000000005</v>
      </c>
      <c r="Q31" s="33">
        <v>40</v>
      </c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</row>
    <row r="32" spans="1:235">
      <c r="A32" s="149" t="s">
        <v>71</v>
      </c>
      <c r="B32" s="151" t="s">
        <v>72</v>
      </c>
      <c r="C32" s="52"/>
      <c r="D32" s="48"/>
      <c r="E32" s="48"/>
      <c r="F32" s="46"/>
      <c r="G32" s="46"/>
      <c r="H32" s="46"/>
      <c r="I32" s="46"/>
      <c r="J32" s="46"/>
      <c r="K32" s="46"/>
      <c r="L32" s="147"/>
      <c r="M32" s="147"/>
      <c r="N32" s="147"/>
      <c r="O32" s="46"/>
      <c r="P32" s="46"/>
      <c r="Q32" s="19">
        <v>12</v>
      </c>
      <c r="R32" s="83"/>
      <c r="S32" s="39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</row>
    <row r="33" spans="1:235" ht="15" customHeight="1">
      <c r="A33" s="50" t="s">
        <v>73</v>
      </c>
      <c r="B33" s="151" t="s">
        <v>74</v>
      </c>
      <c r="C33" s="52" t="s">
        <v>19</v>
      </c>
      <c r="D33" s="48">
        <v>5</v>
      </c>
      <c r="E33" s="147">
        <v>48</v>
      </c>
      <c r="F33" s="46">
        <v>1</v>
      </c>
      <c r="G33" s="46">
        <f>+D33*F33</f>
        <v>5</v>
      </c>
      <c r="H33" s="46">
        <f>G33*E33</f>
        <v>240</v>
      </c>
      <c r="I33" s="146">
        <f>+F33*-12</f>
        <v>-12</v>
      </c>
      <c r="J33" s="46"/>
      <c r="K33" s="46"/>
      <c r="L33" s="147"/>
      <c r="M33" s="147"/>
      <c r="N33" s="147"/>
      <c r="O33" s="46"/>
      <c r="P33" s="144">
        <f>SUM(H33:O33)</f>
        <v>228</v>
      </c>
      <c r="Q33" s="33">
        <v>22</v>
      </c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</row>
    <row r="34" spans="1:235" ht="15" customHeight="1">
      <c r="A34" s="50" t="s">
        <v>75</v>
      </c>
      <c r="B34" s="151" t="s">
        <v>76</v>
      </c>
      <c r="C34" s="52" t="s">
        <v>19</v>
      </c>
      <c r="D34" s="48">
        <v>5</v>
      </c>
      <c r="E34" s="147">
        <v>47.67</v>
      </c>
      <c r="F34" s="46">
        <v>2</v>
      </c>
      <c r="G34" s="46">
        <f>+D34*F34</f>
        <v>10</v>
      </c>
      <c r="H34" s="46">
        <f>G34*E34</f>
        <v>476.70000000000005</v>
      </c>
      <c r="I34" s="146">
        <f>+F34*-12</f>
        <v>-24</v>
      </c>
      <c r="J34" s="46"/>
      <c r="K34" s="46"/>
      <c r="L34" s="147"/>
      <c r="M34" s="147"/>
      <c r="N34" s="147"/>
      <c r="O34" s="46"/>
      <c r="P34" s="144">
        <f>SUM(H34:O34)</f>
        <v>452.70000000000005</v>
      </c>
      <c r="Q34" s="33">
        <v>77</v>
      </c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145"/>
      <c r="FG34" s="145"/>
      <c r="FH34" s="145"/>
      <c r="FI34" s="145"/>
      <c r="FJ34" s="145"/>
      <c r="FK34" s="145"/>
      <c r="FL34" s="145"/>
      <c r="FM34" s="145"/>
      <c r="FN34" s="145"/>
      <c r="FO34" s="145"/>
      <c r="FP34" s="145"/>
      <c r="FQ34" s="145"/>
      <c r="FR34" s="145"/>
      <c r="FS34" s="145"/>
      <c r="FT34" s="145"/>
      <c r="FU34" s="145"/>
      <c r="FV34" s="145"/>
      <c r="FW34" s="145"/>
      <c r="FX34" s="145"/>
      <c r="FY34" s="145"/>
      <c r="FZ34" s="145"/>
      <c r="GA34" s="145"/>
      <c r="GB34" s="145"/>
      <c r="GC34" s="145"/>
      <c r="GD34" s="145"/>
      <c r="GE34" s="145"/>
      <c r="GF34" s="145"/>
      <c r="GG34" s="145"/>
      <c r="GH34" s="145"/>
      <c r="GI34" s="145"/>
      <c r="GJ34" s="145"/>
      <c r="GK34" s="145"/>
      <c r="GL34" s="145"/>
      <c r="GM34" s="145"/>
      <c r="GN34" s="145"/>
      <c r="GO34" s="145"/>
      <c r="GP34" s="145"/>
      <c r="GQ34" s="145"/>
      <c r="GR34" s="145"/>
      <c r="GS34" s="145"/>
      <c r="GT34" s="145"/>
      <c r="GU34" s="145"/>
      <c r="GV34" s="145"/>
      <c r="GW34" s="145"/>
      <c r="GX34" s="145"/>
      <c r="GY34" s="145"/>
      <c r="GZ34" s="145"/>
      <c r="HA34" s="145"/>
      <c r="HB34" s="145"/>
      <c r="HC34" s="145"/>
      <c r="HD34" s="145"/>
      <c r="HE34" s="145"/>
      <c r="HF34" s="145"/>
      <c r="HG34" s="145"/>
      <c r="HH34" s="145"/>
      <c r="HI34" s="145"/>
      <c r="HJ34" s="145"/>
      <c r="HK34" s="145"/>
      <c r="HL34" s="145"/>
      <c r="HM34" s="145"/>
      <c r="HN34" s="145"/>
      <c r="HO34" s="145"/>
      <c r="HP34" s="145"/>
      <c r="HQ34" s="145"/>
      <c r="HR34" s="145"/>
      <c r="HS34" s="145"/>
      <c r="HT34" s="145"/>
      <c r="HU34" s="145"/>
      <c r="HV34" s="145"/>
      <c r="HW34" s="137"/>
      <c r="HX34" s="137"/>
      <c r="HY34" s="137"/>
      <c r="HZ34" s="137"/>
      <c r="IA34" s="137"/>
    </row>
    <row r="35" spans="1:235" ht="15" customHeight="1">
      <c r="A35" s="50" t="s">
        <v>77</v>
      </c>
      <c r="B35" s="51" t="s">
        <v>78</v>
      </c>
      <c r="C35" s="52" t="s">
        <v>19</v>
      </c>
      <c r="D35" s="48">
        <v>5</v>
      </c>
      <c r="E35" s="48">
        <v>47.67</v>
      </c>
      <c r="F35" s="46">
        <v>2</v>
      </c>
      <c r="G35" s="46">
        <f>+D35*F35</f>
        <v>10</v>
      </c>
      <c r="H35" s="46">
        <f>G35*E35</f>
        <v>476.70000000000005</v>
      </c>
      <c r="I35" s="146">
        <f>+F35*-12</f>
        <v>-24</v>
      </c>
      <c r="J35" s="46"/>
      <c r="K35" s="46"/>
      <c r="L35" s="147"/>
      <c r="M35" s="147"/>
      <c r="N35" s="147"/>
      <c r="O35" s="46"/>
      <c r="P35" s="144">
        <f>SUM(H35:O35)</f>
        <v>452.70000000000005</v>
      </c>
      <c r="Q35" s="33">
        <v>44</v>
      </c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5"/>
      <c r="FP35" s="145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5"/>
      <c r="GG35" s="145"/>
      <c r="GH35" s="145"/>
      <c r="GI35" s="145"/>
      <c r="GJ35" s="145"/>
      <c r="GK35" s="145"/>
      <c r="GL35" s="145"/>
      <c r="GM35" s="145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5"/>
      <c r="HE35" s="145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37"/>
      <c r="HX35" s="137"/>
      <c r="HY35" s="137"/>
      <c r="HZ35" s="137"/>
      <c r="IA35" s="137"/>
    </row>
    <row r="36" spans="1:235" ht="15" customHeight="1">
      <c r="A36" s="50" t="s">
        <v>79</v>
      </c>
      <c r="B36" s="51" t="s">
        <v>80</v>
      </c>
      <c r="C36" s="52" t="s">
        <v>19</v>
      </c>
      <c r="D36" s="48">
        <v>5</v>
      </c>
      <c r="E36" s="48">
        <v>47.67</v>
      </c>
      <c r="F36" s="46">
        <v>2</v>
      </c>
      <c r="G36" s="46">
        <f>+D36*F36</f>
        <v>10</v>
      </c>
      <c r="H36" s="46">
        <f>G36*E36</f>
        <v>476.70000000000005</v>
      </c>
      <c r="I36" s="146">
        <f>+F36*-12</f>
        <v>-24</v>
      </c>
      <c r="J36" s="46"/>
      <c r="K36" s="46"/>
      <c r="L36" s="147"/>
      <c r="M36" s="147"/>
      <c r="N36" s="147"/>
      <c r="O36" s="46"/>
      <c r="P36" s="144">
        <f>SUM(H36:O36)</f>
        <v>452.70000000000005</v>
      </c>
      <c r="Q36" s="33">
        <v>22</v>
      </c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45"/>
      <c r="DV36" s="145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145"/>
      <c r="FG36" s="145"/>
      <c r="FH36" s="145"/>
      <c r="FI36" s="145"/>
      <c r="FJ36" s="145"/>
      <c r="FK36" s="145"/>
      <c r="FL36" s="145"/>
      <c r="FM36" s="145"/>
      <c r="FN36" s="145"/>
      <c r="FO36" s="145"/>
      <c r="FP36" s="145"/>
      <c r="FQ36" s="145"/>
      <c r="FR36" s="145"/>
      <c r="FS36" s="145"/>
      <c r="FT36" s="145"/>
      <c r="FU36" s="145"/>
      <c r="FV36" s="145"/>
      <c r="FW36" s="145"/>
      <c r="FX36" s="145"/>
      <c r="FY36" s="145"/>
      <c r="FZ36" s="145"/>
      <c r="GA36" s="145"/>
      <c r="GB36" s="145"/>
      <c r="GC36" s="145"/>
      <c r="GD36" s="145"/>
      <c r="GE36" s="145"/>
      <c r="GF36" s="145"/>
      <c r="GG36" s="145"/>
      <c r="GH36" s="145"/>
      <c r="GI36" s="145"/>
      <c r="GJ36" s="145"/>
      <c r="GK36" s="145"/>
      <c r="GL36" s="145"/>
      <c r="GM36" s="145"/>
      <c r="GN36" s="145"/>
      <c r="GO36" s="145"/>
      <c r="GP36" s="145"/>
      <c r="GQ36" s="145"/>
      <c r="GR36" s="145"/>
      <c r="GS36" s="145"/>
      <c r="GT36" s="145"/>
      <c r="GU36" s="145"/>
      <c r="GV36" s="145"/>
      <c r="GW36" s="145"/>
      <c r="GX36" s="145"/>
      <c r="GY36" s="145"/>
      <c r="GZ36" s="145"/>
      <c r="HA36" s="145"/>
      <c r="HB36" s="145"/>
      <c r="HC36" s="145"/>
      <c r="HD36" s="145"/>
      <c r="HE36" s="145"/>
      <c r="HF36" s="145"/>
      <c r="HG36" s="145"/>
      <c r="HH36" s="145"/>
      <c r="HI36" s="145"/>
      <c r="HJ36" s="145"/>
      <c r="HK36" s="145"/>
      <c r="HL36" s="145"/>
      <c r="HM36" s="145"/>
      <c r="HN36" s="145"/>
      <c r="HO36" s="145"/>
      <c r="HP36" s="145"/>
      <c r="HQ36" s="145"/>
      <c r="HR36" s="145"/>
      <c r="HS36" s="145"/>
      <c r="HT36" s="145"/>
      <c r="HU36" s="145"/>
      <c r="HV36" s="145"/>
      <c r="HW36" s="137"/>
      <c r="HX36" s="137"/>
      <c r="HY36" s="137"/>
      <c r="HZ36" s="137"/>
      <c r="IA36" s="137"/>
    </row>
    <row r="37" spans="1:235" ht="15" customHeight="1">
      <c r="A37" s="50" t="s">
        <v>81</v>
      </c>
      <c r="B37" s="51" t="s">
        <v>82</v>
      </c>
      <c r="C37" s="52" t="s">
        <v>19</v>
      </c>
      <c r="D37" s="48">
        <v>5</v>
      </c>
      <c r="E37" s="48">
        <v>47.67</v>
      </c>
      <c r="F37" s="46">
        <v>2</v>
      </c>
      <c r="G37" s="46">
        <f>+D37*F37</f>
        <v>10</v>
      </c>
      <c r="H37" s="46">
        <f>G37*E37</f>
        <v>476.70000000000005</v>
      </c>
      <c r="I37" s="146">
        <f>+F37*-12</f>
        <v>-24</v>
      </c>
      <c r="J37" s="46"/>
      <c r="K37" s="46"/>
      <c r="L37" s="147"/>
      <c r="M37" s="147"/>
      <c r="N37" s="147"/>
      <c r="O37" s="46"/>
      <c r="P37" s="144">
        <f>SUM(H37:O37)</f>
        <v>452.70000000000005</v>
      </c>
      <c r="Q37" s="33">
        <v>30</v>
      </c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45"/>
      <c r="DV37" s="145"/>
      <c r="DW37" s="145"/>
      <c r="DX37" s="145"/>
      <c r="DY37" s="145"/>
      <c r="DZ37" s="145"/>
      <c r="EA37" s="145"/>
      <c r="EB37" s="145"/>
      <c r="EC37" s="145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145"/>
      <c r="EY37" s="145"/>
      <c r="EZ37" s="145"/>
      <c r="FA37" s="145"/>
      <c r="FB37" s="145"/>
      <c r="FC37" s="145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5"/>
      <c r="GG37" s="145"/>
      <c r="GH37" s="145"/>
      <c r="GI37" s="145"/>
      <c r="GJ37" s="145"/>
      <c r="GK37" s="145"/>
      <c r="GL37" s="145"/>
      <c r="GM37" s="145"/>
      <c r="GN37" s="145"/>
      <c r="GO37" s="145"/>
      <c r="GP37" s="145"/>
      <c r="GQ37" s="145"/>
      <c r="GR37" s="145"/>
      <c r="GS37" s="145"/>
      <c r="GT37" s="145"/>
      <c r="GU37" s="145"/>
      <c r="GV37" s="145"/>
      <c r="GW37" s="145"/>
      <c r="GX37" s="145"/>
      <c r="GY37" s="145"/>
      <c r="GZ37" s="145"/>
      <c r="HA37" s="145"/>
      <c r="HB37" s="145"/>
      <c r="HC37" s="145"/>
      <c r="HD37" s="145"/>
      <c r="HE37" s="145"/>
      <c r="HF37" s="145"/>
      <c r="HG37" s="145"/>
      <c r="HH37" s="145"/>
      <c r="HI37" s="145"/>
      <c r="HJ37" s="145"/>
      <c r="HK37" s="145"/>
      <c r="HL37" s="145"/>
      <c r="HM37" s="145"/>
      <c r="HN37" s="145"/>
      <c r="HO37" s="145"/>
      <c r="HP37" s="145"/>
      <c r="HQ37" s="145"/>
      <c r="HR37" s="145"/>
      <c r="HS37" s="145"/>
      <c r="HT37" s="145"/>
      <c r="HU37" s="145"/>
      <c r="HV37" s="145"/>
      <c r="HW37" s="137"/>
      <c r="HX37" s="137"/>
      <c r="HY37" s="137"/>
      <c r="HZ37" s="137"/>
      <c r="IA37" s="137"/>
    </row>
    <row r="38" spans="1:235" ht="15" customHeight="1">
      <c r="A38" s="50" t="s">
        <v>83</v>
      </c>
      <c r="B38" s="51" t="s">
        <v>84</v>
      </c>
      <c r="C38" s="52" t="s">
        <v>85</v>
      </c>
      <c r="D38" s="48">
        <v>1</v>
      </c>
      <c r="E38" s="48">
        <v>47.67</v>
      </c>
      <c r="F38" s="46">
        <v>3</v>
      </c>
      <c r="G38" s="46">
        <f>+D38*F38</f>
        <v>3</v>
      </c>
      <c r="H38" s="46">
        <f>G38*E38</f>
        <v>143.01</v>
      </c>
      <c r="I38" s="46"/>
      <c r="J38" s="46"/>
      <c r="K38" s="46"/>
      <c r="L38" s="147"/>
      <c r="M38" s="147"/>
      <c r="N38" s="147"/>
      <c r="O38" s="147"/>
      <c r="P38" s="144">
        <f>SUM(H38:O38)</f>
        <v>143.01</v>
      </c>
      <c r="Q38" s="33">
        <v>6</v>
      </c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5"/>
      <c r="DI38" s="145"/>
      <c r="DJ38" s="145"/>
      <c r="DK38" s="145"/>
      <c r="DL38" s="145"/>
      <c r="DM38" s="145"/>
      <c r="DN38" s="145"/>
      <c r="DO38" s="145"/>
      <c r="DP38" s="145"/>
      <c r="DQ38" s="145"/>
      <c r="DR38" s="145"/>
      <c r="DS38" s="145"/>
      <c r="DT38" s="145"/>
      <c r="DU38" s="145"/>
      <c r="DV38" s="145"/>
      <c r="DW38" s="145"/>
      <c r="DX38" s="145"/>
      <c r="DY38" s="145"/>
      <c r="DZ38" s="145"/>
      <c r="EA38" s="145"/>
      <c r="EB38" s="145"/>
      <c r="EC38" s="145"/>
      <c r="ED38" s="145"/>
      <c r="EE38" s="145"/>
      <c r="EF38" s="145"/>
      <c r="EG38" s="145"/>
      <c r="EH38" s="145"/>
      <c r="EI38" s="145"/>
      <c r="EJ38" s="145"/>
      <c r="EK38" s="145"/>
      <c r="EL38" s="145"/>
      <c r="EM38" s="145"/>
      <c r="EN38" s="145"/>
      <c r="EO38" s="145"/>
      <c r="EP38" s="145"/>
      <c r="EQ38" s="145"/>
      <c r="ER38" s="145"/>
      <c r="ES38" s="145"/>
      <c r="ET38" s="145"/>
      <c r="EU38" s="145"/>
      <c r="EV38" s="145"/>
      <c r="EW38" s="145"/>
      <c r="EX38" s="145"/>
      <c r="EY38" s="145"/>
      <c r="EZ38" s="145"/>
      <c r="FA38" s="145"/>
      <c r="FB38" s="145"/>
      <c r="FC38" s="145"/>
      <c r="FD38" s="145"/>
      <c r="FE38" s="145"/>
      <c r="FF38" s="145"/>
      <c r="FG38" s="145"/>
      <c r="FH38" s="145"/>
      <c r="FI38" s="145"/>
      <c r="FJ38" s="145"/>
      <c r="FK38" s="145"/>
      <c r="FL38" s="145"/>
      <c r="FM38" s="145"/>
      <c r="FN38" s="145"/>
      <c r="FO38" s="145"/>
      <c r="FP38" s="145"/>
      <c r="FQ38" s="145"/>
      <c r="FR38" s="145"/>
      <c r="FS38" s="145"/>
      <c r="FT38" s="145"/>
      <c r="FU38" s="145"/>
      <c r="FV38" s="145"/>
      <c r="FW38" s="145"/>
      <c r="FX38" s="145"/>
      <c r="FY38" s="145"/>
      <c r="FZ38" s="145"/>
      <c r="GA38" s="145"/>
      <c r="GB38" s="145"/>
      <c r="GC38" s="145"/>
      <c r="GD38" s="145"/>
      <c r="GE38" s="145"/>
      <c r="GF38" s="145"/>
      <c r="GG38" s="145"/>
      <c r="GH38" s="145"/>
      <c r="GI38" s="145"/>
      <c r="GJ38" s="145"/>
      <c r="GK38" s="145"/>
      <c r="GL38" s="145"/>
      <c r="GM38" s="145"/>
      <c r="GN38" s="145"/>
      <c r="GO38" s="145"/>
      <c r="GP38" s="145"/>
      <c r="GQ38" s="145"/>
      <c r="GR38" s="145"/>
      <c r="GS38" s="145"/>
      <c r="GT38" s="145"/>
      <c r="GU38" s="145"/>
      <c r="GV38" s="145"/>
      <c r="GW38" s="145"/>
      <c r="GX38" s="145"/>
      <c r="GY38" s="145"/>
      <c r="GZ38" s="145"/>
      <c r="HA38" s="145"/>
      <c r="HB38" s="145"/>
      <c r="HC38" s="145"/>
      <c r="HD38" s="145"/>
      <c r="HE38" s="145"/>
      <c r="HF38" s="145"/>
      <c r="HG38" s="145"/>
      <c r="HH38" s="145"/>
      <c r="HI38" s="145"/>
      <c r="HJ38" s="145"/>
      <c r="HK38" s="145"/>
      <c r="HL38" s="145"/>
      <c r="HM38" s="145"/>
      <c r="HN38" s="145"/>
      <c r="HO38" s="145"/>
      <c r="HP38" s="145"/>
      <c r="HQ38" s="145"/>
      <c r="HR38" s="145"/>
      <c r="HS38" s="145"/>
      <c r="HT38" s="145"/>
      <c r="HU38" s="145"/>
      <c r="HV38" s="145"/>
      <c r="HW38" s="137"/>
      <c r="HX38" s="137"/>
      <c r="HY38" s="137"/>
      <c r="HZ38" s="137"/>
      <c r="IA38" s="137"/>
    </row>
    <row r="39" spans="1:235" ht="15" customHeight="1">
      <c r="A39" s="50" t="s">
        <v>86</v>
      </c>
      <c r="B39" s="152" t="s">
        <v>87</v>
      </c>
      <c r="C39" s="52" t="s">
        <v>19</v>
      </c>
      <c r="D39" s="48">
        <v>5</v>
      </c>
      <c r="E39" s="48">
        <v>47.67</v>
      </c>
      <c r="F39" s="46">
        <v>1</v>
      </c>
      <c r="G39" s="46">
        <f>+D39*F39</f>
        <v>5</v>
      </c>
      <c r="H39" s="46">
        <f>G39*E39</f>
        <v>238.35000000000002</v>
      </c>
      <c r="I39" s="146">
        <f>+F39*-12</f>
        <v>-12</v>
      </c>
      <c r="J39" s="46"/>
      <c r="K39" s="46"/>
      <c r="L39" s="147"/>
      <c r="M39" s="147"/>
      <c r="N39" s="147"/>
      <c r="O39" s="147"/>
      <c r="P39" s="144">
        <f>SUM(H39:O39)</f>
        <v>226.35000000000002</v>
      </c>
      <c r="Q39" s="33">
        <v>22</v>
      </c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  <c r="EC39" s="145"/>
      <c r="ED39" s="145"/>
      <c r="EE39" s="145"/>
      <c r="EF39" s="145"/>
      <c r="EG39" s="145"/>
      <c r="EH39" s="145"/>
      <c r="EI39" s="145"/>
      <c r="EJ39" s="145"/>
      <c r="EK39" s="145"/>
      <c r="EL39" s="145"/>
      <c r="EM39" s="145"/>
      <c r="EN39" s="145"/>
      <c r="EO39" s="145"/>
      <c r="EP39" s="145"/>
      <c r="EQ39" s="145"/>
      <c r="ER39" s="145"/>
      <c r="ES39" s="145"/>
      <c r="ET39" s="145"/>
      <c r="EU39" s="145"/>
      <c r="EV39" s="145"/>
      <c r="EW39" s="145"/>
      <c r="EX39" s="145"/>
      <c r="EY39" s="145"/>
      <c r="EZ39" s="145"/>
      <c r="FA39" s="145"/>
      <c r="FB39" s="145"/>
      <c r="FC39" s="145"/>
      <c r="FD39" s="145"/>
      <c r="FE39" s="145"/>
      <c r="FF39" s="145"/>
      <c r="FG39" s="145"/>
      <c r="FH39" s="145"/>
      <c r="FI39" s="145"/>
      <c r="FJ39" s="145"/>
      <c r="FK39" s="145"/>
      <c r="FL39" s="145"/>
      <c r="FM39" s="145"/>
      <c r="FN39" s="145"/>
      <c r="FO39" s="145"/>
      <c r="FP39" s="145"/>
      <c r="FQ39" s="145"/>
      <c r="FR39" s="145"/>
      <c r="FS39" s="145"/>
      <c r="FT39" s="145"/>
      <c r="FU39" s="145"/>
      <c r="FV39" s="145"/>
      <c r="FW39" s="145"/>
      <c r="FX39" s="145"/>
      <c r="FY39" s="145"/>
      <c r="FZ39" s="145"/>
      <c r="GA39" s="145"/>
      <c r="GB39" s="145"/>
      <c r="GC39" s="145"/>
      <c r="GD39" s="145"/>
      <c r="GE39" s="145"/>
      <c r="GF39" s="145"/>
      <c r="GG39" s="145"/>
      <c r="GH39" s="145"/>
      <c r="GI39" s="145"/>
      <c r="GJ39" s="145"/>
      <c r="GK39" s="145"/>
      <c r="GL39" s="145"/>
      <c r="GM39" s="145"/>
      <c r="GN39" s="145"/>
      <c r="GO39" s="145"/>
      <c r="GP39" s="145"/>
      <c r="GQ39" s="145"/>
      <c r="GR39" s="145"/>
      <c r="GS39" s="145"/>
      <c r="GT39" s="145"/>
      <c r="GU39" s="145"/>
      <c r="GV39" s="145"/>
      <c r="GW39" s="145"/>
      <c r="GX39" s="145"/>
      <c r="GY39" s="145"/>
      <c r="GZ39" s="145"/>
      <c r="HA39" s="145"/>
      <c r="HB39" s="145"/>
      <c r="HC39" s="145"/>
      <c r="HD39" s="145"/>
      <c r="HE39" s="145"/>
      <c r="HF39" s="145"/>
      <c r="HG39" s="145"/>
      <c r="HH39" s="145"/>
      <c r="HI39" s="145"/>
      <c r="HJ39" s="145"/>
      <c r="HK39" s="145"/>
      <c r="HL39" s="145"/>
      <c r="HM39" s="145"/>
      <c r="HN39" s="145"/>
      <c r="HO39" s="145"/>
      <c r="HP39" s="145"/>
      <c r="HQ39" s="145"/>
      <c r="HR39" s="145"/>
      <c r="HS39" s="145"/>
      <c r="HT39" s="145"/>
      <c r="HU39" s="145"/>
      <c r="HV39" s="145"/>
      <c r="HW39" s="137"/>
      <c r="HX39" s="137"/>
      <c r="HY39" s="137"/>
      <c r="HZ39" s="137"/>
      <c r="IA39" s="137"/>
    </row>
    <row r="40" spans="1:235" ht="15" customHeight="1">
      <c r="A40" s="50" t="s">
        <v>88</v>
      </c>
      <c r="B40" s="51" t="s">
        <v>89</v>
      </c>
      <c r="C40" s="52" t="s">
        <v>19</v>
      </c>
      <c r="D40" s="48">
        <v>5</v>
      </c>
      <c r="E40" s="48">
        <v>52</v>
      </c>
      <c r="F40" s="46">
        <v>2</v>
      </c>
      <c r="G40" s="46">
        <f>+D40*F40</f>
        <v>10</v>
      </c>
      <c r="H40" s="46">
        <f>G40*E40</f>
        <v>520</v>
      </c>
      <c r="I40" s="146">
        <f>+F40*-12</f>
        <v>-24</v>
      </c>
      <c r="J40" s="46"/>
      <c r="K40" s="46"/>
      <c r="L40" s="147"/>
      <c r="M40" s="147"/>
      <c r="N40" s="147"/>
      <c r="O40" s="46"/>
      <c r="P40" s="144">
        <f>SUM(H40:O40)</f>
        <v>496</v>
      </c>
      <c r="Q40" s="33">
        <v>30</v>
      </c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5"/>
      <c r="DX40" s="145"/>
      <c r="DY40" s="145"/>
      <c r="DZ40" s="145"/>
      <c r="EA40" s="145"/>
      <c r="EB40" s="145"/>
      <c r="EC40" s="145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145"/>
      <c r="EY40" s="145"/>
      <c r="EZ40" s="145"/>
      <c r="FA40" s="145"/>
      <c r="FB40" s="145"/>
      <c r="FC40" s="145"/>
      <c r="FD40" s="145"/>
      <c r="FE40" s="145"/>
      <c r="FF40" s="145"/>
      <c r="FG40" s="145"/>
      <c r="FH40" s="145"/>
      <c r="FI40" s="145"/>
      <c r="FJ40" s="145"/>
      <c r="FK40" s="145"/>
      <c r="FL40" s="145"/>
      <c r="FM40" s="145"/>
      <c r="FN40" s="145"/>
      <c r="FO40" s="145"/>
      <c r="FP40" s="145"/>
      <c r="FQ40" s="145"/>
      <c r="FR40" s="145"/>
      <c r="FS40" s="145"/>
      <c r="FT40" s="145"/>
      <c r="FU40" s="145"/>
      <c r="FV40" s="145"/>
      <c r="FW40" s="145"/>
      <c r="FX40" s="145"/>
      <c r="FY40" s="145"/>
      <c r="FZ40" s="145"/>
      <c r="GA40" s="145"/>
      <c r="GB40" s="145"/>
      <c r="GC40" s="145"/>
      <c r="GD40" s="145"/>
      <c r="GE40" s="145"/>
      <c r="GF40" s="145"/>
      <c r="GG40" s="145"/>
      <c r="GH40" s="145"/>
      <c r="GI40" s="145"/>
      <c r="GJ40" s="145"/>
      <c r="GK40" s="145"/>
      <c r="GL40" s="145"/>
      <c r="GM40" s="145"/>
      <c r="GN40" s="145"/>
      <c r="GO40" s="145"/>
      <c r="GP40" s="145"/>
      <c r="GQ40" s="145"/>
      <c r="GR40" s="145"/>
      <c r="GS40" s="145"/>
      <c r="GT40" s="145"/>
      <c r="GU40" s="145"/>
      <c r="GV40" s="145"/>
      <c r="GW40" s="145"/>
      <c r="GX40" s="145"/>
      <c r="GY40" s="145"/>
      <c r="GZ40" s="145"/>
      <c r="HA40" s="145"/>
      <c r="HB40" s="145"/>
      <c r="HC40" s="145"/>
      <c r="HD40" s="145"/>
      <c r="HE40" s="145"/>
      <c r="HF40" s="145"/>
      <c r="HG40" s="145"/>
      <c r="HH40" s="145"/>
      <c r="HI40" s="145"/>
      <c r="HJ40" s="145"/>
      <c r="HK40" s="145"/>
      <c r="HL40" s="145"/>
      <c r="HM40" s="145"/>
      <c r="HN40" s="145"/>
      <c r="HO40" s="145"/>
      <c r="HP40" s="145"/>
      <c r="HQ40" s="145"/>
      <c r="HR40" s="145"/>
      <c r="HS40" s="145"/>
      <c r="HT40" s="145"/>
      <c r="HU40" s="145"/>
      <c r="HV40" s="145"/>
      <c r="HW40" s="137"/>
      <c r="HX40" s="137"/>
      <c r="HY40" s="137"/>
      <c r="HZ40" s="137"/>
      <c r="IA40" s="137"/>
    </row>
    <row r="41" spans="1:235" ht="15" customHeight="1">
      <c r="A41" s="50" t="s">
        <v>90</v>
      </c>
      <c r="B41" s="51" t="s">
        <v>91</v>
      </c>
      <c r="C41" s="52" t="s">
        <v>19</v>
      </c>
      <c r="D41" s="48">
        <v>5</v>
      </c>
      <c r="E41" s="48">
        <v>52</v>
      </c>
      <c r="F41" s="46">
        <v>4</v>
      </c>
      <c r="G41" s="46">
        <f>+D41*F41</f>
        <v>20</v>
      </c>
      <c r="H41" s="46">
        <f>G41*E41</f>
        <v>1040</v>
      </c>
      <c r="I41" s="146">
        <f>+F41*-12</f>
        <v>-48</v>
      </c>
      <c r="J41" s="46"/>
      <c r="K41" s="46"/>
      <c r="L41" s="147"/>
      <c r="M41" s="147"/>
      <c r="N41" s="147"/>
      <c r="O41" s="46"/>
      <c r="P41" s="144">
        <f>SUM(H41:O41)</f>
        <v>992</v>
      </c>
      <c r="Q41" s="33">
        <v>90</v>
      </c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</row>
    <row r="42" spans="1:235" ht="15" customHeight="1">
      <c r="A42" s="50" t="s">
        <v>92</v>
      </c>
      <c r="B42" s="51" t="s">
        <v>93</v>
      </c>
      <c r="C42" s="52" t="s">
        <v>19</v>
      </c>
      <c r="D42" s="48">
        <v>5</v>
      </c>
      <c r="E42" s="48">
        <v>50</v>
      </c>
      <c r="F42" s="46">
        <v>8</v>
      </c>
      <c r="G42" s="46">
        <f>+D42*F42</f>
        <v>40</v>
      </c>
      <c r="H42" s="46">
        <f>G42*E42</f>
        <v>2000</v>
      </c>
      <c r="I42" s="146">
        <f>+F42*-12</f>
        <v>-96</v>
      </c>
      <c r="J42" s="46"/>
      <c r="K42" s="46"/>
      <c r="L42" s="153"/>
      <c r="M42" s="153"/>
      <c r="N42" s="153"/>
      <c r="O42" s="46"/>
      <c r="P42" s="144">
        <f>SUM(H42:O42)</f>
        <v>1904</v>
      </c>
      <c r="Q42" s="33">
        <v>78</v>
      </c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  <c r="HK42" s="137"/>
      <c r="HL42" s="137"/>
      <c r="HM42" s="137"/>
      <c r="HN42" s="137"/>
      <c r="HO42" s="137"/>
      <c r="HP42" s="137"/>
      <c r="HQ42" s="137"/>
      <c r="HR42" s="137"/>
      <c r="HS42" s="137"/>
      <c r="HT42" s="137"/>
      <c r="HU42" s="137"/>
      <c r="HV42" s="137"/>
      <c r="HW42" s="137"/>
      <c r="HX42" s="137"/>
      <c r="HY42" s="137"/>
      <c r="HZ42" s="137"/>
      <c r="IA42" s="137"/>
    </row>
    <row r="43" spans="1:235" ht="15" customHeight="1">
      <c r="A43" s="50" t="s">
        <v>94</v>
      </c>
      <c r="B43" s="51" t="s">
        <v>95</v>
      </c>
      <c r="C43" s="52" t="s">
        <v>19</v>
      </c>
      <c r="D43" s="48">
        <v>5</v>
      </c>
      <c r="E43" s="48">
        <v>47.67</v>
      </c>
      <c r="F43" s="46">
        <v>12</v>
      </c>
      <c r="G43" s="46">
        <f>+D43*F43</f>
        <v>60</v>
      </c>
      <c r="H43" s="46">
        <f>G43*E43</f>
        <v>2860.2000000000003</v>
      </c>
      <c r="I43" s="146">
        <f>+F43*-12</f>
        <v>-144</v>
      </c>
      <c r="J43" s="46"/>
      <c r="K43" s="46"/>
      <c r="L43" s="147"/>
      <c r="M43" s="147"/>
      <c r="N43" s="147"/>
      <c r="O43" s="46"/>
      <c r="P43" s="144">
        <f>SUM(H43:O43)</f>
        <v>2716.2000000000003</v>
      </c>
      <c r="Q43" s="33">
        <v>212</v>
      </c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  <c r="CL43" s="145"/>
      <c r="CM43" s="145"/>
      <c r="CN43" s="145"/>
      <c r="CO43" s="145"/>
      <c r="CP43" s="145"/>
      <c r="CQ43" s="145"/>
      <c r="CR43" s="145"/>
      <c r="CS43" s="145"/>
      <c r="CT43" s="145"/>
      <c r="CU43" s="145"/>
      <c r="CV43" s="145"/>
      <c r="CW43" s="145"/>
      <c r="CX43" s="145"/>
      <c r="CY43" s="145"/>
      <c r="CZ43" s="145"/>
      <c r="DA43" s="145"/>
      <c r="DB43" s="145"/>
      <c r="DC43" s="145"/>
      <c r="DD43" s="145"/>
      <c r="DE43" s="145"/>
      <c r="DF43" s="145"/>
      <c r="DG43" s="145"/>
      <c r="DH43" s="145"/>
      <c r="DI43" s="145"/>
      <c r="DJ43" s="145"/>
      <c r="DK43" s="145"/>
      <c r="DL43" s="145"/>
      <c r="DM43" s="145"/>
      <c r="DN43" s="145"/>
      <c r="DO43" s="145"/>
      <c r="DP43" s="145"/>
      <c r="DQ43" s="145"/>
      <c r="DR43" s="145"/>
      <c r="DS43" s="145"/>
      <c r="DT43" s="145"/>
      <c r="DU43" s="145"/>
      <c r="DV43" s="145"/>
      <c r="DW43" s="145"/>
      <c r="DX43" s="145"/>
      <c r="DY43" s="145"/>
      <c r="DZ43" s="145"/>
      <c r="EA43" s="145"/>
      <c r="EB43" s="145"/>
      <c r="EC43" s="145"/>
      <c r="ED43" s="145"/>
      <c r="EE43" s="145"/>
      <c r="EF43" s="145"/>
      <c r="EG43" s="145"/>
      <c r="EH43" s="145"/>
      <c r="EI43" s="145"/>
      <c r="EJ43" s="145"/>
      <c r="EK43" s="145"/>
      <c r="EL43" s="145"/>
      <c r="EM43" s="145"/>
      <c r="EN43" s="145"/>
      <c r="EO43" s="145"/>
      <c r="EP43" s="145"/>
      <c r="EQ43" s="145"/>
      <c r="ER43" s="145"/>
      <c r="ES43" s="145"/>
      <c r="ET43" s="145"/>
      <c r="EU43" s="145"/>
      <c r="EV43" s="145"/>
      <c r="EW43" s="145"/>
      <c r="EX43" s="145"/>
      <c r="EY43" s="145"/>
      <c r="EZ43" s="145"/>
      <c r="FA43" s="145"/>
      <c r="FB43" s="145"/>
      <c r="FC43" s="145"/>
      <c r="FD43" s="145"/>
      <c r="FE43" s="145"/>
      <c r="FF43" s="145"/>
      <c r="FG43" s="145"/>
      <c r="FH43" s="145"/>
      <c r="FI43" s="145"/>
      <c r="FJ43" s="145"/>
      <c r="FK43" s="145"/>
      <c r="FL43" s="145"/>
      <c r="FM43" s="145"/>
      <c r="FN43" s="145"/>
      <c r="FO43" s="145"/>
      <c r="FP43" s="145"/>
      <c r="FQ43" s="145"/>
      <c r="FR43" s="145"/>
      <c r="FS43" s="145"/>
      <c r="FT43" s="145"/>
      <c r="FU43" s="145"/>
      <c r="FV43" s="145"/>
      <c r="FW43" s="145"/>
      <c r="FX43" s="145"/>
      <c r="FY43" s="145"/>
      <c r="FZ43" s="145"/>
      <c r="GA43" s="145"/>
      <c r="GB43" s="145"/>
      <c r="GC43" s="145"/>
      <c r="GD43" s="145"/>
      <c r="GE43" s="145"/>
      <c r="GF43" s="145"/>
      <c r="GG43" s="145"/>
      <c r="GH43" s="145"/>
      <c r="GI43" s="145"/>
      <c r="GJ43" s="145"/>
      <c r="GK43" s="145"/>
      <c r="GL43" s="145"/>
      <c r="GM43" s="145"/>
      <c r="GN43" s="145"/>
      <c r="GO43" s="145"/>
      <c r="GP43" s="145"/>
      <c r="GQ43" s="145"/>
      <c r="GR43" s="145"/>
      <c r="GS43" s="145"/>
      <c r="GT43" s="145"/>
      <c r="GU43" s="145"/>
      <c r="GV43" s="145"/>
      <c r="GW43" s="145"/>
      <c r="GX43" s="145"/>
      <c r="GY43" s="145"/>
      <c r="GZ43" s="145"/>
      <c r="HA43" s="145"/>
      <c r="HB43" s="145"/>
      <c r="HC43" s="145"/>
      <c r="HD43" s="145"/>
      <c r="HE43" s="145"/>
      <c r="HF43" s="145"/>
      <c r="HG43" s="145"/>
      <c r="HH43" s="145"/>
      <c r="HI43" s="145"/>
      <c r="HJ43" s="145"/>
      <c r="HK43" s="145"/>
      <c r="HL43" s="145"/>
      <c r="HM43" s="145"/>
      <c r="HN43" s="145"/>
      <c r="HO43" s="145"/>
      <c r="HP43" s="145"/>
      <c r="HQ43" s="145"/>
      <c r="HR43" s="145"/>
      <c r="HS43" s="145"/>
      <c r="HT43" s="145"/>
      <c r="HU43" s="145"/>
      <c r="HV43" s="145"/>
      <c r="HW43" s="137"/>
      <c r="HX43" s="137"/>
      <c r="HY43" s="137"/>
      <c r="HZ43" s="137"/>
      <c r="IA43" s="137"/>
    </row>
    <row r="44" spans="1:235" ht="15" customHeight="1">
      <c r="A44" s="4" t="s">
        <v>96</v>
      </c>
      <c r="B44" s="27" t="s">
        <v>97</v>
      </c>
      <c r="C44" s="28" t="s">
        <v>19</v>
      </c>
      <c r="D44" s="29">
        <v>5</v>
      </c>
      <c r="E44" s="29">
        <v>47.67</v>
      </c>
      <c r="F44" s="30">
        <v>12</v>
      </c>
      <c r="G44" s="30">
        <f>+D44*F44</f>
        <v>60</v>
      </c>
      <c r="H44" s="30">
        <f>G44*E44</f>
        <v>2860.2000000000003</v>
      </c>
      <c r="I44" s="44">
        <f>+F44*-12</f>
        <v>-144</v>
      </c>
      <c r="J44" s="30"/>
      <c r="K44" s="30"/>
      <c r="L44" s="32"/>
      <c r="M44" s="32"/>
      <c r="N44" s="32"/>
      <c r="O44" s="30"/>
      <c r="P44" s="91">
        <f>SUM(H44:O44)</f>
        <v>2716.2000000000003</v>
      </c>
      <c r="Q44" s="33">
        <v>212</v>
      </c>
    </row>
    <row r="45" spans="1:235" ht="15" customHeight="1">
      <c r="A45" s="4" t="s">
        <v>98</v>
      </c>
      <c r="B45" s="27" t="s">
        <v>99</v>
      </c>
      <c r="C45" s="28" t="s">
        <v>19</v>
      </c>
      <c r="D45" s="29">
        <v>5</v>
      </c>
      <c r="E45" s="29">
        <v>47.67</v>
      </c>
      <c r="F45" s="30">
        <v>12</v>
      </c>
      <c r="G45" s="30">
        <f>+D45*F45</f>
        <v>60</v>
      </c>
      <c r="H45" s="30">
        <f>G45*E45</f>
        <v>2860.2000000000003</v>
      </c>
      <c r="I45" s="44">
        <f>+F45*-12</f>
        <v>-144</v>
      </c>
      <c r="J45" s="30"/>
      <c r="K45" s="30"/>
      <c r="L45" s="32"/>
      <c r="M45" s="32"/>
      <c r="N45" s="32"/>
      <c r="O45" s="30"/>
      <c r="P45" s="91">
        <f>SUM(H45:O45)</f>
        <v>2716.2000000000003</v>
      </c>
      <c r="Q45" s="33">
        <v>212</v>
      </c>
    </row>
    <row r="46" spans="1:235" ht="15" customHeight="1">
      <c r="A46" s="4" t="s">
        <v>100</v>
      </c>
      <c r="B46" s="27" t="s">
        <v>101</v>
      </c>
      <c r="C46" s="28" t="s">
        <v>19</v>
      </c>
      <c r="D46" s="29">
        <v>5</v>
      </c>
      <c r="E46" s="29">
        <v>47.67</v>
      </c>
      <c r="F46" s="30">
        <v>12</v>
      </c>
      <c r="G46" s="30">
        <f>+D46*F46</f>
        <v>60</v>
      </c>
      <c r="H46" s="30">
        <f>G46*E46</f>
        <v>2860.2000000000003</v>
      </c>
      <c r="I46" s="44">
        <f>+F46*-12</f>
        <v>-144</v>
      </c>
      <c r="J46" s="30"/>
      <c r="K46" s="30"/>
      <c r="L46" s="32"/>
      <c r="M46" s="32"/>
      <c r="N46" s="32"/>
      <c r="O46" s="30"/>
      <c r="P46" s="91">
        <f>SUM(H46:O46)</f>
        <v>2716.2000000000003</v>
      </c>
      <c r="Q46" s="33">
        <v>212</v>
      </c>
    </row>
    <row r="47" spans="1:235" ht="15" customHeight="1">
      <c r="A47" s="4" t="s">
        <v>102</v>
      </c>
      <c r="B47" s="27" t="s">
        <v>103</v>
      </c>
      <c r="C47" s="28" t="s">
        <v>19</v>
      </c>
      <c r="D47" s="29">
        <v>5</v>
      </c>
      <c r="E47" s="29">
        <v>47.67</v>
      </c>
      <c r="F47" s="30">
        <v>11</v>
      </c>
      <c r="G47" s="30">
        <f>+D47*F47</f>
        <v>55</v>
      </c>
      <c r="H47" s="30">
        <f>G47*E47</f>
        <v>2621.85</v>
      </c>
      <c r="I47" s="44">
        <f>+F47*-12</f>
        <v>-132</v>
      </c>
      <c r="J47" s="30"/>
      <c r="K47" s="30"/>
      <c r="L47" s="32"/>
      <c r="M47" s="32"/>
      <c r="N47" s="32"/>
      <c r="O47" s="30"/>
      <c r="P47" s="91">
        <f>SUM(H47:O47)</f>
        <v>2489.85</v>
      </c>
      <c r="Q47" s="33">
        <v>212</v>
      </c>
    </row>
    <row r="48" spans="1:235" ht="15" customHeight="1">
      <c r="A48" s="4" t="s">
        <v>104</v>
      </c>
      <c r="B48" s="27" t="s">
        <v>105</v>
      </c>
      <c r="C48" s="28" t="s">
        <v>19</v>
      </c>
      <c r="D48" s="29">
        <v>5</v>
      </c>
      <c r="E48" s="29">
        <v>47.67</v>
      </c>
      <c r="F48" s="30">
        <v>10</v>
      </c>
      <c r="G48" s="30">
        <f>+D48*F48</f>
        <v>50</v>
      </c>
      <c r="H48" s="30">
        <f>G48*E48</f>
        <v>2383.5</v>
      </c>
      <c r="I48" s="44">
        <f>+F48*-12</f>
        <v>-120</v>
      </c>
      <c r="J48" s="30"/>
      <c r="K48" s="30"/>
      <c r="L48" s="32"/>
      <c r="M48" s="32"/>
      <c r="N48" s="32"/>
      <c r="O48" s="30"/>
      <c r="P48" s="91">
        <f>SUM(H48:O48)</f>
        <v>2263.5</v>
      </c>
      <c r="Q48" s="33">
        <v>212</v>
      </c>
    </row>
    <row r="49" spans="1:235" ht="15" customHeight="1">
      <c r="A49" s="50" t="s">
        <v>106</v>
      </c>
      <c r="B49" s="51" t="s">
        <v>107</v>
      </c>
      <c r="C49" s="52" t="s">
        <v>19</v>
      </c>
      <c r="D49" s="48">
        <v>5</v>
      </c>
      <c r="E49" s="48">
        <v>47.67</v>
      </c>
      <c r="F49" s="46">
        <v>5</v>
      </c>
      <c r="G49" s="46">
        <f>+D49*F49</f>
        <v>25</v>
      </c>
      <c r="H49" s="46">
        <f>G49*E49</f>
        <v>1191.75</v>
      </c>
      <c r="I49" s="146">
        <f>+F49*-12</f>
        <v>-60</v>
      </c>
      <c r="J49" s="46"/>
      <c r="K49" s="46"/>
      <c r="L49" s="147"/>
      <c r="M49" s="147"/>
      <c r="N49" s="147"/>
      <c r="O49" s="46"/>
      <c r="P49" s="144">
        <f>SUM(H49:O49)</f>
        <v>1131.75</v>
      </c>
      <c r="Q49" s="33">
        <v>212</v>
      </c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  <c r="EC49" s="145"/>
      <c r="ED49" s="145"/>
      <c r="EE49" s="145"/>
      <c r="EF49" s="145"/>
      <c r="EG49" s="145"/>
      <c r="EH49" s="145"/>
      <c r="EI49" s="145"/>
      <c r="EJ49" s="145"/>
      <c r="EK49" s="145"/>
      <c r="EL49" s="145"/>
      <c r="EM49" s="145"/>
      <c r="EN49" s="145"/>
      <c r="EO49" s="145"/>
      <c r="EP49" s="145"/>
      <c r="EQ49" s="145"/>
      <c r="ER49" s="145"/>
      <c r="ES49" s="145"/>
      <c r="ET49" s="145"/>
      <c r="EU49" s="145"/>
      <c r="EV49" s="145"/>
      <c r="EW49" s="145"/>
      <c r="EX49" s="145"/>
      <c r="EY49" s="145"/>
      <c r="EZ49" s="145"/>
      <c r="FA49" s="145"/>
      <c r="FB49" s="145"/>
      <c r="FC49" s="145"/>
      <c r="FD49" s="145"/>
      <c r="FE49" s="145"/>
      <c r="FF49" s="145"/>
      <c r="FG49" s="145"/>
      <c r="FH49" s="145"/>
      <c r="FI49" s="145"/>
      <c r="FJ49" s="145"/>
      <c r="FK49" s="145"/>
      <c r="FL49" s="145"/>
      <c r="FM49" s="145"/>
      <c r="FN49" s="145"/>
      <c r="FO49" s="145"/>
      <c r="FP49" s="145"/>
      <c r="FQ49" s="145"/>
      <c r="FR49" s="145"/>
      <c r="FS49" s="145"/>
      <c r="FT49" s="145"/>
      <c r="FU49" s="145"/>
      <c r="FV49" s="145"/>
      <c r="FW49" s="145"/>
      <c r="FX49" s="145"/>
      <c r="FY49" s="145"/>
      <c r="FZ49" s="145"/>
      <c r="GA49" s="145"/>
      <c r="GB49" s="145"/>
      <c r="GC49" s="145"/>
      <c r="GD49" s="145"/>
      <c r="GE49" s="145"/>
      <c r="GF49" s="145"/>
      <c r="GG49" s="145"/>
      <c r="GH49" s="145"/>
      <c r="GI49" s="145"/>
      <c r="GJ49" s="145"/>
      <c r="GK49" s="145"/>
      <c r="GL49" s="145"/>
      <c r="GM49" s="145"/>
      <c r="GN49" s="145"/>
      <c r="GO49" s="145"/>
      <c r="GP49" s="145"/>
      <c r="GQ49" s="145"/>
      <c r="GR49" s="145"/>
      <c r="GS49" s="145"/>
      <c r="GT49" s="145"/>
      <c r="GU49" s="145"/>
      <c r="GV49" s="145"/>
      <c r="GW49" s="145"/>
      <c r="GX49" s="145"/>
      <c r="GY49" s="145"/>
      <c r="GZ49" s="145"/>
      <c r="HA49" s="145"/>
      <c r="HB49" s="145"/>
      <c r="HC49" s="145"/>
      <c r="HD49" s="145"/>
      <c r="HE49" s="145"/>
      <c r="HF49" s="145"/>
      <c r="HG49" s="145"/>
      <c r="HH49" s="145"/>
      <c r="HI49" s="145"/>
      <c r="HJ49" s="145"/>
      <c r="HK49" s="145"/>
      <c r="HL49" s="145"/>
      <c r="HM49" s="145"/>
      <c r="HN49" s="145"/>
      <c r="HO49" s="145"/>
      <c r="HP49" s="145"/>
      <c r="HQ49" s="145"/>
      <c r="HR49" s="145"/>
      <c r="HS49" s="145"/>
      <c r="HT49" s="145"/>
      <c r="HU49" s="145"/>
      <c r="HV49" s="145"/>
      <c r="HW49" s="137"/>
      <c r="HX49" s="137"/>
      <c r="HY49" s="137"/>
      <c r="HZ49" s="137"/>
      <c r="IA49" s="137"/>
    </row>
    <row r="50" spans="1:235" ht="15" customHeight="1">
      <c r="A50" s="50" t="s">
        <v>108</v>
      </c>
      <c r="B50" s="51" t="s">
        <v>109</v>
      </c>
      <c r="C50" s="52" t="s">
        <v>19</v>
      </c>
      <c r="D50" s="48">
        <v>5</v>
      </c>
      <c r="E50" s="48">
        <v>47.67</v>
      </c>
      <c r="F50" s="46">
        <v>12</v>
      </c>
      <c r="G50" s="46">
        <f>+D50*F50</f>
        <v>60</v>
      </c>
      <c r="H50" s="46">
        <f>G50*E50</f>
        <v>2860.2000000000003</v>
      </c>
      <c r="I50" s="146">
        <f>+F50*-12</f>
        <v>-144</v>
      </c>
      <c r="J50" s="46"/>
      <c r="K50" s="46"/>
      <c r="L50" s="147"/>
      <c r="M50" s="147"/>
      <c r="N50" s="147"/>
      <c r="O50" s="46"/>
      <c r="P50" s="144">
        <f>SUM(H50:O50)</f>
        <v>2716.2000000000003</v>
      </c>
      <c r="Q50" s="33">
        <v>212</v>
      </c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45"/>
      <c r="DM50" s="145"/>
      <c r="DN50" s="145"/>
      <c r="DO50" s="145"/>
      <c r="DP50" s="145"/>
      <c r="DQ50" s="145"/>
      <c r="DR50" s="145"/>
      <c r="DS50" s="145"/>
      <c r="DT50" s="145"/>
      <c r="DU50" s="145"/>
      <c r="DV50" s="145"/>
      <c r="DW50" s="145"/>
      <c r="DX50" s="145"/>
      <c r="DY50" s="145"/>
      <c r="DZ50" s="145"/>
      <c r="EA50" s="145"/>
      <c r="EB50" s="145"/>
      <c r="EC50" s="145"/>
      <c r="ED50" s="145"/>
      <c r="EE50" s="145"/>
      <c r="EF50" s="145"/>
      <c r="EG50" s="145"/>
      <c r="EH50" s="145"/>
      <c r="EI50" s="145"/>
      <c r="EJ50" s="145"/>
      <c r="EK50" s="145"/>
      <c r="EL50" s="145"/>
      <c r="EM50" s="145"/>
      <c r="EN50" s="145"/>
      <c r="EO50" s="145"/>
      <c r="EP50" s="145"/>
      <c r="EQ50" s="145"/>
      <c r="ER50" s="145"/>
      <c r="ES50" s="145"/>
      <c r="ET50" s="145"/>
      <c r="EU50" s="145"/>
      <c r="EV50" s="145"/>
      <c r="EW50" s="145"/>
      <c r="EX50" s="145"/>
      <c r="EY50" s="145"/>
      <c r="EZ50" s="145"/>
      <c r="FA50" s="145"/>
      <c r="FB50" s="145"/>
      <c r="FC50" s="145"/>
      <c r="FD50" s="145"/>
      <c r="FE50" s="145"/>
      <c r="FF50" s="145"/>
      <c r="FG50" s="145"/>
      <c r="FH50" s="145"/>
      <c r="FI50" s="145"/>
      <c r="FJ50" s="145"/>
      <c r="FK50" s="145"/>
      <c r="FL50" s="145"/>
      <c r="FM50" s="145"/>
      <c r="FN50" s="145"/>
      <c r="FO50" s="145"/>
      <c r="FP50" s="145"/>
      <c r="FQ50" s="145"/>
      <c r="FR50" s="145"/>
      <c r="FS50" s="145"/>
      <c r="FT50" s="145"/>
      <c r="FU50" s="145"/>
      <c r="FV50" s="145"/>
      <c r="FW50" s="145"/>
      <c r="FX50" s="145"/>
      <c r="FY50" s="145"/>
      <c r="FZ50" s="145"/>
      <c r="GA50" s="145"/>
      <c r="GB50" s="145"/>
      <c r="GC50" s="145"/>
      <c r="GD50" s="145"/>
      <c r="GE50" s="145"/>
      <c r="GF50" s="145"/>
      <c r="GG50" s="145"/>
      <c r="GH50" s="145"/>
      <c r="GI50" s="145"/>
      <c r="GJ50" s="145"/>
      <c r="GK50" s="145"/>
      <c r="GL50" s="145"/>
      <c r="GM50" s="145"/>
      <c r="GN50" s="145"/>
      <c r="GO50" s="145"/>
      <c r="GP50" s="145"/>
      <c r="GQ50" s="145"/>
      <c r="GR50" s="145"/>
      <c r="GS50" s="145"/>
      <c r="GT50" s="145"/>
      <c r="GU50" s="145"/>
      <c r="GV50" s="145"/>
      <c r="GW50" s="145"/>
      <c r="GX50" s="145"/>
      <c r="GY50" s="145"/>
      <c r="GZ50" s="145"/>
      <c r="HA50" s="145"/>
      <c r="HB50" s="145"/>
      <c r="HC50" s="145"/>
      <c r="HD50" s="145"/>
      <c r="HE50" s="145"/>
      <c r="HF50" s="145"/>
      <c r="HG50" s="145"/>
      <c r="HH50" s="145"/>
      <c r="HI50" s="145"/>
      <c r="HJ50" s="145"/>
      <c r="HK50" s="145"/>
      <c r="HL50" s="145"/>
      <c r="HM50" s="145"/>
      <c r="HN50" s="145"/>
      <c r="HO50" s="145"/>
      <c r="HP50" s="145"/>
      <c r="HQ50" s="145"/>
      <c r="HR50" s="145"/>
      <c r="HS50" s="145"/>
      <c r="HT50" s="145"/>
      <c r="HU50" s="145"/>
      <c r="HV50" s="145"/>
      <c r="HW50" s="137"/>
      <c r="HX50" s="137"/>
      <c r="HY50" s="137"/>
      <c r="HZ50" s="137"/>
      <c r="IA50" s="137"/>
    </row>
    <row r="51" spans="1:235">
      <c r="A51" s="50" t="s">
        <v>110</v>
      </c>
      <c r="B51" s="51" t="s">
        <v>111</v>
      </c>
      <c r="C51" s="52" t="s">
        <v>19</v>
      </c>
      <c r="D51" s="48">
        <v>5</v>
      </c>
      <c r="E51" s="48">
        <v>47.67</v>
      </c>
      <c r="F51" s="46">
        <v>12</v>
      </c>
      <c r="G51" s="46">
        <f>+D51*F51</f>
        <v>60</v>
      </c>
      <c r="H51" s="46">
        <f>G51*E51</f>
        <v>2860.2000000000003</v>
      </c>
      <c r="I51" s="46">
        <f>+F51*-12</f>
        <v>-144</v>
      </c>
      <c r="J51" s="46"/>
      <c r="K51" s="46"/>
      <c r="L51" s="147"/>
      <c r="M51" s="147"/>
      <c r="N51" s="147"/>
      <c r="O51" s="46"/>
      <c r="P51" s="144">
        <f>SUM(H51:O51)</f>
        <v>2716.2000000000003</v>
      </c>
      <c r="Q51" s="33">
        <v>100</v>
      </c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</row>
    <row r="52" spans="1:235" ht="15" customHeight="1">
      <c r="A52" s="50" t="s">
        <v>112</v>
      </c>
      <c r="B52" s="51" t="s">
        <v>113</v>
      </c>
      <c r="C52" s="52" t="s">
        <v>19</v>
      </c>
      <c r="D52" s="48">
        <v>5</v>
      </c>
      <c r="E52" s="48">
        <v>47.67</v>
      </c>
      <c r="F52" s="46">
        <v>19</v>
      </c>
      <c r="G52" s="46">
        <f>+D52*F52</f>
        <v>95</v>
      </c>
      <c r="H52" s="46">
        <f>G52*E52</f>
        <v>4528.6500000000005</v>
      </c>
      <c r="I52" s="46">
        <f>+F52*-12</f>
        <v>-228</v>
      </c>
      <c r="J52" s="46"/>
      <c r="K52" s="46"/>
      <c r="L52" s="147"/>
      <c r="M52" s="147"/>
      <c r="N52" s="147"/>
      <c r="O52" s="46"/>
      <c r="P52" s="144">
        <f>SUM(H52:O52)</f>
        <v>4300.6500000000005</v>
      </c>
      <c r="Q52" s="33">
        <v>130</v>
      </c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137"/>
      <c r="HN52" s="137"/>
      <c r="HO52" s="137"/>
      <c r="HP52" s="137"/>
      <c r="HQ52" s="137"/>
      <c r="HR52" s="137"/>
      <c r="HS52" s="137"/>
      <c r="HT52" s="137"/>
      <c r="HU52" s="137"/>
      <c r="HV52" s="137"/>
      <c r="HW52" s="137"/>
      <c r="HX52" s="137"/>
      <c r="HY52" s="137"/>
      <c r="HZ52" s="137"/>
      <c r="IA52" s="137"/>
    </row>
    <row r="53" spans="1:235" ht="15" customHeight="1">
      <c r="A53" s="50"/>
      <c r="B53" s="51" t="s">
        <v>113</v>
      </c>
      <c r="C53" s="52" t="s">
        <v>19</v>
      </c>
      <c r="D53" s="48">
        <v>5</v>
      </c>
      <c r="E53" s="48">
        <v>47.67</v>
      </c>
      <c r="F53" s="46">
        <v>9</v>
      </c>
      <c r="G53" s="46">
        <f>+D53*F53</f>
        <v>45</v>
      </c>
      <c r="H53" s="46"/>
      <c r="I53" s="46"/>
      <c r="J53" s="46">
        <f>+E53*G53</f>
        <v>2145.15</v>
      </c>
      <c r="K53" s="46">
        <f>+F53*-12</f>
        <v>-108</v>
      </c>
      <c r="L53" s="147"/>
      <c r="M53" s="147"/>
      <c r="N53" s="147"/>
      <c r="O53" s="46"/>
      <c r="P53" s="144">
        <f>SUM(H53:O53)</f>
        <v>2037.15</v>
      </c>
      <c r="Q53" s="33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</row>
    <row r="54" spans="1:235">
      <c r="A54" s="50" t="s">
        <v>114</v>
      </c>
      <c r="B54" s="51" t="s">
        <v>115</v>
      </c>
      <c r="C54" s="52" t="s">
        <v>19</v>
      </c>
      <c r="D54" s="48">
        <v>5</v>
      </c>
      <c r="E54" s="48">
        <v>47.67</v>
      </c>
      <c r="F54" s="46">
        <v>16</v>
      </c>
      <c r="G54" s="46">
        <f>+D54*F54</f>
        <v>80</v>
      </c>
      <c r="H54" s="46">
        <f>G54*E54</f>
        <v>3813.6000000000004</v>
      </c>
      <c r="I54" s="46">
        <f>+F54*-12</f>
        <v>-192</v>
      </c>
      <c r="J54" s="46"/>
      <c r="K54" s="46"/>
      <c r="L54" s="147"/>
      <c r="M54" s="147"/>
      <c r="N54" s="147"/>
      <c r="O54" s="46"/>
      <c r="P54" s="144">
        <f>SUM(H54:O54)</f>
        <v>3621.6000000000004</v>
      </c>
      <c r="Q54" s="33">
        <v>130</v>
      </c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37"/>
      <c r="GV54" s="137"/>
      <c r="GW54" s="137"/>
      <c r="GX54" s="137"/>
      <c r="GY54" s="137"/>
      <c r="GZ54" s="137"/>
      <c r="HA54" s="137"/>
      <c r="HB54" s="137"/>
      <c r="HC54" s="137"/>
      <c r="HD54" s="137"/>
      <c r="HE54" s="137"/>
      <c r="HF54" s="137"/>
      <c r="HG54" s="137"/>
      <c r="HH54" s="137"/>
      <c r="HI54" s="137"/>
      <c r="HJ54" s="137"/>
      <c r="HK54" s="137"/>
      <c r="HL54" s="137"/>
      <c r="HM54" s="137"/>
      <c r="HN54" s="137"/>
      <c r="HO54" s="137"/>
      <c r="HP54" s="137"/>
      <c r="HQ54" s="137"/>
      <c r="HR54" s="137"/>
      <c r="HS54" s="137"/>
      <c r="HT54" s="137"/>
      <c r="HU54" s="137"/>
      <c r="HV54" s="137"/>
      <c r="HW54" s="137"/>
      <c r="HX54" s="137"/>
      <c r="HY54" s="137"/>
      <c r="HZ54" s="137"/>
      <c r="IA54" s="137"/>
    </row>
    <row r="55" spans="1:235">
      <c r="A55" s="50"/>
      <c r="B55" s="51" t="s">
        <v>115</v>
      </c>
      <c r="C55" s="52" t="s">
        <v>19</v>
      </c>
      <c r="D55" s="48">
        <v>5</v>
      </c>
      <c r="E55" s="48">
        <v>47.67</v>
      </c>
      <c r="F55" s="46">
        <v>8</v>
      </c>
      <c r="G55" s="46">
        <f>+D55*F55</f>
        <v>40</v>
      </c>
      <c r="H55" s="46"/>
      <c r="I55" s="46"/>
      <c r="J55" s="46">
        <f>+E55*G55</f>
        <v>1906.8000000000002</v>
      </c>
      <c r="K55" s="46">
        <f>+F55*-12</f>
        <v>-96</v>
      </c>
      <c r="L55" s="147"/>
      <c r="M55" s="147"/>
      <c r="N55" s="147"/>
      <c r="O55" s="46"/>
      <c r="P55" s="144">
        <f>SUM(H55:O55)</f>
        <v>1810.8000000000002</v>
      </c>
      <c r="Q55" s="33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</row>
    <row r="56" spans="1:235" ht="15" customHeight="1">
      <c r="A56" s="50" t="s">
        <v>116</v>
      </c>
      <c r="B56" s="51" t="s">
        <v>117</v>
      </c>
      <c r="C56" s="52" t="s">
        <v>19</v>
      </c>
      <c r="D56" s="48">
        <v>5</v>
      </c>
      <c r="E56" s="48">
        <v>47.67</v>
      </c>
      <c r="F56" s="46">
        <v>12</v>
      </c>
      <c r="G56" s="46">
        <f>+D56*F56</f>
        <v>60</v>
      </c>
      <c r="H56" s="46">
        <f>G56*E56</f>
        <v>2860.2000000000003</v>
      </c>
      <c r="I56" s="146">
        <f>+F56*-12</f>
        <v>-144</v>
      </c>
      <c r="J56" s="46"/>
      <c r="K56" s="46"/>
      <c r="L56" s="46"/>
      <c r="M56" s="147"/>
      <c r="N56" s="147"/>
      <c r="O56" s="46"/>
      <c r="P56" s="144">
        <f>SUM(H56:O56)</f>
        <v>2716.2000000000003</v>
      </c>
      <c r="Q56" s="33">
        <v>130</v>
      </c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  <c r="CC56" s="145"/>
      <c r="CD56" s="145"/>
      <c r="CE56" s="145"/>
      <c r="CF56" s="145"/>
      <c r="CG56" s="145"/>
      <c r="CH56" s="145"/>
      <c r="CI56" s="145"/>
      <c r="CJ56" s="145"/>
      <c r="CK56" s="145"/>
      <c r="CL56" s="145"/>
      <c r="CM56" s="145"/>
      <c r="CN56" s="145"/>
      <c r="CO56" s="145"/>
      <c r="CP56" s="145"/>
      <c r="CQ56" s="145"/>
      <c r="CR56" s="145"/>
      <c r="CS56" s="145"/>
      <c r="CT56" s="145"/>
      <c r="CU56" s="145"/>
      <c r="CV56" s="145"/>
      <c r="CW56" s="145"/>
      <c r="CX56" s="145"/>
      <c r="CY56" s="145"/>
      <c r="CZ56" s="145"/>
      <c r="DA56" s="145"/>
      <c r="DB56" s="145"/>
      <c r="DC56" s="145"/>
      <c r="DD56" s="145"/>
      <c r="DE56" s="145"/>
      <c r="DF56" s="145"/>
      <c r="DG56" s="145"/>
      <c r="DH56" s="145"/>
      <c r="DI56" s="145"/>
      <c r="DJ56" s="145"/>
      <c r="DK56" s="145"/>
      <c r="DL56" s="145"/>
      <c r="DM56" s="145"/>
      <c r="DN56" s="145"/>
      <c r="DO56" s="145"/>
      <c r="DP56" s="145"/>
      <c r="DQ56" s="145"/>
      <c r="DR56" s="145"/>
      <c r="DS56" s="145"/>
      <c r="DT56" s="145"/>
      <c r="DU56" s="145"/>
      <c r="DV56" s="145"/>
      <c r="DW56" s="145"/>
      <c r="DX56" s="145"/>
      <c r="DY56" s="145"/>
      <c r="DZ56" s="145"/>
      <c r="EA56" s="145"/>
      <c r="EB56" s="145"/>
      <c r="EC56" s="145"/>
      <c r="ED56" s="145"/>
      <c r="EE56" s="145"/>
      <c r="EF56" s="145"/>
      <c r="EG56" s="145"/>
      <c r="EH56" s="145"/>
      <c r="EI56" s="145"/>
      <c r="EJ56" s="145"/>
      <c r="EK56" s="145"/>
      <c r="EL56" s="145"/>
      <c r="EM56" s="145"/>
      <c r="EN56" s="145"/>
      <c r="EO56" s="145"/>
      <c r="EP56" s="145"/>
      <c r="EQ56" s="145"/>
      <c r="ER56" s="145"/>
      <c r="ES56" s="145"/>
      <c r="ET56" s="145"/>
      <c r="EU56" s="145"/>
      <c r="EV56" s="145"/>
      <c r="EW56" s="145"/>
      <c r="EX56" s="145"/>
      <c r="EY56" s="145"/>
      <c r="EZ56" s="145"/>
      <c r="FA56" s="145"/>
      <c r="FB56" s="145"/>
      <c r="FC56" s="145"/>
      <c r="FD56" s="145"/>
      <c r="FE56" s="145"/>
      <c r="FF56" s="145"/>
      <c r="FG56" s="145"/>
      <c r="FH56" s="145"/>
      <c r="FI56" s="145"/>
      <c r="FJ56" s="145"/>
      <c r="FK56" s="145"/>
      <c r="FL56" s="145"/>
      <c r="FM56" s="145"/>
      <c r="FN56" s="145"/>
      <c r="FO56" s="145"/>
      <c r="FP56" s="145"/>
      <c r="FQ56" s="145"/>
      <c r="FR56" s="145"/>
      <c r="FS56" s="145"/>
      <c r="FT56" s="145"/>
      <c r="FU56" s="145"/>
      <c r="FV56" s="145"/>
      <c r="FW56" s="145"/>
      <c r="FX56" s="145"/>
      <c r="FY56" s="145"/>
      <c r="FZ56" s="145"/>
      <c r="GA56" s="145"/>
      <c r="GB56" s="145"/>
      <c r="GC56" s="145"/>
      <c r="GD56" s="145"/>
      <c r="GE56" s="145"/>
      <c r="GF56" s="145"/>
      <c r="GG56" s="145"/>
      <c r="GH56" s="145"/>
      <c r="GI56" s="145"/>
      <c r="GJ56" s="145"/>
      <c r="GK56" s="145"/>
      <c r="GL56" s="145"/>
      <c r="GM56" s="145"/>
      <c r="GN56" s="145"/>
      <c r="GO56" s="145"/>
      <c r="GP56" s="145"/>
      <c r="GQ56" s="145"/>
      <c r="GR56" s="145"/>
      <c r="GS56" s="145"/>
      <c r="GT56" s="145"/>
      <c r="GU56" s="145"/>
      <c r="GV56" s="145"/>
      <c r="GW56" s="145"/>
      <c r="GX56" s="145"/>
      <c r="GY56" s="145"/>
      <c r="GZ56" s="145"/>
      <c r="HA56" s="145"/>
      <c r="HB56" s="145"/>
      <c r="HC56" s="145"/>
      <c r="HD56" s="145"/>
      <c r="HE56" s="145"/>
      <c r="HF56" s="145"/>
      <c r="HG56" s="145"/>
      <c r="HH56" s="145"/>
      <c r="HI56" s="145"/>
      <c r="HJ56" s="145"/>
      <c r="HK56" s="145"/>
      <c r="HL56" s="145"/>
      <c r="HM56" s="145"/>
      <c r="HN56" s="145"/>
      <c r="HO56" s="145"/>
      <c r="HP56" s="145"/>
      <c r="HQ56" s="145"/>
      <c r="HR56" s="145"/>
      <c r="HS56" s="145"/>
      <c r="HT56" s="145"/>
      <c r="HU56" s="145"/>
      <c r="HV56" s="145"/>
      <c r="HW56" s="137"/>
      <c r="HX56" s="137"/>
      <c r="HY56" s="137"/>
      <c r="HZ56" s="137"/>
      <c r="IA56" s="137"/>
    </row>
    <row r="57" spans="1:235" ht="15" customHeight="1">
      <c r="A57" s="50"/>
      <c r="B57" s="51" t="s">
        <v>117</v>
      </c>
      <c r="C57" s="52" t="s">
        <v>19</v>
      </c>
      <c r="D57" s="48">
        <v>5</v>
      </c>
      <c r="E57" s="48">
        <v>47.67</v>
      </c>
      <c r="F57" s="46">
        <v>8</v>
      </c>
      <c r="G57" s="46">
        <f>+D57*F57</f>
        <v>40</v>
      </c>
      <c r="H57" s="46"/>
      <c r="I57" s="46"/>
      <c r="J57" s="46">
        <f>+E57*G57</f>
        <v>1906.8000000000002</v>
      </c>
      <c r="K57" s="146">
        <f>+F57*-12</f>
        <v>-96</v>
      </c>
      <c r="L57" s="147"/>
      <c r="M57" s="147"/>
      <c r="N57" s="147"/>
      <c r="O57" s="46"/>
      <c r="P57" s="144">
        <f>SUM(H57:O57)</f>
        <v>1810.8000000000002</v>
      </c>
      <c r="Q57" s="33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5"/>
      <c r="CE57" s="145"/>
      <c r="CF57" s="145"/>
      <c r="CG57" s="145"/>
      <c r="CH57" s="145"/>
      <c r="CI57" s="145"/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5"/>
      <c r="DE57" s="145"/>
      <c r="DF57" s="145"/>
      <c r="DG57" s="145"/>
      <c r="DH57" s="145"/>
      <c r="DI57" s="145"/>
      <c r="DJ57" s="145"/>
      <c r="DK57" s="145"/>
      <c r="DL57" s="145"/>
      <c r="DM57" s="145"/>
      <c r="DN57" s="145"/>
      <c r="DO57" s="145"/>
      <c r="DP57" s="145"/>
      <c r="DQ57" s="145"/>
      <c r="DR57" s="145"/>
      <c r="DS57" s="145"/>
      <c r="DT57" s="145"/>
      <c r="DU57" s="145"/>
      <c r="DV57" s="145"/>
      <c r="DW57" s="145"/>
      <c r="DX57" s="145"/>
      <c r="DY57" s="145"/>
      <c r="DZ57" s="145"/>
      <c r="EA57" s="145"/>
      <c r="EB57" s="145"/>
      <c r="EC57" s="145"/>
      <c r="ED57" s="145"/>
      <c r="EE57" s="145"/>
      <c r="EF57" s="145"/>
      <c r="EG57" s="145"/>
      <c r="EH57" s="145"/>
      <c r="EI57" s="145"/>
      <c r="EJ57" s="145"/>
      <c r="EK57" s="145"/>
      <c r="EL57" s="145"/>
      <c r="EM57" s="145"/>
      <c r="EN57" s="145"/>
      <c r="EO57" s="145"/>
      <c r="EP57" s="145"/>
      <c r="EQ57" s="145"/>
      <c r="ER57" s="145"/>
      <c r="ES57" s="145"/>
      <c r="ET57" s="145"/>
      <c r="EU57" s="145"/>
      <c r="EV57" s="145"/>
      <c r="EW57" s="145"/>
      <c r="EX57" s="145"/>
      <c r="EY57" s="145"/>
      <c r="EZ57" s="145"/>
      <c r="FA57" s="145"/>
      <c r="FB57" s="145"/>
      <c r="FC57" s="145"/>
      <c r="FD57" s="145"/>
      <c r="FE57" s="145"/>
      <c r="FF57" s="145"/>
      <c r="FG57" s="145"/>
      <c r="FH57" s="145"/>
      <c r="FI57" s="145"/>
      <c r="FJ57" s="145"/>
      <c r="FK57" s="145"/>
      <c r="FL57" s="145"/>
      <c r="FM57" s="145"/>
      <c r="FN57" s="145"/>
      <c r="FO57" s="145"/>
      <c r="FP57" s="145"/>
      <c r="FQ57" s="145"/>
      <c r="FR57" s="145"/>
      <c r="FS57" s="145"/>
      <c r="FT57" s="145"/>
      <c r="FU57" s="145"/>
      <c r="FV57" s="145"/>
      <c r="FW57" s="145"/>
      <c r="FX57" s="145"/>
      <c r="FY57" s="145"/>
      <c r="FZ57" s="145"/>
      <c r="GA57" s="145"/>
      <c r="GB57" s="145"/>
      <c r="GC57" s="145"/>
      <c r="GD57" s="145"/>
      <c r="GE57" s="145"/>
      <c r="GF57" s="145"/>
      <c r="GG57" s="145"/>
      <c r="GH57" s="145"/>
      <c r="GI57" s="145"/>
      <c r="GJ57" s="145"/>
      <c r="GK57" s="145"/>
      <c r="GL57" s="145"/>
      <c r="GM57" s="145"/>
      <c r="GN57" s="145"/>
      <c r="GO57" s="145"/>
      <c r="GP57" s="145"/>
      <c r="GQ57" s="145"/>
      <c r="GR57" s="145"/>
      <c r="GS57" s="145"/>
      <c r="GT57" s="145"/>
      <c r="GU57" s="145"/>
      <c r="GV57" s="145"/>
      <c r="GW57" s="145"/>
      <c r="GX57" s="145"/>
      <c r="GY57" s="145"/>
      <c r="GZ57" s="145"/>
      <c r="HA57" s="145"/>
      <c r="HB57" s="145"/>
      <c r="HC57" s="145"/>
      <c r="HD57" s="145"/>
      <c r="HE57" s="145"/>
      <c r="HF57" s="145"/>
      <c r="HG57" s="145"/>
      <c r="HH57" s="145"/>
      <c r="HI57" s="145"/>
      <c r="HJ57" s="145"/>
      <c r="HK57" s="145"/>
      <c r="HL57" s="145"/>
      <c r="HM57" s="145"/>
      <c r="HN57" s="145"/>
      <c r="HO57" s="145"/>
      <c r="HP57" s="145"/>
      <c r="HQ57" s="145"/>
      <c r="HR57" s="145"/>
      <c r="HS57" s="145"/>
      <c r="HT57" s="145"/>
      <c r="HU57" s="145"/>
      <c r="HV57" s="145"/>
      <c r="HW57" s="137"/>
      <c r="HX57" s="137"/>
      <c r="HY57" s="137"/>
      <c r="HZ57" s="137"/>
      <c r="IA57" s="137"/>
    </row>
    <row r="58" spans="1:235" ht="15" customHeight="1">
      <c r="A58" s="4" t="s">
        <v>118</v>
      </c>
      <c r="B58" s="27" t="s">
        <v>119</v>
      </c>
      <c r="C58" s="28" t="s">
        <v>19</v>
      </c>
      <c r="D58" s="29">
        <v>5</v>
      </c>
      <c r="E58" s="29">
        <v>47.67</v>
      </c>
      <c r="F58" s="30">
        <v>18</v>
      </c>
      <c r="G58" s="30">
        <f>+D58*F58</f>
        <v>90</v>
      </c>
      <c r="H58" s="30">
        <f>G58*E58</f>
        <v>4290.3</v>
      </c>
      <c r="I58" s="44">
        <f>+F58*-12</f>
        <v>-216</v>
      </c>
      <c r="J58" s="30"/>
      <c r="K58" s="30"/>
      <c r="L58" s="30"/>
      <c r="M58" s="32"/>
      <c r="N58" s="32"/>
      <c r="O58" s="30"/>
      <c r="P58" s="91">
        <f>SUM(H58:O58)</f>
        <v>4074.3</v>
      </c>
      <c r="Q58" s="33">
        <v>200</v>
      </c>
    </row>
    <row r="59" spans="1:235" ht="15" customHeight="1">
      <c r="B59" s="27" t="s">
        <v>119</v>
      </c>
      <c r="C59" s="28" t="s">
        <v>19</v>
      </c>
      <c r="D59" s="29">
        <v>5</v>
      </c>
      <c r="E59" s="29">
        <v>47.67</v>
      </c>
      <c r="F59" s="30">
        <v>8</v>
      </c>
      <c r="G59" s="30">
        <f>+D59*F59</f>
        <v>40</v>
      </c>
      <c r="H59" s="30"/>
      <c r="I59" s="30"/>
      <c r="J59" s="30">
        <f>+E59*G59</f>
        <v>1906.8000000000002</v>
      </c>
      <c r="K59" s="44">
        <f>+F59*-12</f>
        <v>-96</v>
      </c>
      <c r="L59" s="32"/>
      <c r="M59" s="32"/>
      <c r="N59" s="32"/>
      <c r="O59" s="30"/>
      <c r="P59" s="91">
        <f>SUM(H59:O59)</f>
        <v>1810.8000000000002</v>
      </c>
      <c r="Q59" s="33"/>
    </row>
    <row r="60" spans="1:235" ht="15" customHeight="1">
      <c r="A60" s="4" t="s">
        <v>120</v>
      </c>
      <c r="B60" s="27" t="s">
        <v>121</v>
      </c>
      <c r="C60" s="28" t="s">
        <v>19</v>
      </c>
      <c r="D60" s="29">
        <v>5</v>
      </c>
      <c r="E60" s="29">
        <v>47.67</v>
      </c>
      <c r="F60" s="30">
        <v>10</v>
      </c>
      <c r="G60" s="30">
        <f>+D60*F60</f>
        <v>50</v>
      </c>
      <c r="H60" s="30">
        <f>G60*E60</f>
        <v>2383.5</v>
      </c>
      <c r="I60" s="44">
        <f>+F60*-12</f>
        <v>-120</v>
      </c>
      <c r="J60" s="30"/>
      <c r="K60" s="30"/>
      <c r="L60" s="30"/>
      <c r="M60" s="32"/>
      <c r="N60" s="32"/>
      <c r="O60" s="30"/>
      <c r="P60" s="91">
        <f>SUM(H60:O60)</f>
        <v>2263.5</v>
      </c>
      <c r="Q60" s="33">
        <v>150</v>
      </c>
    </row>
    <row r="61" spans="1:235" ht="15" customHeight="1">
      <c r="A61" s="4" t="s">
        <v>122</v>
      </c>
      <c r="B61" s="27" t="s">
        <v>123</v>
      </c>
      <c r="C61" s="28" t="s">
        <v>19</v>
      </c>
      <c r="D61" s="29">
        <v>5</v>
      </c>
      <c r="E61" s="29">
        <v>47.67</v>
      </c>
      <c r="F61" s="30">
        <v>18</v>
      </c>
      <c r="G61" s="30">
        <f>+D61*F61</f>
        <v>90</v>
      </c>
      <c r="H61" s="30">
        <f>G61*E61</f>
        <v>4290.3</v>
      </c>
      <c r="I61" s="44">
        <f>+F61*-12</f>
        <v>-216</v>
      </c>
      <c r="J61" s="30"/>
      <c r="K61" s="30"/>
      <c r="L61" s="30"/>
      <c r="M61" s="32"/>
      <c r="N61" s="32"/>
      <c r="O61" s="30"/>
      <c r="P61" s="91">
        <f>SUM(H61:O61)</f>
        <v>4074.3</v>
      </c>
      <c r="Q61" s="33">
        <v>220</v>
      </c>
    </row>
    <row r="62" spans="1:235" ht="15" customHeight="1">
      <c r="B62" s="27" t="s">
        <v>123</v>
      </c>
      <c r="C62" s="28" t="s">
        <v>19</v>
      </c>
      <c r="D62" s="29">
        <v>5</v>
      </c>
      <c r="E62" s="29">
        <v>47.67</v>
      </c>
      <c r="F62" s="30">
        <v>8</v>
      </c>
      <c r="G62" s="30">
        <f>+D62*F62</f>
        <v>40</v>
      </c>
      <c r="H62" s="30"/>
      <c r="I62" s="30"/>
      <c r="J62" s="30">
        <f>+E62*G62</f>
        <v>1906.8000000000002</v>
      </c>
      <c r="K62" s="44">
        <f>+F62*-12</f>
        <v>-96</v>
      </c>
      <c r="L62" s="32"/>
      <c r="M62" s="32"/>
      <c r="N62" s="32"/>
      <c r="O62" s="30"/>
      <c r="P62" s="91">
        <f>SUM(H62:O62)</f>
        <v>1810.8000000000002</v>
      </c>
      <c r="Q62" s="33"/>
    </row>
    <row r="63" spans="1:235" ht="15" customHeight="1">
      <c r="A63" s="4" t="s">
        <v>124</v>
      </c>
      <c r="B63" s="27" t="s">
        <v>125</v>
      </c>
      <c r="C63" s="28" t="s">
        <v>19</v>
      </c>
      <c r="D63" s="29">
        <v>5</v>
      </c>
      <c r="E63" s="29">
        <v>47.67</v>
      </c>
      <c r="F63" s="30">
        <v>17</v>
      </c>
      <c r="G63" s="30">
        <f>+D63*F63</f>
        <v>85</v>
      </c>
      <c r="H63" s="30">
        <f>G63*E63</f>
        <v>4051.9500000000003</v>
      </c>
      <c r="I63" s="44">
        <f>+F63*-12</f>
        <v>-204</v>
      </c>
      <c r="J63" s="30"/>
      <c r="K63" s="30"/>
      <c r="L63" s="30"/>
      <c r="M63" s="32"/>
      <c r="N63" s="32"/>
      <c r="O63" s="30"/>
      <c r="P63" s="91">
        <f>SUM(H63:O63)</f>
        <v>3847.9500000000003</v>
      </c>
      <c r="Q63" s="33">
        <v>200</v>
      </c>
    </row>
    <row r="64" spans="1:235" ht="15" customHeight="1">
      <c r="B64" s="27" t="s">
        <v>125</v>
      </c>
      <c r="C64" s="28" t="s">
        <v>19</v>
      </c>
      <c r="D64" s="29">
        <v>5</v>
      </c>
      <c r="E64" s="29">
        <v>47.67</v>
      </c>
      <c r="F64" s="30">
        <v>8</v>
      </c>
      <c r="G64" s="30">
        <f>+D64*F64</f>
        <v>40</v>
      </c>
      <c r="H64" s="30"/>
      <c r="I64" s="30"/>
      <c r="J64" s="30">
        <f>+E64*G64</f>
        <v>1906.8000000000002</v>
      </c>
      <c r="K64" s="44">
        <f>+F64*-12</f>
        <v>-96</v>
      </c>
      <c r="L64" s="32"/>
      <c r="M64" s="32"/>
      <c r="N64" s="32"/>
      <c r="O64" s="30"/>
      <c r="P64" s="91">
        <f>SUM(H64:O64)</f>
        <v>1810.8000000000002</v>
      </c>
      <c r="Q64" s="33"/>
    </row>
    <row r="65" spans="1:230" ht="15" customHeight="1">
      <c r="A65" s="4" t="s">
        <v>126</v>
      </c>
      <c r="B65" s="27" t="s">
        <v>127</v>
      </c>
      <c r="C65" s="28" t="s">
        <v>19</v>
      </c>
      <c r="D65" s="29">
        <v>5</v>
      </c>
      <c r="E65" s="29">
        <v>47.67</v>
      </c>
      <c r="F65" s="30">
        <v>17</v>
      </c>
      <c r="G65" s="30">
        <f>+D65*F65</f>
        <v>85</v>
      </c>
      <c r="H65" s="30">
        <f>G65*E65</f>
        <v>4051.9500000000003</v>
      </c>
      <c r="I65" s="44">
        <f>+F65*-12</f>
        <v>-204</v>
      </c>
      <c r="J65" s="30"/>
      <c r="K65" s="30"/>
      <c r="L65" s="30"/>
      <c r="M65" s="32"/>
      <c r="N65" s="32"/>
      <c r="O65" s="30"/>
      <c r="P65" s="91">
        <f>SUM(H65:O65)</f>
        <v>3847.9500000000003</v>
      </c>
      <c r="Q65" s="33">
        <v>200</v>
      </c>
    </row>
    <row r="66" spans="1:230" ht="15" customHeight="1">
      <c r="B66" s="27" t="s">
        <v>127</v>
      </c>
      <c r="C66" s="28" t="s">
        <v>19</v>
      </c>
      <c r="D66" s="29">
        <v>5</v>
      </c>
      <c r="E66" s="29">
        <v>47.67</v>
      </c>
      <c r="F66" s="30">
        <v>8</v>
      </c>
      <c r="G66" s="30">
        <f>+D66*F66</f>
        <v>40</v>
      </c>
      <c r="H66" s="30"/>
      <c r="I66" s="30"/>
      <c r="J66" s="30">
        <f>+E66*G66</f>
        <v>1906.8000000000002</v>
      </c>
      <c r="K66" s="44">
        <f>+F66*-12</f>
        <v>-96</v>
      </c>
      <c r="L66" s="32"/>
      <c r="M66" s="32"/>
      <c r="N66" s="32"/>
      <c r="O66" s="30"/>
      <c r="P66" s="91">
        <f>SUM(H66:O66)</f>
        <v>1810.8000000000002</v>
      </c>
      <c r="Q66" s="33"/>
    </row>
    <row r="67" spans="1:230" ht="15" customHeight="1">
      <c r="A67" s="4" t="s">
        <v>128</v>
      </c>
      <c r="B67" s="27" t="s">
        <v>129</v>
      </c>
      <c r="C67" s="28" t="s">
        <v>19</v>
      </c>
      <c r="D67" s="29">
        <v>5</v>
      </c>
      <c r="E67" s="29">
        <v>47.67</v>
      </c>
      <c r="F67" s="30">
        <v>10</v>
      </c>
      <c r="G67" s="30">
        <f>+D67*F67</f>
        <v>50</v>
      </c>
      <c r="H67" s="30">
        <f>G67*E67</f>
        <v>2383.5</v>
      </c>
      <c r="I67" s="44">
        <f>+F67*-12</f>
        <v>-120</v>
      </c>
      <c r="J67" s="30"/>
      <c r="K67" s="30"/>
      <c r="L67" s="30"/>
      <c r="M67" s="32"/>
      <c r="N67" s="32"/>
      <c r="O67" s="30"/>
      <c r="P67" s="91">
        <f>SUM(H67:O67)</f>
        <v>2263.5</v>
      </c>
      <c r="Q67" s="33">
        <v>150</v>
      </c>
    </row>
    <row r="68" spans="1:230" s="1" customFormat="1">
      <c r="A68" s="4" t="s">
        <v>130</v>
      </c>
      <c r="B68" s="45" t="s">
        <v>131</v>
      </c>
      <c r="C68" s="28" t="s">
        <v>19</v>
      </c>
      <c r="D68" s="29">
        <v>5</v>
      </c>
      <c r="E68" s="29">
        <v>47.67</v>
      </c>
      <c r="F68" s="30">
        <v>15</v>
      </c>
      <c r="G68" s="30">
        <f>+D68*F68</f>
        <v>75</v>
      </c>
      <c r="H68" s="30">
        <f>G68*E68</f>
        <v>3575.25</v>
      </c>
      <c r="I68" s="44">
        <f>+F68*-12</f>
        <v>-180</v>
      </c>
      <c r="J68" s="30"/>
      <c r="K68" s="30"/>
      <c r="L68" s="30"/>
      <c r="M68" s="32"/>
      <c r="N68" s="32"/>
      <c r="O68" s="30"/>
      <c r="P68" s="91">
        <f>SUM(H68:O68)</f>
        <v>3395.25</v>
      </c>
      <c r="Q68" s="33">
        <v>180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</row>
    <row r="69" spans="1:230" s="1" customFormat="1">
      <c r="A69" s="4" t="s">
        <v>132</v>
      </c>
      <c r="B69" s="45" t="s">
        <v>133</v>
      </c>
      <c r="C69" s="28" t="s">
        <v>19</v>
      </c>
      <c r="D69" s="29">
        <v>5</v>
      </c>
      <c r="E69" s="29">
        <v>47.67</v>
      </c>
      <c r="F69" s="30">
        <v>8</v>
      </c>
      <c r="G69" s="30">
        <f>+D69*F69</f>
        <v>40</v>
      </c>
      <c r="H69" s="30">
        <f>G69*E69</f>
        <v>1906.8000000000002</v>
      </c>
      <c r="I69" s="44">
        <f>+F69*-12</f>
        <v>-96</v>
      </c>
      <c r="J69" s="30"/>
      <c r="K69" s="30"/>
      <c r="L69" s="30"/>
      <c r="M69" s="32"/>
      <c r="N69" s="32"/>
      <c r="O69" s="30"/>
      <c r="P69" s="91">
        <f>SUM(H69:O69)</f>
        <v>1810.8000000000002</v>
      </c>
      <c r="Q69" s="33">
        <v>60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</row>
    <row r="70" spans="1:230" s="1" customFormat="1">
      <c r="A70" s="4" t="s">
        <v>134</v>
      </c>
      <c r="B70" s="27" t="s">
        <v>135</v>
      </c>
      <c r="C70" s="28" t="s">
        <v>19</v>
      </c>
      <c r="D70" s="29">
        <v>5</v>
      </c>
      <c r="E70" s="29">
        <v>47.67</v>
      </c>
      <c r="F70" s="30">
        <v>20</v>
      </c>
      <c r="G70" s="30">
        <f>+D70*F70</f>
        <v>100</v>
      </c>
      <c r="H70" s="30">
        <f>G70*E70</f>
        <v>4767</v>
      </c>
      <c r="I70" s="44">
        <f>+F70*-12</f>
        <v>-240</v>
      </c>
      <c r="J70" s="30"/>
      <c r="K70" s="30"/>
      <c r="L70" s="30"/>
      <c r="M70" s="32"/>
      <c r="N70" s="32"/>
      <c r="O70" s="30"/>
      <c r="P70" s="91">
        <f>SUM(H70:O70)</f>
        <v>4527</v>
      </c>
      <c r="Q70" s="59">
        <v>130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</row>
    <row r="71" spans="1:230" s="1" customFormat="1">
      <c r="A71" s="4"/>
      <c r="B71" s="27" t="s">
        <v>135</v>
      </c>
      <c r="C71" s="28" t="s">
        <v>19</v>
      </c>
      <c r="D71" s="29">
        <v>5</v>
      </c>
      <c r="E71" s="29">
        <v>47.67</v>
      </c>
      <c r="F71" s="30">
        <v>8</v>
      </c>
      <c r="G71" s="30">
        <f>+D71*F71</f>
        <v>40</v>
      </c>
      <c r="H71" s="30"/>
      <c r="I71" s="30"/>
      <c r="J71" s="30">
        <f>+E71*G71</f>
        <v>1906.8000000000002</v>
      </c>
      <c r="K71" s="44">
        <f>+F71*-12</f>
        <v>-96</v>
      </c>
      <c r="L71" s="32"/>
      <c r="M71" s="32"/>
      <c r="N71" s="32"/>
      <c r="O71" s="30"/>
      <c r="P71" s="91">
        <f>SUM(H71:O71)</f>
        <v>1810.8000000000002</v>
      </c>
      <c r="Q71" s="59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</row>
    <row r="72" spans="1:230" s="1" customFormat="1">
      <c r="A72" s="4" t="s">
        <v>136</v>
      </c>
      <c r="B72" s="27" t="s">
        <v>137</v>
      </c>
      <c r="C72" s="28" t="s">
        <v>19</v>
      </c>
      <c r="D72" s="29">
        <v>5</v>
      </c>
      <c r="E72" s="29">
        <v>47.67</v>
      </c>
      <c r="F72" s="30">
        <v>18</v>
      </c>
      <c r="G72" s="30">
        <f>+D72*F72</f>
        <v>90</v>
      </c>
      <c r="H72" s="30">
        <f>G72*E72</f>
        <v>4290.3</v>
      </c>
      <c r="I72" s="44">
        <f>+F72*-12</f>
        <v>-216</v>
      </c>
      <c r="J72" s="30"/>
      <c r="K72" s="30"/>
      <c r="L72" s="32"/>
      <c r="M72" s="32"/>
      <c r="N72" s="32"/>
      <c r="O72" s="30"/>
      <c r="P72" s="91">
        <f>SUM(H72:O72)</f>
        <v>4074.3</v>
      </c>
      <c r="Q72" s="59">
        <v>200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</row>
    <row r="73" spans="1:230" s="1" customFormat="1">
      <c r="A73" s="4"/>
      <c r="B73" s="27" t="s">
        <v>137</v>
      </c>
      <c r="C73" s="28" t="s">
        <v>19</v>
      </c>
      <c r="D73" s="29">
        <v>5</v>
      </c>
      <c r="E73" s="29">
        <v>47.67</v>
      </c>
      <c r="F73" s="30">
        <v>8</v>
      </c>
      <c r="G73" s="30">
        <f>+D73*F73</f>
        <v>40</v>
      </c>
      <c r="H73" s="30"/>
      <c r="I73" s="30"/>
      <c r="J73" s="30">
        <f>+E73*G73</f>
        <v>1906.8000000000002</v>
      </c>
      <c r="K73" s="44">
        <f>+F73*-12</f>
        <v>-96</v>
      </c>
      <c r="L73" s="32"/>
      <c r="M73" s="32"/>
      <c r="N73" s="32"/>
      <c r="O73" s="30"/>
      <c r="P73" s="91">
        <f>SUM(H73:O73)</f>
        <v>1810.8000000000002</v>
      </c>
      <c r="Q73" s="59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</row>
    <row r="74" spans="1:230" s="1" customFormat="1">
      <c r="A74" s="4" t="s">
        <v>138</v>
      </c>
      <c r="B74" s="45" t="s">
        <v>139</v>
      </c>
      <c r="C74" s="28" t="s">
        <v>19</v>
      </c>
      <c r="D74" s="29">
        <v>5</v>
      </c>
      <c r="E74" s="29">
        <v>47.67</v>
      </c>
      <c r="F74" s="30">
        <v>17</v>
      </c>
      <c r="G74" s="30">
        <f>+D74*F74</f>
        <v>85</v>
      </c>
      <c r="H74" s="30">
        <f>G74*E74</f>
        <v>4051.9500000000003</v>
      </c>
      <c r="I74" s="44">
        <f>+F74*-12</f>
        <v>-204</v>
      </c>
      <c r="J74" s="30"/>
      <c r="K74" s="30"/>
      <c r="L74" s="32"/>
      <c r="M74" s="32"/>
      <c r="N74" s="32"/>
      <c r="O74" s="30"/>
      <c r="P74" s="91">
        <f>SUM(H74:O74)</f>
        <v>3847.9500000000003</v>
      </c>
      <c r="Q74" s="59">
        <v>200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</row>
    <row r="75" spans="1:230" s="1" customFormat="1">
      <c r="A75" s="4"/>
      <c r="B75" s="45" t="s">
        <v>139</v>
      </c>
      <c r="C75" s="28" t="s">
        <v>19</v>
      </c>
      <c r="D75" s="29">
        <v>5</v>
      </c>
      <c r="E75" s="29">
        <v>47.67</v>
      </c>
      <c r="F75" s="30">
        <v>8</v>
      </c>
      <c r="G75" s="30">
        <f>+D75*F75</f>
        <v>40</v>
      </c>
      <c r="H75" s="30"/>
      <c r="I75" s="30"/>
      <c r="J75" s="30">
        <f>+E75*G75</f>
        <v>1906.8000000000002</v>
      </c>
      <c r="K75" s="44">
        <f>+F75*-12</f>
        <v>-96</v>
      </c>
      <c r="L75" s="32"/>
      <c r="M75" s="32"/>
      <c r="N75" s="32"/>
      <c r="O75" s="30"/>
      <c r="P75" s="91">
        <f>SUM(H75:O75)</f>
        <v>1810.8000000000002</v>
      </c>
      <c r="Q75" s="59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</row>
    <row r="76" spans="1:230" s="1" customFormat="1">
      <c r="A76" s="4" t="s">
        <v>140</v>
      </c>
      <c r="B76" s="45" t="s">
        <v>141</v>
      </c>
      <c r="C76" s="28" t="s">
        <v>19</v>
      </c>
      <c r="D76" s="29">
        <v>5</v>
      </c>
      <c r="E76" s="29">
        <v>47.67</v>
      </c>
      <c r="F76" s="30">
        <v>16</v>
      </c>
      <c r="G76" s="30">
        <f>+D76*F76</f>
        <v>80</v>
      </c>
      <c r="H76" s="30">
        <f>G76*E76</f>
        <v>3813.6000000000004</v>
      </c>
      <c r="I76" s="44">
        <f>+F76*-12</f>
        <v>-192</v>
      </c>
      <c r="J76" s="30"/>
      <c r="K76" s="30"/>
      <c r="L76" s="32"/>
      <c r="M76" s="32"/>
      <c r="N76" s="32"/>
      <c r="O76" s="30"/>
      <c r="P76" s="91">
        <f>SUM(H76:O76)</f>
        <v>3621.6000000000004</v>
      </c>
      <c r="Q76" s="33">
        <v>150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</row>
    <row r="77" spans="1:230" s="1" customFormat="1">
      <c r="A77" s="4"/>
      <c r="B77" s="45" t="s">
        <v>141</v>
      </c>
      <c r="C77" s="28" t="s">
        <v>19</v>
      </c>
      <c r="D77" s="29">
        <v>5</v>
      </c>
      <c r="E77" s="29">
        <v>47.67</v>
      </c>
      <c r="F77" s="30">
        <v>8</v>
      </c>
      <c r="G77" s="30">
        <f>+D77*F77</f>
        <v>40</v>
      </c>
      <c r="H77" s="30"/>
      <c r="I77" s="30"/>
      <c r="J77" s="30">
        <f>+E77*G77</f>
        <v>1906.8000000000002</v>
      </c>
      <c r="K77" s="44">
        <f>+F77*-12</f>
        <v>-96</v>
      </c>
      <c r="L77" s="32"/>
      <c r="M77" s="32"/>
      <c r="N77" s="32"/>
      <c r="O77" s="30"/>
      <c r="P77" s="91">
        <f>SUM(H77:O77)</f>
        <v>1810.8000000000002</v>
      </c>
      <c r="Q77" s="33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</row>
    <row r="78" spans="1:230" s="1" customFormat="1" ht="15" customHeight="1">
      <c r="A78" s="4" t="s">
        <v>142</v>
      </c>
      <c r="B78" s="27" t="s">
        <v>143</v>
      </c>
      <c r="C78" s="28" t="s">
        <v>19</v>
      </c>
      <c r="D78" s="29">
        <v>5</v>
      </c>
      <c r="E78" s="29">
        <v>47.67</v>
      </c>
      <c r="F78" s="30">
        <v>15</v>
      </c>
      <c r="G78" s="30">
        <f>+D78*F78</f>
        <v>75</v>
      </c>
      <c r="H78" s="30">
        <f>G78*E78</f>
        <v>3575.25</v>
      </c>
      <c r="I78" s="44">
        <f>+F78*-12</f>
        <v>-180</v>
      </c>
      <c r="J78" s="30"/>
      <c r="K78" s="30"/>
      <c r="L78" s="32"/>
      <c r="M78" s="32"/>
      <c r="N78" s="32"/>
      <c r="O78" s="30"/>
      <c r="P78" s="91">
        <f>SUM(H78:O78)</f>
        <v>3395.25</v>
      </c>
      <c r="Q78" s="33">
        <v>200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</row>
    <row r="79" spans="1:230" ht="15" customHeight="1">
      <c r="B79" s="27" t="s">
        <v>143</v>
      </c>
      <c r="C79" s="28" t="s">
        <v>19</v>
      </c>
      <c r="D79" s="29">
        <v>5</v>
      </c>
      <c r="E79" s="29">
        <v>47.67</v>
      </c>
      <c r="F79" s="30">
        <v>8</v>
      </c>
      <c r="G79" s="30">
        <f>+D79*F79</f>
        <v>40</v>
      </c>
      <c r="H79" s="30"/>
      <c r="I79" s="30"/>
      <c r="J79" s="30">
        <f>+E79*G79</f>
        <v>1906.8000000000002</v>
      </c>
      <c r="K79" s="44">
        <f>+F79*-12</f>
        <v>-96</v>
      </c>
      <c r="L79" s="32"/>
      <c r="M79" s="32"/>
      <c r="N79" s="32"/>
      <c r="O79" s="30"/>
      <c r="P79" s="91">
        <f>SUM(H79:O79)</f>
        <v>1810.8000000000002</v>
      </c>
      <c r="Q79" s="33"/>
    </row>
    <row r="80" spans="1:230" s="1" customFormat="1" ht="15" customHeight="1">
      <c r="A80" s="4" t="s">
        <v>144</v>
      </c>
      <c r="B80" s="27" t="s">
        <v>145</v>
      </c>
      <c r="C80" s="28" t="s">
        <v>19</v>
      </c>
      <c r="D80" s="29">
        <v>5</v>
      </c>
      <c r="E80" s="29">
        <v>47.67</v>
      </c>
      <c r="F80" s="30">
        <v>7</v>
      </c>
      <c r="G80" s="30">
        <f>+D80*F80</f>
        <v>35</v>
      </c>
      <c r="H80" s="30">
        <f>G80*E80</f>
        <v>1668.45</v>
      </c>
      <c r="I80" s="44">
        <f>+F80*-12</f>
        <v>-84</v>
      </c>
      <c r="J80" s="30"/>
      <c r="K80" s="30"/>
      <c r="L80" s="32"/>
      <c r="M80" s="32"/>
      <c r="N80" s="32"/>
      <c r="O80" s="30"/>
      <c r="P80" s="91">
        <f>SUM(H80:O80)</f>
        <v>1584.45</v>
      </c>
      <c r="Q80" s="33">
        <v>150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</row>
    <row r="81" spans="1:236" s="1" customFormat="1" ht="15" customHeight="1">
      <c r="A81" s="4" t="s">
        <v>146</v>
      </c>
      <c r="B81" s="27" t="s">
        <v>147</v>
      </c>
      <c r="C81" s="28" t="s">
        <v>19</v>
      </c>
      <c r="D81" s="29">
        <v>5</v>
      </c>
      <c r="E81" s="29">
        <v>47.67</v>
      </c>
      <c r="F81" s="30">
        <v>15</v>
      </c>
      <c r="G81" s="30">
        <f>+D81*F81</f>
        <v>75</v>
      </c>
      <c r="H81" s="30">
        <f>G81*E81</f>
        <v>3575.25</v>
      </c>
      <c r="I81" s="44">
        <f>+F81*-12</f>
        <v>-180</v>
      </c>
      <c r="J81" s="30"/>
      <c r="K81" s="30"/>
      <c r="L81" s="32"/>
      <c r="M81" s="32"/>
      <c r="N81" s="32"/>
      <c r="O81" s="30"/>
      <c r="P81" s="91">
        <f>SUM(H81:O81)</f>
        <v>3395.25</v>
      </c>
      <c r="Q81" s="33">
        <v>180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</row>
    <row r="82" spans="1:236" s="1" customFormat="1" ht="15" customHeight="1">
      <c r="A82" s="2" t="s">
        <v>148</v>
      </c>
      <c r="B82" s="27" t="s">
        <v>149</v>
      </c>
      <c r="C82" s="28" t="s">
        <v>19</v>
      </c>
      <c r="D82" s="29">
        <v>5</v>
      </c>
      <c r="E82" s="29">
        <v>47.67</v>
      </c>
      <c r="F82" s="30">
        <v>3</v>
      </c>
      <c r="G82" s="30">
        <f>+D82*F82</f>
        <v>15</v>
      </c>
      <c r="H82" s="30">
        <f>G82*E82</f>
        <v>715.05000000000007</v>
      </c>
      <c r="I82" s="44">
        <f>+F82*-12</f>
        <v>-36</v>
      </c>
      <c r="J82" s="30"/>
      <c r="K82" s="30"/>
      <c r="L82" s="32"/>
      <c r="M82" s="32"/>
      <c r="N82" s="32"/>
      <c r="O82" s="30"/>
      <c r="P82" s="91">
        <f>SUM(H82:O82)</f>
        <v>679.05000000000007</v>
      </c>
      <c r="Q82" s="33">
        <v>48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</row>
    <row r="83" spans="1:236" ht="15" customHeight="1">
      <c r="A83" s="2" t="s">
        <v>150</v>
      </c>
      <c r="B83" s="27" t="s">
        <v>151</v>
      </c>
      <c r="C83" s="28" t="s">
        <v>19</v>
      </c>
      <c r="D83" s="29">
        <v>5</v>
      </c>
      <c r="E83" s="29">
        <v>47.67</v>
      </c>
      <c r="F83" s="30">
        <v>4</v>
      </c>
      <c r="G83" s="30">
        <f>+D83*F83</f>
        <v>20</v>
      </c>
      <c r="H83" s="30">
        <f>G83*E83</f>
        <v>953.40000000000009</v>
      </c>
      <c r="I83" s="44">
        <f>+F83*-12</f>
        <v>-48</v>
      </c>
      <c r="J83" s="30"/>
      <c r="K83" s="30"/>
      <c r="L83" s="32"/>
      <c r="M83" s="32"/>
      <c r="N83" s="32"/>
      <c r="O83" s="30"/>
      <c r="P83" s="91">
        <f>SUM(H83:O83)</f>
        <v>905.40000000000009</v>
      </c>
      <c r="Q83" s="33">
        <v>18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</row>
    <row r="84" spans="1:236" ht="15" customHeight="1">
      <c r="A84" s="4" t="s">
        <v>152</v>
      </c>
      <c r="B84" s="27" t="s">
        <v>153</v>
      </c>
      <c r="C84" s="28" t="s">
        <v>19</v>
      </c>
      <c r="D84" s="29">
        <v>5</v>
      </c>
      <c r="E84" s="29">
        <v>47.67</v>
      </c>
      <c r="F84" s="30">
        <v>2</v>
      </c>
      <c r="G84" s="30">
        <f>+D84*F84</f>
        <v>10</v>
      </c>
      <c r="H84" s="30">
        <f>G84*E84</f>
        <v>476.70000000000005</v>
      </c>
      <c r="I84" s="44">
        <f>+F84*-12</f>
        <v>-24</v>
      </c>
      <c r="J84" s="30"/>
      <c r="K84" s="30"/>
      <c r="L84" s="32"/>
      <c r="M84" s="32"/>
      <c r="N84" s="32"/>
      <c r="O84" s="30"/>
      <c r="P84" s="91">
        <f>SUM(H84:O84)</f>
        <v>452.70000000000005</v>
      </c>
      <c r="Q84" s="33">
        <v>24</v>
      </c>
    </row>
    <row r="85" spans="1:236" s="1" customFormat="1" ht="15" customHeight="1">
      <c r="A85" s="4" t="s">
        <v>154</v>
      </c>
      <c r="B85" s="27" t="s">
        <v>155</v>
      </c>
      <c r="C85" s="28" t="s">
        <v>19</v>
      </c>
      <c r="D85" s="29">
        <v>5</v>
      </c>
      <c r="E85" s="29">
        <v>47.67</v>
      </c>
      <c r="F85" s="30">
        <v>2</v>
      </c>
      <c r="G85" s="30">
        <f>+D85*F85</f>
        <v>10</v>
      </c>
      <c r="H85" s="30">
        <f>G85*E85</f>
        <v>476.70000000000005</v>
      </c>
      <c r="I85" s="44">
        <f>+F85*-12</f>
        <v>-24</v>
      </c>
      <c r="J85" s="30"/>
      <c r="K85" s="30"/>
      <c r="L85" s="32"/>
      <c r="M85" s="32"/>
      <c r="N85" s="32"/>
      <c r="O85" s="30"/>
      <c r="P85" s="91">
        <f>SUM(H85:O85)</f>
        <v>452.70000000000005</v>
      </c>
      <c r="Q85" s="33">
        <v>150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</row>
    <row r="86" spans="1:236" ht="17.25" customHeight="1">
      <c r="A86" s="4" t="s">
        <v>156</v>
      </c>
      <c r="B86" s="27" t="s">
        <v>157</v>
      </c>
      <c r="C86" s="28" t="s">
        <v>19</v>
      </c>
      <c r="D86" s="29">
        <v>5</v>
      </c>
      <c r="E86" s="29">
        <v>47.67</v>
      </c>
      <c r="F86" s="30">
        <v>3</v>
      </c>
      <c r="G86" s="30">
        <f>+D86*F86</f>
        <v>15</v>
      </c>
      <c r="H86" s="30">
        <f>G86*E86</f>
        <v>715.05000000000007</v>
      </c>
      <c r="I86" s="44">
        <f>+F86*-12</f>
        <v>-36</v>
      </c>
      <c r="J86" s="30"/>
      <c r="K86" s="30"/>
      <c r="L86" s="32"/>
      <c r="M86" s="32"/>
      <c r="N86" s="32"/>
      <c r="O86" s="30"/>
      <c r="P86" s="91">
        <f>SUM(H86:O86)</f>
        <v>679.05000000000007</v>
      </c>
      <c r="Q86" s="33">
        <v>20</v>
      </c>
    </row>
    <row r="87" spans="1:236" ht="17.25" customHeight="1">
      <c r="A87" s="4" t="s">
        <v>158</v>
      </c>
      <c r="B87" s="27" t="s">
        <v>159</v>
      </c>
      <c r="C87" s="28" t="s">
        <v>19</v>
      </c>
      <c r="D87" s="29">
        <v>5</v>
      </c>
      <c r="E87" s="29">
        <v>47.67</v>
      </c>
      <c r="F87" s="30">
        <v>3</v>
      </c>
      <c r="G87" s="30">
        <f>+D87*F87</f>
        <v>15</v>
      </c>
      <c r="H87" s="30">
        <f>G87*E87</f>
        <v>715.05000000000007</v>
      </c>
      <c r="I87" s="44">
        <f>+F87*-12</f>
        <v>-36</v>
      </c>
      <c r="J87" s="30"/>
      <c r="K87" s="30"/>
      <c r="L87" s="32"/>
      <c r="M87" s="32"/>
      <c r="N87" s="32"/>
      <c r="O87" s="30"/>
      <c r="P87" s="91">
        <f>SUM(H87:O87)</f>
        <v>679.05000000000007</v>
      </c>
      <c r="Q87" s="33">
        <v>18</v>
      </c>
    </row>
    <row r="88" spans="1:236" ht="15" customHeight="1">
      <c r="A88" s="4" t="s">
        <v>160</v>
      </c>
      <c r="B88" s="27" t="s">
        <v>161</v>
      </c>
      <c r="C88" s="28" t="s">
        <v>19</v>
      </c>
      <c r="D88" s="29">
        <v>5</v>
      </c>
      <c r="E88" s="29">
        <v>52</v>
      </c>
      <c r="F88" s="30">
        <v>3</v>
      </c>
      <c r="G88" s="30">
        <f>+D88*F88</f>
        <v>15</v>
      </c>
      <c r="H88" s="30">
        <f>G88*E88</f>
        <v>780</v>
      </c>
      <c r="I88" s="44">
        <f>+F88*-12</f>
        <v>-36</v>
      </c>
      <c r="J88" s="30"/>
      <c r="K88" s="30"/>
      <c r="L88" s="32"/>
      <c r="M88" s="32"/>
      <c r="N88" s="32"/>
      <c r="O88" s="30"/>
      <c r="P88" s="91">
        <f>SUM(H88:O88)</f>
        <v>744</v>
      </c>
      <c r="Q88" s="33">
        <v>45</v>
      </c>
    </row>
    <row r="89" spans="1:236" ht="15" customHeight="1">
      <c r="A89" s="50" t="s">
        <v>162</v>
      </c>
      <c r="B89" s="51" t="s">
        <v>163</v>
      </c>
      <c r="C89" s="52" t="s">
        <v>19</v>
      </c>
      <c r="D89" s="48">
        <v>5</v>
      </c>
      <c r="E89" s="48">
        <v>52</v>
      </c>
      <c r="F89" s="46">
        <v>5</v>
      </c>
      <c r="G89" s="46">
        <f>+D89*F89</f>
        <v>25</v>
      </c>
      <c r="H89" s="46">
        <f>G89*E89</f>
        <v>1300</v>
      </c>
      <c r="I89" s="146">
        <f>+F89*-12</f>
        <v>-60</v>
      </c>
      <c r="J89" s="46"/>
      <c r="K89" s="46"/>
      <c r="L89" s="147"/>
      <c r="M89" s="147"/>
      <c r="N89" s="147"/>
      <c r="O89" s="46"/>
      <c r="P89" s="144">
        <f>SUM(H89:O89)</f>
        <v>1240</v>
      </c>
      <c r="Q89" s="33">
        <v>72</v>
      </c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37"/>
      <c r="FO89" s="137"/>
      <c r="FP89" s="137"/>
      <c r="FQ89" s="137"/>
      <c r="FR89" s="137"/>
      <c r="FS89" s="137"/>
      <c r="FT89" s="137"/>
      <c r="FU89" s="137"/>
      <c r="FV89" s="137"/>
      <c r="FW89" s="137"/>
      <c r="FX89" s="137"/>
      <c r="FY89" s="137"/>
      <c r="FZ89" s="137"/>
      <c r="GA89" s="137"/>
      <c r="GB89" s="137"/>
      <c r="GC89" s="137"/>
      <c r="GD89" s="137"/>
      <c r="GE89" s="137"/>
      <c r="GF89" s="137"/>
      <c r="GG89" s="137"/>
      <c r="GH89" s="137"/>
      <c r="GI89" s="137"/>
      <c r="GJ89" s="137"/>
      <c r="GK89" s="137"/>
      <c r="GL89" s="137"/>
      <c r="GM89" s="137"/>
      <c r="GN89" s="137"/>
      <c r="GO89" s="137"/>
      <c r="GP89" s="137"/>
      <c r="GQ89" s="137"/>
      <c r="GR89" s="137"/>
      <c r="GS89" s="137"/>
      <c r="GT89" s="137"/>
      <c r="GU89" s="137"/>
      <c r="GV89" s="137"/>
      <c r="GW89" s="137"/>
      <c r="GX89" s="137"/>
      <c r="GY89" s="137"/>
      <c r="GZ89" s="137"/>
      <c r="HA89" s="137"/>
      <c r="HB89" s="137"/>
      <c r="HC89" s="137"/>
      <c r="HD89" s="137"/>
      <c r="HE89" s="137"/>
      <c r="HF89" s="137"/>
      <c r="HG89" s="137"/>
      <c r="HH89" s="137"/>
      <c r="HI89" s="137"/>
      <c r="HJ89" s="137"/>
      <c r="HK89" s="137"/>
      <c r="HL89" s="137"/>
      <c r="HM89" s="137"/>
      <c r="HN89" s="137"/>
      <c r="HO89" s="137"/>
      <c r="HP89" s="137"/>
      <c r="HQ89" s="137"/>
      <c r="HR89" s="137"/>
      <c r="HS89" s="137"/>
      <c r="HT89" s="137"/>
      <c r="HU89" s="137"/>
      <c r="HV89" s="137"/>
      <c r="HW89" s="137"/>
      <c r="HX89" s="137"/>
      <c r="HY89" s="137"/>
      <c r="HZ89" s="137"/>
      <c r="IA89" s="137"/>
    </row>
    <row r="90" spans="1:236" ht="15" customHeight="1">
      <c r="A90" s="4" t="s">
        <v>164</v>
      </c>
      <c r="B90" s="27" t="s">
        <v>165</v>
      </c>
      <c r="C90" s="28" t="s">
        <v>166</v>
      </c>
      <c r="D90" s="29">
        <v>1</v>
      </c>
      <c r="E90" s="29">
        <v>52</v>
      </c>
      <c r="F90" s="30">
        <v>2</v>
      </c>
      <c r="G90" s="30">
        <f>+D90*F90</f>
        <v>2</v>
      </c>
      <c r="H90" s="30">
        <f>G90*E90</f>
        <v>104</v>
      </c>
      <c r="I90" s="30"/>
      <c r="J90" s="30"/>
      <c r="K90" s="30"/>
      <c r="L90" s="32"/>
      <c r="M90" s="32"/>
      <c r="N90" s="32"/>
      <c r="O90" s="32"/>
      <c r="P90" s="91">
        <f>SUM(H90:O90)</f>
        <v>104</v>
      </c>
      <c r="Q90" s="60"/>
    </row>
    <row r="91" spans="1:236" ht="15" customHeight="1">
      <c r="A91" s="4" t="s">
        <v>167</v>
      </c>
      <c r="B91" s="27" t="s">
        <v>168</v>
      </c>
      <c r="C91" s="28" t="s">
        <v>169</v>
      </c>
      <c r="D91" s="29">
        <v>1</v>
      </c>
      <c r="E91" s="29">
        <v>12</v>
      </c>
      <c r="F91" s="30">
        <v>1</v>
      </c>
      <c r="G91" s="30">
        <f>+D91*F91</f>
        <v>1</v>
      </c>
      <c r="H91" s="30">
        <f>G91*E91</f>
        <v>12</v>
      </c>
      <c r="I91" s="30"/>
      <c r="J91" s="30"/>
      <c r="K91" s="30"/>
      <c r="L91" s="32"/>
      <c r="M91" s="32"/>
      <c r="N91" s="32"/>
      <c r="O91" s="32"/>
      <c r="P91" s="91">
        <f>SUM(H91:O91)</f>
        <v>12</v>
      </c>
      <c r="Q91" s="43"/>
    </row>
    <row r="92" spans="1:236" ht="15" customHeight="1">
      <c r="A92" s="4" t="s">
        <v>170</v>
      </c>
      <c r="B92" s="27" t="s">
        <v>171</v>
      </c>
      <c r="C92" s="28" t="s">
        <v>19</v>
      </c>
      <c r="D92" s="29">
        <v>5</v>
      </c>
      <c r="E92" s="29">
        <v>52</v>
      </c>
      <c r="F92" s="30">
        <v>5</v>
      </c>
      <c r="G92" s="30">
        <f>+D92*F92</f>
        <v>25</v>
      </c>
      <c r="H92" s="30">
        <f>G92*E92</f>
        <v>1300</v>
      </c>
      <c r="I92" s="44">
        <f>+F92*-12</f>
        <v>-60</v>
      </c>
      <c r="J92" s="30"/>
      <c r="K92" s="30"/>
      <c r="L92" s="32"/>
      <c r="M92" s="32"/>
      <c r="N92" s="32"/>
      <c r="O92" s="30"/>
      <c r="P92" s="91">
        <f>SUM(H92:O92)</f>
        <v>1240</v>
      </c>
      <c r="Q92" s="33">
        <v>300</v>
      </c>
    </row>
    <row r="93" spans="1:236" ht="15" customHeight="1">
      <c r="B93" s="27" t="s">
        <v>171</v>
      </c>
      <c r="C93" s="29" t="s">
        <v>20</v>
      </c>
      <c r="D93" s="29">
        <v>1</v>
      </c>
      <c r="E93" s="29">
        <v>52</v>
      </c>
      <c r="F93" s="30">
        <v>4</v>
      </c>
      <c r="G93" s="30">
        <f>+D93*F93</f>
        <v>4</v>
      </c>
      <c r="H93" s="30">
        <f>G93*E93</f>
        <v>208</v>
      </c>
      <c r="I93" s="30"/>
      <c r="J93" s="30"/>
      <c r="K93" s="30"/>
      <c r="L93" s="32"/>
      <c r="M93" s="32"/>
      <c r="N93" s="32"/>
      <c r="O93" s="32"/>
      <c r="P93" s="91">
        <f>SUM(H93:O93)</f>
        <v>208</v>
      </c>
      <c r="Q93" s="33"/>
    </row>
    <row r="94" spans="1:236">
      <c r="B94" s="27" t="s">
        <v>172</v>
      </c>
      <c r="C94" s="28" t="s">
        <v>19</v>
      </c>
      <c r="D94" s="29">
        <v>5</v>
      </c>
      <c r="E94" s="29">
        <v>6</v>
      </c>
      <c r="F94" s="30">
        <v>1</v>
      </c>
      <c r="G94" s="30">
        <f>+D94*F94</f>
        <v>5</v>
      </c>
      <c r="H94" s="30">
        <f>G94*E94</f>
        <v>30</v>
      </c>
      <c r="I94" s="44">
        <f>+F94*-2</f>
        <v>-2</v>
      </c>
      <c r="J94" s="30"/>
      <c r="K94" s="30"/>
      <c r="L94" s="30"/>
      <c r="M94" s="32"/>
      <c r="N94" s="32"/>
      <c r="O94" s="32"/>
      <c r="P94" s="91">
        <f>SUM(H94:O94)</f>
        <v>28</v>
      </c>
      <c r="Q94" s="20"/>
      <c r="R94" s="6"/>
      <c r="S94" s="39"/>
      <c r="HW94" s="5"/>
      <c r="HX94" s="5"/>
      <c r="HY94" s="5"/>
      <c r="HZ94" s="5"/>
      <c r="IA94" s="5"/>
      <c r="IB94" s="5"/>
    </row>
    <row r="95" spans="1:236">
      <c r="B95" s="27" t="s">
        <v>172</v>
      </c>
      <c r="C95" s="29" t="s">
        <v>20</v>
      </c>
      <c r="D95" s="29">
        <v>1</v>
      </c>
      <c r="E95" s="29">
        <v>6</v>
      </c>
      <c r="F95" s="30">
        <v>1</v>
      </c>
      <c r="G95" s="30">
        <f>+D95*F95</f>
        <v>1</v>
      </c>
      <c r="H95" s="30">
        <f>G95*E95</f>
        <v>6</v>
      </c>
      <c r="I95" s="30"/>
      <c r="J95" s="30"/>
      <c r="K95" s="30"/>
      <c r="L95" s="30"/>
      <c r="M95" s="32"/>
      <c r="N95" s="32"/>
      <c r="O95" s="32"/>
      <c r="P95" s="91">
        <f>SUM(H95:O95)</f>
        <v>6</v>
      </c>
      <c r="Q95" s="23"/>
      <c r="R95" s="6"/>
      <c r="S95" s="39"/>
      <c r="HW95" s="5"/>
      <c r="HX95" s="5"/>
      <c r="HY95" s="5"/>
      <c r="HZ95" s="5"/>
      <c r="IA95" s="5"/>
      <c r="IB95" s="5"/>
    </row>
    <row r="96" spans="1:236">
      <c r="B96" s="27" t="s">
        <v>172</v>
      </c>
      <c r="C96" s="29" t="s">
        <v>173</v>
      </c>
      <c r="D96" s="29">
        <v>1</v>
      </c>
      <c r="E96" s="29">
        <v>6</v>
      </c>
      <c r="F96" s="30">
        <v>2</v>
      </c>
      <c r="G96" s="30">
        <f>+D96*F96</f>
        <v>2</v>
      </c>
      <c r="H96" s="30"/>
      <c r="I96" s="30"/>
      <c r="J96" s="30"/>
      <c r="K96" s="30"/>
      <c r="L96" s="32">
        <f>D96*E96*F96</f>
        <v>12</v>
      </c>
      <c r="M96" s="44">
        <f>+G96*6</f>
        <v>12</v>
      </c>
      <c r="O96" s="32"/>
      <c r="P96" s="91">
        <f>SUM(H96:O96)</f>
        <v>24</v>
      </c>
      <c r="Q96" s="23"/>
      <c r="R96" s="6"/>
      <c r="S96" s="39"/>
      <c r="HW96" s="5"/>
      <c r="HX96" s="5"/>
      <c r="HY96" s="5"/>
      <c r="HZ96" s="5"/>
      <c r="IA96" s="5"/>
      <c r="IB96" s="5"/>
    </row>
    <row r="97" spans="1:235" ht="15" customHeight="1">
      <c r="A97" s="4" t="s">
        <v>174</v>
      </c>
      <c r="B97" s="27" t="s">
        <v>175</v>
      </c>
      <c r="C97" s="28" t="s">
        <v>19</v>
      </c>
      <c r="D97" s="29">
        <v>5</v>
      </c>
      <c r="E97" s="29">
        <v>52</v>
      </c>
      <c r="F97" s="30">
        <v>5</v>
      </c>
      <c r="G97" s="30">
        <f>+D97*F97</f>
        <v>25</v>
      </c>
      <c r="H97" s="30">
        <f>G97*E97</f>
        <v>1300</v>
      </c>
      <c r="I97" s="44">
        <f>+F97*-12</f>
        <v>-60</v>
      </c>
      <c r="J97" s="30"/>
      <c r="K97" s="30"/>
      <c r="L97" s="32"/>
      <c r="M97" s="32"/>
      <c r="N97" s="32"/>
      <c r="O97" s="30"/>
      <c r="P97" s="91">
        <f>SUM(H97:O97)</f>
        <v>1240</v>
      </c>
      <c r="Q97" s="33">
        <v>260</v>
      </c>
    </row>
    <row r="98" spans="1:235" ht="15" customHeight="1">
      <c r="B98" s="27" t="s">
        <v>175</v>
      </c>
      <c r="C98" s="29" t="s">
        <v>20</v>
      </c>
      <c r="D98" s="29">
        <v>1</v>
      </c>
      <c r="E98" s="29">
        <v>52</v>
      </c>
      <c r="F98" s="30">
        <v>4</v>
      </c>
      <c r="G98" s="30">
        <f>+D98*F98</f>
        <v>4</v>
      </c>
      <c r="H98" s="30">
        <f>G98*E98</f>
        <v>208</v>
      </c>
      <c r="I98" s="30"/>
      <c r="J98" s="30"/>
      <c r="K98" s="30"/>
      <c r="L98" s="32"/>
      <c r="M98" s="32"/>
      <c r="N98" s="32"/>
      <c r="O98" s="32"/>
      <c r="P98" s="91">
        <f>SUM(H98:O98)</f>
        <v>208</v>
      </c>
      <c r="Q98" s="33"/>
    </row>
    <row r="99" spans="1:235" ht="15" customHeight="1">
      <c r="A99" s="4" t="s">
        <v>176</v>
      </c>
      <c r="B99" s="27" t="s">
        <v>177</v>
      </c>
      <c r="C99" s="28" t="s">
        <v>19</v>
      </c>
      <c r="D99" s="29">
        <v>5</v>
      </c>
      <c r="E99" s="29">
        <v>52</v>
      </c>
      <c r="F99" s="30">
        <v>3</v>
      </c>
      <c r="G99" s="30">
        <f>+D99*F99</f>
        <v>15</v>
      </c>
      <c r="H99" s="30">
        <f>G99*E99</f>
        <v>780</v>
      </c>
      <c r="I99" s="44">
        <f>+F99*-12</f>
        <v>-36</v>
      </c>
      <c r="J99" s="30"/>
      <c r="K99" s="30"/>
      <c r="L99" s="32"/>
      <c r="M99" s="32"/>
      <c r="N99" s="32"/>
      <c r="O99" s="30"/>
      <c r="P99" s="91">
        <f>SUM(H99:O99)</f>
        <v>744</v>
      </c>
      <c r="Q99" s="33">
        <v>16</v>
      </c>
    </row>
    <row r="100" spans="1:235" ht="15" customHeight="1">
      <c r="A100" s="4" t="s">
        <v>178</v>
      </c>
      <c r="B100" s="27" t="s">
        <v>179</v>
      </c>
      <c r="C100" s="29" t="s">
        <v>180</v>
      </c>
      <c r="D100" s="29">
        <v>3</v>
      </c>
      <c r="E100" s="29">
        <v>52</v>
      </c>
      <c r="F100" s="30">
        <v>2.5</v>
      </c>
      <c r="G100" s="30">
        <f>+D100*F100</f>
        <v>7.5</v>
      </c>
      <c r="H100" s="30">
        <f>G100*E100</f>
        <v>390</v>
      </c>
      <c r="I100" s="44">
        <f>+F100*-12</f>
        <v>-30</v>
      </c>
      <c r="J100" s="30"/>
      <c r="K100" s="30"/>
      <c r="L100" s="32"/>
      <c r="M100" s="32"/>
      <c r="N100" s="32"/>
      <c r="O100" s="30"/>
      <c r="P100" s="91">
        <f>SUM(H100:O100)</f>
        <v>360</v>
      </c>
      <c r="Q100" s="33">
        <v>250</v>
      </c>
    </row>
    <row r="101" spans="1:235" ht="15" customHeight="1">
      <c r="B101" s="27" t="s">
        <v>179</v>
      </c>
      <c r="C101" s="29" t="s">
        <v>37</v>
      </c>
      <c r="D101" s="29">
        <v>1</v>
      </c>
      <c r="E101" s="29">
        <v>52</v>
      </c>
      <c r="F101" s="30">
        <v>2.5</v>
      </c>
      <c r="G101" s="30">
        <f>+D101*F101</f>
        <v>2.5</v>
      </c>
      <c r="H101" s="30"/>
      <c r="I101" s="30"/>
      <c r="J101" s="30"/>
      <c r="K101" s="30"/>
      <c r="L101" s="30">
        <f>+D101*E101*F101</f>
        <v>130</v>
      </c>
      <c r="M101" s="44">
        <f>+G101*12</f>
        <v>30</v>
      </c>
      <c r="N101" s="30"/>
      <c r="O101" s="30"/>
      <c r="P101" s="91">
        <f>SUM(H101:O101)</f>
        <v>160</v>
      </c>
      <c r="Q101" s="33"/>
    </row>
    <row r="102" spans="1:235" ht="15" customHeight="1">
      <c r="A102" s="4" t="s">
        <v>181</v>
      </c>
      <c r="B102" s="27" t="s">
        <v>182</v>
      </c>
      <c r="C102" s="28" t="s">
        <v>19</v>
      </c>
      <c r="D102" s="29">
        <v>5</v>
      </c>
      <c r="E102" s="29">
        <v>52</v>
      </c>
      <c r="F102" s="30">
        <v>1.5</v>
      </c>
      <c r="G102" s="30">
        <f>+D102*F102</f>
        <v>7.5</v>
      </c>
      <c r="H102" s="30">
        <f>G102*E102</f>
        <v>390</v>
      </c>
      <c r="I102" s="44">
        <f>+F102*-12</f>
        <v>-18</v>
      </c>
      <c r="J102" s="30"/>
      <c r="K102" s="30"/>
      <c r="L102" s="32"/>
      <c r="M102" s="32"/>
      <c r="N102" s="32"/>
      <c r="O102" s="30"/>
      <c r="P102" s="91">
        <f>SUM(H102:O102)</f>
        <v>372</v>
      </c>
      <c r="Q102" s="33">
        <v>24</v>
      </c>
    </row>
    <row r="103" spans="1:235" ht="15" customHeight="1">
      <c r="A103" s="4" t="s">
        <v>183</v>
      </c>
      <c r="B103" s="27" t="s">
        <v>184</v>
      </c>
      <c r="C103" s="28" t="s">
        <v>185</v>
      </c>
      <c r="D103" s="29">
        <v>5</v>
      </c>
      <c r="E103" s="29">
        <v>52</v>
      </c>
      <c r="F103" s="30">
        <v>1</v>
      </c>
      <c r="G103" s="30">
        <f>+D103*F103</f>
        <v>5</v>
      </c>
      <c r="H103" s="30">
        <f>G103*E103</f>
        <v>260</v>
      </c>
      <c r="I103" s="44">
        <f>+F103*-12</f>
        <v>-12</v>
      </c>
      <c r="J103" s="30"/>
      <c r="K103" s="30"/>
      <c r="L103" s="32"/>
      <c r="M103" s="32"/>
      <c r="N103" s="32"/>
      <c r="O103" s="30"/>
      <c r="P103" s="91">
        <f>SUM(H103:O103)</f>
        <v>248</v>
      </c>
      <c r="Q103" s="33"/>
    </row>
    <row r="104" spans="1:235" ht="15" customHeight="1">
      <c r="B104" s="27" t="s">
        <v>184</v>
      </c>
      <c r="C104" s="28" t="s">
        <v>186</v>
      </c>
      <c r="D104" s="29">
        <v>1</v>
      </c>
      <c r="E104" s="29">
        <v>52</v>
      </c>
      <c r="F104" s="30">
        <v>1</v>
      </c>
      <c r="G104" s="30">
        <f>+D104*F104</f>
        <v>1</v>
      </c>
      <c r="H104" s="30"/>
      <c r="I104" s="79"/>
      <c r="J104" s="30"/>
      <c r="K104" s="30"/>
      <c r="L104" s="32">
        <f>D104*E104*F104</f>
        <v>52</v>
      </c>
      <c r="M104" s="44">
        <f>+G104*12</f>
        <v>12</v>
      </c>
      <c r="N104" s="32"/>
      <c r="O104" s="30"/>
      <c r="P104" s="91">
        <f>SUM(H104:O104)</f>
        <v>64</v>
      </c>
      <c r="Q104" s="33"/>
    </row>
    <row r="105" spans="1:235" ht="15" customHeight="1">
      <c r="A105" s="2" t="s">
        <v>187</v>
      </c>
      <c r="B105" s="27" t="s">
        <v>188</v>
      </c>
      <c r="C105" s="28" t="s">
        <v>33</v>
      </c>
      <c r="D105" s="29">
        <v>6</v>
      </c>
      <c r="E105" s="29">
        <v>47.67</v>
      </c>
      <c r="F105" s="30">
        <v>4</v>
      </c>
      <c r="G105" s="30">
        <f>+D105*F105</f>
        <v>24</v>
      </c>
      <c r="H105" s="30">
        <f>G105*E105</f>
        <v>1144.08</v>
      </c>
      <c r="I105" s="44">
        <f>+F105*-12</f>
        <v>-48</v>
      </c>
      <c r="J105" s="30"/>
      <c r="K105" s="30"/>
      <c r="L105" s="30"/>
      <c r="M105" s="30"/>
      <c r="N105" s="30"/>
      <c r="O105" s="30"/>
      <c r="P105" s="91">
        <f>SUM(H105:O105)</f>
        <v>1096.08</v>
      </c>
      <c r="Q105" s="33">
        <v>88</v>
      </c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</row>
    <row r="106" spans="1:235" ht="15" customHeight="1">
      <c r="A106" s="2"/>
      <c r="B106" s="27" t="s">
        <v>188</v>
      </c>
      <c r="C106" s="28" t="s">
        <v>37</v>
      </c>
      <c r="D106" s="29">
        <v>1</v>
      </c>
      <c r="E106" s="29">
        <v>47.67</v>
      </c>
      <c r="F106" s="30">
        <v>4</v>
      </c>
      <c r="G106" s="30">
        <f>+D106*F106</f>
        <v>4</v>
      </c>
      <c r="H106" s="30"/>
      <c r="I106" s="30"/>
      <c r="J106" s="30"/>
      <c r="K106" s="30"/>
      <c r="L106" s="30">
        <f>+D106*E106*F106</f>
        <v>190.68</v>
      </c>
      <c r="M106" s="44">
        <f>+G106*12</f>
        <v>48</v>
      </c>
      <c r="N106" s="30"/>
      <c r="O106" s="30"/>
      <c r="P106" s="91">
        <f>SUM(H106:O106)</f>
        <v>238.68</v>
      </c>
      <c r="Q106" s="33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</row>
    <row r="107" spans="1:235" ht="15" customHeight="1">
      <c r="A107" s="4" t="s">
        <v>189</v>
      </c>
      <c r="B107" s="27" t="s">
        <v>190</v>
      </c>
      <c r="C107" s="28" t="s">
        <v>19</v>
      </c>
      <c r="D107" s="29">
        <v>5</v>
      </c>
      <c r="E107" s="29">
        <v>47.67</v>
      </c>
      <c r="F107" s="30">
        <v>2.5</v>
      </c>
      <c r="G107" s="30">
        <f>+D107*F107</f>
        <v>12.5</v>
      </c>
      <c r="H107" s="30">
        <f>G107*E107</f>
        <v>595.875</v>
      </c>
      <c r="I107" s="44">
        <f>+F107*-12</f>
        <v>-30</v>
      </c>
      <c r="J107" s="30"/>
      <c r="K107" s="30"/>
      <c r="L107" s="30"/>
      <c r="M107" s="30"/>
      <c r="N107" s="30"/>
      <c r="O107" s="30"/>
      <c r="P107" s="91">
        <f>SUM(H107:O107)</f>
        <v>565.875</v>
      </c>
      <c r="Q107" s="33">
        <v>19</v>
      </c>
    </row>
    <row r="108" spans="1:235">
      <c r="A108" s="4" t="s">
        <v>191</v>
      </c>
      <c r="B108" s="62" t="s">
        <v>192</v>
      </c>
      <c r="C108" s="28" t="s">
        <v>193</v>
      </c>
      <c r="D108" s="29">
        <v>3</v>
      </c>
      <c r="E108" s="29">
        <v>48</v>
      </c>
      <c r="F108" s="32">
        <v>1.4</v>
      </c>
      <c r="G108" s="30">
        <f>+D108*F108</f>
        <v>4.1999999999999993</v>
      </c>
      <c r="H108" s="30">
        <f>G108*E108</f>
        <v>201.59999999999997</v>
      </c>
      <c r="I108" s="44">
        <f>+F108*-12</f>
        <v>-16.799999999999997</v>
      </c>
      <c r="J108" s="30"/>
      <c r="K108" s="30"/>
      <c r="L108" s="32"/>
      <c r="M108" s="32"/>
      <c r="N108" s="32"/>
      <c r="O108" s="32"/>
      <c r="P108" s="91">
        <f>SUM(H108:O108)</f>
        <v>184.79999999999995</v>
      </c>
      <c r="Q108" s="33">
        <v>180</v>
      </c>
    </row>
    <row r="109" spans="1:235" ht="15" customHeight="1">
      <c r="A109" s="4" t="s">
        <v>194</v>
      </c>
      <c r="B109" s="27" t="s">
        <v>195</v>
      </c>
      <c r="C109" s="28" t="s">
        <v>166</v>
      </c>
      <c r="D109" s="29">
        <v>1</v>
      </c>
      <c r="E109" s="29">
        <v>52</v>
      </c>
      <c r="F109" s="30">
        <v>1</v>
      </c>
      <c r="G109" s="30">
        <f>+D109*F109</f>
        <v>1</v>
      </c>
      <c r="H109" s="30">
        <f>G109*E109</f>
        <v>52</v>
      </c>
      <c r="I109" s="30"/>
      <c r="J109" s="30"/>
      <c r="K109" s="30"/>
      <c r="L109" s="32"/>
      <c r="M109" s="32"/>
      <c r="N109" s="32"/>
      <c r="O109" s="32"/>
      <c r="P109" s="91">
        <f>SUM(H109:O109)</f>
        <v>52</v>
      </c>
      <c r="Q109" s="63"/>
    </row>
    <row r="110" spans="1:235" ht="15" customHeight="1">
      <c r="A110" s="4" t="s">
        <v>196</v>
      </c>
      <c r="B110" s="27" t="s">
        <v>197</v>
      </c>
      <c r="C110" s="28" t="s">
        <v>19</v>
      </c>
      <c r="D110" s="29">
        <v>5</v>
      </c>
      <c r="E110" s="29">
        <v>47.67</v>
      </c>
      <c r="F110" s="30">
        <v>1.5</v>
      </c>
      <c r="G110" s="30">
        <f>+D110*F110</f>
        <v>7.5</v>
      </c>
      <c r="H110" s="30">
        <f>G110*E110</f>
        <v>357.52500000000003</v>
      </c>
      <c r="I110" s="44">
        <f>+F110*-12</f>
        <v>-18</v>
      </c>
      <c r="J110" s="30"/>
      <c r="K110" s="30"/>
      <c r="L110" s="32"/>
      <c r="M110" s="32"/>
      <c r="N110" s="32"/>
      <c r="O110" s="30"/>
      <c r="P110" s="91">
        <f>SUM(H110:O110)</f>
        <v>339.52500000000003</v>
      </c>
      <c r="Q110" s="33">
        <v>50</v>
      </c>
    </row>
    <row r="111" spans="1:235" ht="15" customHeight="1">
      <c r="A111" s="4" t="s">
        <v>198</v>
      </c>
      <c r="B111" s="27" t="s">
        <v>199</v>
      </c>
      <c r="C111" s="28" t="s">
        <v>19</v>
      </c>
      <c r="D111" s="29">
        <v>5</v>
      </c>
      <c r="E111" s="29">
        <v>52</v>
      </c>
      <c r="F111" s="30">
        <v>1.5</v>
      </c>
      <c r="G111" s="30">
        <f>+D111*F111</f>
        <v>7.5</v>
      </c>
      <c r="H111" s="30">
        <f>G111*E111</f>
        <v>390</v>
      </c>
      <c r="I111" s="44">
        <f>+F111*-12</f>
        <v>-18</v>
      </c>
      <c r="J111" s="30"/>
      <c r="K111" s="30"/>
      <c r="L111" s="32"/>
      <c r="M111" s="32"/>
      <c r="N111" s="32"/>
      <c r="O111" s="30"/>
      <c r="P111" s="91">
        <f>SUM(H111:O111)</f>
        <v>372</v>
      </c>
      <c r="Q111" s="33">
        <v>60</v>
      </c>
    </row>
    <row r="112" spans="1:235" ht="15" customHeight="1">
      <c r="A112" s="4" t="s">
        <v>200</v>
      </c>
      <c r="B112" s="27" t="s">
        <v>201</v>
      </c>
      <c r="C112" s="28" t="s">
        <v>19</v>
      </c>
      <c r="D112" s="29">
        <v>5</v>
      </c>
      <c r="E112" s="29">
        <v>49</v>
      </c>
      <c r="F112" s="30">
        <v>4</v>
      </c>
      <c r="G112" s="30">
        <f>+D112*F112</f>
        <v>20</v>
      </c>
      <c r="H112" s="30">
        <f>G112*E112</f>
        <v>980</v>
      </c>
      <c r="I112" s="44">
        <f>+F112*-12</f>
        <v>-48</v>
      </c>
      <c r="J112" s="30"/>
      <c r="K112" s="30"/>
      <c r="L112" s="30"/>
      <c r="M112" s="30"/>
      <c r="N112" s="30"/>
      <c r="O112" s="30"/>
      <c r="P112" s="91">
        <f>SUM(H112:O112)</f>
        <v>932</v>
      </c>
      <c r="Q112" s="33">
        <v>275</v>
      </c>
    </row>
    <row r="113" spans="1:235" ht="15" customHeight="1">
      <c r="B113" s="27" t="s">
        <v>201</v>
      </c>
      <c r="C113" s="28" t="s">
        <v>401</v>
      </c>
      <c r="D113" s="29">
        <v>1</v>
      </c>
      <c r="E113" s="29">
        <v>49</v>
      </c>
      <c r="F113" s="30">
        <v>3.5</v>
      </c>
      <c r="G113" s="30">
        <f>+D113*F113</f>
        <v>3.5</v>
      </c>
      <c r="H113" s="30">
        <f>G113*E113</f>
        <v>171.5</v>
      </c>
      <c r="I113" s="30"/>
      <c r="J113" s="30"/>
      <c r="K113" s="30"/>
      <c r="L113" s="30"/>
      <c r="M113" s="30"/>
      <c r="N113" s="30"/>
      <c r="O113" s="30"/>
      <c r="P113" s="91">
        <f>SUM(H113:O113)</f>
        <v>171.5</v>
      </c>
      <c r="Q113" s="33"/>
    </row>
    <row r="114" spans="1:235" ht="15" customHeight="1">
      <c r="B114" s="27" t="s">
        <v>201</v>
      </c>
      <c r="C114" s="28" t="s">
        <v>203</v>
      </c>
      <c r="D114" s="29">
        <v>1</v>
      </c>
      <c r="E114" s="29">
        <v>49</v>
      </c>
      <c r="F114" s="30">
        <v>3.5</v>
      </c>
      <c r="G114" s="30">
        <f>+D114*F114</f>
        <v>3.5</v>
      </c>
      <c r="H114" s="30"/>
      <c r="I114" s="30"/>
      <c r="J114" s="30"/>
      <c r="K114" s="30"/>
      <c r="L114" s="30">
        <f>+D114*E114*F114</f>
        <v>171.5</v>
      </c>
      <c r="M114" s="44">
        <f>+G114*12</f>
        <v>42</v>
      </c>
      <c r="N114" s="30"/>
      <c r="O114" s="32"/>
      <c r="P114" s="91">
        <f>SUM(H114:O114)</f>
        <v>213.5</v>
      </c>
      <c r="Q114" s="33"/>
    </row>
    <row r="115" spans="1:235" ht="15" customHeight="1">
      <c r="A115" s="4" t="s">
        <v>204</v>
      </c>
      <c r="B115" s="27" t="s">
        <v>205</v>
      </c>
      <c r="C115" s="28" t="s">
        <v>33</v>
      </c>
      <c r="D115" s="29">
        <v>5</v>
      </c>
      <c r="E115" s="29">
        <v>49</v>
      </c>
      <c r="F115" s="30">
        <v>6</v>
      </c>
      <c r="G115" s="30">
        <f>+D115*F115</f>
        <v>30</v>
      </c>
      <c r="H115" s="30">
        <f>G115*E115</f>
        <v>1470</v>
      </c>
      <c r="I115" s="44">
        <f>+F115*-12</f>
        <v>-72</v>
      </c>
      <c r="J115" s="30"/>
      <c r="K115" s="30"/>
      <c r="L115" s="30"/>
      <c r="M115" s="30"/>
      <c r="N115" s="30"/>
      <c r="O115" s="30"/>
      <c r="P115" s="91">
        <f>SUM(H115:O115)</f>
        <v>1398</v>
      </c>
      <c r="Q115" s="33">
        <v>275</v>
      </c>
    </row>
    <row r="116" spans="1:235" ht="15" customHeight="1">
      <c r="B116" s="27" t="s">
        <v>205</v>
      </c>
      <c r="C116" s="28" t="s">
        <v>20</v>
      </c>
      <c r="D116" s="29">
        <v>1</v>
      </c>
      <c r="E116" s="29">
        <v>49</v>
      </c>
      <c r="F116" s="30">
        <v>6.5</v>
      </c>
      <c r="G116" s="30">
        <f>+D116*F116</f>
        <v>6.5</v>
      </c>
      <c r="H116" s="30">
        <f>G116*E116</f>
        <v>318.5</v>
      </c>
      <c r="I116" s="30"/>
      <c r="J116" s="30"/>
      <c r="K116" s="30"/>
      <c r="L116" s="30"/>
      <c r="M116" s="30"/>
      <c r="N116" s="30"/>
      <c r="O116" s="30"/>
      <c r="P116" s="91">
        <f>SUM(H116:O116)</f>
        <v>318.5</v>
      </c>
      <c r="Q116" s="33"/>
    </row>
    <row r="117" spans="1:235" ht="15" customHeight="1">
      <c r="B117" s="27" t="s">
        <v>205</v>
      </c>
      <c r="C117" s="28" t="s">
        <v>203</v>
      </c>
      <c r="D117" s="29">
        <v>1</v>
      </c>
      <c r="E117" s="29">
        <v>49</v>
      </c>
      <c r="F117" s="30">
        <v>6.5</v>
      </c>
      <c r="G117" s="30">
        <f>+D117*F117</f>
        <v>6.5</v>
      </c>
      <c r="H117" s="30"/>
      <c r="I117" s="30"/>
      <c r="J117" s="30"/>
      <c r="K117" s="30"/>
      <c r="L117" s="30">
        <f>+D117*E117*F117</f>
        <v>318.5</v>
      </c>
      <c r="M117" s="44">
        <f>+G117*12</f>
        <v>78</v>
      </c>
      <c r="N117" s="30"/>
      <c r="O117" s="32"/>
      <c r="P117" s="91">
        <f>SUM(H117:O117)</f>
        <v>396.5</v>
      </c>
      <c r="Q117" s="33"/>
    </row>
    <row r="118" spans="1:235" ht="15" customHeight="1">
      <c r="A118" s="4" t="s">
        <v>206</v>
      </c>
      <c r="B118" s="27" t="s">
        <v>207</v>
      </c>
      <c r="C118" s="28" t="s">
        <v>19</v>
      </c>
      <c r="D118" s="29">
        <v>5</v>
      </c>
      <c r="E118" s="29">
        <v>49</v>
      </c>
      <c r="F118" s="30">
        <v>6</v>
      </c>
      <c r="G118" s="30">
        <f>+D118*F118</f>
        <v>30</v>
      </c>
      <c r="H118" s="30">
        <f>G118*E118</f>
        <v>1470</v>
      </c>
      <c r="I118" s="44">
        <f>+F118*-12</f>
        <v>-72</v>
      </c>
      <c r="J118" s="30"/>
      <c r="K118" s="30"/>
      <c r="L118" s="30"/>
      <c r="M118" s="30"/>
      <c r="N118" s="30"/>
      <c r="O118" s="30"/>
      <c r="P118" s="91">
        <f>SUM(H118:O118)</f>
        <v>1398</v>
      </c>
      <c r="Q118" s="33">
        <v>165</v>
      </c>
    </row>
    <row r="119" spans="1:235" ht="15" customHeight="1">
      <c r="B119" s="27" t="s">
        <v>207</v>
      </c>
      <c r="C119" s="28" t="s">
        <v>20</v>
      </c>
      <c r="D119" s="29">
        <v>1</v>
      </c>
      <c r="E119" s="29">
        <v>49</v>
      </c>
      <c r="F119" s="30">
        <v>6.5</v>
      </c>
      <c r="G119" s="30">
        <f>+D119*F119</f>
        <v>6.5</v>
      </c>
      <c r="H119" s="30">
        <f>G119*E119</f>
        <v>318.5</v>
      </c>
      <c r="I119" s="30"/>
      <c r="J119" s="30"/>
      <c r="K119" s="30"/>
      <c r="L119" s="30"/>
      <c r="M119" s="30"/>
      <c r="N119" s="30"/>
      <c r="O119" s="30"/>
      <c r="P119" s="91">
        <f>SUM(H119:O119)</f>
        <v>318.5</v>
      </c>
      <c r="Q119" s="33"/>
    </row>
    <row r="120" spans="1:235" ht="15" customHeight="1">
      <c r="B120" s="27" t="s">
        <v>207</v>
      </c>
      <c r="C120" s="28" t="s">
        <v>203</v>
      </c>
      <c r="D120" s="29">
        <v>1</v>
      </c>
      <c r="E120" s="29">
        <v>49</v>
      </c>
      <c r="F120" s="30">
        <v>6.5</v>
      </c>
      <c r="G120" s="30">
        <f>+D120*F120</f>
        <v>6.5</v>
      </c>
      <c r="H120" s="30"/>
      <c r="I120" s="30"/>
      <c r="J120" s="30"/>
      <c r="K120" s="30"/>
      <c r="L120" s="30">
        <f>+D120*E120*F120</f>
        <v>318.5</v>
      </c>
      <c r="M120" s="44">
        <f>+G120*12</f>
        <v>78</v>
      </c>
      <c r="N120" s="30"/>
      <c r="O120" s="32"/>
      <c r="P120" s="91">
        <f>SUM(H120:O120)</f>
        <v>396.5</v>
      </c>
      <c r="Q120" s="33"/>
    </row>
    <row r="121" spans="1:235" ht="15" customHeight="1">
      <c r="A121" s="50"/>
      <c r="B121" s="51" t="s">
        <v>402</v>
      </c>
      <c r="C121" s="52" t="s">
        <v>33</v>
      </c>
      <c r="D121" s="48">
        <v>6</v>
      </c>
      <c r="E121" s="48">
        <v>49</v>
      </c>
      <c r="F121" s="46">
        <v>2</v>
      </c>
      <c r="G121" s="46">
        <f>+D121*F121</f>
        <v>12</v>
      </c>
      <c r="H121" s="46">
        <f>G121*E121</f>
        <v>588</v>
      </c>
      <c r="I121" s="146">
        <f>+F121*-12</f>
        <v>-24</v>
      </c>
      <c r="J121" s="46"/>
      <c r="K121" s="46"/>
      <c r="L121" s="46"/>
      <c r="M121" s="46"/>
      <c r="N121" s="46"/>
      <c r="O121" s="46"/>
      <c r="P121" s="144">
        <f>SUM(H121:O121)</f>
        <v>564</v>
      </c>
      <c r="Q121" s="33">
        <v>110</v>
      </c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5"/>
      <c r="CA121" s="145"/>
      <c r="CB121" s="145"/>
      <c r="CC121" s="145"/>
      <c r="CD121" s="145"/>
      <c r="CE121" s="145"/>
      <c r="CF121" s="145"/>
      <c r="CG121" s="145"/>
      <c r="CH121" s="145"/>
      <c r="CI121" s="145"/>
      <c r="CJ121" s="145"/>
      <c r="CK121" s="145"/>
      <c r="CL121" s="145"/>
      <c r="CM121" s="145"/>
      <c r="CN121" s="145"/>
      <c r="CO121" s="145"/>
      <c r="CP121" s="145"/>
      <c r="CQ121" s="145"/>
      <c r="CR121" s="145"/>
      <c r="CS121" s="145"/>
      <c r="CT121" s="145"/>
      <c r="CU121" s="145"/>
      <c r="CV121" s="145"/>
      <c r="CW121" s="145"/>
      <c r="CX121" s="145"/>
      <c r="CY121" s="145"/>
      <c r="CZ121" s="145"/>
      <c r="DA121" s="145"/>
      <c r="DB121" s="145"/>
      <c r="DC121" s="145"/>
      <c r="DD121" s="145"/>
      <c r="DE121" s="145"/>
      <c r="DF121" s="145"/>
      <c r="DG121" s="145"/>
      <c r="DH121" s="145"/>
      <c r="DI121" s="145"/>
      <c r="DJ121" s="145"/>
      <c r="DK121" s="145"/>
      <c r="DL121" s="145"/>
      <c r="DM121" s="145"/>
      <c r="DN121" s="145"/>
      <c r="DO121" s="145"/>
      <c r="DP121" s="145"/>
      <c r="DQ121" s="145"/>
      <c r="DR121" s="145"/>
      <c r="DS121" s="145"/>
      <c r="DT121" s="145"/>
      <c r="DU121" s="145"/>
      <c r="DV121" s="145"/>
      <c r="DW121" s="145"/>
      <c r="DX121" s="145"/>
      <c r="DY121" s="145"/>
      <c r="DZ121" s="145"/>
      <c r="EA121" s="145"/>
      <c r="EB121" s="145"/>
      <c r="EC121" s="145"/>
      <c r="ED121" s="145"/>
      <c r="EE121" s="145"/>
      <c r="EF121" s="145"/>
      <c r="EG121" s="145"/>
      <c r="EH121" s="145"/>
      <c r="EI121" s="145"/>
      <c r="EJ121" s="145"/>
      <c r="EK121" s="145"/>
      <c r="EL121" s="145"/>
      <c r="EM121" s="145"/>
      <c r="EN121" s="145"/>
      <c r="EO121" s="145"/>
      <c r="EP121" s="145"/>
      <c r="EQ121" s="145"/>
      <c r="ER121" s="145"/>
      <c r="ES121" s="145"/>
      <c r="ET121" s="145"/>
      <c r="EU121" s="145"/>
      <c r="EV121" s="145"/>
      <c r="EW121" s="145"/>
      <c r="EX121" s="145"/>
      <c r="EY121" s="145"/>
      <c r="EZ121" s="145"/>
      <c r="FA121" s="145"/>
      <c r="FB121" s="145"/>
      <c r="FC121" s="145"/>
      <c r="FD121" s="145"/>
      <c r="FE121" s="145"/>
      <c r="FF121" s="145"/>
      <c r="FG121" s="145"/>
      <c r="FH121" s="145"/>
      <c r="FI121" s="145"/>
      <c r="FJ121" s="145"/>
      <c r="FK121" s="145"/>
      <c r="FL121" s="145"/>
      <c r="FM121" s="145"/>
      <c r="FN121" s="145"/>
      <c r="FO121" s="145"/>
      <c r="FP121" s="145"/>
      <c r="FQ121" s="145"/>
      <c r="FR121" s="145"/>
      <c r="FS121" s="145"/>
      <c r="FT121" s="145"/>
      <c r="FU121" s="145"/>
      <c r="FV121" s="145"/>
      <c r="FW121" s="145"/>
      <c r="FX121" s="145"/>
      <c r="FY121" s="145"/>
      <c r="FZ121" s="145"/>
      <c r="GA121" s="145"/>
      <c r="GB121" s="145"/>
      <c r="GC121" s="145"/>
      <c r="GD121" s="145"/>
      <c r="GE121" s="145"/>
      <c r="GF121" s="145"/>
      <c r="GG121" s="145"/>
      <c r="GH121" s="145"/>
      <c r="GI121" s="145"/>
      <c r="GJ121" s="145"/>
      <c r="GK121" s="145"/>
      <c r="GL121" s="145"/>
      <c r="GM121" s="145"/>
      <c r="GN121" s="145"/>
      <c r="GO121" s="145"/>
      <c r="GP121" s="145"/>
      <c r="GQ121" s="145"/>
      <c r="GR121" s="145"/>
      <c r="GS121" s="145"/>
      <c r="GT121" s="145"/>
      <c r="GU121" s="145"/>
      <c r="GV121" s="145"/>
      <c r="GW121" s="145"/>
      <c r="GX121" s="145"/>
      <c r="GY121" s="145"/>
      <c r="GZ121" s="145"/>
      <c r="HA121" s="145"/>
      <c r="HB121" s="145"/>
      <c r="HC121" s="145"/>
      <c r="HD121" s="145"/>
      <c r="HE121" s="145"/>
      <c r="HF121" s="145"/>
      <c r="HG121" s="145"/>
      <c r="HH121" s="145"/>
      <c r="HI121" s="145"/>
      <c r="HJ121" s="145"/>
      <c r="HK121" s="145"/>
      <c r="HL121" s="145"/>
      <c r="HM121" s="145"/>
      <c r="HN121" s="145"/>
      <c r="HO121" s="145"/>
      <c r="HP121" s="145"/>
      <c r="HQ121" s="145"/>
      <c r="HR121" s="145"/>
      <c r="HS121" s="145"/>
      <c r="HT121" s="145"/>
      <c r="HU121" s="145"/>
      <c r="HV121" s="145"/>
      <c r="HW121" s="137"/>
      <c r="HX121" s="137"/>
      <c r="HY121" s="137"/>
      <c r="HZ121" s="137"/>
      <c r="IA121" s="137"/>
    </row>
    <row r="122" spans="1:235" ht="15" customHeight="1">
      <c r="A122" s="4" t="s">
        <v>210</v>
      </c>
      <c r="B122" s="27" t="s">
        <v>211</v>
      </c>
      <c r="C122" s="28" t="s">
        <v>33</v>
      </c>
      <c r="D122" s="29">
        <v>6</v>
      </c>
      <c r="E122" s="29">
        <v>49</v>
      </c>
      <c r="F122" s="30">
        <v>3.5</v>
      </c>
      <c r="G122" s="30">
        <f>+D122*F122</f>
        <v>21</v>
      </c>
      <c r="H122" s="30">
        <f>G122*E122</f>
        <v>1029</v>
      </c>
      <c r="I122" s="44">
        <f>+F122*-12</f>
        <v>-42</v>
      </c>
      <c r="J122" s="30"/>
      <c r="K122" s="30"/>
      <c r="L122" s="30"/>
      <c r="M122" s="30"/>
      <c r="N122" s="30"/>
      <c r="O122" s="30"/>
      <c r="P122" s="91">
        <f>SUM(H122:O122)</f>
        <v>987</v>
      </c>
      <c r="Q122" s="33">
        <v>165</v>
      </c>
    </row>
    <row r="123" spans="1:235" ht="15" customHeight="1">
      <c r="A123" s="2"/>
      <c r="B123" s="27" t="s">
        <v>211</v>
      </c>
      <c r="C123" s="28" t="s">
        <v>212</v>
      </c>
      <c r="D123" s="29">
        <v>1</v>
      </c>
      <c r="E123" s="29">
        <v>49</v>
      </c>
      <c r="F123" s="30">
        <v>3</v>
      </c>
      <c r="G123" s="30">
        <f>+D123*F123</f>
        <v>3</v>
      </c>
      <c r="H123" s="30"/>
      <c r="I123" s="30"/>
      <c r="J123" s="30"/>
      <c r="K123" s="30"/>
      <c r="L123" s="30">
        <f>+D123*E123*F123</f>
        <v>147</v>
      </c>
      <c r="M123" s="44">
        <f>+G123*12</f>
        <v>36</v>
      </c>
      <c r="N123" s="30"/>
      <c r="O123" s="32"/>
      <c r="P123" s="91">
        <f>SUM(H123:O123)</f>
        <v>183</v>
      </c>
      <c r="Q123" s="3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</row>
    <row r="124" spans="1:235" ht="15" customHeight="1">
      <c r="A124" s="2" t="s">
        <v>213</v>
      </c>
      <c r="B124" s="27" t="s">
        <v>214</v>
      </c>
      <c r="C124" s="28" t="s">
        <v>33</v>
      </c>
      <c r="D124" s="29">
        <v>6</v>
      </c>
      <c r="E124" s="29">
        <v>49</v>
      </c>
      <c r="F124" s="30">
        <v>2</v>
      </c>
      <c r="G124" s="30">
        <f>+D124*F124</f>
        <v>12</v>
      </c>
      <c r="H124" s="30">
        <f>G124*E124</f>
        <v>588</v>
      </c>
      <c r="I124" s="44">
        <f>+F124*-12</f>
        <v>-24</v>
      </c>
      <c r="J124" s="30"/>
      <c r="K124" s="30"/>
      <c r="L124" s="30"/>
      <c r="M124" s="30"/>
      <c r="N124" s="30"/>
      <c r="O124" s="32"/>
      <c r="P124" s="91">
        <f>SUM(H124:O124)</f>
        <v>564</v>
      </c>
      <c r="Q124" s="33">
        <v>110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</row>
    <row r="125" spans="1:235" ht="15" customHeight="1">
      <c r="A125" s="2"/>
      <c r="B125" s="27" t="s">
        <v>214</v>
      </c>
      <c r="C125" s="28" t="s">
        <v>212</v>
      </c>
      <c r="D125" s="29">
        <v>1</v>
      </c>
      <c r="E125" s="29">
        <v>49</v>
      </c>
      <c r="F125" s="30">
        <v>2</v>
      </c>
      <c r="G125" s="30">
        <f>+D125*F125</f>
        <v>2</v>
      </c>
      <c r="H125" s="30"/>
      <c r="I125" s="30"/>
      <c r="J125" s="30"/>
      <c r="K125" s="30"/>
      <c r="L125" s="30">
        <f>+D125*E125*F125</f>
        <v>98</v>
      </c>
      <c r="M125" s="44">
        <f>+G125*12</f>
        <v>24</v>
      </c>
      <c r="N125" s="30"/>
      <c r="O125" s="32"/>
      <c r="P125" s="91">
        <f>SUM(H125:O125)</f>
        <v>122</v>
      </c>
      <c r="Q125" s="3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</row>
    <row r="126" spans="1:235" ht="15" customHeight="1">
      <c r="A126" s="2" t="s">
        <v>215</v>
      </c>
      <c r="B126" s="27" t="s">
        <v>216</v>
      </c>
      <c r="C126" s="28" t="s">
        <v>33</v>
      </c>
      <c r="D126" s="29">
        <v>6</v>
      </c>
      <c r="E126" s="29">
        <v>49</v>
      </c>
      <c r="F126" s="30">
        <v>3</v>
      </c>
      <c r="G126" s="30">
        <f>+D126*F126</f>
        <v>18</v>
      </c>
      <c r="H126" s="30">
        <f>G126*E126</f>
        <v>882</v>
      </c>
      <c r="I126" s="44">
        <f>+F126*-12</f>
        <v>-36</v>
      </c>
      <c r="J126" s="30"/>
      <c r="K126" s="30"/>
      <c r="L126" s="30"/>
      <c r="M126" s="30"/>
      <c r="N126" s="30"/>
      <c r="O126" s="30"/>
      <c r="P126" s="91">
        <f>SUM(H126:O126)</f>
        <v>846</v>
      </c>
      <c r="Q126" s="33">
        <v>110</v>
      </c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</row>
    <row r="127" spans="1:235" ht="15" customHeight="1">
      <c r="A127" s="2"/>
      <c r="B127" s="27" t="s">
        <v>216</v>
      </c>
      <c r="C127" s="28" t="s">
        <v>212</v>
      </c>
      <c r="D127" s="29">
        <v>1</v>
      </c>
      <c r="E127" s="29">
        <v>49</v>
      </c>
      <c r="F127" s="30">
        <v>3</v>
      </c>
      <c r="G127" s="30">
        <f>+D127*F127</f>
        <v>3</v>
      </c>
      <c r="H127" s="30"/>
      <c r="I127" s="30"/>
      <c r="J127" s="30"/>
      <c r="K127" s="30"/>
      <c r="L127" s="30">
        <f>+D127*E127*F127</f>
        <v>147</v>
      </c>
      <c r="M127" s="44">
        <f>+G127*12</f>
        <v>36</v>
      </c>
      <c r="N127" s="30"/>
      <c r="O127" s="32"/>
      <c r="P127" s="91">
        <f>SUM(H127:O127)</f>
        <v>183</v>
      </c>
      <c r="Q127" s="3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</row>
    <row r="128" spans="1:235" ht="15" customHeight="1">
      <c r="A128" s="4" t="s">
        <v>217</v>
      </c>
      <c r="B128" s="27" t="s">
        <v>218</v>
      </c>
      <c r="C128" s="28" t="s">
        <v>33</v>
      </c>
      <c r="D128" s="29">
        <v>6</v>
      </c>
      <c r="E128" s="29">
        <v>49</v>
      </c>
      <c r="F128" s="30">
        <v>2</v>
      </c>
      <c r="G128" s="30">
        <f>+D128*F128</f>
        <v>12</v>
      </c>
      <c r="H128" s="30">
        <f>G128*E128</f>
        <v>588</v>
      </c>
      <c r="I128" s="44">
        <f>+F128*-12</f>
        <v>-24</v>
      </c>
      <c r="J128" s="30"/>
      <c r="K128" s="30"/>
      <c r="L128" s="30"/>
      <c r="M128" s="30"/>
      <c r="N128" s="30"/>
      <c r="O128" s="30"/>
      <c r="P128" s="91">
        <f>SUM(H128:O128)</f>
        <v>564</v>
      </c>
      <c r="Q128" s="60"/>
    </row>
    <row r="129" spans="1:17" ht="15" customHeight="1">
      <c r="B129" s="27" t="s">
        <v>218</v>
      </c>
      <c r="C129" s="29" t="s">
        <v>212</v>
      </c>
      <c r="D129" s="29">
        <v>1</v>
      </c>
      <c r="E129" s="29">
        <v>49</v>
      </c>
      <c r="F129" s="30">
        <v>1.5</v>
      </c>
      <c r="G129" s="30">
        <f>+D129*F129</f>
        <v>1.5</v>
      </c>
      <c r="H129" s="30"/>
      <c r="I129" s="30"/>
      <c r="J129" s="30"/>
      <c r="K129" s="30"/>
      <c r="L129" s="30">
        <f>+D129*E129*F129</f>
        <v>73.5</v>
      </c>
      <c r="M129" s="44">
        <f>+G129*12</f>
        <v>18</v>
      </c>
      <c r="N129" s="30"/>
      <c r="O129" s="32"/>
      <c r="P129" s="91">
        <f>SUM(H129:O129)</f>
        <v>91.5</v>
      </c>
      <c r="Q129" s="64"/>
    </row>
    <row r="130" spans="1:17" ht="15" customHeight="1">
      <c r="A130" s="4" t="s">
        <v>219</v>
      </c>
      <c r="B130" s="27" t="s">
        <v>220</v>
      </c>
      <c r="C130" s="28" t="s">
        <v>33</v>
      </c>
      <c r="D130" s="29">
        <v>6</v>
      </c>
      <c r="E130" s="29">
        <v>49</v>
      </c>
      <c r="F130" s="30">
        <v>1</v>
      </c>
      <c r="G130" s="30">
        <f>+D130*F130</f>
        <v>6</v>
      </c>
      <c r="H130" s="30">
        <f>G130*E130</f>
        <v>294</v>
      </c>
      <c r="I130" s="44">
        <f>+F130*-12</f>
        <v>-12</v>
      </c>
      <c r="J130" s="30"/>
      <c r="K130" s="30"/>
      <c r="L130" s="30"/>
      <c r="M130" s="30"/>
      <c r="N130" s="30"/>
      <c r="O130" s="30"/>
      <c r="P130" s="91">
        <f>SUM(H130:O130)</f>
        <v>282</v>
      </c>
      <c r="Q130" s="33">
        <v>55</v>
      </c>
    </row>
    <row r="131" spans="1:17" ht="15" customHeight="1">
      <c r="B131" s="27" t="s">
        <v>220</v>
      </c>
      <c r="C131" s="29" t="s">
        <v>212</v>
      </c>
      <c r="D131" s="29">
        <v>1</v>
      </c>
      <c r="E131" s="29">
        <v>49</v>
      </c>
      <c r="F131" s="30">
        <v>1</v>
      </c>
      <c r="G131" s="30">
        <f>+D131*F131</f>
        <v>1</v>
      </c>
      <c r="H131" s="30"/>
      <c r="I131" s="30"/>
      <c r="J131" s="30"/>
      <c r="K131" s="30"/>
      <c r="L131" s="30">
        <f>+D131*E131*F131</f>
        <v>49</v>
      </c>
      <c r="M131" s="44">
        <f>+G131*12</f>
        <v>12</v>
      </c>
      <c r="N131" s="30"/>
      <c r="O131" s="32"/>
      <c r="P131" s="91">
        <f>SUM(H131:O131)</f>
        <v>61</v>
      </c>
      <c r="Q131" s="64"/>
    </row>
    <row r="132" spans="1:17" ht="17.25" customHeight="1">
      <c r="A132" s="4" t="s">
        <v>221</v>
      </c>
      <c r="B132" s="27" t="s">
        <v>222</v>
      </c>
      <c r="C132" s="28" t="s">
        <v>19</v>
      </c>
      <c r="D132" s="29">
        <v>5</v>
      </c>
      <c r="E132" s="29">
        <v>48</v>
      </c>
      <c r="F132" s="30">
        <v>2</v>
      </c>
      <c r="G132" s="30">
        <f>+D132*F132</f>
        <v>10</v>
      </c>
      <c r="H132" s="30">
        <f>G132*E132</f>
        <v>480</v>
      </c>
      <c r="I132" s="44">
        <f>+F132*-12</f>
        <v>-24</v>
      </c>
      <c r="J132" s="30"/>
      <c r="K132" s="30"/>
      <c r="L132" s="30"/>
      <c r="M132" s="30"/>
      <c r="N132" s="30"/>
      <c r="O132" s="30"/>
      <c r="P132" s="91">
        <f>SUM(H132:O132)</f>
        <v>456</v>
      </c>
      <c r="Q132" s="43"/>
    </row>
    <row r="133" spans="1:17" ht="17.25" customHeight="1">
      <c r="A133" s="4" t="s">
        <v>223</v>
      </c>
      <c r="B133" s="27" t="s">
        <v>224</v>
      </c>
      <c r="C133" s="28" t="s">
        <v>33</v>
      </c>
      <c r="D133" s="29">
        <v>6</v>
      </c>
      <c r="E133" s="29">
        <v>49</v>
      </c>
      <c r="F133" s="30">
        <v>3</v>
      </c>
      <c r="G133" s="30">
        <f>+D133*F133</f>
        <v>18</v>
      </c>
      <c r="H133" s="30">
        <f>G133*E133</f>
        <v>882</v>
      </c>
      <c r="I133" s="44">
        <f>+F133*-12</f>
        <v>-36</v>
      </c>
      <c r="J133" s="30"/>
      <c r="K133" s="30"/>
      <c r="L133" s="30"/>
      <c r="M133" s="30"/>
      <c r="N133" s="30"/>
      <c r="O133" s="30"/>
      <c r="P133" s="91">
        <f>SUM(H133:O133)</f>
        <v>846</v>
      </c>
      <c r="Q133" s="43"/>
    </row>
    <row r="134" spans="1:17" ht="17.25" customHeight="1">
      <c r="A134" s="4" t="s">
        <v>225</v>
      </c>
      <c r="B134" s="27" t="s">
        <v>226</v>
      </c>
      <c r="C134" s="28" t="s">
        <v>33</v>
      </c>
      <c r="D134" s="29">
        <v>6</v>
      </c>
      <c r="E134" s="29">
        <v>49</v>
      </c>
      <c r="F134" s="30">
        <v>3</v>
      </c>
      <c r="G134" s="30">
        <f>+D134*F134</f>
        <v>18</v>
      </c>
      <c r="H134" s="30">
        <f>G134*E134</f>
        <v>882</v>
      </c>
      <c r="I134" s="44">
        <f>+F134*-12</f>
        <v>-36</v>
      </c>
      <c r="J134" s="30"/>
      <c r="K134" s="30"/>
      <c r="L134" s="30"/>
      <c r="M134" s="30"/>
      <c r="N134" s="30"/>
      <c r="O134" s="30"/>
      <c r="P134" s="91">
        <f>SUM(H134:O134)</f>
        <v>846</v>
      </c>
      <c r="Q134" s="43"/>
    </row>
    <row r="135" spans="1:17" ht="17.25" customHeight="1">
      <c r="A135" s="4" t="s">
        <v>227</v>
      </c>
      <c r="B135" s="27" t="s">
        <v>228</v>
      </c>
      <c r="C135" s="28" t="s">
        <v>33</v>
      </c>
      <c r="D135" s="29">
        <v>6</v>
      </c>
      <c r="E135" s="29">
        <v>49</v>
      </c>
      <c r="F135" s="30">
        <v>3</v>
      </c>
      <c r="G135" s="30">
        <f>+D135*F135</f>
        <v>18</v>
      </c>
      <c r="H135" s="30">
        <f>G135*E135</f>
        <v>882</v>
      </c>
      <c r="I135" s="44">
        <f>+F135*-12</f>
        <v>-36</v>
      </c>
      <c r="J135" s="30"/>
      <c r="K135" s="30"/>
      <c r="L135" s="30"/>
      <c r="M135" s="30"/>
      <c r="N135" s="30"/>
      <c r="O135" s="30"/>
      <c r="P135" s="91">
        <f>SUM(H135:O135)</f>
        <v>846</v>
      </c>
      <c r="Q135" s="43"/>
    </row>
    <row r="136" spans="1:17" ht="17.25" customHeight="1">
      <c r="A136" s="4" t="s">
        <v>229</v>
      </c>
      <c r="B136" s="27" t="s">
        <v>230</v>
      </c>
      <c r="C136" s="28" t="s">
        <v>33</v>
      </c>
      <c r="D136" s="29">
        <v>6</v>
      </c>
      <c r="E136" s="29">
        <v>49</v>
      </c>
      <c r="F136" s="30">
        <v>3</v>
      </c>
      <c r="G136" s="30">
        <f>+D136*F136</f>
        <v>18</v>
      </c>
      <c r="H136" s="30">
        <f>G136*E136</f>
        <v>882</v>
      </c>
      <c r="I136" s="44">
        <f>+F136*-12</f>
        <v>-36</v>
      </c>
      <c r="J136" s="30"/>
      <c r="K136" s="30"/>
      <c r="L136" s="30"/>
      <c r="M136" s="30"/>
      <c r="N136" s="30"/>
      <c r="O136" s="30"/>
      <c r="P136" s="91">
        <f>SUM(H136:O136)</f>
        <v>846</v>
      </c>
      <c r="Q136" s="43"/>
    </row>
    <row r="137" spans="1:17" ht="17.25" customHeight="1">
      <c r="A137" s="4" t="s">
        <v>231</v>
      </c>
      <c r="B137" s="27" t="s">
        <v>232</v>
      </c>
      <c r="C137" s="28" t="s">
        <v>33</v>
      </c>
      <c r="D137" s="29">
        <v>6</v>
      </c>
      <c r="E137" s="29">
        <v>49</v>
      </c>
      <c r="F137" s="30">
        <v>3</v>
      </c>
      <c r="G137" s="30">
        <f>+D137*F137</f>
        <v>18</v>
      </c>
      <c r="H137" s="30">
        <f>G137*E137</f>
        <v>882</v>
      </c>
      <c r="I137" s="44">
        <f>+F137*-12</f>
        <v>-36</v>
      </c>
      <c r="J137" s="30"/>
      <c r="K137" s="30"/>
      <c r="L137" s="30"/>
      <c r="M137" s="30"/>
      <c r="N137" s="30"/>
      <c r="O137" s="30"/>
      <c r="P137" s="91">
        <f>SUM(H137:O137)</f>
        <v>846</v>
      </c>
      <c r="Q137" s="43"/>
    </row>
    <row r="138" spans="1:17" ht="17.25" customHeight="1">
      <c r="A138" s="4" t="s">
        <v>233</v>
      </c>
      <c r="B138" s="27" t="s">
        <v>234</v>
      </c>
      <c r="C138" s="28" t="s">
        <v>33</v>
      </c>
      <c r="D138" s="29">
        <v>6</v>
      </c>
      <c r="E138" s="29">
        <v>49</v>
      </c>
      <c r="F138" s="30">
        <v>3</v>
      </c>
      <c r="G138" s="30">
        <f>+D138*F138</f>
        <v>18</v>
      </c>
      <c r="H138" s="30">
        <f>G138*E138</f>
        <v>882</v>
      </c>
      <c r="I138" s="44">
        <f>+F138*-12</f>
        <v>-36</v>
      </c>
      <c r="J138" s="30"/>
      <c r="K138" s="30"/>
      <c r="L138" s="30"/>
      <c r="M138" s="30"/>
      <c r="N138" s="30"/>
      <c r="O138" s="30"/>
      <c r="P138" s="91">
        <f>SUM(H138:O138)</f>
        <v>846</v>
      </c>
      <c r="Q138" s="43"/>
    </row>
    <row r="139" spans="1:17" ht="17.25" customHeight="1">
      <c r="A139" s="4" t="s">
        <v>235</v>
      </c>
      <c r="B139" s="27" t="s">
        <v>236</v>
      </c>
      <c r="C139" s="28" t="s">
        <v>33</v>
      </c>
      <c r="D139" s="29">
        <v>6</v>
      </c>
      <c r="E139" s="29">
        <v>49</v>
      </c>
      <c r="F139" s="30">
        <v>3</v>
      </c>
      <c r="G139" s="30">
        <f>+D139*F139</f>
        <v>18</v>
      </c>
      <c r="H139" s="30">
        <f>G139*E139</f>
        <v>882</v>
      </c>
      <c r="I139" s="44">
        <f>+F139*-12</f>
        <v>-36</v>
      </c>
      <c r="J139" s="30"/>
      <c r="K139" s="30"/>
      <c r="L139" s="30"/>
      <c r="M139" s="30"/>
      <c r="N139" s="30"/>
      <c r="O139" s="30"/>
      <c r="P139" s="91">
        <f>SUM(H139:O139)</f>
        <v>846</v>
      </c>
      <c r="Q139" s="154"/>
    </row>
    <row r="140" spans="1:17" ht="17.25" customHeight="1">
      <c r="A140" s="4" t="s">
        <v>237</v>
      </c>
      <c r="B140" s="27" t="s">
        <v>238</v>
      </c>
      <c r="C140" s="28" t="s">
        <v>33</v>
      </c>
      <c r="D140" s="29">
        <v>6</v>
      </c>
      <c r="E140" s="29">
        <v>49</v>
      </c>
      <c r="F140" s="30">
        <v>3</v>
      </c>
      <c r="G140" s="30">
        <f>+D140*F140</f>
        <v>18</v>
      </c>
      <c r="H140" s="30">
        <f>G140*E140</f>
        <v>882</v>
      </c>
      <c r="I140" s="44">
        <f>+F140*-12</f>
        <v>-36</v>
      </c>
      <c r="J140" s="30"/>
      <c r="K140" s="30"/>
      <c r="L140" s="30"/>
      <c r="M140" s="30"/>
      <c r="N140" s="30"/>
      <c r="O140" s="30"/>
      <c r="P140" s="91">
        <f>SUM(H140:O140)</f>
        <v>846</v>
      </c>
      <c r="Q140" s="154"/>
    </row>
    <row r="141" spans="1:17" ht="17.25" customHeight="1">
      <c r="A141" s="4" t="s">
        <v>239</v>
      </c>
      <c r="B141" s="27" t="s">
        <v>240</v>
      </c>
      <c r="C141" s="28" t="s">
        <v>33</v>
      </c>
      <c r="D141" s="29">
        <v>6</v>
      </c>
      <c r="E141" s="29">
        <v>49</v>
      </c>
      <c r="F141" s="30">
        <v>3</v>
      </c>
      <c r="G141" s="30">
        <f>+D141*F141</f>
        <v>18</v>
      </c>
      <c r="H141" s="30">
        <f>G141*E141</f>
        <v>882</v>
      </c>
      <c r="I141" s="44">
        <f>+F141*-12</f>
        <v>-36</v>
      </c>
      <c r="J141" s="30"/>
      <c r="K141" s="30"/>
      <c r="L141" s="30"/>
      <c r="M141" s="30"/>
      <c r="N141" s="30"/>
      <c r="O141" s="30"/>
      <c r="P141" s="91">
        <f>SUM(H141:O141)</f>
        <v>846</v>
      </c>
      <c r="Q141" s="154"/>
    </row>
    <row r="142" spans="1:17" ht="17.25" customHeight="1">
      <c r="A142" s="4" t="s">
        <v>241</v>
      </c>
      <c r="B142" s="27" t="s">
        <v>242</v>
      </c>
      <c r="C142" s="28" t="s">
        <v>33</v>
      </c>
      <c r="D142" s="29">
        <v>6</v>
      </c>
      <c r="E142" s="29">
        <v>49</v>
      </c>
      <c r="F142" s="30">
        <v>3</v>
      </c>
      <c r="G142" s="30">
        <f>+D142*F142</f>
        <v>18</v>
      </c>
      <c r="H142" s="30">
        <f>G142*E142</f>
        <v>882</v>
      </c>
      <c r="I142" s="44">
        <f>+F142*-12</f>
        <v>-36</v>
      </c>
      <c r="J142" s="30"/>
      <c r="K142" s="30"/>
      <c r="L142" s="30"/>
      <c r="M142" s="30"/>
      <c r="N142" s="30"/>
      <c r="O142" s="30"/>
      <c r="P142" s="91">
        <f>SUM(H142:O142)</f>
        <v>846</v>
      </c>
      <c r="Q142" s="154"/>
    </row>
    <row r="143" spans="1:17" ht="15" customHeight="1">
      <c r="A143" s="4" t="s">
        <v>243</v>
      </c>
      <c r="B143" s="65" t="s">
        <v>244</v>
      </c>
      <c r="C143" s="66"/>
      <c r="D143" s="66"/>
      <c r="E143" s="66"/>
      <c r="F143" s="30">
        <v>0</v>
      </c>
      <c r="G143" s="30"/>
      <c r="H143" s="30">
        <v>50</v>
      </c>
      <c r="I143" s="30"/>
      <c r="J143" s="30"/>
      <c r="K143" s="30"/>
      <c r="L143" s="30"/>
      <c r="M143" s="30"/>
      <c r="N143" s="30"/>
      <c r="O143" s="56"/>
      <c r="P143" s="91">
        <f>SUM(H143:O143)</f>
        <v>50</v>
      </c>
      <c r="Q143" s="31"/>
    </row>
    <row r="144" spans="1:17" ht="15" customHeight="1">
      <c r="A144" s="4" t="s">
        <v>245</v>
      </c>
      <c r="B144" s="27" t="s">
        <v>246</v>
      </c>
      <c r="C144" s="28" t="s">
        <v>19</v>
      </c>
      <c r="D144" s="29">
        <v>5</v>
      </c>
      <c r="E144" s="29">
        <v>52</v>
      </c>
      <c r="F144" s="30">
        <v>7.6</v>
      </c>
      <c r="G144" s="30">
        <f>+D144*F144</f>
        <v>38</v>
      </c>
      <c r="H144" s="30">
        <f>G144*E144</f>
        <v>1976</v>
      </c>
      <c r="I144" s="44">
        <f>+F144*-12</f>
        <v>-91.199999999999989</v>
      </c>
      <c r="J144" s="67"/>
      <c r="K144" s="67"/>
      <c r="L144" s="32"/>
      <c r="M144" s="32"/>
      <c r="N144" s="32"/>
      <c r="O144" s="30"/>
      <c r="P144" s="91">
        <f>SUM(H144:O144)</f>
        <v>1884.8</v>
      </c>
      <c r="Q144" s="33">
        <v>146.5</v>
      </c>
    </row>
    <row r="145" spans="1:17" ht="15" customHeight="1">
      <c r="B145" s="27" t="s">
        <v>246</v>
      </c>
      <c r="C145" s="28" t="s">
        <v>247</v>
      </c>
      <c r="D145" s="29">
        <v>1</v>
      </c>
      <c r="E145" s="29">
        <v>22</v>
      </c>
      <c r="F145" s="30">
        <v>3</v>
      </c>
      <c r="G145" s="30">
        <f>+D145*F145</f>
        <v>3</v>
      </c>
      <c r="H145" s="30">
        <f>G145*E145</f>
        <v>66</v>
      </c>
      <c r="I145" s="30"/>
      <c r="J145" s="67"/>
      <c r="K145" s="67"/>
      <c r="L145" s="32"/>
      <c r="M145" s="32"/>
      <c r="N145" s="32"/>
      <c r="O145" s="30"/>
      <c r="P145" s="91">
        <f>SUM(H145:O145)</f>
        <v>66</v>
      </c>
      <c r="Q145" s="33">
        <v>0</v>
      </c>
    </row>
    <row r="146" spans="1:17" ht="15" customHeight="1">
      <c r="A146" s="4" t="s">
        <v>248</v>
      </c>
      <c r="B146" s="27" t="s">
        <v>249</v>
      </c>
      <c r="C146" s="28" t="s">
        <v>19</v>
      </c>
      <c r="D146" s="29">
        <v>5</v>
      </c>
      <c r="E146" s="29">
        <v>52</v>
      </c>
      <c r="F146" s="30">
        <v>6</v>
      </c>
      <c r="G146" s="30">
        <f>+D146*F146</f>
        <v>30</v>
      </c>
      <c r="H146" s="30">
        <f>G146*E146</f>
        <v>1560</v>
      </c>
      <c r="I146" s="44">
        <f>+F146*-12</f>
        <v>-72</v>
      </c>
      <c r="J146" s="67"/>
      <c r="K146" s="67"/>
      <c r="L146" s="32"/>
      <c r="M146" s="32"/>
      <c r="N146" s="32"/>
      <c r="O146" s="30"/>
      <c r="P146" s="91">
        <f>SUM(H146:O146)</f>
        <v>1488</v>
      </c>
      <c r="Q146" s="33">
        <v>150</v>
      </c>
    </row>
    <row r="147" spans="1:17" ht="15" customHeight="1">
      <c r="A147" s="4" t="s">
        <v>250</v>
      </c>
      <c r="B147" s="27" t="s">
        <v>251</v>
      </c>
      <c r="C147" s="28" t="s">
        <v>19</v>
      </c>
      <c r="D147" s="29">
        <v>5</v>
      </c>
      <c r="E147" s="29">
        <v>52</v>
      </c>
      <c r="F147" s="30">
        <v>1</v>
      </c>
      <c r="G147" s="30">
        <f>+D147*F147</f>
        <v>5</v>
      </c>
      <c r="H147" s="30">
        <f>G147*E147</f>
        <v>260</v>
      </c>
      <c r="I147" s="44">
        <f>+F147*-12</f>
        <v>-12</v>
      </c>
      <c r="J147" s="67"/>
      <c r="K147" s="67"/>
      <c r="L147" s="32"/>
      <c r="M147" s="32"/>
      <c r="N147" s="32"/>
      <c r="O147" s="30"/>
      <c r="P147" s="91">
        <f>SUM(H147:O147)</f>
        <v>248</v>
      </c>
      <c r="Q147" s="33">
        <v>55</v>
      </c>
    </row>
    <row r="148" spans="1:17" ht="15" customHeight="1">
      <c r="B148" s="27" t="s">
        <v>251</v>
      </c>
      <c r="C148" s="28" t="s">
        <v>252</v>
      </c>
      <c r="D148" s="29">
        <v>3</v>
      </c>
      <c r="E148" s="29">
        <v>52</v>
      </c>
      <c r="F148" s="30">
        <v>1</v>
      </c>
      <c r="G148" s="30">
        <f>+D148*F148</f>
        <v>3</v>
      </c>
      <c r="H148" s="30">
        <f>G148*E148</f>
        <v>156</v>
      </c>
      <c r="I148" s="32"/>
      <c r="J148" s="32"/>
      <c r="K148" s="32"/>
      <c r="L148" s="32"/>
      <c r="M148" s="32"/>
      <c r="N148" s="32"/>
      <c r="O148" s="32"/>
      <c r="P148" s="91">
        <f>SUM(H148:O148)</f>
        <v>156</v>
      </c>
      <c r="Q148" s="33">
        <v>0</v>
      </c>
    </row>
    <row r="149" spans="1:17" ht="15" customHeight="1">
      <c r="A149" s="4" t="s">
        <v>253</v>
      </c>
      <c r="B149" s="27" t="s">
        <v>254</v>
      </c>
      <c r="C149" s="28" t="s">
        <v>255</v>
      </c>
      <c r="D149" s="29">
        <v>2</v>
      </c>
      <c r="E149" s="29">
        <v>52</v>
      </c>
      <c r="F149" s="30">
        <v>1</v>
      </c>
      <c r="G149" s="30">
        <f>+D149*F149</f>
        <v>2</v>
      </c>
      <c r="H149" s="30">
        <f>G149*E149</f>
        <v>104</v>
      </c>
      <c r="I149" s="32"/>
      <c r="J149" s="32"/>
      <c r="K149" s="32"/>
      <c r="L149" s="32"/>
      <c r="M149" s="32"/>
      <c r="N149" s="32"/>
      <c r="O149" s="32"/>
      <c r="P149" s="91">
        <f>SUM(H149:O149)</f>
        <v>104</v>
      </c>
      <c r="Q149" s="33">
        <v>12</v>
      </c>
    </row>
    <row r="150" spans="1:17" ht="15" customHeight="1">
      <c r="A150" s="4" t="s">
        <v>256</v>
      </c>
      <c r="B150" s="27" t="s">
        <v>257</v>
      </c>
      <c r="C150" s="28" t="s">
        <v>19</v>
      </c>
      <c r="D150" s="29">
        <v>5</v>
      </c>
      <c r="E150" s="29">
        <v>47.67</v>
      </c>
      <c r="F150" s="30">
        <v>1</v>
      </c>
      <c r="G150" s="30">
        <f>+D150*F150</f>
        <v>5</v>
      </c>
      <c r="H150" s="30">
        <f>G150*E150</f>
        <v>238.35000000000002</v>
      </c>
      <c r="I150" s="44">
        <f>+F150*-12</f>
        <v>-12</v>
      </c>
      <c r="J150" s="67"/>
      <c r="K150" s="67"/>
      <c r="L150" s="32"/>
      <c r="M150" s="32"/>
      <c r="N150" s="32"/>
      <c r="O150" s="30"/>
      <c r="P150" s="91">
        <f>SUM(H150:O150)</f>
        <v>226.35000000000002</v>
      </c>
      <c r="Q150" s="33">
        <v>8</v>
      </c>
    </row>
    <row r="151" spans="1:17" ht="15" customHeight="1">
      <c r="A151" s="4" t="s">
        <v>258</v>
      </c>
      <c r="B151" s="27" t="s">
        <v>259</v>
      </c>
      <c r="C151" s="28" t="s">
        <v>19</v>
      </c>
      <c r="D151" s="29">
        <v>5</v>
      </c>
      <c r="E151" s="29">
        <v>52</v>
      </c>
      <c r="F151" s="30">
        <v>2</v>
      </c>
      <c r="G151" s="30">
        <f>+D151*F151</f>
        <v>10</v>
      </c>
      <c r="H151" s="30">
        <f>G151*E151</f>
        <v>520</v>
      </c>
      <c r="I151" s="44">
        <f>+F151*-12</f>
        <v>-24</v>
      </c>
      <c r="J151" s="67"/>
      <c r="K151" s="67"/>
      <c r="L151" s="32"/>
      <c r="M151" s="32"/>
      <c r="N151" s="32"/>
      <c r="O151" s="30"/>
      <c r="P151" s="91">
        <f>SUM(H151:O151)</f>
        <v>496</v>
      </c>
      <c r="Q151" s="33">
        <v>15</v>
      </c>
    </row>
    <row r="152" spans="1:17" ht="15" customHeight="1">
      <c r="A152" s="4" t="s">
        <v>260</v>
      </c>
      <c r="B152" s="27" t="s">
        <v>261</v>
      </c>
      <c r="C152" s="28" t="s">
        <v>19</v>
      </c>
      <c r="D152" s="29">
        <v>5</v>
      </c>
      <c r="E152" s="29">
        <v>52</v>
      </c>
      <c r="F152" s="30">
        <v>6</v>
      </c>
      <c r="G152" s="30">
        <f>+D152*F152</f>
        <v>30</v>
      </c>
      <c r="H152" s="30">
        <f>G152*E152</f>
        <v>1560</v>
      </c>
      <c r="I152" s="44">
        <f>+F152*-12</f>
        <v>-72</v>
      </c>
      <c r="J152" s="67"/>
      <c r="K152" s="67"/>
      <c r="L152" s="32"/>
      <c r="M152" s="32"/>
      <c r="N152" s="32"/>
      <c r="O152" s="30"/>
      <c r="P152" s="91">
        <f>SUM(H152:O152)</f>
        <v>1488</v>
      </c>
      <c r="Q152" s="33">
        <v>12</v>
      </c>
    </row>
    <row r="153" spans="1:17" ht="15" customHeight="1">
      <c r="A153" s="4" t="s">
        <v>262</v>
      </c>
      <c r="B153" s="27" t="s">
        <v>263</v>
      </c>
      <c r="C153" s="28" t="s">
        <v>19</v>
      </c>
      <c r="D153" s="29">
        <v>5</v>
      </c>
      <c r="E153" s="29">
        <v>52</v>
      </c>
      <c r="F153" s="30">
        <v>8</v>
      </c>
      <c r="G153" s="30">
        <f>+D153*F153</f>
        <v>40</v>
      </c>
      <c r="H153" s="30">
        <f>G153*E153</f>
        <v>2080</v>
      </c>
      <c r="I153" s="44">
        <f>+F153*-12</f>
        <v>-96</v>
      </c>
      <c r="J153" s="67"/>
      <c r="K153" s="67"/>
      <c r="L153" s="32"/>
      <c r="M153" s="32"/>
      <c r="N153" s="32"/>
      <c r="O153" s="30"/>
      <c r="P153" s="91">
        <f>SUM(H153:O153)</f>
        <v>1984</v>
      </c>
      <c r="Q153" s="33">
        <v>195</v>
      </c>
    </row>
    <row r="154" spans="1:17" ht="15" customHeight="1">
      <c r="A154" s="4" t="s">
        <v>264</v>
      </c>
      <c r="B154" s="65" t="s">
        <v>265</v>
      </c>
      <c r="C154" s="66"/>
      <c r="D154" s="30"/>
      <c r="E154" s="30"/>
      <c r="F154" s="30"/>
      <c r="G154" s="30"/>
      <c r="H154" s="30">
        <v>1700</v>
      </c>
      <c r="I154" s="30"/>
      <c r="J154" s="30"/>
      <c r="K154" s="30"/>
      <c r="L154" s="56"/>
      <c r="M154" s="56"/>
      <c r="N154" s="56"/>
      <c r="O154" s="56"/>
      <c r="P154" s="91">
        <f>SUM(H154:O154)</f>
        <v>1700</v>
      </c>
      <c r="Q154" s="33">
        <v>0</v>
      </c>
    </row>
    <row r="155" spans="1:17" ht="15" customHeight="1">
      <c r="A155" s="4" t="s">
        <v>266</v>
      </c>
      <c r="B155" s="45" t="s">
        <v>267</v>
      </c>
      <c r="C155" s="28" t="s">
        <v>19</v>
      </c>
      <c r="D155" s="29">
        <v>5</v>
      </c>
      <c r="E155" s="29">
        <v>52</v>
      </c>
      <c r="F155" s="30">
        <v>10</v>
      </c>
      <c r="G155" s="30">
        <f>+D155*F155</f>
        <v>50</v>
      </c>
      <c r="H155" s="30">
        <f>G155*E155</f>
        <v>2600</v>
      </c>
      <c r="I155" s="44">
        <f>+F155*-12</f>
        <v>-120</v>
      </c>
      <c r="J155" s="67"/>
      <c r="K155" s="67"/>
      <c r="L155" s="32"/>
      <c r="M155" s="32"/>
      <c r="N155" s="32"/>
      <c r="O155" s="30"/>
      <c r="P155" s="91">
        <f>SUM(H155:O155)</f>
        <v>2480</v>
      </c>
      <c r="Q155" s="33">
        <v>180</v>
      </c>
    </row>
    <row r="156" spans="1:17" ht="15" customHeight="1">
      <c r="A156" s="4" t="s">
        <v>268</v>
      </c>
      <c r="B156" s="27" t="s">
        <v>269</v>
      </c>
      <c r="C156" s="28" t="s">
        <v>19</v>
      </c>
      <c r="D156" s="29">
        <v>5</v>
      </c>
      <c r="E156" s="61">
        <v>47.67</v>
      </c>
      <c r="F156" s="30">
        <v>4</v>
      </c>
      <c r="G156" s="30">
        <f>+D156*F156</f>
        <v>20</v>
      </c>
      <c r="H156" s="30">
        <f>G156*E156</f>
        <v>953.40000000000009</v>
      </c>
      <c r="I156" s="44">
        <f>+F156*-12</f>
        <v>-48</v>
      </c>
      <c r="J156" s="67"/>
      <c r="K156" s="67"/>
      <c r="L156" s="56"/>
      <c r="M156" s="56"/>
      <c r="N156" s="56"/>
      <c r="O156" s="30"/>
      <c r="P156" s="91">
        <f>SUM(H156:O156)</f>
        <v>905.40000000000009</v>
      </c>
      <c r="Q156" s="33">
        <v>57</v>
      </c>
    </row>
    <row r="157" spans="1:17" ht="15" customHeight="1">
      <c r="A157" s="4" t="s">
        <v>270</v>
      </c>
      <c r="B157" s="27" t="s">
        <v>271</v>
      </c>
      <c r="C157" s="28" t="s">
        <v>19</v>
      </c>
      <c r="D157" s="29">
        <v>5</v>
      </c>
      <c r="E157" s="61">
        <v>47.67</v>
      </c>
      <c r="F157" s="30">
        <v>4</v>
      </c>
      <c r="G157" s="30">
        <f>+D157*F157</f>
        <v>20</v>
      </c>
      <c r="H157" s="30">
        <f>G157*E157</f>
        <v>953.40000000000009</v>
      </c>
      <c r="I157" s="44">
        <f>+F157*-12</f>
        <v>-48</v>
      </c>
      <c r="J157" s="67"/>
      <c r="K157" s="67"/>
      <c r="L157" s="56"/>
      <c r="M157" s="56"/>
      <c r="N157" s="56"/>
      <c r="O157" s="30"/>
      <c r="P157" s="91">
        <f>SUM(H157:O157)</f>
        <v>905.40000000000009</v>
      </c>
      <c r="Q157" s="33">
        <v>73</v>
      </c>
    </row>
    <row r="158" spans="1:17" ht="15" customHeight="1">
      <c r="A158" s="4" t="s">
        <v>272</v>
      </c>
      <c r="B158" s="27" t="s">
        <v>273</v>
      </c>
      <c r="C158" s="28" t="s">
        <v>19</v>
      </c>
      <c r="D158" s="29">
        <v>5</v>
      </c>
      <c r="E158" s="61">
        <v>47.67</v>
      </c>
      <c r="F158" s="30">
        <v>5</v>
      </c>
      <c r="G158" s="30">
        <f>+D158*F158</f>
        <v>25</v>
      </c>
      <c r="H158" s="30">
        <f>G158*E158</f>
        <v>1191.75</v>
      </c>
      <c r="I158" s="44">
        <f>+F158*-12</f>
        <v>-60</v>
      </c>
      <c r="J158" s="67"/>
      <c r="K158" s="67"/>
      <c r="L158" s="56"/>
      <c r="M158" s="56"/>
      <c r="N158" s="56"/>
      <c r="O158" s="30"/>
      <c r="P158" s="91">
        <f>SUM(H158:O158)</f>
        <v>1131.75</v>
      </c>
      <c r="Q158" s="33">
        <v>36</v>
      </c>
    </row>
    <row r="159" spans="1:17" ht="15" customHeight="1">
      <c r="A159" s="4" t="s">
        <v>274</v>
      </c>
      <c r="B159" s="27" t="s">
        <v>275</v>
      </c>
      <c r="C159" s="28" t="s">
        <v>19</v>
      </c>
      <c r="D159" s="29">
        <v>5</v>
      </c>
      <c r="E159" s="61">
        <v>47.67</v>
      </c>
      <c r="F159" s="30">
        <v>1</v>
      </c>
      <c r="G159" s="30">
        <f>+D159*F159</f>
        <v>5</v>
      </c>
      <c r="H159" s="30">
        <f>G159*E159</f>
        <v>238.35000000000002</v>
      </c>
      <c r="I159" s="44">
        <f>+F159*-12</f>
        <v>-12</v>
      </c>
      <c r="J159" s="67"/>
      <c r="K159" s="67"/>
      <c r="L159" s="56"/>
      <c r="M159" s="56"/>
      <c r="N159" s="56"/>
      <c r="O159" s="30"/>
      <c r="P159" s="91">
        <f>SUM(H159:O159)</f>
        <v>226.35000000000002</v>
      </c>
      <c r="Q159" s="33">
        <v>28</v>
      </c>
    </row>
    <row r="160" spans="1:17" ht="15" customHeight="1">
      <c r="A160" s="4" t="s">
        <v>276</v>
      </c>
      <c r="B160" s="27" t="s">
        <v>277</v>
      </c>
      <c r="C160" s="28" t="s">
        <v>19</v>
      </c>
      <c r="D160" s="29">
        <v>5</v>
      </c>
      <c r="E160" s="61">
        <v>47.67</v>
      </c>
      <c r="F160" s="30">
        <v>5</v>
      </c>
      <c r="G160" s="30">
        <f>+D160*F160</f>
        <v>25</v>
      </c>
      <c r="H160" s="30">
        <f>G160*E160</f>
        <v>1191.75</v>
      </c>
      <c r="I160" s="44">
        <f>+F160*-12</f>
        <v>-60</v>
      </c>
      <c r="J160" s="67"/>
      <c r="K160" s="67"/>
      <c r="L160" s="56"/>
      <c r="M160" s="56"/>
      <c r="N160" s="56"/>
      <c r="O160" s="30"/>
      <c r="P160" s="91">
        <f>SUM(H160:O160)</f>
        <v>1131.75</v>
      </c>
      <c r="Q160" s="33">
        <v>70</v>
      </c>
    </row>
    <row r="161" spans="1:235" ht="15" customHeight="1">
      <c r="B161" s="68" t="s">
        <v>278</v>
      </c>
      <c r="C161" s="28" t="s">
        <v>19</v>
      </c>
      <c r="D161" s="29">
        <v>5</v>
      </c>
      <c r="E161" s="29">
        <v>49</v>
      </c>
      <c r="F161" s="32">
        <v>1.5</v>
      </c>
      <c r="G161" s="30">
        <f>+D161*F161</f>
        <v>7.5</v>
      </c>
      <c r="H161" s="30">
        <f>G161*E161</f>
        <v>367.5</v>
      </c>
      <c r="I161" s="44">
        <f>+F161*-12</f>
        <v>-18</v>
      </c>
      <c r="J161" s="67"/>
      <c r="K161" s="67"/>
      <c r="L161" s="32"/>
      <c r="M161" s="32"/>
      <c r="N161" s="32"/>
      <c r="O161" s="30"/>
      <c r="P161" s="91">
        <f>SUM(H161:O161)</f>
        <v>349.5</v>
      </c>
      <c r="Q161" s="33">
        <v>0</v>
      </c>
    </row>
    <row r="162" spans="1:235" ht="15" customHeight="1">
      <c r="A162" s="4" t="s">
        <v>279</v>
      </c>
      <c r="B162" s="27" t="s">
        <v>403</v>
      </c>
      <c r="C162" s="28" t="s">
        <v>19</v>
      </c>
      <c r="D162" s="29">
        <v>5</v>
      </c>
      <c r="E162" s="61">
        <v>47.67</v>
      </c>
      <c r="F162" s="30">
        <v>8</v>
      </c>
      <c r="G162" s="30">
        <f>+D162*F162</f>
        <v>40</v>
      </c>
      <c r="H162" s="30">
        <f>G162*E162</f>
        <v>1906.8000000000002</v>
      </c>
      <c r="I162" s="44">
        <f>+F162*-12</f>
        <v>-96</v>
      </c>
      <c r="J162" s="67"/>
      <c r="K162" s="67"/>
      <c r="L162" s="56"/>
      <c r="M162" s="56"/>
      <c r="N162" s="56"/>
      <c r="O162" s="30"/>
      <c r="P162" s="91">
        <f>SUM(H162:O162)</f>
        <v>1810.8000000000002</v>
      </c>
      <c r="Q162" s="69">
        <v>69</v>
      </c>
    </row>
    <row r="163" spans="1:235" ht="15" customHeight="1">
      <c r="A163" s="4" t="s">
        <v>281</v>
      </c>
      <c r="B163" s="27" t="s">
        <v>282</v>
      </c>
      <c r="C163" s="28" t="s">
        <v>19</v>
      </c>
      <c r="D163" s="29">
        <v>5</v>
      </c>
      <c r="E163" s="29">
        <v>52</v>
      </c>
      <c r="F163" s="30">
        <v>1</v>
      </c>
      <c r="G163" s="30">
        <f>+D163*F163</f>
        <v>5</v>
      </c>
      <c r="H163" s="30">
        <f>G163*E163</f>
        <v>260</v>
      </c>
      <c r="I163" s="44">
        <f>+F163*-12</f>
        <v>-12</v>
      </c>
      <c r="J163" s="67"/>
      <c r="K163" s="67"/>
      <c r="L163" s="32"/>
      <c r="M163" s="32"/>
      <c r="N163" s="32"/>
      <c r="O163" s="30"/>
      <c r="P163" s="155">
        <f>SUM(H163:O163)</f>
        <v>248</v>
      </c>
      <c r="Q163" s="69">
        <v>0</v>
      </c>
    </row>
    <row r="164" spans="1:235" ht="15" customHeight="1">
      <c r="A164" s="4" t="s">
        <v>283</v>
      </c>
      <c r="B164" s="27" t="s">
        <v>284</v>
      </c>
      <c r="C164" s="70" t="s">
        <v>285</v>
      </c>
      <c r="D164" s="29"/>
      <c r="E164" s="66"/>
      <c r="F164" s="30">
        <v>0</v>
      </c>
      <c r="G164" s="30"/>
      <c r="H164" s="30">
        <v>25</v>
      </c>
      <c r="I164" s="30"/>
      <c r="J164" s="30"/>
      <c r="K164" s="30"/>
      <c r="L164" s="32"/>
      <c r="M164" s="32"/>
      <c r="N164" s="32"/>
      <c r="O164" s="32"/>
      <c r="P164" s="91">
        <f>SUM(H164:O164)</f>
        <v>25</v>
      </c>
      <c r="Q164" s="156">
        <v>10</v>
      </c>
    </row>
    <row r="165" spans="1:235" ht="15" customHeight="1">
      <c r="A165" s="4" t="s">
        <v>286</v>
      </c>
      <c r="B165" s="27" t="s">
        <v>287</v>
      </c>
      <c r="C165" s="70" t="s">
        <v>285</v>
      </c>
      <c r="D165" s="29"/>
      <c r="E165" s="66"/>
      <c r="F165" s="30"/>
      <c r="G165" s="30"/>
      <c r="H165" s="30">
        <v>25</v>
      </c>
      <c r="I165" s="30"/>
      <c r="J165" s="67"/>
      <c r="K165" s="67"/>
      <c r="L165" s="32"/>
      <c r="M165" s="32"/>
      <c r="N165" s="32"/>
      <c r="O165" s="32"/>
      <c r="P165" s="91">
        <f>SUM(H165:O165)</f>
        <v>25</v>
      </c>
      <c r="Q165" s="156">
        <v>0</v>
      </c>
    </row>
    <row r="166" spans="1:235">
      <c r="A166" s="2" t="s">
        <v>288</v>
      </c>
      <c r="B166" s="27" t="s">
        <v>289</v>
      </c>
      <c r="C166" s="28" t="s">
        <v>19</v>
      </c>
      <c r="D166" s="29">
        <v>5</v>
      </c>
      <c r="E166" s="61">
        <v>52</v>
      </c>
      <c r="F166" s="30">
        <v>1</v>
      </c>
      <c r="G166" s="30">
        <f>+D166*F166</f>
        <v>5</v>
      </c>
      <c r="H166" s="30">
        <f>+E166*G166</f>
        <v>260</v>
      </c>
      <c r="I166" s="44">
        <f>+F166*-12</f>
        <v>-12</v>
      </c>
      <c r="J166" s="67"/>
      <c r="K166" s="67"/>
      <c r="L166" s="32"/>
      <c r="M166" s="32"/>
      <c r="N166" s="32"/>
      <c r="O166" s="32"/>
      <c r="P166" s="91">
        <f>SUM(H166:O166)</f>
        <v>248</v>
      </c>
      <c r="Q166" s="33">
        <v>10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</row>
    <row r="167" spans="1:235" ht="15" customHeight="1">
      <c r="A167" s="2" t="s">
        <v>290</v>
      </c>
      <c r="B167" s="27" t="s">
        <v>291</v>
      </c>
      <c r="C167" s="28" t="s">
        <v>292</v>
      </c>
      <c r="D167" s="29">
        <v>2</v>
      </c>
      <c r="E167" s="29">
        <v>52</v>
      </c>
      <c r="F167" s="30">
        <v>1</v>
      </c>
      <c r="G167" s="30">
        <f>+D167*F167</f>
        <v>2</v>
      </c>
      <c r="H167" s="30">
        <f>+E167*G167</f>
        <v>104</v>
      </c>
      <c r="I167" s="30"/>
      <c r="J167" s="30"/>
      <c r="K167" s="30"/>
      <c r="L167" s="32"/>
      <c r="M167" s="32"/>
      <c r="N167" s="32"/>
      <c r="O167" s="32"/>
      <c r="P167" s="91">
        <f>SUM(H167:O167)</f>
        <v>104</v>
      </c>
      <c r="Q167" s="157">
        <v>8</v>
      </c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  <c r="GX167" s="40"/>
      <c r="GY167" s="40"/>
      <c r="GZ167" s="40"/>
      <c r="HA167" s="40"/>
      <c r="HB167" s="40"/>
      <c r="HC167" s="40"/>
      <c r="HD167" s="40"/>
      <c r="HE167" s="40"/>
      <c r="HF167" s="40"/>
      <c r="HG167" s="40"/>
      <c r="HH167" s="40"/>
      <c r="HI167" s="40"/>
      <c r="HJ167" s="40"/>
      <c r="HK167" s="40"/>
      <c r="HL167" s="40"/>
      <c r="HM167" s="40"/>
      <c r="HN167" s="40"/>
      <c r="HO167" s="40"/>
      <c r="HP167" s="40"/>
      <c r="HQ167" s="40"/>
      <c r="HR167" s="40"/>
      <c r="HS167" s="40"/>
      <c r="HT167" s="40"/>
      <c r="HU167" s="40"/>
      <c r="HV167" s="40"/>
      <c r="HW167" s="40"/>
      <c r="HX167" s="40"/>
      <c r="HY167" s="40"/>
      <c r="HZ167" s="40"/>
      <c r="IA167" s="40"/>
    </row>
    <row r="168" spans="1:235" ht="15" customHeight="1">
      <c r="A168" s="4" t="s">
        <v>293</v>
      </c>
      <c r="B168" s="27" t="s">
        <v>294</v>
      </c>
      <c r="C168" s="28" t="s">
        <v>19</v>
      </c>
      <c r="D168" s="29">
        <v>5</v>
      </c>
      <c r="E168" s="29">
        <v>52</v>
      </c>
      <c r="F168" s="30">
        <v>1</v>
      </c>
      <c r="G168" s="30">
        <f>+D168*F168</f>
        <v>5</v>
      </c>
      <c r="H168" s="30">
        <f>+E168*G168</f>
        <v>260</v>
      </c>
      <c r="I168" s="44">
        <f>+F168*-12</f>
        <v>-12</v>
      </c>
      <c r="J168" s="67"/>
      <c r="K168" s="67"/>
      <c r="L168" s="32"/>
      <c r="M168" s="32"/>
      <c r="N168" s="32"/>
      <c r="O168" s="30"/>
      <c r="P168" s="91">
        <f>SUM(H168:O168)</f>
        <v>248</v>
      </c>
      <c r="Q168" s="33">
        <v>24</v>
      </c>
    </row>
    <row r="169" spans="1:235" ht="15" customHeight="1">
      <c r="A169" s="4" t="s">
        <v>295</v>
      </c>
      <c r="B169" s="27" t="s">
        <v>296</v>
      </c>
      <c r="C169" s="72" t="s">
        <v>19</v>
      </c>
      <c r="D169" s="73"/>
      <c r="E169" s="73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>
        <v>0</v>
      </c>
      <c r="Q169" s="69">
        <v>100</v>
      </c>
    </row>
    <row r="170" spans="1:235" ht="15" customHeight="1">
      <c r="B170" s="74" t="s">
        <v>296</v>
      </c>
      <c r="C170" s="28" t="s">
        <v>297</v>
      </c>
      <c r="D170" s="29"/>
      <c r="E170" s="29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3">
        <v>32</v>
      </c>
    </row>
    <row r="171" spans="1:235" ht="15" customHeight="1">
      <c r="B171" s="174" t="s">
        <v>298</v>
      </c>
      <c r="C171" s="175" t="s">
        <v>299</v>
      </c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39"/>
    </row>
    <row r="172" spans="1:235" ht="15" customHeight="1">
      <c r="B172" s="174"/>
      <c r="C172" s="1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39"/>
    </row>
    <row r="173" spans="1:235" ht="15" customHeight="1">
      <c r="B173" s="77"/>
      <c r="C173" s="78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39"/>
    </row>
    <row r="174" spans="1:235" ht="15" customHeight="1">
      <c r="A174" s="4" t="s">
        <v>300</v>
      </c>
      <c r="B174" s="74" t="s">
        <v>301</v>
      </c>
      <c r="C174" s="28" t="s">
        <v>302</v>
      </c>
      <c r="D174" s="29">
        <v>6</v>
      </c>
      <c r="E174" s="29">
        <v>52</v>
      </c>
      <c r="F174" s="30">
        <v>5</v>
      </c>
      <c r="G174" s="30">
        <f>+D174*F174</f>
        <v>30</v>
      </c>
      <c r="H174" s="30">
        <f>G174*E174</f>
        <v>1560</v>
      </c>
      <c r="I174" s="30"/>
      <c r="J174" s="30"/>
      <c r="K174" s="30"/>
      <c r="L174" s="30"/>
      <c r="M174" s="30"/>
      <c r="N174" s="30"/>
      <c r="O174" s="30"/>
      <c r="P174" s="91">
        <f>SUM(H174:O174)</f>
        <v>1560</v>
      </c>
      <c r="Q174" s="33">
        <v>60</v>
      </c>
    </row>
    <row r="175" spans="1:235" ht="15" customHeight="1">
      <c r="B175" s="74" t="s">
        <v>301</v>
      </c>
      <c r="C175" s="28" t="s">
        <v>303</v>
      </c>
      <c r="D175" s="29">
        <v>1</v>
      </c>
      <c r="E175" s="29">
        <v>52</v>
      </c>
      <c r="F175" s="30">
        <v>5</v>
      </c>
      <c r="G175" s="30">
        <f>+D175*F175</f>
        <v>5</v>
      </c>
      <c r="H175" s="30">
        <f>G175*E175</f>
        <v>260</v>
      </c>
      <c r="I175" s="30"/>
      <c r="J175" s="30"/>
      <c r="K175" s="30"/>
      <c r="L175" s="30">
        <f>+D175*E175*F175</f>
        <v>260</v>
      </c>
      <c r="M175" s="44">
        <f>+G175*12</f>
        <v>60</v>
      </c>
      <c r="N175" s="30"/>
      <c r="O175" s="30"/>
      <c r="P175" s="91">
        <f>SUM(H175:O175)</f>
        <v>580</v>
      </c>
      <c r="Q175" s="33">
        <v>0</v>
      </c>
    </row>
    <row r="176" spans="1:235" ht="15" customHeight="1">
      <c r="C176" s="158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39"/>
    </row>
    <row r="177" spans="1:235" ht="15" customHeight="1">
      <c r="B177" s="84" t="s">
        <v>304</v>
      </c>
      <c r="C177" s="6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7"/>
    </row>
    <row r="178" spans="1:235" ht="15" customHeight="1">
      <c r="B178" s="88" t="s">
        <v>305</v>
      </c>
      <c r="C178" s="88" t="s">
        <v>306</v>
      </c>
      <c r="O178" s="7"/>
      <c r="Q178" s="90"/>
    </row>
    <row r="179" spans="1:235">
      <c r="A179" s="4" t="s">
        <v>307</v>
      </c>
      <c r="B179" s="70" t="s">
        <v>308</v>
      </c>
      <c r="C179" s="28" t="s">
        <v>309</v>
      </c>
      <c r="D179" s="29">
        <v>5</v>
      </c>
      <c r="E179" s="29">
        <v>31</v>
      </c>
      <c r="F179" s="30">
        <v>2</v>
      </c>
      <c r="G179" s="30">
        <f>+D179*F179</f>
        <v>10</v>
      </c>
      <c r="H179" s="30">
        <f>G179*E179</f>
        <v>310</v>
      </c>
      <c r="I179" s="44">
        <f>+F179*-8</f>
        <v>-16</v>
      </c>
      <c r="J179" s="67"/>
      <c r="K179" s="67"/>
      <c r="L179" s="30"/>
      <c r="M179" s="30"/>
      <c r="N179" s="30"/>
      <c r="O179" s="30"/>
      <c r="P179" s="91">
        <f>SUM(H179:O179)</f>
        <v>294</v>
      </c>
      <c r="Q179" s="159"/>
    </row>
    <row r="180" spans="1:235">
      <c r="B180" s="70" t="s">
        <v>308</v>
      </c>
      <c r="C180" s="28" t="s">
        <v>310</v>
      </c>
      <c r="D180" s="29">
        <v>1</v>
      </c>
      <c r="E180" s="29">
        <v>31</v>
      </c>
      <c r="F180" s="30">
        <v>4</v>
      </c>
      <c r="G180" s="30">
        <f>+D180*F180</f>
        <v>4</v>
      </c>
      <c r="H180" s="30">
        <f>G180*E180</f>
        <v>124</v>
      </c>
      <c r="I180" s="30"/>
      <c r="J180" s="30"/>
      <c r="K180" s="30"/>
      <c r="L180" s="30"/>
      <c r="M180" s="30"/>
      <c r="N180" s="30"/>
      <c r="O180" s="30"/>
      <c r="P180" s="91">
        <f>SUM(H180:O180)</f>
        <v>124</v>
      </c>
      <c r="Q180" s="159"/>
    </row>
    <row r="181" spans="1:235">
      <c r="B181" s="70" t="s">
        <v>308</v>
      </c>
      <c r="C181" s="28" t="s">
        <v>303</v>
      </c>
      <c r="D181" s="29">
        <v>1</v>
      </c>
      <c r="E181" s="29">
        <v>31</v>
      </c>
      <c r="F181" s="30">
        <v>4</v>
      </c>
      <c r="G181" s="30">
        <f>+D181*F181</f>
        <v>4</v>
      </c>
      <c r="H181" s="30"/>
      <c r="I181" s="30"/>
      <c r="J181" s="30"/>
      <c r="K181" s="30"/>
      <c r="L181" s="30">
        <f>+D181*E181*F181</f>
        <v>124</v>
      </c>
      <c r="M181" s="44">
        <f>+G181*8</f>
        <v>32</v>
      </c>
      <c r="N181" s="30"/>
      <c r="O181" s="30"/>
      <c r="P181" s="91">
        <f>SUM(H181:O181)</f>
        <v>156</v>
      </c>
      <c r="Q181" s="159"/>
    </row>
    <row r="182" spans="1:235">
      <c r="A182" s="4" t="s">
        <v>311</v>
      </c>
      <c r="B182" s="70" t="s">
        <v>312</v>
      </c>
      <c r="C182" s="28" t="s">
        <v>302</v>
      </c>
      <c r="D182" s="29">
        <v>6</v>
      </c>
      <c r="E182" s="29">
        <v>31</v>
      </c>
      <c r="F182" s="30">
        <v>2</v>
      </c>
      <c r="G182" s="30">
        <f>+D182*F182</f>
        <v>12</v>
      </c>
      <c r="H182" s="67">
        <f>G182*E182</f>
        <v>372</v>
      </c>
      <c r="I182" s="44">
        <f>+F182*-8</f>
        <v>-16</v>
      </c>
      <c r="J182" s="67"/>
      <c r="K182" s="67"/>
      <c r="L182" s="67"/>
      <c r="M182" s="67"/>
      <c r="N182" s="67"/>
      <c r="O182" s="30"/>
      <c r="P182" s="91">
        <f>SUM(H182:O182)</f>
        <v>356</v>
      </c>
      <c r="Q182" s="159"/>
    </row>
    <row r="183" spans="1:235">
      <c r="B183" s="70" t="s">
        <v>312</v>
      </c>
      <c r="C183" s="28" t="s">
        <v>303</v>
      </c>
      <c r="D183" s="29">
        <v>1</v>
      </c>
      <c r="E183" s="29">
        <v>31</v>
      </c>
      <c r="F183" s="30">
        <v>2</v>
      </c>
      <c r="G183" s="92">
        <f>+D183*F183</f>
        <v>2</v>
      </c>
      <c r="H183" s="30"/>
      <c r="I183" s="30"/>
      <c r="J183" s="75"/>
      <c r="K183" s="75"/>
      <c r="L183" s="30">
        <f>+D183*E183*F183</f>
        <v>62</v>
      </c>
      <c r="M183" s="44">
        <f>+G183*8</f>
        <v>16</v>
      </c>
      <c r="N183" s="93"/>
      <c r="O183" s="94"/>
      <c r="P183" s="91">
        <f>SUM(H183:O183)</f>
        <v>78</v>
      </c>
      <c r="Q183" s="159"/>
    </row>
    <row r="184" spans="1:235" ht="15" customHeight="1">
      <c r="B184" s="84" t="s">
        <v>313</v>
      </c>
      <c r="C184" s="84"/>
      <c r="O184" s="7"/>
      <c r="Q184" s="87"/>
    </row>
    <row r="185" spans="1:235" ht="15" customHeight="1">
      <c r="B185" s="88" t="s">
        <v>404</v>
      </c>
      <c r="C185" s="88"/>
      <c r="O185" s="7"/>
      <c r="Q185" s="90"/>
    </row>
    <row r="186" spans="1:235" ht="15" customHeight="1">
      <c r="A186" s="4" t="s">
        <v>307</v>
      </c>
      <c r="B186" s="70" t="s">
        <v>315</v>
      </c>
      <c r="C186" s="28" t="s">
        <v>316</v>
      </c>
      <c r="D186" s="29">
        <v>6</v>
      </c>
      <c r="E186" s="29">
        <v>21</v>
      </c>
      <c r="F186" s="30">
        <v>6</v>
      </c>
      <c r="G186" s="30">
        <f>+D186*F186</f>
        <v>36</v>
      </c>
      <c r="H186" s="30">
        <f>G186*E186</f>
        <v>756</v>
      </c>
      <c r="I186" s="44">
        <f>+F186*-4</f>
        <v>-24</v>
      </c>
      <c r="J186" s="67"/>
      <c r="K186" s="67"/>
      <c r="L186" s="30"/>
      <c r="M186" s="30"/>
      <c r="N186" s="30"/>
      <c r="O186" s="30"/>
      <c r="P186" s="91">
        <f>SUM(H186:O186)</f>
        <v>732</v>
      </c>
      <c r="Q186" s="159"/>
    </row>
    <row r="187" spans="1:235">
      <c r="B187" s="70" t="s">
        <v>315</v>
      </c>
      <c r="C187" s="28" t="s">
        <v>303</v>
      </c>
      <c r="D187" s="29">
        <v>1</v>
      </c>
      <c r="E187" s="29">
        <v>21</v>
      </c>
      <c r="F187" s="30">
        <v>6</v>
      </c>
      <c r="G187" s="30">
        <f>+D187*F187</f>
        <v>6</v>
      </c>
      <c r="H187" s="30"/>
      <c r="I187" s="30"/>
      <c r="J187" s="30"/>
      <c r="K187" s="30"/>
      <c r="L187" s="30">
        <f>+D187*E187*F187</f>
        <v>126</v>
      </c>
      <c r="M187" s="44">
        <f>+G187*4</f>
        <v>24</v>
      </c>
      <c r="N187" s="30"/>
      <c r="O187" s="30"/>
      <c r="P187" s="91">
        <f>SUM(H187:O187)</f>
        <v>150</v>
      </c>
      <c r="Q187" s="159"/>
    </row>
    <row r="188" spans="1:235" ht="15" customHeight="1">
      <c r="A188" s="2" t="s">
        <v>311</v>
      </c>
      <c r="B188" s="70" t="s">
        <v>312</v>
      </c>
      <c r="C188" s="28" t="s">
        <v>316</v>
      </c>
      <c r="D188" s="29">
        <v>6</v>
      </c>
      <c r="E188" s="29">
        <v>21</v>
      </c>
      <c r="F188" s="30">
        <v>6</v>
      </c>
      <c r="G188" s="30">
        <f>+D188*F188</f>
        <v>36</v>
      </c>
      <c r="H188" s="30">
        <f>G188*E188</f>
        <v>756</v>
      </c>
      <c r="I188" s="44">
        <f>+F188*-4</f>
        <v>-24</v>
      </c>
      <c r="J188" s="67"/>
      <c r="K188" s="67"/>
      <c r="L188" s="30"/>
      <c r="M188" s="30"/>
      <c r="N188" s="30"/>
      <c r="O188" s="30"/>
      <c r="P188" s="91">
        <f>SUM(H188:O188)</f>
        <v>732</v>
      </c>
      <c r="Q188" s="159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  <c r="HH188" s="40"/>
      <c r="HI188" s="40"/>
      <c r="HJ188" s="40"/>
      <c r="HK188" s="40"/>
      <c r="HL188" s="40"/>
      <c r="HM188" s="40"/>
      <c r="HN188" s="40"/>
      <c r="HO188" s="40"/>
      <c r="HP188" s="40"/>
      <c r="HQ188" s="40"/>
      <c r="HR188" s="40"/>
      <c r="HS188" s="40"/>
      <c r="HT188" s="40"/>
      <c r="HU188" s="40"/>
      <c r="HV188" s="40"/>
      <c r="HW188" s="40"/>
      <c r="HX188" s="40"/>
      <c r="HY188" s="40"/>
      <c r="HZ188" s="40"/>
      <c r="IA188" s="40"/>
    </row>
    <row r="189" spans="1:235">
      <c r="B189" s="70" t="s">
        <v>312</v>
      </c>
      <c r="C189" s="28" t="s">
        <v>303</v>
      </c>
      <c r="D189" s="29">
        <v>1</v>
      </c>
      <c r="E189" s="29">
        <v>21</v>
      </c>
      <c r="F189" s="30">
        <v>6</v>
      </c>
      <c r="G189" s="30">
        <f>+D189*F189</f>
        <v>6</v>
      </c>
      <c r="H189" s="30"/>
      <c r="I189" s="30"/>
      <c r="J189" s="30"/>
      <c r="K189" s="30"/>
      <c r="L189" s="30">
        <f>+D189*E189*F189</f>
        <v>126</v>
      </c>
      <c r="M189" s="44">
        <f>+G189*4</f>
        <v>24</v>
      </c>
      <c r="N189" s="30"/>
      <c r="O189" s="30"/>
      <c r="P189" s="91">
        <f>SUM(H189:O189)</f>
        <v>150</v>
      </c>
      <c r="Q189" s="159"/>
    </row>
    <row r="190" spans="1:235">
      <c r="B190" s="84"/>
      <c r="C190" s="84"/>
      <c r="H190" s="95">
        <f>SUM(H2:H189)</f>
        <v>168628.72499999998</v>
      </c>
      <c r="I190" s="95">
        <f>SUM(I2:I189)</f>
        <v>-7829.2</v>
      </c>
      <c r="J190" s="95">
        <f>SUM(J2:J189)</f>
        <v>23119.949999999997</v>
      </c>
      <c r="K190" s="95">
        <f>SUM(K2:K189)</f>
        <v>-1164</v>
      </c>
      <c r="L190" s="95">
        <f>SUM(L2:L189)</f>
        <v>3263.6800000000003</v>
      </c>
      <c r="M190" s="95">
        <f>SUM(M2:M189)</f>
        <v>780</v>
      </c>
      <c r="N190" s="95">
        <f>SUM(N2:N189)</f>
        <v>0</v>
      </c>
      <c r="O190" s="95">
        <f>SUM(O2:O189)</f>
        <v>0</v>
      </c>
      <c r="P190" s="95">
        <f>SUM(P2:P189)</f>
        <v>186799.15499999997</v>
      </c>
      <c r="Q190" s="95">
        <f>SUM(Q2:Q189)</f>
        <v>10335.5</v>
      </c>
    </row>
    <row r="191" spans="1:235">
      <c r="B191" s="160" t="s">
        <v>405</v>
      </c>
      <c r="C191" s="84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87"/>
    </row>
    <row r="192" spans="1:235">
      <c r="A192" s="4" t="s">
        <v>317</v>
      </c>
      <c r="B192" s="96" t="s">
        <v>318</v>
      </c>
      <c r="C192" s="97" t="s">
        <v>19</v>
      </c>
      <c r="D192" s="98">
        <v>5</v>
      </c>
      <c r="E192" s="98">
        <v>52</v>
      </c>
      <c r="F192" s="99">
        <v>14</v>
      </c>
      <c r="G192" s="99">
        <f>F192*D192</f>
        <v>70</v>
      </c>
      <c r="H192" s="99">
        <f>G192*E192</f>
        <v>3640</v>
      </c>
      <c r="I192" s="99">
        <f>+F192*-12</f>
        <v>-168</v>
      </c>
      <c r="J192" s="100"/>
      <c r="K192" s="100"/>
      <c r="L192" s="99"/>
      <c r="M192" s="99"/>
      <c r="N192" s="99"/>
      <c r="O192" s="99"/>
      <c r="P192" s="99">
        <f>SUM(H192:O192)</f>
        <v>3472</v>
      </c>
      <c r="Q192" s="31">
        <v>126.5</v>
      </c>
    </row>
    <row r="193" spans="1:17">
      <c r="A193" s="4" t="s">
        <v>319</v>
      </c>
      <c r="B193" s="96" t="s">
        <v>320</v>
      </c>
      <c r="C193" s="97" t="s">
        <v>321</v>
      </c>
      <c r="D193" s="98">
        <v>1</v>
      </c>
      <c r="E193" s="98">
        <v>12</v>
      </c>
      <c r="F193" s="99">
        <v>4</v>
      </c>
      <c r="G193" s="99">
        <f>F193*D193</f>
        <v>4</v>
      </c>
      <c r="H193" s="99">
        <f>G193*E193</f>
        <v>48</v>
      </c>
      <c r="I193" s="99"/>
      <c r="J193" s="99"/>
      <c r="K193" s="99"/>
      <c r="L193" s="99"/>
      <c r="M193" s="99"/>
      <c r="N193" s="99"/>
      <c r="O193" s="99"/>
      <c r="P193" s="99">
        <f>SUM(H193:O193)</f>
        <v>48</v>
      </c>
      <c r="Q193" s="159"/>
    </row>
    <row r="194" spans="1:17">
      <c r="A194" s="4" t="s">
        <v>322</v>
      </c>
      <c r="B194" s="96" t="s">
        <v>323</v>
      </c>
      <c r="C194" s="97" t="s">
        <v>321</v>
      </c>
      <c r="D194" s="98">
        <v>1</v>
      </c>
      <c r="E194" s="98">
        <v>12</v>
      </c>
      <c r="F194" s="99">
        <v>4</v>
      </c>
      <c r="G194" s="99">
        <f>F194*D194</f>
        <v>4</v>
      </c>
      <c r="H194" s="99">
        <f>G194*E194</f>
        <v>48</v>
      </c>
      <c r="I194" s="99"/>
      <c r="J194" s="99"/>
      <c r="K194" s="99"/>
      <c r="L194" s="99"/>
      <c r="M194" s="99"/>
      <c r="N194" s="99"/>
      <c r="O194" s="99"/>
      <c r="P194" s="99">
        <f>SUM(H194:O194)</f>
        <v>48</v>
      </c>
      <c r="Q194" s="159"/>
    </row>
    <row r="195" spans="1:17">
      <c r="A195" s="4" t="s">
        <v>324</v>
      </c>
      <c r="B195" s="96" t="s">
        <v>325</v>
      </c>
      <c r="C195" s="97" t="s">
        <v>321</v>
      </c>
      <c r="D195" s="98">
        <v>1</v>
      </c>
      <c r="E195" s="98">
        <v>12</v>
      </c>
      <c r="F195" s="99">
        <v>2</v>
      </c>
      <c r="G195" s="99">
        <f>F195*D195</f>
        <v>2</v>
      </c>
      <c r="H195" s="99">
        <f>G195*E195</f>
        <v>24</v>
      </c>
      <c r="I195" s="99"/>
      <c r="J195" s="99"/>
      <c r="K195" s="99"/>
      <c r="L195" s="99"/>
      <c r="M195" s="99"/>
      <c r="N195" s="99"/>
      <c r="O195" s="99"/>
      <c r="P195" s="99">
        <f>SUM(H195:O195)</f>
        <v>24</v>
      </c>
      <c r="Q195" s="159"/>
    </row>
    <row r="196" spans="1:17">
      <c r="B196" s="96" t="s">
        <v>325</v>
      </c>
      <c r="C196" s="97" t="s">
        <v>327</v>
      </c>
      <c r="D196" s="98">
        <v>1</v>
      </c>
      <c r="E196" s="98">
        <v>26</v>
      </c>
      <c r="F196" s="99">
        <v>2</v>
      </c>
      <c r="G196" s="99">
        <f>F196*D196</f>
        <v>2</v>
      </c>
      <c r="H196" s="99">
        <f>G196*E196</f>
        <v>52</v>
      </c>
      <c r="I196" s="99"/>
      <c r="J196" s="99"/>
      <c r="K196" s="99"/>
      <c r="L196" s="99"/>
      <c r="M196" s="99"/>
      <c r="N196" s="99"/>
      <c r="O196" s="99"/>
      <c r="P196" s="99">
        <f>SUM(H196:O196)</f>
        <v>52</v>
      </c>
      <c r="Q196" s="159"/>
    </row>
    <row r="197" spans="1:17">
      <c r="A197" s="4" t="s">
        <v>326</v>
      </c>
      <c r="B197" s="96" t="s">
        <v>329</v>
      </c>
      <c r="C197" s="97" t="s">
        <v>321</v>
      </c>
      <c r="D197" s="98">
        <v>1</v>
      </c>
      <c r="E197" s="98">
        <v>12</v>
      </c>
      <c r="F197" s="99">
        <v>2</v>
      </c>
      <c r="G197" s="99">
        <f>F197*D197</f>
        <v>2</v>
      </c>
      <c r="H197" s="99">
        <f>G197*E197</f>
        <v>24</v>
      </c>
      <c r="I197" s="99"/>
      <c r="J197" s="99"/>
      <c r="K197" s="99"/>
      <c r="L197" s="99"/>
      <c r="M197" s="99"/>
      <c r="N197" s="99"/>
      <c r="O197" s="99"/>
      <c r="P197" s="99">
        <f>SUM(H197:O197)</f>
        <v>24</v>
      </c>
      <c r="Q197" s="31">
        <v>16</v>
      </c>
    </row>
    <row r="198" spans="1:17">
      <c r="A198" s="4" t="s">
        <v>328</v>
      </c>
      <c r="B198" s="96" t="s">
        <v>331</v>
      </c>
      <c r="C198" s="97"/>
      <c r="D198" s="98"/>
      <c r="E198" s="98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>
        <f>SUM(H198:O198)</f>
        <v>0</v>
      </c>
      <c r="Q198" s="31">
        <v>16</v>
      </c>
    </row>
    <row r="199" spans="1:17">
      <c r="A199" s="4" t="s">
        <v>330</v>
      </c>
      <c r="B199" s="96" t="s">
        <v>333</v>
      </c>
      <c r="C199" s="97" t="s">
        <v>321</v>
      </c>
      <c r="D199" s="98">
        <v>1</v>
      </c>
      <c r="E199" s="98">
        <v>12</v>
      </c>
      <c r="F199" s="99">
        <v>2</v>
      </c>
      <c r="G199" s="99">
        <f>F199*D199</f>
        <v>2</v>
      </c>
      <c r="H199" s="99">
        <f>G199*E199</f>
        <v>24</v>
      </c>
      <c r="I199" s="99"/>
      <c r="J199" s="99"/>
      <c r="K199" s="99"/>
      <c r="L199" s="99"/>
      <c r="M199" s="99"/>
      <c r="N199" s="99"/>
      <c r="O199" s="99"/>
      <c r="P199" s="99">
        <f>SUM(H199:O199)</f>
        <v>24</v>
      </c>
      <c r="Q199" s="159"/>
    </row>
    <row r="200" spans="1:17">
      <c r="A200" s="4" t="s">
        <v>332</v>
      </c>
      <c r="B200" s="96" t="s">
        <v>335</v>
      </c>
      <c r="C200" s="97" t="s">
        <v>336</v>
      </c>
      <c r="D200" s="98">
        <v>1</v>
      </c>
      <c r="E200" s="98">
        <v>6</v>
      </c>
      <c r="F200" s="99">
        <v>2</v>
      </c>
      <c r="G200" s="99">
        <f>F200*D200</f>
        <v>2</v>
      </c>
      <c r="H200" s="99">
        <f>G200*E200</f>
        <v>12</v>
      </c>
      <c r="I200" s="99"/>
      <c r="J200" s="99"/>
      <c r="K200" s="99"/>
      <c r="L200" s="99"/>
      <c r="M200" s="99"/>
      <c r="N200" s="99"/>
      <c r="O200" s="99"/>
      <c r="P200" s="99">
        <f>SUM(H200:O200)</f>
        <v>12</v>
      </c>
      <c r="Q200" s="159"/>
    </row>
    <row r="201" spans="1:17">
      <c r="A201" s="4" t="s">
        <v>334</v>
      </c>
      <c r="B201" s="102" t="s">
        <v>338</v>
      </c>
      <c r="C201" s="97"/>
      <c r="D201" s="98"/>
      <c r="E201" s="98"/>
      <c r="F201" s="99"/>
      <c r="G201" s="99"/>
      <c r="H201" s="99">
        <v>96</v>
      </c>
      <c r="I201" s="99"/>
      <c r="J201" s="99"/>
      <c r="K201" s="99"/>
      <c r="L201" s="99"/>
      <c r="M201" s="99"/>
      <c r="N201" s="99"/>
      <c r="O201" s="99"/>
      <c r="P201" s="99">
        <f>SUM(H201:O201)</f>
        <v>96</v>
      </c>
      <c r="Q201" s="159"/>
    </row>
    <row r="202" spans="1:17">
      <c r="B202" s="84"/>
      <c r="C202" s="84"/>
      <c r="H202" s="95">
        <f>SUM(H192:H201)</f>
        <v>3968</v>
      </c>
      <c r="I202" s="95">
        <f>SUM(I192:I201)</f>
        <v>-168</v>
      </c>
      <c r="J202" s="95">
        <f>SUM(J192:J201)</f>
        <v>0</v>
      </c>
      <c r="K202" s="95">
        <f>SUM(K192:K201)</f>
        <v>0</v>
      </c>
      <c r="L202" s="95">
        <f>SUM(L192:L201)</f>
        <v>0</v>
      </c>
      <c r="M202" s="95">
        <f>SUM(M192:M201)</f>
        <v>0</v>
      </c>
      <c r="N202" s="95">
        <f>SUM(N192:N201)</f>
        <v>0</v>
      </c>
      <c r="O202" s="95">
        <f>SUM(O192:O201)</f>
        <v>0</v>
      </c>
      <c r="P202" s="95">
        <f>SUM(P192:P201)</f>
        <v>3800</v>
      </c>
      <c r="Q202" s="95">
        <f>SUM(Q192:Q200)</f>
        <v>158.5</v>
      </c>
    </row>
    <row r="203" spans="1:17">
      <c r="B203" s="160" t="s">
        <v>406</v>
      </c>
      <c r="C203" s="84"/>
      <c r="O203" s="7"/>
      <c r="Q203" s="104"/>
    </row>
    <row r="204" spans="1:17">
      <c r="A204" s="4" t="s">
        <v>339</v>
      </c>
      <c r="B204" s="105" t="s">
        <v>340</v>
      </c>
      <c r="C204" s="106" t="s">
        <v>19</v>
      </c>
      <c r="D204" s="107">
        <v>5</v>
      </c>
      <c r="E204" s="107">
        <v>52</v>
      </c>
      <c r="F204" s="108">
        <v>1</v>
      </c>
      <c r="G204" s="108">
        <f>F204*D204</f>
        <v>5</v>
      </c>
      <c r="H204" s="108">
        <f>G204*E204</f>
        <v>260</v>
      </c>
      <c r="I204" s="108">
        <f>+F204*-12</f>
        <v>-12</v>
      </c>
      <c r="J204" s="109"/>
      <c r="K204" s="109"/>
      <c r="L204" s="108"/>
      <c r="M204" s="108"/>
      <c r="N204" s="108"/>
      <c r="O204" s="108"/>
      <c r="P204" s="108">
        <f>SUM(H204:O204)</f>
        <v>248</v>
      </c>
      <c r="Q204" s="33">
        <v>12</v>
      </c>
    </row>
    <row r="205" spans="1:17">
      <c r="B205" s="84"/>
      <c r="C205" s="84"/>
      <c r="H205" s="95">
        <f>SUM(H204)</f>
        <v>260</v>
      </c>
      <c r="I205" s="95">
        <f>SUM(I204)</f>
        <v>-12</v>
      </c>
      <c r="J205" s="95">
        <f>SUM(J204)</f>
        <v>0</v>
      </c>
      <c r="K205" s="95">
        <f>SUM(K204)</f>
        <v>0</v>
      </c>
      <c r="L205" s="95">
        <f>SUM(L204)</f>
        <v>0</v>
      </c>
      <c r="M205" s="95">
        <f>SUM(M204)</f>
        <v>0</v>
      </c>
      <c r="N205" s="95">
        <f>SUM(N204)</f>
        <v>0</v>
      </c>
      <c r="O205" s="95">
        <f>SUM(O204)</f>
        <v>0</v>
      </c>
      <c r="P205" s="95">
        <f>SUM(P204)</f>
        <v>248</v>
      </c>
      <c r="Q205" s="95">
        <f>+Q204</f>
        <v>12</v>
      </c>
    </row>
    <row r="206" spans="1:17">
      <c r="B206" s="160" t="s">
        <v>407</v>
      </c>
      <c r="C206" s="84"/>
      <c r="O206" s="7"/>
      <c r="Q206" s="104"/>
    </row>
    <row r="207" spans="1:17">
      <c r="A207" s="4" t="s">
        <v>341</v>
      </c>
      <c r="B207" s="110" t="s">
        <v>342</v>
      </c>
      <c r="C207" s="111" t="s">
        <v>343</v>
      </c>
      <c r="D207" s="112">
        <v>5</v>
      </c>
      <c r="E207" s="112">
        <v>52</v>
      </c>
      <c r="F207" s="113">
        <v>2.5</v>
      </c>
      <c r="G207" s="113">
        <f>F207*D207</f>
        <v>12.5</v>
      </c>
      <c r="H207" s="113">
        <f>G207*E207</f>
        <v>650</v>
      </c>
      <c r="I207" s="113">
        <f>+F207*-12</f>
        <v>-30</v>
      </c>
      <c r="J207" s="114"/>
      <c r="K207" s="114"/>
      <c r="L207" s="113"/>
      <c r="M207" s="113"/>
      <c r="N207" s="113"/>
      <c r="O207" s="113"/>
      <c r="P207" s="113">
        <f>SUM(H207:O207)</f>
        <v>620</v>
      </c>
      <c r="Q207" s="33">
        <v>66</v>
      </c>
    </row>
    <row r="208" spans="1:17">
      <c r="B208" s="110" t="s">
        <v>342</v>
      </c>
      <c r="C208" s="111" t="s">
        <v>37</v>
      </c>
      <c r="D208" s="112">
        <v>1</v>
      </c>
      <c r="E208" s="112">
        <v>52</v>
      </c>
      <c r="F208" s="113">
        <v>2.5</v>
      </c>
      <c r="G208" s="113">
        <f>F208*D208</f>
        <v>2.5</v>
      </c>
      <c r="H208" s="113">
        <v>0</v>
      </c>
      <c r="I208" s="113">
        <v>0</v>
      </c>
      <c r="J208" s="113"/>
      <c r="K208" s="113"/>
      <c r="L208" s="113">
        <f>+D208*E208*F208</f>
        <v>130</v>
      </c>
      <c r="M208" s="113">
        <f>+F208*12</f>
        <v>30</v>
      </c>
      <c r="N208" s="113"/>
      <c r="O208" s="113"/>
      <c r="P208" s="113">
        <f>SUM(H208:O208)</f>
        <v>160</v>
      </c>
      <c r="Q208" s="35"/>
    </row>
    <row r="209" spans="1:17">
      <c r="B209" s="84"/>
      <c r="C209" s="84"/>
      <c r="H209" s="95">
        <f>SUM(H207:H208)</f>
        <v>650</v>
      </c>
      <c r="I209" s="95">
        <f>SUM(I207:I208)</f>
        <v>-30</v>
      </c>
      <c r="J209" s="95">
        <f>SUM(J207:J208)</f>
        <v>0</v>
      </c>
      <c r="K209" s="95">
        <f>SUM(K207:K208)</f>
        <v>0</v>
      </c>
      <c r="L209" s="95">
        <f>SUM(L207:L208)</f>
        <v>130</v>
      </c>
      <c r="M209" s="95">
        <f>SUM(M207:M208)</f>
        <v>30</v>
      </c>
      <c r="N209" s="95">
        <f>SUM(N207:N208)</f>
        <v>0</v>
      </c>
      <c r="O209" s="95">
        <f>SUM(O207:O208)</f>
        <v>0</v>
      </c>
      <c r="P209" s="95">
        <f>SUM(P207:P208)</f>
        <v>780</v>
      </c>
      <c r="Q209" s="95">
        <f>+Q207</f>
        <v>66</v>
      </c>
    </row>
    <row r="210" spans="1:17">
      <c r="B210" s="160" t="s">
        <v>346</v>
      </c>
      <c r="C210" s="84"/>
      <c r="H210" s="161"/>
      <c r="I210" s="161"/>
      <c r="J210" s="161"/>
      <c r="K210" s="161"/>
      <c r="L210" s="161"/>
      <c r="M210" s="161"/>
      <c r="N210" s="161"/>
      <c r="O210" s="161"/>
      <c r="P210" s="161"/>
      <c r="Q210" s="162"/>
    </row>
    <row r="211" spans="1:17">
      <c r="A211" s="4" t="s">
        <v>408</v>
      </c>
      <c r="B211" s="115" t="s">
        <v>346</v>
      </c>
      <c r="C211" s="116" t="s">
        <v>347</v>
      </c>
      <c r="D211" s="117">
        <v>5</v>
      </c>
      <c r="E211" s="117">
        <v>48</v>
      </c>
      <c r="F211" s="118">
        <v>6</v>
      </c>
      <c r="G211" s="118">
        <f>F211*D211</f>
        <v>30</v>
      </c>
      <c r="H211" s="119">
        <f>G211*E211</f>
        <v>1440</v>
      </c>
      <c r="I211" s="119">
        <f>+F211*-12</f>
        <v>-72</v>
      </c>
      <c r="J211" s="120"/>
      <c r="K211" s="120"/>
      <c r="L211" s="120"/>
      <c r="M211" s="120"/>
      <c r="N211" s="120"/>
      <c r="O211" s="120"/>
      <c r="P211" s="119">
        <f>SUM(H211:O211)</f>
        <v>1368</v>
      </c>
      <c r="Q211" s="163">
        <v>22</v>
      </c>
    </row>
    <row r="212" spans="1:17">
      <c r="B212" s="84"/>
      <c r="C212" s="84"/>
      <c r="H212" s="95">
        <f>SUM(H210:H211)</f>
        <v>1440</v>
      </c>
      <c r="I212" s="95">
        <f>SUM(I210:I211)</f>
        <v>-72</v>
      </c>
      <c r="J212" s="121"/>
      <c r="K212" s="121"/>
      <c r="L212" s="121"/>
      <c r="M212" s="121"/>
      <c r="N212" s="121"/>
      <c r="O212" s="121"/>
      <c r="P212" s="95">
        <f>SUM(P210:P211)</f>
        <v>1368</v>
      </c>
      <c r="Q212" s="95">
        <f>+Q211</f>
        <v>22</v>
      </c>
    </row>
    <row r="213" spans="1:17">
      <c r="B213" s="160" t="s">
        <v>409</v>
      </c>
      <c r="C213" s="84"/>
      <c r="O213" s="7"/>
      <c r="Q213" s="104"/>
    </row>
    <row r="214" spans="1:17">
      <c r="A214" s="4" t="s">
        <v>348</v>
      </c>
      <c r="B214" s="123" t="s">
        <v>349</v>
      </c>
      <c r="C214" s="124" t="s">
        <v>350</v>
      </c>
      <c r="D214" s="124">
        <v>2</v>
      </c>
      <c r="E214" s="124">
        <v>52</v>
      </c>
      <c r="F214" s="125">
        <v>4</v>
      </c>
      <c r="G214" s="125">
        <f>+D214*F214</f>
        <v>8</v>
      </c>
      <c r="H214" s="125">
        <f>E214*G214</f>
        <v>416</v>
      </c>
      <c r="I214" s="125"/>
      <c r="J214" s="125"/>
      <c r="K214" s="125"/>
      <c r="L214" s="126"/>
      <c r="M214" s="126"/>
      <c r="N214" s="126"/>
      <c r="O214" s="126"/>
      <c r="P214" s="125">
        <f>SUM(H214:O214)</f>
        <v>416</v>
      </c>
      <c r="Q214" s="33">
        <v>8</v>
      </c>
    </row>
    <row r="215" spans="1:17">
      <c r="A215" s="4" t="s">
        <v>351</v>
      </c>
      <c r="B215" s="123" t="s">
        <v>352</v>
      </c>
      <c r="C215" s="124" t="s">
        <v>85</v>
      </c>
      <c r="D215" s="124">
        <v>1</v>
      </c>
      <c r="E215" s="124">
        <v>52</v>
      </c>
      <c r="F215" s="125">
        <v>2.5</v>
      </c>
      <c r="G215" s="125">
        <f>+D215*F215</f>
        <v>2.5</v>
      </c>
      <c r="H215" s="125">
        <f>+E215*G215</f>
        <v>130</v>
      </c>
      <c r="I215" s="125"/>
      <c r="J215" s="125"/>
      <c r="K215" s="125"/>
      <c r="L215" s="126"/>
      <c r="M215" s="126"/>
      <c r="N215" s="126"/>
      <c r="O215" s="126"/>
      <c r="P215" s="125">
        <f>SUM(H215:O215)</f>
        <v>130</v>
      </c>
      <c r="Q215" s="159"/>
    </row>
    <row r="216" spans="1:17">
      <c r="A216" s="4" t="s">
        <v>353</v>
      </c>
      <c r="B216" s="123" t="s">
        <v>354</v>
      </c>
      <c r="C216" s="124" t="s">
        <v>166</v>
      </c>
      <c r="D216" s="124">
        <v>1</v>
      </c>
      <c r="E216" s="124">
        <v>52</v>
      </c>
      <c r="F216" s="125">
        <v>2.5</v>
      </c>
      <c r="G216" s="125">
        <f>+D216*F216</f>
        <v>2.5</v>
      </c>
      <c r="H216" s="125">
        <f>+E216*G216</f>
        <v>130</v>
      </c>
      <c r="I216" s="125"/>
      <c r="J216" s="125"/>
      <c r="K216" s="125"/>
      <c r="L216" s="126"/>
      <c r="M216" s="126"/>
      <c r="N216" s="126"/>
      <c r="O216" s="126"/>
      <c r="P216" s="125">
        <f>SUM(H216:O216)</f>
        <v>130</v>
      </c>
      <c r="Q216" s="33">
        <v>8</v>
      </c>
    </row>
    <row r="217" spans="1:17">
      <c r="B217" s="123" t="s">
        <v>354</v>
      </c>
      <c r="C217" s="124" t="s">
        <v>356</v>
      </c>
      <c r="D217" s="124">
        <v>1</v>
      </c>
      <c r="E217" s="124">
        <v>52</v>
      </c>
      <c r="F217" s="125">
        <v>0.75</v>
      </c>
      <c r="G217" s="125">
        <f>+D217*F217</f>
        <v>0.75</v>
      </c>
      <c r="H217" s="125">
        <f>+E217*G217</f>
        <v>39</v>
      </c>
      <c r="I217" s="125"/>
      <c r="J217" s="125"/>
      <c r="K217" s="125"/>
      <c r="L217" s="126"/>
      <c r="M217" s="126"/>
      <c r="N217" s="126"/>
      <c r="O217" s="126"/>
      <c r="P217" s="125">
        <f>SUM(H217:O217)</f>
        <v>39</v>
      </c>
      <c r="Q217" s="164"/>
    </row>
    <row r="218" spans="1:17">
      <c r="A218" s="4" t="s">
        <v>355</v>
      </c>
      <c r="B218" s="123" t="s">
        <v>358</v>
      </c>
      <c r="C218" s="124" t="s">
        <v>30</v>
      </c>
      <c r="D218" s="124">
        <v>2</v>
      </c>
      <c r="E218" s="124">
        <v>52</v>
      </c>
      <c r="F218" s="125">
        <v>2.25</v>
      </c>
      <c r="G218" s="125">
        <f>+D218*F218</f>
        <v>4.5</v>
      </c>
      <c r="H218" s="125">
        <f>+E218*G218</f>
        <v>234</v>
      </c>
      <c r="I218" s="125"/>
      <c r="J218" s="125"/>
      <c r="K218" s="125"/>
      <c r="L218" s="126"/>
      <c r="M218" s="126"/>
      <c r="N218" s="126"/>
      <c r="O218" s="126"/>
      <c r="P218" s="125">
        <f>SUM(H218:O218)</f>
        <v>234</v>
      </c>
      <c r="Q218" s="33">
        <v>6</v>
      </c>
    </row>
    <row r="219" spans="1:17">
      <c r="A219" s="4" t="s">
        <v>357</v>
      </c>
      <c r="B219" s="123" t="s">
        <v>360</v>
      </c>
      <c r="C219" s="124" t="s">
        <v>166</v>
      </c>
      <c r="D219" s="124">
        <v>1</v>
      </c>
      <c r="E219" s="124">
        <v>52</v>
      </c>
      <c r="F219" s="125">
        <v>2</v>
      </c>
      <c r="G219" s="125">
        <f>+D219*F219</f>
        <v>2</v>
      </c>
      <c r="H219" s="125">
        <f>+E219*G219</f>
        <v>104</v>
      </c>
      <c r="I219" s="125"/>
      <c r="J219" s="125"/>
      <c r="K219" s="125"/>
      <c r="L219" s="126"/>
      <c r="M219" s="126"/>
      <c r="N219" s="126"/>
      <c r="O219" s="126"/>
      <c r="P219" s="125">
        <f>SUM(H219:O219)</f>
        <v>104</v>
      </c>
      <c r="Q219" s="164"/>
    </row>
    <row r="220" spans="1:17">
      <c r="A220" s="4" t="s">
        <v>359</v>
      </c>
      <c r="B220" s="123" t="s">
        <v>362</v>
      </c>
      <c r="C220" s="124" t="s">
        <v>85</v>
      </c>
      <c r="D220" s="124">
        <v>1</v>
      </c>
      <c r="E220" s="124">
        <v>52</v>
      </c>
      <c r="F220" s="125">
        <v>3</v>
      </c>
      <c r="G220" s="125">
        <f>+D220*F220</f>
        <v>3</v>
      </c>
      <c r="H220" s="125">
        <f>+E220*G220</f>
        <v>156</v>
      </c>
      <c r="I220" s="125"/>
      <c r="J220" s="125"/>
      <c r="K220" s="125"/>
      <c r="L220" s="126"/>
      <c r="M220" s="126"/>
      <c r="N220" s="126"/>
      <c r="O220" s="126"/>
      <c r="P220" s="125">
        <f>SUM(H220:O220)</f>
        <v>156</v>
      </c>
      <c r="Q220" s="164"/>
    </row>
    <row r="221" spans="1:17">
      <c r="A221" s="4" t="s">
        <v>361</v>
      </c>
      <c r="B221" s="123" t="s">
        <v>364</v>
      </c>
      <c r="C221" s="124" t="s">
        <v>44</v>
      </c>
      <c r="D221" s="124">
        <v>1</v>
      </c>
      <c r="E221" s="124">
        <v>52</v>
      </c>
      <c r="F221" s="125">
        <v>1</v>
      </c>
      <c r="G221" s="125">
        <f>+D221*F221</f>
        <v>1</v>
      </c>
      <c r="H221" s="125">
        <f>+E221*G221</f>
        <v>52</v>
      </c>
      <c r="I221" s="125"/>
      <c r="J221" s="125"/>
      <c r="K221" s="125"/>
      <c r="L221" s="126"/>
      <c r="M221" s="126"/>
      <c r="N221" s="126"/>
      <c r="O221" s="126"/>
      <c r="P221" s="125">
        <f>SUM(H221:O221)</f>
        <v>52</v>
      </c>
      <c r="Q221" s="164"/>
    </row>
    <row r="222" spans="1:17">
      <c r="B222" s="123" t="s">
        <v>364</v>
      </c>
      <c r="C222" s="124" t="s">
        <v>366</v>
      </c>
      <c r="D222" s="124">
        <v>1</v>
      </c>
      <c r="E222" s="124">
        <v>52</v>
      </c>
      <c r="F222" s="125">
        <v>3.15</v>
      </c>
      <c r="G222" s="125">
        <f>+D222*F222</f>
        <v>3.15</v>
      </c>
      <c r="H222" s="125">
        <f>+E222*G222</f>
        <v>163.79999999999998</v>
      </c>
      <c r="I222" s="125"/>
      <c r="J222" s="125"/>
      <c r="K222" s="125"/>
      <c r="L222" s="126"/>
      <c r="M222" s="126"/>
      <c r="N222" s="126"/>
      <c r="O222" s="126"/>
      <c r="P222" s="125">
        <f>SUM(H222:O222)</f>
        <v>163.79999999999998</v>
      </c>
      <c r="Q222" s="164"/>
    </row>
    <row r="223" spans="1:17">
      <c r="A223" s="4" t="s">
        <v>363</v>
      </c>
      <c r="B223" s="123" t="s">
        <v>368</v>
      </c>
      <c r="C223" s="124" t="s">
        <v>166</v>
      </c>
      <c r="D223" s="124">
        <v>1</v>
      </c>
      <c r="E223" s="124">
        <v>52</v>
      </c>
      <c r="F223" s="125">
        <v>1</v>
      </c>
      <c r="G223" s="125">
        <f>+D223*F223</f>
        <v>1</v>
      </c>
      <c r="H223" s="125">
        <f>+E223*G223</f>
        <v>52</v>
      </c>
      <c r="I223" s="125"/>
      <c r="J223" s="125"/>
      <c r="K223" s="125"/>
      <c r="L223" s="126"/>
      <c r="M223" s="126"/>
      <c r="N223" s="126"/>
      <c r="O223" s="126"/>
      <c r="P223" s="125">
        <f>SUM(H223:O223)</f>
        <v>52</v>
      </c>
      <c r="Q223" s="164"/>
    </row>
    <row r="224" spans="1:17">
      <c r="A224" s="4" t="s">
        <v>365</v>
      </c>
      <c r="B224" s="123" t="s">
        <v>370</v>
      </c>
      <c r="C224" s="124" t="s">
        <v>166</v>
      </c>
      <c r="D224" s="124">
        <v>1</v>
      </c>
      <c r="E224" s="124">
        <v>52</v>
      </c>
      <c r="F224" s="125">
        <v>3</v>
      </c>
      <c r="G224" s="125">
        <f>+D224*F224</f>
        <v>3</v>
      </c>
      <c r="H224" s="125">
        <f>+E224*G224</f>
        <v>156</v>
      </c>
      <c r="I224" s="125"/>
      <c r="J224" s="125"/>
      <c r="K224" s="125"/>
      <c r="L224" s="126"/>
      <c r="M224" s="126"/>
      <c r="N224" s="126"/>
      <c r="O224" s="126"/>
      <c r="P224" s="125">
        <f>SUM(H224:O224)</f>
        <v>156</v>
      </c>
      <c r="Q224" s="164"/>
    </row>
    <row r="225" spans="1:235">
      <c r="A225" s="4" t="s">
        <v>367</v>
      </c>
      <c r="B225" s="123" t="s">
        <v>372</v>
      </c>
      <c r="C225" s="124" t="s">
        <v>44</v>
      </c>
      <c r="D225" s="124">
        <v>1</v>
      </c>
      <c r="E225" s="124">
        <v>52</v>
      </c>
      <c r="F225" s="125">
        <v>1</v>
      </c>
      <c r="G225" s="125">
        <f>+D225*F225</f>
        <v>1</v>
      </c>
      <c r="H225" s="125">
        <f>+E225*G225</f>
        <v>52</v>
      </c>
      <c r="I225" s="125"/>
      <c r="J225" s="125"/>
      <c r="K225" s="125"/>
      <c r="L225" s="126"/>
      <c r="M225" s="126"/>
      <c r="N225" s="126"/>
      <c r="O225" s="126"/>
      <c r="P225" s="125">
        <f>SUM(H225:O225)</f>
        <v>52</v>
      </c>
      <c r="Q225" s="33">
        <v>2</v>
      </c>
    </row>
    <row r="226" spans="1:235">
      <c r="B226" s="123" t="s">
        <v>372</v>
      </c>
      <c r="C226" s="124" t="s">
        <v>366</v>
      </c>
      <c r="D226" s="124">
        <v>1</v>
      </c>
      <c r="E226" s="124">
        <v>52</v>
      </c>
      <c r="F226" s="125">
        <v>2</v>
      </c>
      <c r="G226" s="125">
        <f>+D226*F226</f>
        <v>2</v>
      </c>
      <c r="H226" s="125">
        <f>+E226*G226</f>
        <v>104</v>
      </c>
      <c r="I226" s="125"/>
      <c r="J226" s="125"/>
      <c r="K226" s="125"/>
      <c r="L226" s="126"/>
      <c r="M226" s="126"/>
      <c r="N226" s="126"/>
      <c r="O226" s="126"/>
      <c r="P226" s="125">
        <f>SUM(H226:O226)</f>
        <v>104</v>
      </c>
      <c r="Q226" s="159"/>
    </row>
    <row r="227" spans="1:235">
      <c r="A227" s="2" t="s">
        <v>369</v>
      </c>
      <c r="B227" s="123" t="s">
        <v>375</v>
      </c>
      <c r="C227" s="124" t="s">
        <v>166</v>
      </c>
      <c r="D227" s="124">
        <v>1</v>
      </c>
      <c r="E227" s="124">
        <v>52</v>
      </c>
      <c r="F227" s="125">
        <v>3</v>
      </c>
      <c r="G227" s="125">
        <f>+D227*F227</f>
        <v>3</v>
      </c>
      <c r="H227" s="125">
        <f>+E227*G227</f>
        <v>156</v>
      </c>
      <c r="I227" s="125"/>
      <c r="J227" s="125"/>
      <c r="K227" s="125"/>
      <c r="L227" s="126"/>
      <c r="M227" s="126"/>
      <c r="N227" s="126"/>
      <c r="O227" s="126"/>
      <c r="P227" s="125">
        <f>SUM(H227:O227)</f>
        <v>156</v>
      </c>
      <c r="Q227" s="159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</row>
    <row r="228" spans="1:235">
      <c r="A228" s="2"/>
      <c r="B228" s="123" t="s">
        <v>375</v>
      </c>
      <c r="C228" s="124" t="s">
        <v>356</v>
      </c>
      <c r="D228" s="124">
        <v>1</v>
      </c>
      <c r="E228" s="124">
        <v>52</v>
      </c>
      <c r="F228" s="125">
        <v>2</v>
      </c>
      <c r="G228" s="125">
        <f>+D228*F228</f>
        <v>2</v>
      </c>
      <c r="H228" s="125">
        <f>+E228*G228</f>
        <v>104</v>
      </c>
      <c r="I228" s="125"/>
      <c r="J228" s="125"/>
      <c r="K228" s="125"/>
      <c r="L228" s="126"/>
      <c r="M228" s="126"/>
      <c r="N228" s="126"/>
      <c r="O228" s="126"/>
      <c r="P228" s="125">
        <f>SUM(H228:O228)</f>
        <v>104</v>
      </c>
      <c r="Q228" s="159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</row>
    <row r="229" spans="1:235">
      <c r="A229" s="2" t="s">
        <v>371</v>
      </c>
      <c r="B229" s="123" t="s">
        <v>378</v>
      </c>
      <c r="C229" s="124" t="s">
        <v>379</v>
      </c>
      <c r="D229" s="124">
        <v>1</v>
      </c>
      <c r="E229" s="124">
        <v>52</v>
      </c>
      <c r="F229" s="125">
        <v>1.5</v>
      </c>
      <c r="G229" s="125">
        <f>+D229*F229</f>
        <v>1.5</v>
      </c>
      <c r="H229" s="125">
        <f>+E229*G229</f>
        <v>78</v>
      </c>
      <c r="I229" s="125"/>
      <c r="J229" s="125"/>
      <c r="K229" s="125"/>
      <c r="L229" s="126"/>
      <c r="M229" s="126"/>
      <c r="N229" s="126"/>
      <c r="O229" s="126"/>
      <c r="P229" s="125">
        <f>SUM(H229:O229)</f>
        <v>78</v>
      </c>
      <c r="Q229" s="33">
        <v>18</v>
      </c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</row>
    <row r="230" spans="1:235">
      <c r="A230" s="2" t="s">
        <v>373</v>
      </c>
      <c r="B230" s="123" t="s">
        <v>381</v>
      </c>
      <c r="C230" s="124" t="s">
        <v>309</v>
      </c>
      <c r="D230" s="124">
        <v>5</v>
      </c>
      <c r="E230" s="124">
        <v>52</v>
      </c>
      <c r="F230" s="125">
        <v>2.5</v>
      </c>
      <c r="G230" s="125">
        <f>+D230*F230</f>
        <v>12.5</v>
      </c>
      <c r="H230" s="125">
        <f>+E230*G230</f>
        <v>650</v>
      </c>
      <c r="I230" s="125">
        <f>+F230*-12</f>
        <v>-30</v>
      </c>
      <c r="J230" s="130"/>
      <c r="K230" s="130"/>
      <c r="L230" s="126"/>
      <c r="M230" s="126"/>
      <c r="N230" s="126"/>
      <c r="O230" s="126"/>
      <c r="P230" s="125">
        <f>SUM(H230:O230)</f>
        <v>620</v>
      </c>
      <c r="Q230" s="33">
        <v>86</v>
      </c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</row>
    <row r="231" spans="1:235">
      <c r="A231" s="2" t="s">
        <v>374</v>
      </c>
      <c r="B231" s="123" t="s">
        <v>383</v>
      </c>
      <c r="C231" s="124" t="s">
        <v>309</v>
      </c>
      <c r="D231" s="124">
        <v>5</v>
      </c>
      <c r="E231" s="124">
        <v>49</v>
      </c>
      <c r="F231" s="125">
        <v>3</v>
      </c>
      <c r="G231" s="125">
        <f>+D231*F231</f>
        <v>15</v>
      </c>
      <c r="H231" s="125">
        <f>+E231*G231</f>
        <v>735</v>
      </c>
      <c r="I231" s="125">
        <f>+F231*-12</f>
        <v>-36</v>
      </c>
      <c r="J231" s="130"/>
      <c r="K231" s="130"/>
      <c r="L231" s="126"/>
      <c r="M231" s="126"/>
      <c r="N231" s="126"/>
      <c r="O231" s="126"/>
      <c r="P231" s="125">
        <f>SUM(H231:O231)</f>
        <v>699</v>
      </c>
      <c r="Q231" s="33">
        <v>6</v>
      </c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</row>
    <row r="232" spans="1:235">
      <c r="A232" s="2" t="s">
        <v>376</v>
      </c>
      <c r="B232" s="123" t="s">
        <v>385</v>
      </c>
      <c r="C232" s="131" t="s">
        <v>386</v>
      </c>
      <c r="D232" s="124">
        <v>4</v>
      </c>
      <c r="E232" s="124">
        <v>52</v>
      </c>
      <c r="F232" s="125">
        <v>3.5</v>
      </c>
      <c r="G232" s="125">
        <f>+D232*F232</f>
        <v>14</v>
      </c>
      <c r="H232" s="125">
        <f>+E232*G232</f>
        <v>728</v>
      </c>
      <c r="I232" s="125">
        <f>+F232*-12</f>
        <v>-42</v>
      </c>
      <c r="J232" s="130"/>
      <c r="K232" s="130"/>
      <c r="L232" s="126"/>
      <c r="M232" s="126"/>
      <c r="N232" s="126"/>
      <c r="O232" s="126"/>
      <c r="P232" s="125">
        <f>SUM(H232:O232)</f>
        <v>686</v>
      </c>
      <c r="Q232" s="33">
        <v>24</v>
      </c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</row>
    <row r="233" spans="1:235">
      <c r="A233" s="2"/>
      <c r="B233" s="123" t="s">
        <v>385</v>
      </c>
      <c r="C233" s="124" t="s">
        <v>366</v>
      </c>
      <c r="D233" s="124">
        <v>1</v>
      </c>
      <c r="E233" s="124">
        <v>52</v>
      </c>
      <c r="F233" s="125">
        <v>1.5</v>
      </c>
      <c r="G233" s="125">
        <f>+D233*F233</f>
        <v>1.5</v>
      </c>
      <c r="H233" s="125">
        <f>+E233*G233</f>
        <v>78</v>
      </c>
      <c r="I233" s="125"/>
      <c r="J233" s="125"/>
      <c r="K233" s="125"/>
      <c r="L233" s="126"/>
      <c r="M233" s="126"/>
      <c r="N233" s="126"/>
      <c r="O233" s="126"/>
      <c r="P233" s="125">
        <f>SUM(H233:O233)</f>
        <v>78</v>
      </c>
      <c r="Q233" s="3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</row>
    <row r="234" spans="1:235">
      <c r="A234" s="2" t="s">
        <v>377</v>
      </c>
      <c r="B234" s="123" t="s">
        <v>389</v>
      </c>
      <c r="C234" s="124" t="s">
        <v>309</v>
      </c>
      <c r="D234" s="124">
        <v>5</v>
      </c>
      <c r="E234" s="124">
        <v>52</v>
      </c>
      <c r="F234" s="125">
        <v>1</v>
      </c>
      <c r="G234" s="125">
        <f>+D234*F234</f>
        <v>5</v>
      </c>
      <c r="H234" s="125">
        <f>+E234*G234</f>
        <v>260</v>
      </c>
      <c r="I234" s="125">
        <f>+F234*-12</f>
        <v>-12</v>
      </c>
      <c r="J234" s="130"/>
      <c r="K234" s="130"/>
      <c r="L234" s="126"/>
      <c r="M234" s="126"/>
      <c r="N234" s="126"/>
      <c r="O234" s="126"/>
      <c r="P234" s="125">
        <f>SUM(H234:O234)</f>
        <v>248</v>
      </c>
      <c r="Q234" s="3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</row>
    <row r="235" spans="1:235">
      <c r="A235" s="2" t="s">
        <v>380</v>
      </c>
      <c r="B235" s="123" t="s">
        <v>391</v>
      </c>
      <c r="C235" s="124" t="s">
        <v>309</v>
      </c>
      <c r="D235" s="124">
        <v>5</v>
      </c>
      <c r="E235" s="124">
        <v>52</v>
      </c>
      <c r="F235" s="125">
        <v>1</v>
      </c>
      <c r="G235" s="125">
        <f>+D235*F235</f>
        <v>5</v>
      </c>
      <c r="H235" s="125">
        <f>+E235*G235</f>
        <v>260</v>
      </c>
      <c r="I235" s="125">
        <f>+F235*-12</f>
        <v>-12</v>
      </c>
      <c r="J235" s="130"/>
      <c r="K235" s="130"/>
      <c r="L235" s="126"/>
      <c r="M235" s="126"/>
      <c r="N235" s="126"/>
      <c r="O235" s="126"/>
      <c r="P235" s="125">
        <f>SUM(H235:O235)</f>
        <v>248</v>
      </c>
      <c r="Q235" s="3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</row>
    <row r="236" spans="1:235">
      <c r="A236" s="2" t="s">
        <v>382</v>
      </c>
      <c r="B236" s="123" t="s">
        <v>393</v>
      </c>
      <c r="C236" s="124" t="s">
        <v>309</v>
      </c>
      <c r="D236" s="124">
        <v>5</v>
      </c>
      <c r="E236" s="124">
        <v>52</v>
      </c>
      <c r="F236" s="125">
        <v>1.75</v>
      </c>
      <c r="G236" s="125">
        <f>+D236*F236</f>
        <v>8.75</v>
      </c>
      <c r="H236" s="125">
        <f>+E236*G236</f>
        <v>455</v>
      </c>
      <c r="I236" s="125">
        <f>+F236*-12</f>
        <v>-21</v>
      </c>
      <c r="J236" s="130"/>
      <c r="K236" s="130"/>
      <c r="L236" s="126"/>
      <c r="M236" s="126"/>
      <c r="N236" s="126"/>
      <c r="O236" s="126"/>
      <c r="P236" s="125">
        <f>SUM(H236:O236)</f>
        <v>434</v>
      </c>
      <c r="Q236" s="3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</row>
    <row r="237" spans="1:235">
      <c r="A237" s="2" t="s">
        <v>384</v>
      </c>
      <c r="B237" s="123" t="s">
        <v>395</v>
      </c>
      <c r="C237" s="124" t="s">
        <v>292</v>
      </c>
      <c r="D237" s="124">
        <v>2</v>
      </c>
      <c r="E237" s="124">
        <v>52</v>
      </c>
      <c r="F237" s="125">
        <v>1.5</v>
      </c>
      <c r="G237" s="125">
        <f>+D237*F237</f>
        <v>3</v>
      </c>
      <c r="H237" s="125">
        <f>+E237*G237</f>
        <v>156</v>
      </c>
      <c r="I237" s="130"/>
      <c r="J237" s="130"/>
      <c r="K237" s="130"/>
      <c r="L237" s="126"/>
      <c r="M237" s="126"/>
      <c r="N237" s="126"/>
      <c r="O237" s="126"/>
      <c r="P237" s="125">
        <f>SUM(H237:O237)</f>
        <v>156</v>
      </c>
      <c r="Q237" s="3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</row>
    <row r="238" spans="1:235">
      <c r="B238" s="84"/>
      <c r="C238" s="84"/>
      <c r="H238" s="95">
        <f>SUM(H214:H237)</f>
        <v>5448.8</v>
      </c>
      <c r="I238" s="95">
        <f>SUM(I214:I237)</f>
        <v>-153</v>
      </c>
      <c r="J238" s="95">
        <f>SUM(J214:J237)</f>
        <v>0</v>
      </c>
      <c r="K238" s="95">
        <f>SUM(K214:K237)</f>
        <v>0</v>
      </c>
      <c r="L238" s="95">
        <f>SUM(L214:L237)</f>
        <v>0</v>
      </c>
      <c r="M238" s="95">
        <f>SUM(M214:M237)</f>
        <v>0</v>
      </c>
      <c r="N238" s="95">
        <f>SUM(N214:N237)</f>
        <v>0</v>
      </c>
      <c r="O238" s="95">
        <f>SUM(O214:O237)</f>
        <v>0</v>
      </c>
      <c r="P238" s="95">
        <f>SUM(P214:P237)</f>
        <v>5295.8</v>
      </c>
      <c r="Q238" s="95">
        <f>SUM(Q214:Q237)</f>
        <v>158</v>
      </c>
    </row>
    <row r="239" spans="1:235">
      <c r="A239" s="2"/>
      <c r="D239" s="1"/>
      <c r="E239" s="1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4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</row>
    <row r="240" spans="1:235">
      <c r="A240" s="2"/>
      <c r="C240" s="1"/>
      <c r="D240" s="1"/>
      <c r="E240" s="40" t="s">
        <v>396</v>
      </c>
      <c r="F240" s="132"/>
      <c r="G240" s="132"/>
      <c r="H240" s="165">
        <f>+H190+H202+H205+H209+H212+H238</f>
        <v>180395.52499999997</v>
      </c>
      <c r="I240" s="165">
        <f>+I190+I202+I205+I209+I238+I212</f>
        <v>-8264.2000000000007</v>
      </c>
      <c r="J240" s="165">
        <f>+J190+J202+J205+J209+J238+J212</f>
        <v>23119.949999999997</v>
      </c>
      <c r="K240" s="165">
        <f>+K190+K202+K205+K209+K238+K212</f>
        <v>-1164</v>
      </c>
      <c r="L240" s="165">
        <f>+L190+L202+L205+L209+L238+L212</f>
        <v>3393.6800000000003</v>
      </c>
      <c r="M240" s="165">
        <f>+M190+M202+M205+M209+M238+M212</f>
        <v>810</v>
      </c>
      <c r="N240" s="95">
        <f>+N190+N202+N205+N209+N238+N212</f>
        <v>0</v>
      </c>
      <c r="O240" s="95">
        <f>+O190+O202+O205+O209+O238+O212</f>
        <v>0</v>
      </c>
      <c r="P240" s="165">
        <f>+P190+P202+P205+P209+P212+P238</f>
        <v>198290.95499999996</v>
      </c>
      <c r="Q240" s="95">
        <f>+Q190+Q202+Q205+Q209+Q238+Q212</f>
        <v>10752</v>
      </c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</row>
    <row r="241" spans="1:235">
      <c r="A241" s="2"/>
      <c r="D241" s="5"/>
      <c r="E241" s="1"/>
      <c r="F241" s="132"/>
      <c r="G241" s="132"/>
      <c r="H241" s="132">
        <f>H240+I240</f>
        <v>172131.32499999995</v>
      </c>
      <c r="I241" s="132"/>
      <c r="J241" s="132"/>
      <c r="K241" s="132"/>
      <c r="L241" s="132"/>
      <c r="M241" s="132"/>
      <c r="N241" s="132"/>
      <c r="O241" s="132"/>
      <c r="P241" s="132"/>
      <c r="Q241" s="134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</row>
    <row r="243" spans="1:235">
      <c r="H243" s="1"/>
      <c r="I243" s="1"/>
      <c r="J243" s="1"/>
      <c r="K243" s="132"/>
    </row>
    <row r="244" spans="1:235" ht="24.75" customHeight="1">
      <c r="A244" s="2"/>
      <c r="B244" s="1"/>
      <c r="C244" s="1"/>
      <c r="D244" s="1"/>
      <c r="E244" s="3"/>
      <c r="F244" s="3"/>
      <c r="G244" s="3"/>
      <c r="H244" s="132"/>
      <c r="I244" s="132"/>
      <c r="J244" s="132"/>
      <c r="K244" s="132"/>
      <c r="L244" s="1"/>
      <c r="M244" s="1"/>
      <c r="N244" s="1"/>
      <c r="O244" s="1"/>
      <c r="P244" s="1"/>
      <c r="Q244" s="166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</row>
    <row r="245" spans="1:235">
      <c r="A245" s="2"/>
      <c r="B245" s="1"/>
      <c r="C245" s="1"/>
      <c r="D245" s="1"/>
      <c r="E245" s="2"/>
      <c r="F245" s="2"/>
      <c r="G245" s="2"/>
      <c r="H245" s="132"/>
      <c r="I245" s="132"/>
      <c r="J245" s="132"/>
      <c r="K245" s="132"/>
      <c r="L245" s="1"/>
      <c r="M245" s="1"/>
      <c r="N245" s="1"/>
      <c r="O245" s="1"/>
      <c r="P245" s="1"/>
      <c r="Q245" s="166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</row>
    <row r="246" spans="1:235">
      <c r="E246" s="2"/>
      <c r="F246" s="2"/>
      <c r="G246" s="2"/>
      <c r="H246" s="132"/>
      <c r="I246" s="132"/>
      <c r="J246" s="132"/>
      <c r="K246" s="132"/>
    </row>
  </sheetData>
  <sheetProtection password="DCA9" sheet="1" objects="1" scenarios="1"/>
  <mergeCells count="2">
    <mergeCell ref="B171:B172"/>
    <mergeCell ref="C171:C172"/>
  </mergeCells>
  <dataValidations count="1">
    <dataValidation type="list" operator="equal" allowBlank="1" showErrorMessage="1" sqref="C178 C185" xr:uid="{00000000-0002-0000-0100-000000000000}">
      <formula1>B173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75" orientation="landscape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246"/>
  <sheetViews>
    <sheetView zoomScaleNormal="100" workbookViewId="0">
      <pane xSplit="2" topLeftCell="C1" activePane="topRight" state="frozen"/>
      <selection pane="topRight" activeCell="F249" sqref="F249"/>
    </sheetView>
  </sheetViews>
  <sheetFormatPr defaultColWidth="9.140625" defaultRowHeight="15" customHeight="1"/>
  <cols>
    <col min="1" max="1" width="9.85546875" style="4" customWidth="1"/>
    <col min="2" max="2" width="40.85546875" style="5" customWidth="1"/>
    <col min="3" max="3" width="38.85546875" style="5" customWidth="1"/>
    <col min="4" max="4" width="8.140625" style="6" customWidth="1"/>
    <col min="5" max="5" width="7.7109375" style="6" customWidth="1"/>
    <col min="6" max="6" width="23.28515625" style="7" customWidth="1"/>
    <col min="7" max="7" width="11.7109375" style="7" customWidth="1"/>
    <col min="8" max="8" width="15.42578125" style="7" customWidth="1"/>
    <col min="9" max="11" width="12.7109375" style="7" customWidth="1"/>
    <col min="12" max="14" width="13" style="7" customWidth="1"/>
    <col min="15" max="15" width="9" style="8" customWidth="1"/>
    <col min="16" max="16" width="16" style="7" customWidth="1"/>
    <col min="17" max="17" width="17.7109375" style="10" customWidth="1"/>
    <col min="18" max="230" width="9.140625" style="5"/>
    <col min="16384" max="16384" width="11.5703125" customWidth="1"/>
  </cols>
  <sheetData>
    <row r="1" spans="1:235" ht="60" customHeight="1">
      <c r="B1" s="11" t="s">
        <v>397</v>
      </c>
      <c r="C1" s="11" t="s">
        <v>1</v>
      </c>
      <c r="D1" s="12" t="s">
        <v>2</v>
      </c>
      <c r="E1" s="12" t="s">
        <v>3</v>
      </c>
      <c r="F1" s="13" t="s">
        <v>4</v>
      </c>
      <c r="G1" s="13" t="s">
        <v>5</v>
      </c>
      <c r="H1" s="13" t="s">
        <v>398</v>
      </c>
      <c r="I1" s="13" t="s">
        <v>7</v>
      </c>
      <c r="J1" s="13" t="s">
        <v>8</v>
      </c>
      <c r="K1" s="13" t="s">
        <v>9</v>
      </c>
      <c r="L1" s="13" t="s">
        <v>399</v>
      </c>
      <c r="M1" s="13" t="s">
        <v>11</v>
      </c>
      <c r="N1" s="13" t="s">
        <v>12</v>
      </c>
      <c r="O1" s="13" t="s">
        <v>13</v>
      </c>
      <c r="P1" s="13" t="s">
        <v>14</v>
      </c>
      <c r="Q1" s="138" t="s">
        <v>16</v>
      </c>
    </row>
    <row r="2" spans="1:235" ht="15" customHeight="1">
      <c r="A2" s="50" t="s">
        <v>17</v>
      </c>
      <c r="B2" s="139" t="s">
        <v>18</v>
      </c>
      <c r="C2" s="140" t="s">
        <v>19</v>
      </c>
      <c r="D2" s="141">
        <v>5</v>
      </c>
      <c r="E2" s="141">
        <v>52</v>
      </c>
      <c r="F2" s="19">
        <v>13.5</v>
      </c>
      <c r="G2" s="19">
        <f>+D2*F2</f>
        <v>67.5</v>
      </c>
      <c r="H2" s="19">
        <f>G2*E2</f>
        <v>3510</v>
      </c>
      <c r="I2" s="142">
        <f>+F2*-12</f>
        <v>-162</v>
      </c>
      <c r="J2" s="19"/>
      <c r="K2" s="19"/>
      <c r="L2" s="19"/>
      <c r="M2" s="19"/>
      <c r="N2" s="19"/>
      <c r="O2" s="19"/>
      <c r="P2" s="143">
        <f>SUM(H2:O2)</f>
        <v>3348</v>
      </c>
      <c r="Q2" s="24">
        <v>150</v>
      </c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</row>
    <row r="3" spans="1:235" ht="15" customHeight="1">
      <c r="A3" s="50"/>
      <c r="B3" s="51" t="s">
        <v>18</v>
      </c>
      <c r="C3" s="52" t="s">
        <v>20</v>
      </c>
      <c r="D3" s="48">
        <v>1</v>
      </c>
      <c r="E3" s="141">
        <v>52</v>
      </c>
      <c r="F3" s="46">
        <v>3</v>
      </c>
      <c r="G3" s="46">
        <f>+D3*F3</f>
        <v>3</v>
      </c>
      <c r="H3" s="46">
        <f>G3*E3</f>
        <v>156</v>
      </c>
      <c r="I3" s="46"/>
      <c r="J3" s="46"/>
      <c r="K3" s="46"/>
      <c r="L3" s="46"/>
      <c r="M3" s="46"/>
      <c r="N3" s="46"/>
      <c r="O3" s="46"/>
      <c r="P3" s="144">
        <f>SUM(H3:O3)</f>
        <v>156</v>
      </c>
      <c r="Q3" s="31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37"/>
      <c r="HX3" s="137"/>
      <c r="HY3" s="137"/>
      <c r="HZ3" s="137"/>
      <c r="IA3" s="137"/>
    </row>
    <row r="4" spans="1:235" ht="15" customHeight="1">
      <c r="A4" s="50" t="s">
        <v>21</v>
      </c>
      <c r="B4" s="51" t="s">
        <v>400</v>
      </c>
      <c r="C4" s="52" t="s">
        <v>19</v>
      </c>
      <c r="D4" s="48">
        <v>5</v>
      </c>
      <c r="E4" s="141">
        <v>52</v>
      </c>
      <c r="F4" s="46">
        <v>6</v>
      </c>
      <c r="G4" s="46">
        <f>+D4*F4</f>
        <v>30</v>
      </c>
      <c r="H4" s="46">
        <f>G4*E4</f>
        <v>1560</v>
      </c>
      <c r="I4" s="146">
        <f>+F4*-12</f>
        <v>-72</v>
      </c>
      <c r="J4" s="46"/>
      <c r="K4" s="46"/>
      <c r="L4" s="147"/>
      <c r="M4" s="147"/>
      <c r="N4" s="147"/>
      <c r="O4" s="46"/>
      <c r="P4" s="144">
        <f>SUM(H4:O4)</f>
        <v>1488</v>
      </c>
      <c r="Q4" s="33">
        <v>60</v>
      </c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37"/>
      <c r="HX4" s="137"/>
      <c r="HY4" s="137"/>
      <c r="HZ4" s="137"/>
      <c r="IA4" s="137"/>
    </row>
    <row r="5" spans="1:235" ht="15" customHeight="1">
      <c r="A5" s="50" t="s">
        <v>23</v>
      </c>
      <c r="B5" s="51" t="s">
        <v>24</v>
      </c>
      <c r="C5" s="52" t="s">
        <v>25</v>
      </c>
      <c r="D5" s="48">
        <v>5</v>
      </c>
      <c r="E5" s="48">
        <v>52</v>
      </c>
      <c r="F5" s="46">
        <v>1</v>
      </c>
      <c r="G5" s="46">
        <f>+D5*F5</f>
        <v>5</v>
      </c>
      <c r="H5" s="46">
        <f>G5*E5</f>
        <v>260</v>
      </c>
      <c r="I5" s="146">
        <f>+F5*-12</f>
        <v>-12</v>
      </c>
      <c r="J5" s="46"/>
      <c r="K5" s="46"/>
      <c r="L5" s="147"/>
      <c r="M5" s="147"/>
      <c r="N5" s="147"/>
      <c r="O5" s="46"/>
      <c r="P5" s="144">
        <f>SUM(H5:O5)</f>
        <v>248</v>
      </c>
      <c r="Q5" s="33">
        <v>25</v>
      </c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37"/>
      <c r="HX5" s="137"/>
      <c r="HY5" s="137"/>
      <c r="HZ5" s="137"/>
      <c r="IA5" s="137"/>
    </row>
    <row r="6" spans="1:235">
      <c r="A6" s="50" t="s">
        <v>26</v>
      </c>
      <c r="B6" s="148" t="s">
        <v>27</v>
      </c>
      <c r="C6" s="52" t="s">
        <v>19</v>
      </c>
      <c r="D6" s="48">
        <v>5</v>
      </c>
      <c r="E6" s="48">
        <v>52</v>
      </c>
      <c r="F6" s="46">
        <v>5</v>
      </c>
      <c r="G6" s="46">
        <f>+D6*F6</f>
        <v>25</v>
      </c>
      <c r="H6" s="46">
        <f>G6*E6</f>
        <v>1300</v>
      </c>
      <c r="I6" s="146">
        <f>+F6*-12</f>
        <v>-60</v>
      </c>
      <c r="J6" s="46"/>
      <c r="K6" s="46"/>
      <c r="L6" s="46"/>
      <c r="M6" s="46"/>
      <c r="N6" s="46"/>
      <c r="O6" s="46"/>
      <c r="P6" s="144">
        <f>SUM(H6:O6)</f>
        <v>1240</v>
      </c>
      <c r="Q6" s="33">
        <v>60</v>
      </c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37"/>
      <c r="HX6" s="137"/>
      <c r="HY6" s="137"/>
      <c r="HZ6" s="137"/>
      <c r="IA6" s="137"/>
    </row>
    <row r="7" spans="1:235" s="1" customFormat="1" ht="14.25" customHeight="1">
      <c r="A7" s="50" t="s">
        <v>28</v>
      </c>
      <c r="B7" s="148" t="s">
        <v>29</v>
      </c>
      <c r="C7" s="52" t="s">
        <v>30</v>
      </c>
      <c r="D7" s="48">
        <v>2</v>
      </c>
      <c r="E7" s="48">
        <v>52</v>
      </c>
      <c r="F7" s="46">
        <v>1</v>
      </c>
      <c r="G7" s="46">
        <f>+D7*F7</f>
        <v>2</v>
      </c>
      <c r="H7" s="46">
        <f>G7*E7</f>
        <v>104</v>
      </c>
      <c r="I7" s="46"/>
      <c r="J7" s="46"/>
      <c r="K7" s="46"/>
      <c r="L7" s="46"/>
      <c r="M7" s="46"/>
      <c r="N7" s="46"/>
      <c r="O7" s="46"/>
      <c r="P7" s="144">
        <f>SUM(H7:O7)</f>
        <v>104</v>
      </c>
      <c r="Q7" s="63">
        <v>0</v>
      </c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37"/>
      <c r="HX7" s="137"/>
      <c r="HY7" s="137"/>
      <c r="HZ7" s="137"/>
      <c r="IA7" s="137"/>
    </row>
    <row r="8" spans="1:235" s="40" customFormat="1" ht="14.25" customHeight="1">
      <c r="A8" s="50" t="s">
        <v>31</v>
      </c>
      <c r="B8" s="51" t="s">
        <v>32</v>
      </c>
      <c r="C8" s="52" t="s">
        <v>33</v>
      </c>
      <c r="D8" s="48">
        <v>6</v>
      </c>
      <c r="E8" s="48">
        <v>52</v>
      </c>
      <c r="F8" s="46">
        <v>3</v>
      </c>
      <c r="G8" s="46">
        <f>+D8*F8</f>
        <v>18</v>
      </c>
      <c r="H8" s="46">
        <f>G8*E8</f>
        <v>936</v>
      </c>
      <c r="I8" s="146">
        <f>+F8*-12</f>
        <v>-36</v>
      </c>
      <c r="J8" s="46"/>
      <c r="K8" s="46"/>
      <c r="L8" s="46"/>
      <c r="M8" s="46"/>
      <c r="N8" s="46"/>
      <c r="O8" s="46"/>
      <c r="P8" s="144">
        <f>SUM(H8:O8)</f>
        <v>900</v>
      </c>
      <c r="Q8" s="60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37"/>
      <c r="HX8" s="137"/>
      <c r="HY8" s="137"/>
      <c r="HZ8" s="137"/>
      <c r="IA8" s="137"/>
    </row>
    <row r="9" spans="1:235" ht="30" customHeight="1">
      <c r="A9" s="50" t="s">
        <v>34</v>
      </c>
      <c r="B9" s="148" t="s">
        <v>35</v>
      </c>
      <c r="C9" s="52" t="s">
        <v>33</v>
      </c>
      <c r="D9" s="48">
        <v>6</v>
      </c>
      <c r="E9" s="48">
        <v>52</v>
      </c>
      <c r="F9" s="46">
        <v>2.5</v>
      </c>
      <c r="G9" s="46">
        <f>+D9*F9</f>
        <v>15</v>
      </c>
      <c r="H9" s="46">
        <f>G9*E9</f>
        <v>780</v>
      </c>
      <c r="I9" s="146">
        <f>+F9*-12</f>
        <v>-30</v>
      </c>
      <c r="J9" s="46"/>
      <c r="K9" s="46"/>
      <c r="L9" s="46"/>
      <c r="M9" s="46"/>
      <c r="N9" s="46"/>
      <c r="O9" s="46"/>
      <c r="P9" s="144">
        <f>SUM(H9:O9)</f>
        <v>750</v>
      </c>
      <c r="Q9" s="64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37"/>
      <c r="HX9" s="137"/>
      <c r="HY9" s="137"/>
      <c r="HZ9" s="137"/>
      <c r="IA9" s="137"/>
    </row>
    <row r="10" spans="1:235" ht="15" customHeight="1">
      <c r="A10" s="50"/>
      <c r="B10" s="51" t="s">
        <v>36</v>
      </c>
      <c r="C10" s="52" t="s">
        <v>37</v>
      </c>
      <c r="D10" s="48">
        <v>1</v>
      </c>
      <c r="E10" s="48">
        <v>52</v>
      </c>
      <c r="F10" s="46">
        <v>2.5</v>
      </c>
      <c r="G10" s="46">
        <f>+D10*F10</f>
        <v>2.5</v>
      </c>
      <c r="H10" s="46"/>
      <c r="I10" s="46"/>
      <c r="J10" s="46"/>
      <c r="K10" s="46"/>
      <c r="L10" s="46">
        <f>+D10*E10*F10</f>
        <v>130</v>
      </c>
      <c r="M10" s="146">
        <f>+G10*12</f>
        <v>30</v>
      </c>
      <c r="N10" s="46"/>
      <c r="O10" s="46"/>
      <c r="P10" s="144">
        <f>SUM(H10:O10)</f>
        <v>160</v>
      </c>
      <c r="Q10" s="64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37"/>
      <c r="HX10" s="137"/>
      <c r="HY10" s="137"/>
      <c r="HZ10" s="137"/>
      <c r="IA10" s="137"/>
    </row>
    <row r="11" spans="1:235" ht="15" customHeight="1">
      <c r="A11" s="50" t="s">
        <v>38</v>
      </c>
      <c r="B11" s="51" t="s">
        <v>39</v>
      </c>
      <c r="C11" s="52" t="s">
        <v>33</v>
      </c>
      <c r="D11" s="48">
        <v>6</v>
      </c>
      <c r="E11" s="48">
        <v>52</v>
      </c>
      <c r="F11" s="46">
        <v>3.5</v>
      </c>
      <c r="G11" s="46">
        <f>+D11*F11</f>
        <v>21</v>
      </c>
      <c r="H11" s="46">
        <f>G11*E11</f>
        <v>1092</v>
      </c>
      <c r="I11" s="146">
        <f>+F11*-12</f>
        <v>-42</v>
      </c>
      <c r="J11" s="46"/>
      <c r="K11" s="46"/>
      <c r="L11" s="46"/>
      <c r="M11" s="46"/>
      <c r="N11" s="46"/>
      <c r="O11" s="46"/>
      <c r="P11" s="144">
        <f>SUM(H11:O11)</f>
        <v>1050</v>
      </c>
      <c r="Q11" s="64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5"/>
      <c r="GG11" s="145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37"/>
      <c r="HX11" s="137"/>
      <c r="HY11" s="137"/>
      <c r="HZ11" s="137"/>
      <c r="IA11" s="137"/>
    </row>
    <row r="12" spans="1:235" ht="17.25" customHeight="1">
      <c r="A12" s="50"/>
      <c r="B12" s="51" t="s">
        <v>39</v>
      </c>
      <c r="C12" s="52" t="s">
        <v>37</v>
      </c>
      <c r="D12" s="48">
        <v>1</v>
      </c>
      <c r="E12" s="48">
        <v>52</v>
      </c>
      <c r="F12" s="46">
        <v>3.5</v>
      </c>
      <c r="G12" s="46">
        <f>+D12*F12</f>
        <v>3.5</v>
      </c>
      <c r="H12" s="46"/>
      <c r="I12" s="46"/>
      <c r="J12" s="46"/>
      <c r="K12" s="46"/>
      <c r="L12" s="46">
        <f>+D12*E12*F12</f>
        <v>182</v>
      </c>
      <c r="M12" s="146">
        <f>+G12*12</f>
        <v>42</v>
      </c>
      <c r="N12" s="46"/>
      <c r="O12" s="46"/>
      <c r="P12" s="144">
        <f>SUM(H12:O12)</f>
        <v>224</v>
      </c>
      <c r="Q12" s="64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  <c r="GD12" s="145"/>
      <c r="GE12" s="145"/>
      <c r="GF12" s="145"/>
      <c r="GG12" s="145"/>
      <c r="GH12" s="145"/>
      <c r="GI12" s="145"/>
      <c r="GJ12" s="145"/>
      <c r="GK12" s="145"/>
      <c r="GL12" s="145"/>
      <c r="GM12" s="145"/>
      <c r="GN12" s="145"/>
      <c r="GO12" s="145"/>
      <c r="GP12" s="145"/>
      <c r="GQ12" s="145"/>
      <c r="GR12" s="145"/>
      <c r="GS12" s="145"/>
      <c r="GT12" s="145"/>
      <c r="GU12" s="145"/>
      <c r="GV12" s="145"/>
      <c r="GW12" s="145"/>
      <c r="GX12" s="145"/>
      <c r="GY12" s="145"/>
      <c r="GZ12" s="145"/>
      <c r="HA12" s="145"/>
      <c r="HB12" s="145"/>
      <c r="HC12" s="145"/>
      <c r="HD12" s="145"/>
      <c r="HE12" s="145"/>
      <c r="HF12" s="145"/>
      <c r="HG12" s="145"/>
      <c r="HH12" s="145"/>
      <c r="HI12" s="145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37"/>
      <c r="HX12" s="137"/>
      <c r="HY12" s="137"/>
      <c r="HZ12" s="137"/>
      <c r="IA12" s="137"/>
    </row>
    <row r="13" spans="1:235">
      <c r="A13" s="149" t="s">
        <v>40</v>
      </c>
      <c r="B13" s="148" t="s">
        <v>41</v>
      </c>
      <c r="C13" s="52" t="s">
        <v>33</v>
      </c>
      <c r="D13" s="48">
        <v>6</v>
      </c>
      <c r="E13" s="48">
        <v>52</v>
      </c>
      <c r="F13" s="46">
        <v>2</v>
      </c>
      <c r="G13" s="46">
        <f>+D13*F13</f>
        <v>12</v>
      </c>
      <c r="H13" s="46">
        <f>G13*E13</f>
        <v>624</v>
      </c>
      <c r="I13" s="146">
        <f>+F13*-12</f>
        <v>-24</v>
      </c>
      <c r="J13" s="46"/>
      <c r="K13" s="46"/>
      <c r="L13" s="46"/>
      <c r="M13" s="46"/>
      <c r="N13" s="46"/>
      <c r="O13" s="46"/>
      <c r="P13" s="144">
        <f>SUM(H13:O13)</f>
        <v>600</v>
      </c>
      <c r="Q13" s="64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</row>
    <row r="14" spans="1:235" ht="15" customHeight="1">
      <c r="A14" s="50"/>
      <c r="B14" s="148" t="s">
        <v>41</v>
      </c>
      <c r="C14" s="52" t="s">
        <v>37</v>
      </c>
      <c r="D14" s="48">
        <v>1</v>
      </c>
      <c r="E14" s="48">
        <v>52</v>
      </c>
      <c r="F14" s="46">
        <v>2</v>
      </c>
      <c r="G14" s="46">
        <f>+D14*F14</f>
        <v>2</v>
      </c>
      <c r="H14" s="46"/>
      <c r="I14" s="46"/>
      <c r="J14" s="46"/>
      <c r="K14" s="46"/>
      <c r="L14" s="46">
        <f>+D14*E14*F14</f>
        <v>104</v>
      </c>
      <c r="M14" s="146">
        <f>+G14*12</f>
        <v>24</v>
      </c>
      <c r="N14" s="46"/>
      <c r="O14" s="46"/>
      <c r="P14" s="144">
        <f>SUM(H14:O14)</f>
        <v>128</v>
      </c>
      <c r="Q14" s="64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5"/>
      <c r="FG14" s="145"/>
      <c r="FH14" s="145"/>
      <c r="FI14" s="145"/>
      <c r="FJ14" s="145"/>
      <c r="FK14" s="145"/>
      <c r="FL14" s="145"/>
      <c r="FM14" s="145"/>
      <c r="FN14" s="145"/>
      <c r="FO14" s="145"/>
      <c r="FP14" s="145"/>
      <c r="FQ14" s="145"/>
      <c r="FR14" s="145"/>
      <c r="FS14" s="145"/>
      <c r="FT14" s="145"/>
      <c r="FU14" s="145"/>
      <c r="FV14" s="145"/>
      <c r="FW14" s="145"/>
      <c r="FX14" s="145"/>
      <c r="FY14" s="145"/>
      <c r="FZ14" s="145"/>
      <c r="GA14" s="145"/>
      <c r="GB14" s="145"/>
      <c r="GC14" s="145"/>
      <c r="GD14" s="145"/>
      <c r="GE14" s="145"/>
      <c r="GF14" s="145"/>
      <c r="GG14" s="145"/>
      <c r="GH14" s="145"/>
      <c r="GI14" s="145"/>
      <c r="GJ14" s="145"/>
      <c r="GK14" s="145"/>
      <c r="GL14" s="145"/>
      <c r="GM14" s="145"/>
      <c r="GN14" s="145"/>
      <c r="GO14" s="145"/>
      <c r="GP14" s="145"/>
      <c r="GQ14" s="145"/>
      <c r="GR14" s="145"/>
      <c r="GS14" s="145"/>
      <c r="GT14" s="145"/>
      <c r="GU14" s="145"/>
      <c r="GV14" s="145"/>
      <c r="GW14" s="145"/>
      <c r="GX14" s="145"/>
      <c r="GY14" s="145"/>
      <c r="GZ14" s="145"/>
      <c r="HA14" s="145"/>
      <c r="HB14" s="145"/>
      <c r="HC14" s="145"/>
      <c r="HD14" s="145"/>
      <c r="HE14" s="145"/>
      <c r="HF14" s="145"/>
      <c r="HG14" s="145"/>
      <c r="HH14" s="145"/>
      <c r="HI14" s="145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37"/>
      <c r="HX14" s="137"/>
      <c r="HY14" s="137"/>
      <c r="HZ14" s="137"/>
      <c r="IA14" s="137"/>
    </row>
    <row r="15" spans="1:235" ht="15" customHeight="1">
      <c r="A15" s="50" t="s">
        <v>42</v>
      </c>
      <c r="B15" s="148" t="s">
        <v>43</v>
      </c>
      <c r="C15" s="52" t="s">
        <v>44</v>
      </c>
      <c r="D15" s="48">
        <v>1</v>
      </c>
      <c r="E15" s="48">
        <v>52</v>
      </c>
      <c r="F15" s="46">
        <v>3</v>
      </c>
      <c r="G15" s="46">
        <f>+D15*F15</f>
        <v>3</v>
      </c>
      <c r="H15" s="46">
        <f>G15*E15</f>
        <v>156</v>
      </c>
      <c r="I15" s="46"/>
      <c r="J15" s="46"/>
      <c r="K15" s="46"/>
      <c r="L15" s="46"/>
      <c r="M15" s="46"/>
      <c r="N15" s="46"/>
      <c r="O15" s="46"/>
      <c r="P15" s="144">
        <f>SUM(H15:O15)</f>
        <v>156</v>
      </c>
      <c r="Q15" s="64">
        <v>160</v>
      </c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37"/>
      <c r="HX15" s="137"/>
      <c r="HY15" s="137"/>
      <c r="HZ15" s="137"/>
      <c r="IA15" s="137"/>
    </row>
    <row r="16" spans="1:235" ht="15" customHeight="1">
      <c r="A16" s="50"/>
      <c r="B16" s="148" t="s">
        <v>43</v>
      </c>
      <c r="C16" s="52" t="s">
        <v>45</v>
      </c>
      <c r="D16" s="48">
        <v>5</v>
      </c>
      <c r="E16" s="48">
        <v>52</v>
      </c>
      <c r="F16" s="46">
        <v>4</v>
      </c>
      <c r="G16" s="46">
        <f>+D16*F16</f>
        <v>20</v>
      </c>
      <c r="H16" s="46">
        <f>G16*E16</f>
        <v>1040</v>
      </c>
      <c r="I16" s="146">
        <f>+F16*-12</f>
        <v>-48</v>
      </c>
      <c r="J16" s="46"/>
      <c r="K16" s="46"/>
      <c r="L16" s="46"/>
      <c r="M16" s="46"/>
      <c r="N16" s="46"/>
      <c r="O16" s="46"/>
      <c r="P16" s="144">
        <f>SUM(H16:O16)</f>
        <v>992</v>
      </c>
      <c r="Q16" s="64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37"/>
      <c r="HX16" s="137"/>
      <c r="HY16" s="137"/>
      <c r="HZ16" s="137"/>
      <c r="IA16" s="137"/>
    </row>
    <row r="17" spans="1:235" ht="30" customHeight="1">
      <c r="A17" s="2" t="s">
        <v>46</v>
      </c>
      <c r="B17" s="34" t="s">
        <v>47</v>
      </c>
      <c r="C17" s="28" t="s">
        <v>33</v>
      </c>
      <c r="D17" s="29">
        <v>6</v>
      </c>
      <c r="E17" s="29">
        <v>52</v>
      </c>
      <c r="F17" s="30">
        <v>2.5</v>
      </c>
      <c r="G17" s="30">
        <f>+D17*F17</f>
        <v>15</v>
      </c>
      <c r="H17" s="30">
        <f>G17*E17</f>
        <v>780</v>
      </c>
      <c r="I17" s="44">
        <f>+F17*-12</f>
        <v>-30</v>
      </c>
      <c r="J17" s="30"/>
      <c r="K17" s="30"/>
      <c r="L17" s="30"/>
      <c r="M17" s="30"/>
      <c r="N17" s="30"/>
      <c r="O17" s="30"/>
      <c r="P17" s="91">
        <f>SUM(H17:O17)</f>
        <v>750</v>
      </c>
      <c r="Q17" s="64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</row>
    <row r="18" spans="1:235" ht="15" customHeight="1">
      <c r="B18" s="27" t="s">
        <v>48</v>
      </c>
      <c r="C18" s="28" t="s">
        <v>37</v>
      </c>
      <c r="D18" s="29">
        <v>1</v>
      </c>
      <c r="E18" s="29">
        <v>52</v>
      </c>
      <c r="F18" s="30">
        <v>2.5</v>
      </c>
      <c r="G18" s="30">
        <f>+D18*F18</f>
        <v>2.5</v>
      </c>
      <c r="H18" s="30"/>
      <c r="I18" s="30"/>
      <c r="J18" s="30"/>
      <c r="K18" s="30"/>
      <c r="L18" s="30">
        <f>+D18*E18*F18</f>
        <v>130</v>
      </c>
      <c r="M18" s="44">
        <f>+G18*12</f>
        <v>30</v>
      </c>
      <c r="N18" s="30"/>
      <c r="O18" s="30"/>
      <c r="P18" s="91">
        <f>SUM(H18:O18)</f>
        <v>160</v>
      </c>
      <c r="Q18" s="43"/>
    </row>
    <row r="19" spans="1:235" ht="15" customHeight="1">
      <c r="A19" s="2" t="s">
        <v>49</v>
      </c>
      <c r="B19" s="27" t="s">
        <v>50</v>
      </c>
      <c r="C19" s="28" t="s">
        <v>19</v>
      </c>
      <c r="D19" s="29">
        <v>5</v>
      </c>
      <c r="E19" s="29">
        <v>52</v>
      </c>
      <c r="F19" s="30">
        <v>8</v>
      </c>
      <c r="G19" s="30">
        <f>+D19*F19</f>
        <v>40</v>
      </c>
      <c r="H19" s="30">
        <f>G19*E19</f>
        <v>2080</v>
      </c>
      <c r="I19" s="44">
        <f>+F19*-12</f>
        <v>-96</v>
      </c>
      <c r="J19" s="30"/>
      <c r="K19" s="30"/>
      <c r="L19" s="32"/>
      <c r="M19" s="32"/>
      <c r="N19" s="32"/>
      <c r="O19" s="30"/>
      <c r="P19" s="91">
        <f>SUM(H19:O19)</f>
        <v>1984</v>
      </c>
      <c r="Q19" s="33">
        <v>150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</row>
    <row r="20" spans="1:235" ht="15" customHeight="1">
      <c r="A20" s="2" t="s">
        <v>51</v>
      </c>
      <c r="B20" s="27" t="s">
        <v>52</v>
      </c>
      <c r="C20" s="28" t="s">
        <v>19</v>
      </c>
      <c r="D20" s="29">
        <v>5</v>
      </c>
      <c r="E20" s="29">
        <v>52</v>
      </c>
      <c r="F20" s="30">
        <v>6</v>
      </c>
      <c r="G20" s="30">
        <f>+D20*F20</f>
        <v>30</v>
      </c>
      <c r="H20" s="30">
        <f>G20*E20</f>
        <v>1560</v>
      </c>
      <c r="I20" s="44">
        <f>+F20*-12</f>
        <v>-72</v>
      </c>
      <c r="J20" s="30"/>
      <c r="K20" s="30"/>
      <c r="L20" s="30"/>
      <c r="M20" s="30"/>
      <c r="N20" s="30"/>
      <c r="O20" s="30"/>
      <c r="P20" s="91">
        <f>SUM(H20:O20)</f>
        <v>1488</v>
      </c>
      <c r="Q20" s="33">
        <v>60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</row>
    <row r="21" spans="1:235" ht="15" customHeight="1">
      <c r="A21" s="2"/>
      <c r="B21" s="27" t="s">
        <v>52</v>
      </c>
      <c r="C21" s="28" t="s">
        <v>20</v>
      </c>
      <c r="D21" s="29">
        <v>1</v>
      </c>
      <c r="E21" s="29">
        <v>52</v>
      </c>
      <c r="F21" s="30">
        <v>6</v>
      </c>
      <c r="G21" s="30">
        <f>+D21*F21</f>
        <v>6</v>
      </c>
      <c r="H21" s="30">
        <f>G21*E21</f>
        <v>312</v>
      </c>
      <c r="I21" s="30"/>
      <c r="J21" s="30"/>
      <c r="K21" s="30"/>
      <c r="L21" s="30"/>
      <c r="M21" s="30"/>
      <c r="N21" s="30"/>
      <c r="O21" s="32"/>
      <c r="P21" s="91">
        <f>SUM(H21:O21)</f>
        <v>312</v>
      </c>
      <c r="Q21" s="33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</row>
    <row r="22" spans="1:235" ht="15" customHeight="1">
      <c r="A22" s="2"/>
      <c r="B22" s="27" t="s">
        <v>52</v>
      </c>
      <c r="C22" s="28" t="s">
        <v>37</v>
      </c>
      <c r="D22" s="29">
        <v>1</v>
      </c>
      <c r="E22" s="29">
        <v>52</v>
      </c>
      <c r="F22" s="30">
        <v>6</v>
      </c>
      <c r="G22" s="30">
        <f>+D22*F22</f>
        <v>6</v>
      </c>
      <c r="H22" s="30"/>
      <c r="I22" s="30"/>
      <c r="J22" s="30"/>
      <c r="K22" s="30"/>
      <c r="L22" s="30">
        <f>+D22*E22*F22</f>
        <v>312</v>
      </c>
      <c r="M22" s="44">
        <f>+G22*12</f>
        <v>72</v>
      </c>
      <c r="N22" s="30"/>
      <c r="O22" s="30"/>
      <c r="P22" s="91">
        <f>SUM(H22:O22)</f>
        <v>384</v>
      </c>
      <c r="Q22" s="33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</row>
    <row r="23" spans="1:235">
      <c r="A23" s="2" t="s">
        <v>53</v>
      </c>
      <c r="B23" s="45" t="s">
        <v>54</v>
      </c>
      <c r="C23" s="28" t="s">
        <v>19</v>
      </c>
      <c r="D23" s="29">
        <v>5</v>
      </c>
      <c r="E23" s="29">
        <v>52</v>
      </c>
      <c r="F23" s="30">
        <v>1</v>
      </c>
      <c r="G23" s="30">
        <f>+F23*5</f>
        <v>5</v>
      </c>
      <c r="H23" s="30">
        <f>G23*E23</f>
        <v>260</v>
      </c>
      <c r="I23" s="44">
        <f>+F23*-12</f>
        <v>-12</v>
      </c>
      <c r="J23" s="30"/>
      <c r="K23" s="30"/>
      <c r="L23" s="32"/>
      <c r="M23" s="32"/>
      <c r="N23" s="32"/>
      <c r="O23" s="30"/>
      <c r="P23" s="91">
        <f>SUM(H23:O23)</f>
        <v>248</v>
      </c>
      <c r="Q23" s="33">
        <v>25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</row>
    <row r="24" spans="1:235">
      <c r="A24" s="2" t="s">
        <v>55</v>
      </c>
      <c r="B24" s="27" t="s">
        <v>56</v>
      </c>
      <c r="C24" s="28" t="s">
        <v>19</v>
      </c>
      <c r="D24" s="29">
        <v>5</v>
      </c>
      <c r="E24" s="29">
        <v>47.67</v>
      </c>
      <c r="F24" s="30">
        <v>2</v>
      </c>
      <c r="G24" s="30">
        <f>+F24*5</f>
        <v>10</v>
      </c>
      <c r="H24" s="30">
        <f>G24*E24</f>
        <v>476.70000000000005</v>
      </c>
      <c r="I24" s="44">
        <f>+F24*-12</f>
        <v>-24</v>
      </c>
      <c r="J24" s="30"/>
      <c r="K24" s="30"/>
      <c r="L24" s="32"/>
      <c r="M24" s="32"/>
      <c r="N24" s="32"/>
      <c r="O24" s="30"/>
      <c r="P24" s="91">
        <f>SUM(H24:O24)</f>
        <v>452.70000000000005</v>
      </c>
      <c r="Q24" s="33">
        <v>12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</row>
    <row r="25" spans="1:235">
      <c r="A25" s="2" t="s">
        <v>57</v>
      </c>
      <c r="B25" s="45" t="s">
        <v>58</v>
      </c>
      <c r="C25" s="28" t="s">
        <v>19</v>
      </c>
      <c r="D25" s="29">
        <v>5</v>
      </c>
      <c r="E25" s="29">
        <v>47.67</v>
      </c>
      <c r="F25" s="30">
        <v>1</v>
      </c>
      <c r="G25" s="30">
        <f>+D25*F25</f>
        <v>5</v>
      </c>
      <c r="H25" s="30">
        <f>G25*E25</f>
        <v>238.35000000000002</v>
      </c>
      <c r="I25" s="44">
        <f>+F25*-12</f>
        <v>-12</v>
      </c>
      <c r="J25" s="30"/>
      <c r="K25" s="30"/>
      <c r="L25" s="32"/>
      <c r="M25" s="32"/>
      <c r="N25" s="32"/>
      <c r="O25" s="30"/>
      <c r="P25" s="91">
        <f>SUM(H25:O25)</f>
        <v>226.35000000000002</v>
      </c>
      <c r="Q25" s="33">
        <v>19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</row>
    <row r="26" spans="1:235">
      <c r="A26" s="149" t="s">
        <v>59</v>
      </c>
      <c r="B26" s="151" t="s">
        <v>60</v>
      </c>
      <c r="C26" s="52" t="s">
        <v>19</v>
      </c>
      <c r="D26" s="48">
        <v>5</v>
      </c>
      <c r="E26" s="48">
        <v>52</v>
      </c>
      <c r="F26" s="46">
        <v>1</v>
      </c>
      <c r="G26" s="46">
        <f>+D26*F26</f>
        <v>5</v>
      </c>
      <c r="H26" s="46">
        <f>G26*E26</f>
        <v>260</v>
      </c>
      <c r="I26" s="146">
        <f>+F26*-12</f>
        <v>-12</v>
      </c>
      <c r="J26" s="46"/>
      <c r="K26" s="46"/>
      <c r="L26" s="147"/>
      <c r="M26" s="147"/>
      <c r="N26" s="147"/>
      <c r="O26" s="46"/>
      <c r="P26" s="144">
        <f>SUM(H26:O26)</f>
        <v>248</v>
      </c>
      <c r="Q26" s="33">
        <v>24</v>
      </c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</row>
    <row r="27" spans="1:235" ht="15" customHeight="1">
      <c r="A27" s="149" t="s">
        <v>61</v>
      </c>
      <c r="B27" s="151" t="s">
        <v>62</v>
      </c>
      <c r="C27" s="52" t="s">
        <v>19</v>
      </c>
      <c r="D27" s="48">
        <v>5</v>
      </c>
      <c r="E27" s="48">
        <v>47.67</v>
      </c>
      <c r="F27" s="46">
        <v>1.5</v>
      </c>
      <c r="G27" s="46">
        <f>+D27*F27</f>
        <v>7.5</v>
      </c>
      <c r="H27" s="46">
        <f>G27*E27</f>
        <v>357.52500000000003</v>
      </c>
      <c r="I27" s="146">
        <f>+F27*-12</f>
        <v>-18</v>
      </c>
      <c r="J27" s="46"/>
      <c r="K27" s="46"/>
      <c r="L27" s="147"/>
      <c r="M27" s="147"/>
      <c r="N27" s="147"/>
      <c r="O27" s="46"/>
      <c r="P27" s="144">
        <f>SUM(H27:O27)</f>
        <v>339.52500000000003</v>
      </c>
      <c r="Q27" s="33">
        <v>36</v>
      </c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</row>
    <row r="28" spans="1:235" ht="15" customHeight="1">
      <c r="A28" s="50" t="s">
        <v>63</v>
      </c>
      <c r="B28" s="151" t="s">
        <v>64</v>
      </c>
      <c r="C28" s="52"/>
      <c r="D28" s="48"/>
      <c r="E28" s="48">
        <v>0</v>
      </c>
      <c r="F28" s="46">
        <v>0</v>
      </c>
      <c r="G28" s="46">
        <f>+D28*F28</f>
        <v>0</v>
      </c>
      <c r="H28" s="46">
        <f>G28*E28</f>
        <v>0</v>
      </c>
      <c r="I28" s="146">
        <f>+F28*-12</f>
        <v>0</v>
      </c>
      <c r="J28" s="46"/>
      <c r="K28" s="46"/>
      <c r="L28" s="147"/>
      <c r="M28" s="147"/>
      <c r="N28" s="147"/>
      <c r="O28" s="147"/>
      <c r="P28" s="144">
        <f>SUM(H28:O28)</f>
        <v>0</v>
      </c>
      <c r="Q28" s="33">
        <v>12</v>
      </c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45"/>
      <c r="FU28" s="145"/>
      <c r="FV28" s="145"/>
      <c r="FW28" s="145"/>
      <c r="FX28" s="145"/>
      <c r="FY28" s="145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5"/>
      <c r="GW28" s="145"/>
      <c r="GX28" s="145"/>
      <c r="GY28" s="145"/>
      <c r="GZ28" s="145"/>
      <c r="HA28" s="145"/>
      <c r="HB28" s="145"/>
      <c r="HC28" s="145"/>
      <c r="HD28" s="145"/>
      <c r="HE28" s="145"/>
      <c r="HF28" s="145"/>
      <c r="HG28" s="145"/>
      <c r="HH28" s="145"/>
      <c r="HI28" s="145"/>
      <c r="HJ28" s="145"/>
      <c r="HK28" s="145"/>
      <c r="HL28" s="145"/>
      <c r="HM28" s="145"/>
      <c r="HN28" s="145"/>
      <c r="HO28" s="145"/>
      <c r="HP28" s="145"/>
      <c r="HQ28" s="145"/>
      <c r="HR28" s="145"/>
      <c r="HS28" s="145"/>
      <c r="HT28" s="145"/>
      <c r="HU28" s="145"/>
      <c r="HV28" s="145"/>
      <c r="HW28" s="137"/>
      <c r="HX28" s="137"/>
      <c r="HY28" s="137"/>
      <c r="HZ28" s="137"/>
      <c r="IA28" s="137"/>
    </row>
    <row r="29" spans="1:235" s="40" customFormat="1" ht="15" customHeight="1">
      <c r="A29" s="149" t="s">
        <v>65</v>
      </c>
      <c r="B29" s="151" t="s">
        <v>66</v>
      </c>
      <c r="C29" s="52" t="s">
        <v>19</v>
      </c>
      <c r="D29" s="48">
        <v>5</v>
      </c>
      <c r="E29" s="48">
        <v>47.67</v>
      </c>
      <c r="F29" s="46">
        <v>1.6</v>
      </c>
      <c r="G29" s="46">
        <f>+D29*F29</f>
        <v>8</v>
      </c>
      <c r="H29" s="46">
        <f>G29*E29</f>
        <v>381.36</v>
      </c>
      <c r="I29" s="146">
        <f>+F29*-12</f>
        <v>-19.200000000000003</v>
      </c>
      <c r="J29" s="46"/>
      <c r="K29" s="46"/>
      <c r="L29" s="147"/>
      <c r="M29" s="147"/>
      <c r="N29" s="147"/>
      <c r="O29" s="147"/>
      <c r="P29" s="144">
        <f>SUM(H29:O29)</f>
        <v>362.16</v>
      </c>
      <c r="Q29" s="33">
        <v>14</v>
      </c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50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</row>
    <row r="30" spans="1:235" ht="15" customHeight="1">
      <c r="A30" s="50" t="s">
        <v>67</v>
      </c>
      <c r="B30" s="151" t="s">
        <v>68</v>
      </c>
      <c r="C30" s="52"/>
      <c r="D30" s="48"/>
      <c r="E30" s="48">
        <v>0</v>
      </c>
      <c r="F30" s="46">
        <v>0</v>
      </c>
      <c r="G30" s="46">
        <f>+D30*F30</f>
        <v>0</v>
      </c>
      <c r="H30" s="46">
        <f>G30*E30</f>
        <v>0</v>
      </c>
      <c r="I30" s="146">
        <f>+F30*-12</f>
        <v>0</v>
      </c>
      <c r="J30" s="46"/>
      <c r="K30" s="46"/>
      <c r="L30" s="147"/>
      <c r="M30" s="147"/>
      <c r="N30" s="147"/>
      <c r="O30" s="147"/>
      <c r="P30" s="144">
        <f>SUM(H30:O30)</f>
        <v>0</v>
      </c>
      <c r="Q30" s="33">
        <v>42</v>
      </c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5"/>
      <c r="HQ30" s="145"/>
      <c r="HR30" s="145"/>
      <c r="HS30" s="145"/>
      <c r="HT30" s="145"/>
      <c r="HU30" s="145"/>
      <c r="HV30" s="145"/>
      <c r="HW30" s="137"/>
      <c r="HX30" s="137"/>
      <c r="HY30" s="137"/>
      <c r="HZ30" s="137"/>
      <c r="IA30" s="137"/>
    </row>
    <row r="31" spans="1:235" ht="15" customHeight="1">
      <c r="A31" s="149" t="s">
        <v>69</v>
      </c>
      <c r="B31" s="151" t="s">
        <v>70</v>
      </c>
      <c r="C31" s="52" t="s">
        <v>19</v>
      </c>
      <c r="D31" s="48">
        <v>5</v>
      </c>
      <c r="E31" s="48">
        <v>47.67</v>
      </c>
      <c r="F31" s="46">
        <v>2</v>
      </c>
      <c r="G31" s="46">
        <f>+D31*F31</f>
        <v>10</v>
      </c>
      <c r="H31" s="46">
        <f>G31*E31</f>
        <v>476.70000000000005</v>
      </c>
      <c r="I31" s="146">
        <f>+F31*-12</f>
        <v>-24</v>
      </c>
      <c r="J31" s="46"/>
      <c r="K31" s="46"/>
      <c r="L31" s="147"/>
      <c r="M31" s="147"/>
      <c r="N31" s="147"/>
      <c r="O31" s="46"/>
      <c r="P31" s="144">
        <f>SUM(H31:O31)</f>
        <v>452.70000000000005</v>
      </c>
      <c r="Q31" s="33">
        <v>40</v>
      </c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</row>
    <row r="32" spans="1:235">
      <c r="A32" s="149" t="s">
        <v>71</v>
      </c>
      <c r="B32" s="151" t="s">
        <v>72</v>
      </c>
      <c r="C32" s="52"/>
      <c r="D32" s="48"/>
      <c r="E32" s="48"/>
      <c r="F32" s="46"/>
      <c r="G32" s="46"/>
      <c r="H32" s="46"/>
      <c r="I32" s="46"/>
      <c r="J32" s="46"/>
      <c r="K32" s="46"/>
      <c r="L32" s="147"/>
      <c r="M32" s="147"/>
      <c r="N32" s="147"/>
      <c r="O32" s="46"/>
      <c r="P32" s="46"/>
      <c r="Q32" s="19">
        <v>12</v>
      </c>
      <c r="R32" s="83"/>
      <c r="S32" s="39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</row>
    <row r="33" spans="1:235" ht="15" customHeight="1">
      <c r="A33" s="50" t="s">
        <v>73</v>
      </c>
      <c r="B33" s="151" t="s">
        <v>74</v>
      </c>
      <c r="C33" s="52" t="s">
        <v>19</v>
      </c>
      <c r="D33" s="48">
        <v>5</v>
      </c>
      <c r="E33" s="147">
        <v>48</v>
      </c>
      <c r="F33" s="46">
        <v>1</v>
      </c>
      <c r="G33" s="46">
        <f>+D33*F33</f>
        <v>5</v>
      </c>
      <c r="H33" s="46">
        <f>G33*E33</f>
        <v>240</v>
      </c>
      <c r="I33" s="146">
        <f>+F33*-12</f>
        <v>-12</v>
      </c>
      <c r="J33" s="46"/>
      <c r="K33" s="46"/>
      <c r="L33" s="147"/>
      <c r="M33" s="147"/>
      <c r="N33" s="147"/>
      <c r="O33" s="46"/>
      <c r="P33" s="144">
        <f>SUM(H33:O33)</f>
        <v>228</v>
      </c>
      <c r="Q33" s="33">
        <v>22</v>
      </c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</row>
    <row r="34" spans="1:235" ht="15" customHeight="1">
      <c r="A34" s="50" t="s">
        <v>75</v>
      </c>
      <c r="B34" s="151" t="s">
        <v>76</v>
      </c>
      <c r="C34" s="52" t="s">
        <v>19</v>
      </c>
      <c r="D34" s="48">
        <v>5</v>
      </c>
      <c r="E34" s="147">
        <v>47.67</v>
      </c>
      <c r="F34" s="46">
        <v>2</v>
      </c>
      <c r="G34" s="46">
        <f>+D34*F34</f>
        <v>10</v>
      </c>
      <c r="H34" s="46">
        <f>G34*E34</f>
        <v>476.70000000000005</v>
      </c>
      <c r="I34" s="146">
        <f>+F34*-12</f>
        <v>-24</v>
      </c>
      <c r="J34" s="46"/>
      <c r="K34" s="46"/>
      <c r="L34" s="147"/>
      <c r="M34" s="147"/>
      <c r="N34" s="147"/>
      <c r="O34" s="46"/>
      <c r="P34" s="144">
        <f>SUM(H34:O34)</f>
        <v>452.70000000000005</v>
      </c>
      <c r="Q34" s="33">
        <v>77</v>
      </c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145"/>
      <c r="FG34" s="145"/>
      <c r="FH34" s="145"/>
      <c r="FI34" s="145"/>
      <c r="FJ34" s="145"/>
      <c r="FK34" s="145"/>
      <c r="FL34" s="145"/>
      <c r="FM34" s="145"/>
      <c r="FN34" s="145"/>
      <c r="FO34" s="145"/>
      <c r="FP34" s="145"/>
      <c r="FQ34" s="145"/>
      <c r="FR34" s="145"/>
      <c r="FS34" s="145"/>
      <c r="FT34" s="145"/>
      <c r="FU34" s="145"/>
      <c r="FV34" s="145"/>
      <c r="FW34" s="145"/>
      <c r="FX34" s="145"/>
      <c r="FY34" s="145"/>
      <c r="FZ34" s="145"/>
      <c r="GA34" s="145"/>
      <c r="GB34" s="145"/>
      <c r="GC34" s="145"/>
      <c r="GD34" s="145"/>
      <c r="GE34" s="145"/>
      <c r="GF34" s="145"/>
      <c r="GG34" s="145"/>
      <c r="GH34" s="145"/>
      <c r="GI34" s="145"/>
      <c r="GJ34" s="145"/>
      <c r="GK34" s="145"/>
      <c r="GL34" s="145"/>
      <c r="GM34" s="145"/>
      <c r="GN34" s="145"/>
      <c r="GO34" s="145"/>
      <c r="GP34" s="145"/>
      <c r="GQ34" s="145"/>
      <c r="GR34" s="145"/>
      <c r="GS34" s="145"/>
      <c r="GT34" s="145"/>
      <c r="GU34" s="145"/>
      <c r="GV34" s="145"/>
      <c r="GW34" s="145"/>
      <c r="GX34" s="145"/>
      <c r="GY34" s="145"/>
      <c r="GZ34" s="145"/>
      <c r="HA34" s="145"/>
      <c r="HB34" s="145"/>
      <c r="HC34" s="145"/>
      <c r="HD34" s="145"/>
      <c r="HE34" s="145"/>
      <c r="HF34" s="145"/>
      <c r="HG34" s="145"/>
      <c r="HH34" s="145"/>
      <c r="HI34" s="145"/>
      <c r="HJ34" s="145"/>
      <c r="HK34" s="145"/>
      <c r="HL34" s="145"/>
      <c r="HM34" s="145"/>
      <c r="HN34" s="145"/>
      <c r="HO34" s="145"/>
      <c r="HP34" s="145"/>
      <c r="HQ34" s="145"/>
      <c r="HR34" s="145"/>
      <c r="HS34" s="145"/>
      <c r="HT34" s="145"/>
      <c r="HU34" s="145"/>
      <c r="HV34" s="145"/>
      <c r="HW34" s="137"/>
      <c r="HX34" s="137"/>
      <c r="HY34" s="137"/>
      <c r="HZ34" s="137"/>
      <c r="IA34" s="137"/>
    </row>
    <row r="35" spans="1:235" ht="15" customHeight="1">
      <c r="A35" s="50" t="s">
        <v>77</v>
      </c>
      <c r="B35" s="51" t="s">
        <v>78</v>
      </c>
      <c r="C35" s="52" t="s">
        <v>19</v>
      </c>
      <c r="D35" s="48">
        <v>5</v>
      </c>
      <c r="E35" s="48">
        <v>47.67</v>
      </c>
      <c r="F35" s="46">
        <v>2</v>
      </c>
      <c r="G35" s="46">
        <f>+D35*F35</f>
        <v>10</v>
      </c>
      <c r="H35" s="46">
        <f>G35*E35</f>
        <v>476.70000000000005</v>
      </c>
      <c r="I35" s="146">
        <f>+F35*-12</f>
        <v>-24</v>
      </c>
      <c r="J35" s="46"/>
      <c r="K35" s="46"/>
      <c r="L35" s="147"/>
      <c r="M35" s="147"/>
      <c r="N35" s="147"/>
      <c r="O35" s="46"/>
      <c r="P35" s="144">
        <f>SUM(H35:O35)</f>
        <v>452.70000000000005</v>
      </c>
      <c r="Q35" s="33">
        <v>44</v>
      </c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5"/>
      <c r="FP35" s="145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5"/>
      <c r="GG35" s="145"/>
      <c r="GH35" s="145"/>
      <c r="GI35" s="145"/>
      <c r="GJ35" s="145"/>
      <c r="GK35" s="145"/>
      <c r="GL35" s="145"/>
      <c r="GM35" s="145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5"/>
      <c r="HE35" s="145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37"/>
      <c r="HX35" s="137"/>
      <c r="HY35" s="137"/>
      <c r="HZ35" s="137"/>
      <c r="IA35" s="137"/>
    </row>
    <row r="36" spans="1:235" ht="15" customHeight="1">
      <c r="A36" s="50" t="s">
        <v>79</v>
      </c>
      <c r="B36" s="51" t="s">
        <v>80</v>
      </c>
      <c r="C36" s="52" t="s">
        <v>19</v>
      </c>
      <c r="D36" s="48">
        <v>5</v>
      </c>
      <c r="E36" s="48">
        <v>47.67</v>
      </c>
      <c r="F36" s="46">
        <v>2</v>
      </c>
      <c r="G36" s="46">
        <f>+D36*F36</f>
        <v>10</v>
      </c>
      <c r="H36" s="46">
        <f>G36*E36</f>
        <v>476.70000000000005</v>
      </c>
      <c r="I36" s="146">
        <f>+F36*-12</f>
        <v>-24</v>
      </c>
      <c r="J36" s="46"/>
      <c r="K36" s="46"/>
      <c r="L36" s="147"/>
      <c r="M36" s="147"/>
      <c r="N36" s="147"/>
      <c r="O36" s="46"/>
      <c r="P36" s="144">
        <f>SUM(H36:O36)</f>
        <v>452.70000000000005</v>
      </c>
      <c r="Q36" s="33">
        <v>22</v>
      </c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45"/>
      <c r="DV36" s="145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145"/>
      <c r="FG36" s="145"/>
      <c r="FH36" s="145"/>
      <c r="FI36" s="145"/>
      <c r="FJ36" s="145"/>
      <c r="FK36" s="145"/>
      <c r="FL36" s="145"/>
      <c r="FM36" s="145"/>
      <c r="FN36" s="145"/>
      <c r="FO36" s="145"/>
      <c r="FP36" s="145"/>
      <c r="FQ36" s="145"/>
      <c r="FR36" s="145"/>
      <c r="FS36" s="145"/>
      <c r="FT36" s="145"/>
      <c r="FU36" s="145"/>
      <c r="FV36" s="145"/>
      <c r="FW36" s="145"/>
      <c r="FX36" s="145"/>
      <c r="FY36" s="145"/>
      <c r="FZ36" s="145"/>
      <c r="GA36" s="145"/>
      <c r="GB36" s="145"/>
      <c r="GC36" s="145"/>
      <c r="GD36" s="145"/>
      <c r="GE36" s="145"/>
      <c r="GF36" s="145"/>
      <c r="GG36" s="145"/>
      <c r="GH36" s="145"/>
      <c r="GI36" s="145"/>
      <c r="GJ36" s="145"/>
      <c r="GK36" s="145"/>
      <c r="GL36" s="145"/>
      <c r="GM36" s="145"/>
      <c r="GN36" s="145"/>
      <c r="GO36" s="145"/>
      <c r="GP36" s="145"/>
      <c r="GQ36" s="145"/>
      <c r="GR36" s="145"/>
      <c r="GS36" s="145"/>
      <c r="GT36" s="145"/>
      <c r="GU36" s="145"/>
      <c r="GV36" s="145"/>
      <c r="GW36" s="145"/>
      <c r="GX36" s="145"/>
      <c r="GY36" s="145"/>
      <c r="GZ36" s="145"/>
      <c r="HA36" s="145"/>
      <c r="HB36" s="145"/>
      <c r="HC36" s="145"/>
      <c r="HD36" s="145"/>
      <c r="HE36" s="145"/>
      <c r="HF36" s="145"/>
      <c r="HG36" s="145"/>
      <c r="HH36" s="145"/>
      <c r="HI36" s="145"/>
      <c r="HJ36" s="145"/>
      <c r="HK36" s="145"/>
      <c r="HL36" s="145"/>
      <c r="HM36" s="145"/>
      <c r="HN36" s="145"/>
      <c r="HO36" s="145"/>
      <c r="HP36" s="145"/>
      <c r="HQ36" s="145"/>
      <c r="HR36" s="145"/>
      <c r="HS36" s="145"/>
      <c r="HT36" s="145"/>
      <c r="HU36" s="145"/>
      <c r="HV36" s="145"/>
      <c r="HW36" s="137"/>
      <c r="HX36" s="137"/>
      <c r="HY36" s="137"/>
      <c r="HZ36" s="137"/>
      <c r="IA36" s="137"/>
    </row>
    <row r="37" spans="1:235" ht="15" customHeight="1">
      <c r="A37" s="50" t="s">
        <v>81</v>
      </c>
      <c r="B37" s="51" t="s">
        <v>82</v>
      </c>
      <c r="C37" s="52" t="s">
        <v>19</v>
      </c>
      <c r="D37" s="48">
        <v>5</v>
      </c>
      <c r="E37" s="48">
        <v>47.67</v>
      </c>
      <c r="F37" s="46">
        <v>2</v>
      </c>
      <c r="G37" s="46">
        <f>+D37*F37</f>
        <v>10</v>
      </c>
      <c r="H37" s="46">
        <f>G37*E37</f>
        <v>476.70000000000005</v>
      </c>
      <c r="I37" s="146">
        <f>+F37*-12</f>
        <v>-24</v>
      </c>
      <c r="J37" s="46"/>
      <c r="K37" s="46"/>
      <c r="L37" s="147"/>
      <c r="M37" s="147"/>
      <c r="N37" s="147"/>
      <c r="O37" s="46"/>
      <c r="P37" s="144">
        <f>SUM(H37:O37)</f>
        <v>452.70000000000005</v>
      </c>
      <c r="Q37" s="33">
        <v>30</v>
      </c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45"/>
      <c r="DV37" s="145"/>
      <c r="DW37" s="145"/>
      <c r="DX37" s="145"/>
      <c r="DY37" s="145"/>
      <c r="DZ37" s="145"/>
      <c r="EA37" s="145"/>
      <c r="EB37" s="145"/>
      <c r="EC37" s="145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145"/>
      <c r="EY37" s="145"/>
      <c r="EZ37" s="145"/>
      <c r="FA37" s="145"/>
      <c r="FB37" s="145"/>
      <c r="FC37" s="145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5"/>
      <c r="GG37" s="145"/>
      <c r="GH37" s="145"/>
      <c r="GI37" s="145"/>
      <c r="GJ37" s="145"/>
      <c r="GK37" s="145"/>
      <c r="GL37" s="145"/>
      <c r="GM37" s="145"/>
      <c r="GN37" s="145"/>
      <c r="GO37" s="145"/>
      <c r="GP37" s="145"/>
      <c r="GQ37" s="145"/>
      <c r="GR37" s="145"/>
      <c r="GS37" s="145"/>
      <c r="GT37" s="145"/>
      <c r="GU37" s="145"/>
      <c r="GV37" s="145"/>
      <c r="GW37" s="145"/>
      <c r="GX37" s="145"/>
      <c r="GY37" s="145"/>
      <c r="GZ37" s="145"/>
      <c r="HA37" s="145"/>
      <c r="HB37" s="145"/>
      <c r="HC37" s="145"/>
      <c r="HD37" s="145"/>
      <c r="HE37" s="145"/>
      <c r="HF37" s="145"/>
      <c r="HG37" s="145"/>
      <c r="HH37" s="145"/>
      <c r="HI37" s="145"/>
      <c r="HJ37" s="145"/>
      <c r="HK37" s="145"/>
      <c r="HL37" s="145"/>
      <c r="HM37" s="145"/>
      <c r="HN37" s="145"/>
      <c r="HO37" s="145"/>
      <c r="HP37" s="145"/>
      <c r="HQ37" s="145"/>
      <c r="HR37" s="145"/>
      <c r="HS37" s="145"/>
      <c r="HT37" s="145"/>
      <c r="HU37" s="145"/>
      <c r="HV37" s="145"/>
      <c r="HW37" s="137"/>
      <c r="HX37" s="137"/>
      <c r="HY37" s="137"/>
      <c r="HZ37" s="137"/>
      <c r="IA37" s="137"/>
    </row>
    <row r="38" spans="1:235" ht="15" customHeight="1">
      <c r="A38" s="50" t="s">
        <v>83</v>
      </c>
      <c r="B38" s="51" t="s">
        <v>84</v>
      </c>
      <c r="C38" s="52" t="s">
        <v>85</v>
      </c>
      <c r="D38" s="48">
        <v>1</v>
      </c>
      <c r="E38" s="48">
        <v>47.67</v>
      </c>
      <c r="F38" s="46">
        <v>3</v>
      </c>
      <c r="G38" s="46">
        <f>+D38*F38</f>
        <v>3</v>
      </c>
      <c r="H38" s="46">
        <f>G38*E38</f>
        <v>143.01</v>
      </c>
      <c r="I38" s="46"/>
      <c r="J38" s="46"/>
      <c r="K38" s="46"/>
      <c r="L38" s="147"/>
      <c r="M38" s="147"/>
      <c r="N38" s="147"/>
      <c r="O38" s="147"/>
      <c r="P38" s="144">
        <f>SUM(H38:O38)</f>
        <v>143.01</v>
      </c>
      <c r="Q38" s="33">
        <v>6</v>
      </c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5"/>
      <c r="DI38" s="145"/>
      <c r="DJ38" s="145"/>
      <c r="DK38" s="145"/>
      <c r="DL38" s="145"/>
      <c r="DM38" s="145"/>
      <c r="DN38" s="145"/>
      <c r="DO38" s="145"/>
      <c r="DP38" s="145"/>
      <c r="DQ38" s="145"/>
      <c r="DR38" s="145"/>
      <c r="DS38" s="145"/>
      <c r="DT38" s="145"/>
      <c r="DU38" s="145"/>
      <c r="DV38" s="145"/>
      <c r="DW38" s="145"/>
      <c r="DX38" s="145"/>
      <c r="DY38" s="145"/>
      <c r="DZ38" s="145"/>
      <c r="EA38" s="145"/>
      <c r="EB38" s="145"/>
      <c r="EC38" s="145"/>
      <c r="ED38" s="145"/>
      <c r="EE38" s="145"/>
      <c r="EF38" s="145"/>
      <c r="EG38" s="145"/>
      <c r="EH38" s="145"/>
      <c r="EI38" s="145"/>
      <c r="EJ38" s="145"/>
      <c r="EK38" s="145"/>
      <c r="EL38" s="145"/>
      <c r="EM38" s="145"/>
      <c r="EN38" s="145"/>
      <c r="EO38" s="145"/>
      <c r="EP38" s="145"/>
      <c r="EQ38" s="145"/>
      <c r="ER38" s="145"/>
      <c r="ES38" s="145"/>
      <c r="ET38" s="145"/>
      <c r="EU38" s="145"/>
      <c r="EV38" s="145"/>
      <c r="EW38" s="145"/>
      <c r="EX38" s="145"/>
      <c r="EY38" s="145"/>
      <c r="EZ38" s="145"/>
      <c r="FA38" s="145"/>
      <c r="FB38" s="145"/>
      <c r="FC38" s="145"/>
      <c r="FD38" s="145"/>
      <c r="FE38" s="145"/>
      <c r="FF38" s="145"/>
      <c r="FG38" s="145"/>
      <c r="FH38" s="145"/>
      <c r="FI38" s="145"/>
      <c r="FJ38" s="145"/>
      <c r="FK38" s="145"/>
      <c r="FL38" s="145"/>
      <c r="FM38" s="145"/>
      <c r="FN38" s="145"/>
      <c r="FO38" s="145"/>
      <c r="FP38" s="145"/>
      <c r="FQ38" s="145"/>
      <c r="FR38" s="145"/>
      <c r="FS38" s="145"/>
      <c r="FT38" s="145"/>
      <c r="FU38" s="145"/>
      <c r="FV38" s="145"/>
      <c r="FW38" s="145"/>
      <c r="FX38" s="145"/>
      <c r="FY38" s="145"/>
      <c r="FZ38" s="145"/>
      <c r="GA38" s="145"/>
      <c r="GB38" s="145"/>
      <c r="GC38" s="145"/>
      <c r="GD38" s="145"/>
      <c r="GE38" s="145"/>
      <c r="GF38" s="145"/>
      <c r="GG38" s="145"/>
      <c r="GH38" s="145"/>
      <c r="GI38" s="145"/>
      <c r="GJ38" s="145"/>
      <c r="GK38" s="145"/>
      <c r="GL38" s="145"/>
      <c r="GM38" s="145"/>
      <c r="GN38" s="145"/>
      <c r="GO38" s="145"/>
      <c r="GP38" s="145"/>
      <c r="GQ38" s="145"/>
      <c r="GR38" s="145"/>
      <c r="GS38" s="145"/>
      <c r="GT38" s="145"/>
      <c r="GU38" s="145"/>
      <c r="GV38" s="145"/>
      <c r="GW38" s="145"/>
      <c r="GX38" s="145"/>
      <c r="GY38" s="145"/>
      <c r="GZ38" s="145"/>
      <c r="HA38" s="145"/>
      <c r="HB38" s="145"/>
      <c r="HC38" s="145"/>
      <c r="HD38" s="145"/>
      <c r="HE38" s="145"/>
      <c r="HF38" s="145"/>
      <c r="HG38" s="145"/>
      <c r="HH38" s="145"/>
      <c r="HI38" s="145"/>
      <c r="HJ38" s="145"/>
      <c r="HK38" s="145"/>
      <c r="HL38" s="145"/>
      <c r="HM38" s="145"/>
      <c r="HN38" s="145"/>
      <c r="HO38" s="145"/>
      <c r="HP38" s="145"/>
      <c r="HQ38" s="145"/>
      <c r="HR38" s="145"/>
      <c r="HS38" s="145"/>
      <c r="HT38" s="145"/>
      <c r="HU38" s="145"/>
      <c r="HV38" s="145"/>
      <c r="HW38" s="137"/>
      <c r="HX38" s="137"/>
      <c r="HY38" s="137"/>
      <c r="HZ38" s="137"/>
      <c r="IA38" s="137"/>
    </row>
    <row r="39" spans="1:235" ht="15" customHeight="1">
      <c r="A39" s="50" t="s">
        <v>86</v>
      </c>
      <c r="B39" s="152" t="s">
        <v>87</v>
      </c>
      <c r="C39" s="52" t="s">
        <v>19</v>
      </c>
      <c r="D39" s="48">
        <v>5</v>
      </c>
      <c r="E39" s="48">
        <v>47.67</v>
      </c>
      <c r="F39" s="46">
        <v>1</v>
      </c>
      <c r="G39" s="46">
        <f>+D39*F39</f>
        <v>5</v>
      </c>
      <c r="H39" s="46">
        <f>G39*E39</f>
        <v>238.35000000000002</v>
      </c>
      <c r="I39" s="146">
        <f>+F39*-12</f>
        <v>-12</v>
      </c>
      <c r="J39" s="46"/>
      <c r="K39" s="46"/>
      <c r="L39" s="147"/>
      <c r="M39" s="147"/>
      <c r="N39" s="147"/>
      <c r="O39" s="147"/>
      <c r="P39" s="144">
        <f>SUM(H39:O39)</f>
        <v>226.35000000000002</v>
      </c>
      <c r="Q39" s="33">
        <v>22</v>
      </c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  <c r="EC39" s="145"/>
      <c r="ED39" s="145"/>
      <c r="EE39" s="145"/>
      <c r="EF39" s="145"/>
      <c r="EG39" s="145"/>
      <c r="EH39" s="145"/>
      <c r="EI39" s="145"/>
      <c r="EJ39" s="145"/>
      <c r="EK39" s="145"/>
      <c r="EL39" s="145"/>
      <c r="EM39" s="145"/>
      <c r="EN39" s="145"/>
      <c r="EO39" s="145"/>
      <c r="EP39" s="145"/>
      <c r="EQ39" s="145"/>
      <c r="ER39" s="145"/>
      <c r="ES39" s="145"/>
      <c r="ET39" s="145"/>
      <c r="EU39" s="145"/>
      <c r="EV39" s="145"/>
      <c r="EW39" s="145"/>
      <c r="EX39" s="145"/>
      <c r="EY39" s="145"/>
      <c r="EZ39" s="145"/>
      <c r="FA39" s="145"/>
      <c r="FB39" s="145"/>
      <c r="FC39" s="145"/>
      <c r="FD39" s="145"/>
      <c r="FE39" s="145"/>
      <c r="FF39" s="145"/>
      <c r="FG39" s="145"/>
      <c r="FH39" s="145"/>
      <c r="FI39" s="145"/>
      <c r="FJ39" s="145"/>
      <c r="FK39" s="145"/>
      <c r="FL39" s="145"/>
      <c r="FM39" s="145"/>
      <c r="FN39" s="145"/>
      <c r="FO39" s="145"/>
      <c r="FP39" s="145"/>
      <c r="FQ39" s="145"/>
      <c r="FR39" s="145"/>
      <c r="FS39" s="145"/>
      <c r="FT39" s="145"/>
      <c r="FU39" s="145"/>
      <c r="FV39" s="145"/>
      <c r="FW39" s="145"/>
      <c r="FX39" s="145"/>
      <c r="FY39" s="145"/>
      <c r="FZ39" s="145"/>
      <c r="GA39" s="145"/>
      <c r="GB39" s="145"/>
      <c r="GC39" s="145"/>
      <c r="GD39" s="145"/>
      <c r="GE39" s="145"/>
      <c r="GF39" s="145"/>
      <c r="GG39" s="145"/>
      <c r="GH39" s="145"/>
      <c r="GI39" s="145"/>
      <c r="GJ39" s="145"/>
      <c r="GK39" s="145"/>
      <c r="GL39" s="145"/>
      <c r="GM39" s="145"/>
      <c r="GN39" s="145"/>
      <c r="GO39" s="145"/>
      <c r="GP39" s="145"/>
      <c r="GQ39" s="145"/>
      <c r="GR39" s="145"/>
      <c r="GS39" s="145"/>
      <c r="GT39" s="145"/>
      <c r="GU39" s="145"/>
      <c r="GV39" s="145"/>
      <c r="GW39" s="145"/>
      <c r="GX39" s="145"/>
      <c r="GY39" s="145"/>
      <c r="GZ39" s="145"/>
      <c r="HA39" s="145"/>
      <c r="HB39" s="145"/>
      <c r="HC39" s="145"/>
      <c r="HD39" s="145"/>
      <c r="HE39" s="145"/>
      <c r="HF39" s="145"/>
      <c r="HG39" s="145"/>
      <c r="HH39" s="145"/>
      <c r="HI39" s="145"/>
      <c r="HJ39" s="145"/>
      <c r="HK39" s="145"/>
      <c r="HL39" s="145"/>
      <c r="HM39" s="145"/>
      <c r="HN39" s="145"/>
      <c r="HO39" s="145"/>
      <c r="HP39" s="145"/>
      <c r="HQ39" s="145"/>
      <c r="HR39" s="145"/>
      <c r="HS39" s="145"/>
      <c r="HT39" s="145"/>
      <c r="HU39" s="145"/>
      <c r="HV39" s="145"/>
      <c r="HW39" s="137"/>
      <c r="HX39" s="137"/>
      <c r="HY39" s="137"/>
      <c r="HZ39" s="137"/>
      <c r="IA39" s="137"/>
    </row>
    <row r="40" spans="1:235" ht="15" customHeight="1">
      <c r="A40" s="50" t="s">
        <v>88</v>
      </c>
      <c r="B40" s="51" t="s">
        <v>89</v>
      </c>
      <c r="C40" s="52" t="s">
        <v>19</v>
      </c>
      <c r="D40" s="48">
        <v>5</v>
      </c>
      <c r="E40" s="48">
        <v>52</v>
      </c>
      <c r="F40" s="46">
        <v>2</v>
      </c>
      <c r="G40" s="46">
        <f>+D40*F40</f>
        <v>10</v>
      </c>
      <c r="H40" s="46">
        <f>G40*E40</f>
        <v>520</v>
      </c>
      <c r="I40" s="146">
        <f>+F40*-12</f>
        <v>-24</v>
      </c>
      <c r="J40" s="46"/>
      <c r="K40" s="46"/>
      <c r="L40" s="147"/>
      <c r="M40" s="147"/>
      <c r="N40" s="147"/>
      <c r="O40" s="46"/>
      <c r="P40" s="144">
        <f>SUM(H40:O40)</f>
        <v>496</v>
      </c>
      <c r="Q40" s="33">
        <v>30</v>
      </c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5"/>
      <c r="DX40" s="145"/>
      <c r="DY40" s="145"/>
      <c r="DZ40" s="145"/>
      <c r="EA40" s="145"/>
      <c r="EB40" s="145"/>
      <c r="EC40" s="145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145"/>
      <c r="EY40" s="145"/>
      <c r="EZ40" s="145"/>
      <c r="FA40" s="145"/>
      <c r="FB40" s="145"/>
      <c r="FC40" s="145"/>
      <c r="FD40" s="145"/>
      <c r="FE40" s="145"/>
      <c r="FF40" s="145"/>
      <c r="FG40" s="145"/>
      <c r="FH40" s="145"/>
      <c r="FI40" s="145"/>
      <c r="FJ40" s="145"/>
      <c r="FK40" s="145"/>
      <c r="FL40" s="145"/>
      <c r="FM40" s="145"/>
      <c r="FN40" s="145"/>
      <c r="FO40" s="145"/>
      <c r="FP40" s="145"/>
      <c r="FQ40" s="145"/>
      <c r="FR40" s="145"/>
      <c r="FS40" s="145"/>
      <c r="FT40" s="145"/>
      <c r="FU40" s="145"/>
      <c r="FV40" s="145"/>
      <c r="FW40" s="145"/>
      <c r="FX40" s="145"/>
      <c r="FY40" s="145"/>
      <c r="FZ40" s="145"/>
      <c r="GA40" s="145"/>
      <c r="GB40" s="145"/>
      <c r="GC40" s="145"/>
      <c r="GD40" s="145"/>
      <c r="GE40" s="145"/>
      <c r="GF40" s="145"/>
      <c r="GG40" s="145"/>
      <c r="GH40" s="145"/>
      <c r="GI40" s="145"/>
      <c r="GJ40" s="145"/>
      <c r="GK40" s="145"/>
      <c r="GL40" s="145"/>
      <c r="GM40" s="145"/>
      <c r="GN40" s="145"/>
      <c r="GO40" s="145"/>
      <c r="GP40" s="145"/>
      <c r="GQ40" s="145"/>
      <c r="GR40" s="145"/>
      <c r="GS40" s="145"/>
      <c r="GT40" s="145"/>
      <c r="GU40" s="145"/>
      <c r="GV40" s="145"/>
      <c r="GW40" s="145"/>
      <c r="GX40" s="145"/>
      <c r="GY40" s="145"/>
      <c r="GZ40" s="145"/>
      <c r="HA40" s="145"/>
      <c r="HB40" s="145"/>
      <c r="HC40" s="145"/>
      <c r="HD40" s="145"/>
      <c r="HE40" s="145"/>
      <c r="HF40" s="145"/>
      <c r="HG40" s="145"/>
      <c r="HH40" s="145"/>
      <c r="HI40" s="145"/>
      <c r="HJ40" s="145"/>
      <c r="HK40" s="145"/>
      <c r="HL40" s="145"/>
      <c r="HM40" s="145"/>
      <c r="HN40" s="145"/>
      <c r="HO40" s="145"/>
      <c r="HP40" s="145"/>
      <c r="HQ40" s="145"/>
      <c r="HR40" s="145"/>
      <c r="HS40" s="145"/>
      <c r="HT40" s="145"/>
      <c r="HU40" s="145"/>
      <c r="HV40" s="145"/>
      <c r="HW40" s="137"/>
      <c r="HX40" s="137"/>
      <c r="HY40" s="137"/>
      <c r="HZ40" s="137"/>
      <c r="IA40" s="137"/>
    </row>
    <row r="41" spans="1:235" ht="15" customHeight="1">
      <c r="A41" s="50" t="s">
        <v>90</v>
      </c>
      <c r="B41" s="51" t="s">
        <v>91</v>
      </c>
      <c r="C41" s="52" t="s">
        <v>19</v>
      </c>
      <c r="D41" s="48">
        <v>5</v>
      </c>
      <c r="E41" s="48">
        <v>52</v>
      </c>
      <c r="F41" s="46">
        <v>4</v>
      </c>
      <c r="G41" s="46">
        <f>+D41*F41</f>
        <v>20</v>
      </c>
      <c r="H41" s="46">
        <f>G41*E41</f>
        <v>1040</v>
      </c>
      <c r="I41" s="146">
        <f>+F41*-12</f>
        <v>-48</v>
      </c>
      <c r="J41" s="46"/>
      <c r="K41" s="46"/>
      <c r="L41" s="147"/>
      <c r="M41" s="147"/>
      <c r="N41" s="147"/>
      <c r="O41" s="46"/>
      <c r="P41" s="144">
        <f>SUM(H41:O41)</f>
        <v>992</v>
      </c>
      <c r="Q41" s="33">
        <v>90</v>
      </c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</row>
    <row r="42" spans="1:235" ht="15" customHeight="1">
      <c r="A42" s="50" t="s">
        <v>92</v>
      </c>
      <c r="B42" s="51" t="s">
        <v>93</v>
      </c>
      <c r="C42" s="52" t="s">
        <v>19</v>
      </c>
      <c r="D42" s="48">
        <v>5</v>
      </c>
      <c r="E42" s="48">
        <v>50</v>
      </c>
      <c r="F42" s="46">
        <v>8</v>
      </c>
      <c r="G42" s="46">
        <f>+D42*F42</f>
        <v>40</v>
      </c>
      <c r="H42" s="46">
        <f>G42*E42</f>
        <v>2000</v>
      </c>
      <c r="I42" s="146">
        <f>+F42*-12</f>
        <v>-96</v>
      </c>
      <c r="J42" s="46"/>
      <c r="K42" s="46"/>
      <c r="L42" s="153"/>
      <c r="M42" s="153"/>
      <c r="N42" s="153"/>
      <c r="O42" s="46"/>
      <c r="P42" s="144">
        <f>SUM(H42:O42)</f>
        <v>1904</v>
      </c>
      <c r="Q42" s="33">
        <v>78</v>
      </c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  <c r="HK42" s="137"/>
      <c r="HL42" s="137"/>
      <c r="HM42" s="137"/>
      <c r="HN42" s="137"/>
      <c r="HO42" s="137"/>
      <c r="HP42" s="137"/>
      <c r="HQ42" s="137"/>
      <c r="HR42" s="137"/>
      <c r="HS42" s="137"/>
      <c r="HT42" s="137"/>
      <c r="HU42" s="137"/>
      <c r="HV42" s="137"/>
      <c r="HW42" s="137"/>
      <c r="HX42" s="137"/>
      <c r="HY42" s="137"/>
      <c r="HZ42" s="137"/>
      <c r="IA42" s="137"/>
    </row>
    <row r="43" spans="1:235" ht="15" customHeight="1">
      <c r="A43" s="50" t="s">
        <v>94</v>
      </c>
      <c r="B43" s="51" t="s">
        <v>95</v>
      </c>
      <c r="C43" s="52" t="s">
        <v>19</v>
      </c>
      <c r="D43" s="48">
        <v>5</v>
      </c>
      <c r="E43" s="48">
        <v>47.67</v>
      </c>
      <c r="F43" s="46">
        <v>12</v>
      </c>
      <c r="G43" s="46">
        <f>+D43*F43</f>
        <v>60</v>
      </c>
      <c r="H43" s="46">
        <f>G43*E43</f>
        <v>2860.2000000000003</v>
      </c>
      <c r="I43" s="146">
        <f>+F43*-12</f>
        <v>-144</v>
      </c>
      <c r="J43" s="46"/>
      <c r="K43" s="46"/>
      <c r="L43" s="147"/>
      <c r="M43" s="147"/>
      <c r="N43" s="147"/>
      <c r="O43" s="46"/>
      <c r="P43" s="144">
        <f>SUM(H43:O43)</f>
        <v>2716.2000000000003</v>
      </c>
      <c r="Q43" s="33">
        <v>212</v>
      </c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  <c r="CL43" s="145"/>
      <c r="CM43" s="145"/>
      <c r="CN43" s="145"/>
      <c r="CO43" s="145"/>
      <c r="CP43" s="145"/>
      <c r="CQ43" s="145"/>
      <c r="CR43" s="145"/>
      <c r="CS43" s="145"/>
      <c r="CT43" s="145"/>
      <c r="CU43" s="145"/>
      <c r="CV43" s="145"/>
      <c r="CW43" s="145"/>
      <c r="CX43" s="145"/>
      <c r="CY43" s="145"/>
      <c r="CZ43" s="145"/>
      <c r="DA43" s="145"/>
      <c r="DB43" s="145"/>
      <c r="DC43" s="145"/>
      <c r="DD43" s="145"/>
      <c r="DE43" s="145"/>
      <c r="DF43" s="145"/>
      <c r="DG43" s="145"/>
      <c r="DH43" s="145"/>
      <c r="DI43" s="145"/>
      <c r="DJ43" s="145"/>
      <c r="DK43" s="145"/>
      <c r="DL43" s="145"/>
      <c r="DM43" s="145"/>
      <c r="DN43" s="145"/>
      <c r="DO43" s="145"/>
      <c r="DP43" s="145"/>
      <c r="DQ43" s="145"/>
      <c r="DR43" s="145"/>
      <c r="DS43" s="145"/>
      <c r="DT43" s="145"/>
      <c r="DU43" s="145"/>
      <c r="DV43" s="145"/>
      <c r="DW43" s="145"/>
      <c r="DX43" s="145"/>
      <c r="DY43" s="145"/>
      <c r="DZ43" s="145"/>
      <c r="EA43" s="145"/>
      <c r="EB43" s="145"/>
      <c r="EC43" s="145"/>
      <c r="ED43" s="145"/>
      <c r="EE43" s="145"/>
      <c r="EF43" s="145"/>
      <c r="EG43" s="145"/>
      <c r="EH43" s="145"/>
      <c r="EI43" s="145"/>
      <c r="EJ43" s="145"/>
      <c r="EK43" s="145"/>
      <c r="EL43" s="145"/>
      <c r="EM43" s="145"/>
      <c r="EN43" s="145"/>
      <c r="EO43" s="145"/>
      <c r="EP43" s="145"/>
      <c r="EQ43" s="145"/>
      <c r="ER43" s="145"/>
      <c r="ES43" s="145"/>
      <c r="ET43" s="145"/>
      <c r="EU43" s="145"/>
      <c r="EV43" s="145"/>
      <c r="EW43" s="145"/>
      <c r="EX43" s="145"/>
      <c r="EY43" s="145"/>
      <c r="EZ43" s="145"/>
      <c r="FA43" s="145"/>
      <c r="FB43" s="145"/>
      <c r="FC43" s="145"/>
      <c r="FD43" s="145"/>
      <c r="FE43" s="145"/>
      <c r="FF43" s="145"/>
      <c r="FG43" s="145"/>
      <c r="FH43" s="145"/>
      <c r="FI43" s="145"/>
      <c r="FJ43" s="145"/>
      <c r="FK43" s="145"/>
      <c r="FL43" s="145"/>
      <c r="FM43" s="145"/>
      <c r="FN43" s="145"/>
      <c r="FO43" s="145"/>
      <c r="FP43" s="145"/>
      <c r="FQ43" s="145"/>
      <c r="FR43" s="145"/>
      <c r="FS43" s="145"/>
      <c r="FT43" s="145"/>
      <c r="FU43" s="145"/>
      <c r="FV43" s="145"/>
      <c r="FW43" s="145"/>
      <c r="FX43" s="145"/>
      <c r="FY43" s="145"/>
      <c r="FZ43" s="145"/>
      <c r="GA43" s="145"/>
      <c r="GB43" s="145"/>
      <c r="GC43" s="145"/>
      <c r="GD43" s="145"/>
      <c r="GE43" s="145"/>
      <c r="GF43" s="145"/>
      <c r="GG43" s="145"/>
      <c r="GH43" s="145"/>
      <c r="GI43" s="145"/>
      <c r="GJ43" s="145"/>
      <c r="GK43" s="145"/>
      <c r="GL43" s="145"/>
      <c r="GM43" s="145"/>
      <c r="GN43" s="145"/>
      <c r="GO43" s="145"/>
      <c r="GP43" s="145"/>
      <c r="GQ43" s="145"/>
      <c r="GR43" s="145"/>
      <c r="GS43" s="145"/>
      <c r="GT43" s="145"/>
      <c r="GU43" s="145"/>
      <c r="GV43" s="145"/>
      <c r="GW43" s="145"/>
      <c r="GX43" s="145"/>
      <c r="GY43" s="145"/>
      <c r="GZ43" s="145"/>
      <c r="HA43" s="145"/>
      <c r="HB43" s="145"/>
      <c r="HC43" s="145"/>
      <c r="HD43" s="145"/>
      <c r="HE43" s="145"/>
      <c r="HF43" s="145"/>
      <c r="HG43" s="145"/>
      <c r="HH43" s="145"/>
      <c r="HI43" s="145"/>
      <c r="HJ43" s="145"/>
      <c r="HK43" s="145"/>
      <c r="HL43" s="145"/>
      <c r="HM43" s="145"/>
      <c r="HN43" s="145"/>
      <c r="HO43" s="145"/>
      <c r="HP43" s="145"/>
      <c r="HQ43" s="145"/>
      <c r="HR43" s="145"/>
      <c r="HS43" s="145"/>
      <c r="HT43" s="145"/>
      <c r="HU43" s="145"/>
      <c r="HV43" s="145"/>
      <c r="HW43" s="137"/>
      <c r="HX43" s="137"/>
      <c r="HY43" s="137"/>
      <c r="HZ43" s="137"/>
      <c r="IA43" s="137"/>
    </row>
    <row r="44" spans="1:235" ht="15" customHeight="1">
      <c r="A44" s="4" t="s">
        <v>96</v>
      </c>
      <c r="B44" s="27" t="s">
        <v>97</v>
      </c>
      <c r="C44" s="28" t="s">
        <v>19</v>
      </c>
      <c r="D44" s="29">
        <v>5</v>
      </c>
      <c r="E44" s="29">
        <v>47.67</v>
      </c>
      <c r="F44" s="30">
        <v>12</v>
      </c>
      <c r="G44" s="30">
        <f>+D44*F44</f>
        <v>60</v>
      </c>
      <c r="H44" s="30">
        <f>G44*E44</f>
        <v>2860.2000000000003</v>
      </c>
      <c r="I44" s="44">
        <f>+F44*-12</f>
        <v>-144</v>
      </c>
      <c r="J44" s="30"/>
      <c r="K44" s="30"/>
      <c r="L44" s="32"/>
      <c r="M44" s="32"/>
      <c r="N44" s="32"/>
      <c r="O44" s="30"/>
      <c r="P44" s="91">
        <f>SUM(H44:O44)</f>
        <v>2716.2000000000003</v>
      </c>
      <c r="Q44" s="33">
        <v>212</v>
      </c>
    </row>
    <row r="45" spans="1:235" ht="15" customHeight="1">
      <c r="A45" s="4" t="s">
        <v>98</v>
      </c>
      <c r="B45" s="27" t="s">
        <v>99</v>
      </c>
      <c r="C45" s="28" t="s">
        <v>19</v>
      </c>
      <c r="D45" s="29">
        <v>5</v>
      </c>
      <c r="E45" s="29">
        <v>47.67</v>
      </c>
      <c r="F45" s="30">
        <v>12</v>
      </c>
      <c r="G45" s="30">
        <f>+D45*F45</f>
        <v>60</v>
      </c>
      <c r="H45" s="30">
        <f>G45*E45</f>
        <v>2860.2000000000003</v>
      </c>
      <c r="I45" s="44">
        <f>+F45*-12</f>
        <v>-144</v>
      </c>
      <c r="J45" s="30"/>
      <c r="K45" s="30"/>
      <c r="L45" s="32"/>
      <c r="M45" s="32"/>
      <c r="N45" s="32"/>
      <c r="O45" s="30"/>
      <c r="P45" s="91">
        <f>SUM(H45:O45)</f>
        <v>2716.2000000000003</v>
      </c>
      <c r="Q45" s="33">
        <v>212</v>
      </c>
    </row>
    <row r="46" spans="1:235" ht="15" customHeight="1">
      <c r="A46" s="4" t="s">
        <v>100</v>
      </c>
      <c r="B46" s="27" t="s">
        <v>101</v>
      </c>
      <c r="C46" s="28" t="s">
        <v>19</v>
      </c>
      <c r="D46" s="29">
        <v>5</v>
      </c>
      <c r="E46" s="29">
        <v>47.67</v>
      </c>
      <c r="F46" s="30">
        <v>12</v>
      </c>
      <c r="G46" s="30">
        <f>+D46*F46</f>
        <v>60</v>
      </c>
      <c r="H46" s="30">
        <f>G46*E46</f>
        <v>2860.2000000000003</v>
      </c>
      <c r="I46" s="44">
        <f>+F46*-12</f>
        <v>-144</v>
      </c>
      <c r="J46" s="30"/>
      <c r="K46" s="30"/>
      <c r="L46" s="32"/>
      <c r="M46" s="32"/>
      <c r="N46" s="32"/>
      <c r="O46" s="30"/>
      <c r="P46" s="91">
        <f>SUM(H46:O46)</f>
        <v>2716.2000000000003</v>
      </c>
      <c r="Q46" s="33">
        <v>212</v>
      </c>
    </row>
    <row r="47" spans="1:235" ht="15" customHeight="1">
      <c r="A47" s="4" t="s">
        <v>102</v>
      </c>
      <c r="B47" s="27" t="s">
        <v>103</v>
      </c>
      <c r="C47" s="28" t="s">
        <v>19</v>
      </c>
      <c r="D47" s="29">
        <v>5</v>
      </c>
      <c r="E47" s="29">
        <v>47.67</v>
      </c>
      <c r="F47" s="30">
        <v>11</v>
      </c>
      <c r="G47" s="30">
        <f>+D47*F47</f>
        <v>55</v>
      </c>
      <c r="H47" s="30">
        <f>G47*E47</f>
        <v>2621.85</v>
      </c>
      <c r="I47" s="44">
        <f>+F47*-12</f>
        <v>-132</v>
      </c>
      <c r="J47" s="30"/>
      <c r="K47" s="30"/>
      <c r="L47" s="32"/>
      <c r="M47" s="32"/>
      <c r="N47" s="32"/>
      <c r="O47" s="30"/>
      <c r="P47" s="91">
        <f>SUM(H47:O47)</f>
        <v>2489.85</v>
      </c>
      <c r="Q47" s="33">
        <v>212</v>
      </c>
    </row>
    <row r="48" spans="1:235" ht="15" customHeight="1">
      <c r="A48" s="4" t="s">
        <v>104</v>
      </c>
      <c r="B48" s="27" t="s">
        <v>105</v>
      </c>
      <c r="C48" s="28" t="s">
        <v>19</v>
      </c>
      <c r="D48" s="29">
        <v>5</v>
      </c>
      <c r="E48" s="29">
        <v>47.67</v>
      </c>
      <c r="F48" s="30">
        <v>10</v>
      </c>
      <c r="G48" s="30">
        <f>+D48*F48</f>
        <v>50</v>
      </c>
      <c r="H48" s="30">
        <f>G48*E48</f>
        <v>2383.5</v>
      </c>
      <c r="I48" s="44">
        <f>+F48*-12</f>
        <v>-120</v>
      </c>
      <c r="J48" s="30"/>
      <c r="K48" s="30"/>
      <c r="L48" s="32"/>
      <c r="M48" s="32"/>
      <c r="N48" s="32"/>
      <c r="O48" s="30"/>
      <c r="P48" s="91">
        <f>SUM(H48:O48)</f>
        <v>2263.5</v>
      </c>
      <c r="Q48" s="33">
        <v>212</v>
      </c>
    </row>
    <row r="49" spans="1:235" ht="15" customHeight="1">
      <c r="A49" s="50" t="s">
        <v>106</v>
      </c>
      <c r="B49" s="51" t="s">
        <v>107</v>
      </c>
      <c r="C49" s="52" t="s">
        <v>19</v>
      </c>
      <c r="D49" s="48">
        <v>5</v>
      </c>
      <c r="E49" s="48">
        <v>47.67</v>
      </c>
      <c r="F49" s="46">
        <v>5</v>
      </c>
      <c r="G49" s="46">
        <f>+D49*F49</f>
        <v>25</v>
      </c>
      <c r="H49" s="46">
        <f>G49*E49</f>
        <v>1191.75</v>
      </c>
      <c r="I49" s="146">
        <f>+F49*-12</f>
        <v>-60</v>
      </c>
      <c r="J49" s="46"/>
      <c r="K49" s="46"/>
      <c r="L49" s="147"/>
      <c r="M49" s="147"/>
      <c r="N49" s="147"/>
      <c r="O49" s="46"/>
      <c r="P49" s="144">
        <f>SUM(H49:O49)</f>
        <v>1131.75</v>
      </c>
      <c r="Q49" s="33">
        <v>212</v>
      </c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  <c r="EC49" s="145"/>
      <c r="ED49" s="145"/>
      <c r="EE49" s="145"/>
      <c r="EF49" s="145"/>
      <c r="EG49" s="145"/>
      <c r="EH49" s="145"/>
      <c r="EI49" s="145"/>
      <c r="EJ49" s="145"/>
      <c r="EK49" s="145"/>
      <c r="EL49" s="145"/>
      <c r="EM49" s="145"/>
      <c r="EN49" s="145"/>
      <c r="EO49" s="145"/>
      <c r="EP49" s="145"/>
      <c r="EQ49" s="145"/>
      <c r="ER49" s="145"/>
      <c r="ES49" s="145"/>
      <c r="ET49" s="145"/>
      <c r="EU49" s="145"/>
      <c r="EV49" s="145"/>
      <c r="EW49" s="145"/>
      <c r="EX49" s="145"/>
      <c r="EY49" s="145"/>
      <c r="EZ49" s="145"/>
      <c r="FA49" s="145"/>
      <c r="FB49" s="145"/>
      <c r="FC49" s="145"/>
      <c r="FD49" s="145"/>
      <c r="FE49" s="145"/>
      <c r="FF49" s="145"/>
      <c r="FG49" s="145"/>
      <c r="FH49" s="145"/>
      <c r="FI49" s="145"/>
      <c r="FJ49" s="145"/>
      <c r="FK49" s="145"/>
      <c r="FL49" s="145"/>
      <c r="FM49" s="145"/>
      <c r="FN49" s="145"/>
      <c r="FO49" s="145"/>
      <c r="FP49" s="145"/>
      <c r="FQ49" s="145"/>
      <c r="FR49" s="145"/>
      <c r="FS49" s="145"/>
      <c r="FT49" s="145"/>
      <c r="FU49" s="145"/>
      <c r="FV49" s="145"/>
      <c r="FW49" s="145"/>
      <c r="FX49" s="145"/>
      <c r="FY49" s="145"/>
      <c r="FZ49" s="145"/>
      <c r="GA49" s="145"/>
      <c r="GB49" s="145"/>
      <c r="GC49" s="145"/>
      <c r="GD49" s="145"/>
      <c r="GE49" s="145"/>
      <c r="GF49" s="145"/>
      <c r="GG49" s="145"/>
      <c r="GH49" s="145"/>
      <c r="GI49" s="145"/>
      <c r="GJ49" s="145"/>
      <c r="GK49" s="145"/>
      <c r="GL49" s="145"/>
      <c r="GM49" s="145"/>
      <c r="GN49" s="145"/>
      <c r="GO49" s="145"/>
      <c r="GP49" s="145"/>
      <c r="GQ49" s="145"/>
      <c r="GR49" s="145"/>
      <c r="GS49" s="145"/>
      <c r="GT49" s="145"/>
      <c r="GU49" s="145"/>
      <c r="GV49" s="145"/>
      <c r="GW49" s="145"/>
      <c r="GX49" s="145"/>
      <c r="GY49" s="145"/>
      <c r="GZ49" s="145"/>
      <c r="HA49" s="145"/>
      <c r="HB49" s="145"/>
      <c r="HC49" s="145"/>
      <c r="HD49" s="145"/>
      <c r="HE49" s="145"/>
      <c r="HF49" s="145"/>
      <c r="HG49" s="145"/>
      <c r="HH49" s="145"/>
      <c r="HI49" s="145"/>
      <c r="HJ49" s="145"/>
      <c r="HK49" s="145"/>
      <c r="HL49" s="145"/>
      <c r="HM49" s="145"/>
      <c r="HN49" s="145"/>
      <c r="HO49" s="145"/>
      <c r="HP49" s="145"/>
      <c r="HQ49" s="145"/>
      <c r="HR49" s="145"/>
      <c r="HS49" s="145"/>
      <c r="HT49" s="145"/>
      <c r="HU49" s="145"/>
      <c r="HV49" s="145"/>
      <c r="HW49" s="137"/>
      <c r="HX49" s="137"/>
      <c r="HY49" s="137"/>
      <c r="HZ49" s="137"/>
      <c r="IA49" s="137"/>
    </row>
    <row r="50" spans="1:235" ht="15" customHeight="1">
      <c r="A50" s="50" t="s">
        <v>108</v>
      </c>
      <c r="B50" s="51" t="s">
        <v>109</v>
      </c>
      <c r="C50" s="52" t="s">
        <v>19</v>
      </c>
      <c r="D50" s="48">
        <v>5</v>
      </c>
      <c r="E50" s="48">
        <v>47.67</v>
      </c>
      <c r="F50" s="46">
        <v>12</v>
      </c>
      <c r="G50" s="46">
        <f>+D50*F50</f>
        <v>60</v>
      </c>
      <c r="H50" s="46">
        <f>G50*E50</f>
        <v>2860.2000000000003</v>
      </c>
      <c r="I50" s="146">
        <f>+F50*-12</f>
        <v>-144</v>
      </c>
      <c r="J50" s="46"/>
      <c r="K50" s="46"/>
      <c r="L50" s="147"/>
      <c r="M50" s="147"/>
      <c r="N50" s="147"/>
      <c r="O50" s="46"/>
      <c r="P50" s="144">
        <f>SUM(H50:O50)</f>
        <v>2716.2000000000003</v>
      </c>
      <c r="Q50" s="33">
        <v>212</v>
      </c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45"/>
      <c r="DM50" s="145"/>
      <c r="DN50" s="145"/>
      <c r="DO50" s="145"/>
      <c r="DP50" s="145"/>
      <c r="DQ50" s="145"/>
      <c r="DR50" s="145"/>
      <c r="DS50" s="145"/>
      <c r="DT50" s="145"/>
      <c r="DU50" s="145"/>
      <c r="DV50" s="145"/>
      <c r="DW50" s="145"/>
      <c r="DX50" s="145"/>
      <c r="DY50" s="145"/>
      <c r="DZ50" s="145"/>
      <c r="EA50" s="145"/>
      <c r="EB50" s="145"/>
      <c r="EC50" s="145"/>
      <c r="ED50" s="145"/>
      <c r="EE50" s="145"/>
      <c r="EF50" s="145"/>
      <c r="EG50" s="145"/>
      <c r="EH50" s="145"/>
      <c r="EI50" s="145"/>
      <c r="EJ50" s="145"/>
      <c r="EK50" s="145"/>
      <c r="EL50" s="145"/>
      <c r="EM50" s="145"/>
      <c r="EN50" s="145"/>
      <c r="EO50" s="145"/>
      <c r="EP50" s="145"/>
      <c r="EQ50" s="145"/>
      <c r="ER50" s="145"/>
      <c r="ES50" s="145"/>
      <c r="ET50" s="145"/>
      <c r="EU50" s="145"/>
      <c r="EV50" s="145"/>
      <c r="EW50" s="145"/>
      <c r="EX50" s="145"/>
      <c r="EY50" s="145"/>
      <c r="EZ50" s="145"/>
      <c r="FA50" s="145"/>
      <c r="FB50" s="145"/>
      <c r="FC50" s="145"/>
      <c r="FD50" s="145"/>
      <c r="FE50" s="145"/>
      <c r="FF50" s="145"/>
      <c r="FG50" s="145"/>
      <c r="FH50" s="145"/>
      <c r="FI50" s="145"/>
      <c r="FJ50" s="145"/>
      <c r="FK50" s="145"/>
      <c r="FL50" s="145"/>
      <c r="FM50" s="145"/>
      <c r="FN50" s="145"/>
      <c r="FO50" s="145"/>
      <c r="FP50" s="145"/>
      <c r="FQ50" s="145"/>
      <c r="FR50" s="145"/>
      <c r="FS50" s="145"/>
      <c r="FT50" s="145"/>
      <c r="FU50" s="145"/>
      <c r="FV50" s="145"/>
      <c r="FW50" s="145"/>
      <c r="FX50" s="145"/>
      <c r="FY50" s="145"/>
      <c r="FZ50" s="145"/>
      <c r="GA50" s="145"/>
      <c r="GB50" s="145"/>
      <c r="GC50" s="145"/>
      <c r="GD50" s="145"/>
      <c r="GE50" s="145"/>
      <c r="GF50" s="145"/>
      <c r="GG50" s="145"/>
      <c r="GH50" s="145"/>
      <c r="GI50" s="145"/>
      <c r="GJ50" s="145"/>
      <c r="GK50" s="145"/>
      <c r="GL50" s="145"/>
      <c r="GM50" s="145"/>
      <c r="GN50" s="145"/>
      <c r="GO50" s="145"/>
      <c r="GP50" s="145"/>
      <c r="GQ50" s="145"/>
      <c r="GR50" s="145"/>
      <c r="GS50" s="145"/>
      <c r="GT50" s="145"/>
      <c r="GU50" s="145"/>
      <c r="GV50" s="145"/>
      <c r="GW50" s="145"/>
      <c r="GX50" s="145"/>
      <c r="GY50" s="145"/>
      <c r="GZ50" s="145"/>
      <c r="HA50" s="145"/>
      <c r="HB50" s="145"/>
      <c r="HC50" s="145"/>
      <c r="HD50" s="145"/>
      <c r="HE50" s="145"/>
      <c r="HF50" s="145"/>
      <c r="HG50" s="145"/>
      <c r="HH50" s="145"/>
      <c r="HI50" s="145"/>
      <c r="HJ50" s="145"/>
      <c r="HK50" s="145"/>
      <c r="HL50" s="145"/>
      <c r="HM50" s="145"/>
      <c r="HN50" s="145"/>
      <c r="HO50" s="145"/>
      <c r="HP50" s="145"/>
      <c r="HQ50" s="145"/>
      <c r="HR50" s="145"/>
      <c r="HS50" s="145"/>
      <c r="HT50" s="145"/>
      <c r="HU50" s="145"/>
      <c r="HV50" s="145"/>
      <c r="HW50" s="137"/>
      <c r="HX50" s="137"/>
      <c r="HY50" s="137"/>
      <c r="HZ50" s="137"/>
      <c r="IA50" s="137"/>
    </row>
    <row r="51" spans="1:235">
      <c r="A51" s="50" t="s">
        <v>110</v>
      </c>
      <c r="B51" s="51" t="s">
        <v>111</v>
      </c>
      <c r="C51" s="52" t="s">
        <v>19</v>
      </c>
      <c r="D51" s="48">
        <v>5</v>
      </c>
      <c r="E51" s="48">
        <v>47.67</v>
      </c>
      <c r="F51" s="46">
        <v>12</v>
      </c>
      <c r="G51" s="46">
        <f>+D51*F51</f>
        <v>60</v>
      </c>
      <c r="H51" s="46">
        <f>G51*E51</f>
        <v>2860.2000000000003</v>
      </c>
      <c r="I51" s="46">
        <f>+F51*-12</f>
        <v>-144</v>
      </c>
      <c r="J51" s="46"/>
      <c r="K51" s="46"/>
      <c r="L51" s="147"/>
      <c r="M51" s="147"/>
      <c r="N51" s="147"/>
      <c r="O51" s="46"/>
      <c r="P51" s="144">
        <f>SUM(H51:O51)</f>
        <v>2716.2000000000003</v>
      </c>
      <c r="Q51" s="33">
        <v>100</v>
      </c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</row>
    <row r="52" spans="1:235" ht="15" customHeight="1">
      <c r="A52" s="50" t="s">
        <v>112</v>
      </c>
      <c r="B52" s="51" t="s">
        <v>113</v>
      </c>
      <c r="C52" s="52" t="s">
        <v>19</v>
      </c>
      <c r="D52" s="48">
        <v>5</v>
      </c>
      <c r="E52" s="48">
        <v>47.67</v>
      </c>
      <c r="F52" s="46">
        <v>19</v>
      </c>
      <c r="G52" s="46">
        <f>+D52*F52</f>
        <v>95</v>
      </c>
      <c r="H52" s="46">
        <f>G52*E52</f>
        <v>4528.6500000000005</v>
      </c>
      <c r="I52" s="46">
        <f>+F52*-12</f>
        <v>-228</v>
      </c>
      <c r="J52" s="46"/>
      <c r="K52" s="46"/>
      <c r="L52" s="147"/>
      <c r="M52" s="147"/>
      <c r="N52" s="147"/>
      <c r="O52" s="46"/>
      <c r="P52" s="144">
        <f>SUM(H52:O52)</f>
        <v>4300.6500000000005</v>
      </c>
      <c r="Q52" s="33">
        <v>130</v>
      </c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137"/>
      <c r="HN52" s="137"/>
      <c r="HO52" s="137"/>
      <c r="HP52" s="137"/>
      <c r="HQ52" s="137"/>
      <c r="HR52" s="137"/>
      <c r="HS52" s="137"/>
      <c r="HT52" s="137"/>
      <c r="HU52" s="137"/>
      <c r="HV52" s="137"/>
      <c r="HW52" s="137"/>
      <c r="HX52" s="137"/>
      <c r="HY52" s="137"/>
      <c r="HZ52" s="137"/>
      <c r="IA52" s="137"/>
    </row>
    <row r="53" spans="1:235" ht="15" customHeight="1">
      <c r="A53" s="50"/>
      <c r="B53" s="51" t="s">
        <v>113</v>
      </c>
      <c r="C53" s="52" t="s">
        <v>19</v>
      </c>
      <c r="D53" s="48">
        <v>5</v>
      </c>
      <c r="E53" s="48">
        <v>47.67</v>
      </c>
      <c r="F53" s="46">
        <v>9</v>
      </c>
      <c r="G53" s="46">
        <f>+D53*F53</f>
        <v>45</v>
      </c>
      <c r="H53" s="46"/>
      <c r="I53" s="46"/>
      <c r="J53" s="46">
        <f>+E53*G53</f>
        <v>2145.15</v>
      </c>
      <c r="K53" s="46">
        <f>+F53*-12</f>
        <v>-108</v>
      </c>
      <c r="L53" s="147"/>
      <c r="M53" s="147"/>
      <c r="N53" s="147"/>
      <c r="O53" s="46"/>
      <c r="P53" s="144">
        <f>SUM(H53:O53)</f>
        <v>2037.15</v>
      </c>
      <c r="Q53" s="33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</row>
    <row r="54" spans="1:235">
      <c r="A54" s="50" t="s">
        <v>114</v>
      </c>
      <c r="B54" s="51" t="s">
        <v>115</v>
      </c>
      <c r="C54" s="52" t="s">
        <v>19</v>
      </c>
      <c r="D54" s="48">
        <v>5</v>
      </c>
      <c r="E54" s="48">
        <v>47.67</v>
      </c>
      <c r="F54" s="46">
        <v>16</v>
      </c>
      <c r="G54" s="46">
        <f>+D54*F54</f>
        <v>80</v>
      </c>
      <c r="H54" s="46">
        <f>G54*E54</f>
        <v>3813.6000000000004</v>
      </c>
      <c r="I54" s="46">
        <f>+F54*-12</f>
        <v>-192</v>
      </c>
      <c r="J54" s="46"/>
      <c r="K54" s="46"/>
      <c r="L54" s="147"/>
      <c r="M54" s="147"/>
      <c r="N54" s="147"/>
      <c r="O54" s="46"/>
      <c r="P54" s="144">
        <f>SUM(H54:O54)</f>
        <v>3621.6000000000004</v>
      </c>
      <c r="Q54" s="33">
        <v>130</v>
      </c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37"/>
      <c r="GV54" s="137"/>
      <c r="GW54" s="137"/>
      <c r="GX54" s="137"/>
      <c r="GY54" s="137"/>
      <c r="GZ54" s="137"/>
      <c r="HA54" s="137"/>
      <c r="HB54" s="137"/>
      <c r="HC54" s="137"/>
      <c r="HD54" s="137"/>
      <c r="HE54" s="137"/>
      <c r="HF54" s="137"/>
      <c r="HG54" s="137"/>
      <c r="HH54" s="137"/>
      <c r="HI54" s="137"/>
      <c r="HJ54" s="137"/>
      <c r="HK54" s="137"/>
      <c r="HL54" s="137"/>
      <c r="HM54" s="137"/>
      <c r="HN54" s="137"/>
      <c r="HO54" s="137"/>
      <c r="HP54" s="137"/>
      <c r="HQ54" s="137"/>
      <c r="HR54" s="137"/>
      <c r="HS54" s="137"/>
      <c r="HT54" s="137"/>
      <c r="HU54" s="137"/>
      <c r="HV54" s="137"/>
      <c r="HW54" s="137"/>
      <c r="HX54" s="137"/>
      <c r="HY54" s="137"/>
      <c r="HZ54" s="137"/>
      <c r="IA54" s="137"/>
    </row>
    <row r="55" spans="1:235">
      <c r="A55" s="50"/>
      <c r="B55" s="51" t="s">
        <v>115</v>
      </c>
      <c r="C55" s="52" t="s">
        <v>19</v>
      </c>
      <c r="D55" s="48">
        <v>5</v>
      </c>
      <c r="E55" s="48">
        <v>47.67</v>
      </c>
      <c r="F55" s="46">
        <v>8</v>
      </c>
      <c r="G55" s="46">
        <f>+D55*F55</f>
        <v>40</v>
      </c>
      <c r="H55" s="46"/>
      <c r="I55" s="46"/>
      <c r="J55" s="46">
        <f>+E55*G55</f>
        <v>1906.8000000000002</v>
      </c>
      <c r="K55" s="46">
        <f>+F55*-12</f>
        <v>-96</v>
      </c>
      <c r="L55" s="147"/>
      <c r="M55" s="147"/>
      <c r="N55" s="147"/>
      <c r="O55" s="46"/>
      <c r="P55" s="144">
        <f>SUM(H55:O55)</f>
        <v>1810.8000000000002</v>
      </c>
      <c r="Q55" s="33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</row>
    <row r="56" spans="1:235" ht="15" customHeight="1">
      <c r="A56" s="50" t="s">
        <v>116</v>
      </c>
      <c r="B56" s="51" t="s">
        <v>117</v>
      </c>
      <c r="C56" s="52" t="s">
        <v>19</v>
      </c>
      <c r="D56" s="48">
        <v>5</v>
      </c>
      <c r="E56" s="48">
        <v>47.67</v>
      </c>
      <c r="F56" s="46">
        <v>12</v>
      </c>
      <c r="G56" s="46">
        <f>+D56*F56</f>
        <v>60</v>
      </c>
      <c r="H56" s="46">
        <f>G56*E56</f>
        <v>2860.2000000000003</v>
      </c>
      <c r="I56" s="146">
        <f>+F56*-12</f>
        <v>-144</v>
      </c>
      <c r="J56" s="46"/>
      <c r="K56" s="46"/>
      <c r="L56" s="46"/>
      <c r="M56" s="147"/>
      <c r="N56" s="147"/>
      <c r="O56" s="46"/>
      <c r="P56" s="144">
        <f>SUM(H56:O56)</f>
        <v>2716.2000000000003</v>
      </c>
      <c r="Q56" s="33">
        <v>130</v>
      </c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  <c r="CC56" s="145"/>
      <c r="CD56" s="145"/>
      <c r="CE56" s="145"/>
      <c r="CF56" s="145"/>
      <c r="CG56" s="145"/>
      <c r="CH56" s="145"/>
      <c r="CI56" s="145"/>
      <c r="CJ56" s="145"/>
      <c r="CK56" s="145"/>
      <c r="CL56" s="145"/>
      <c r="CM56" s="145"/>
      <c r="CN56" s="145"/>
      <c r="CO56" s="145"/>
      <c r="CP56" s="145"/>
      <c r="CQ56" s="145"/>
      <c r="CR56" s="145"/>
      <c r="CS56" s="145"/>
      <c r="CT56" s="145"/>
      <c r="CU56" s="145"/>
      <c r="CV56" s="145"/>
      <c r="CW56" s="145"/>
      <c r="CX56" s="145"/>
      <c r="CY56" s="145"/>
      <c r="CZ56" s="145"/>
      <c r="DA56" s="145"/>
      <c r="DB56" s="145"/>
      <c r="DC56" s="145"/>
      <c r="DD56" s="145"/>
      <c r="DE56" s="145"/>
      <c r="DF56" s="145"/>
      <c r="DG56" s="145"/>
      <c r="DH56" s="145"/>
      <c r="DI56" s="145"/>
      <c r="DJ56" s="145"/>
      <c r="DK56" s="145"/>
      <c r="DL56" s="145"/>
      <c r="DM56" s="145"/>
      <c r="DN56" s="145"/>
      <c r="DO56" s="145"/>
      <c r="DP56" s="145"/>
      <c r="DQ56" s="145"/>
      <c r="DR56" s="145"/>
      <c r="DS56" s="145"/>
      <c r="DT56" s="145"/>
      <c r="DU56" s="145"/>
      <c r="DV56" s="145"/>
      <c r="DW56" s="145"/>
      <c r="DX56" s="145"/>
      <c r="DY56" s="145"/>
      <c r="DZ56" s="145"/>
      <c r="EA56" s="145"/>
      <c r="EB56" s="145"/>
      <c r="EC56" s="145"/>
      <c r="ED56" s="145"/>
      <c r="EE56" s="145"/>
      <c r="EF56" s="145"/>
      <c r="EG56" s="145"/>
      <c r="EH56" s="145"/>
      <c r="EI56" s="145"/>
      <c r="EJ56" s="145"/>
      <c r="EK56" s="145"/>
      <c r="EL56" s="145"/>
      <c r="EM56" s="145"/>
      <c r="EN56" s="145"/>
      <c r="EO56" s="145"/>
      <c r="EP56" s="145"/>
      <c r="EQ56" s="145"/>
      <c r="ER56" s="145"/>
      <c r="ES56" s="145"/>
      <c r="ET56" s="145"/>
      <c r="EU56" s="145"/>
      <c r="EV56" s="145"/>
      <c r="EW56" s="145"/>
      <c r="EX56" s="145"/>
      <c r="EY56" s="145"/>
      <c r="EZ56" s="145"/>
      <c r="FA56" s="145"/>
      <c r="FB56" s="145"/>
      <c r="FC56" s="145"/>
      <c r="FD56" s="145"/>
      <c r="FE56" s="145"/>
      <c r="FF56" s="145"/>
      <c r="FG56" s="145"/>
      <c r="FH56" s="145"/>
      <c r="FI56" s="145"/>
      <c r="FJ56" s="145"/>
      <c r="FK56" s="145"/>
      <c r="FL56" s="145"/>
      <c r="FM56" s="145"/>
      <c r="FN56" s="145"/>
      <c r="FO56" s="145"/>
      <c r="FP56" s="145"/>
      <c r="FQ56" s="145"/>
      <c r="FR56" s="145"/>
      <c r="FS56" s="145"/>
      <c r="FT56" s="145"/>
      <c r="FU56" s="145"/>
      <c r="FV56" s="145"/>
      <c r="FW56" s="145"/>
      <c r="FX56" s="145"/>
      <c r="FY56" s="145"/>
      <c r="FZ56" s="145"/>
      <c r="GA56" s="145"/>
      <c r="GB56" s="145"/>
      <c r="GC56" s="145"/>
      <c r="GD56" s="145"/>
      <c r="GE56" s="145"/>
      <c r="GF56" s="145"/>
      <c r="GG56" s="145"/>
      <c r="GH56" s="145"/>
      <c r="GI56" s="145"/>
      <c r="GJ56" s="145"/>
      <c r="GK56" s="145"/>
      <c r="GL56" s="145"/>
      <c r="GM56" s="145"/>
      <c r="GN56" s="145"/>
      <c r="GO56" s="145"/>
      <c r="GP56" s="145"/>
      <c r="GQ56" s="145"/>
      <c r="GR56" s="145"/>
      <c r="GS56" s="145"/>
      <c r="GT56" s="145"/>
      <c r="GU56" s="145"/>
      <c r="GV56" s="145"/>
      <c r="GW56" s="145"/>
      <c r="GX56" s="145"/>
      <c r="GY56" s="145"/>
      <c r="GZ56" s="145"/>
      <c r="HA56" s="145"/>
      <c r="HB56" s="145"/>
      <c r="HC56" s="145"/>
      <c r="HD56" s="145"/>
      <c r="HE56" s="145"/>
      <c r="HF56" s="145"/>
      <c r="HG56" s="145"/>
      <c r="HH56" s="145"/>
      <c r="HI56" s="145"/>
      <c r="HJ56" s="145"/>
      <c r="HK56" s="145"/>
      <c r="HL56" s="145"/>
      <c r="HM56" s="145"/>
      <c r="HN56" s="145"/>
      <c r="HO56" s="145"/>
      <c r="HP56" s="145"/>
      <c r="HQ56" s="145"/>
      <c r="HR56" s="145"/>
      <c r="HS56" s="145"/>
      <c r="HT56" s="145"/>
      <c r="HU56" s="145"/>
      <c r="HV56" s="145"/>
      <c r="HW56" s="137"/>
      <c r="HX56" s="137"/>
      <c r="HY56" s="137"/>
      <c r="HZ56" s="137"/>
      <c r="IA56" s="137"/>
    </row>
    <row r="57" spans="1:235" ht="15" customHeight="1">
      <c r="A57" s="50"/>
      <c r="B57" s="51" t="s">
        <v>117</v>
      </c>
      <c r="C57" s="52" t="s">
        <v>19</v>
      </c>
      <c r="D57" s="48">
        <v>5</v>
      </c>
      <c r="E57" s="48">
        <v>47.67</v>
      </c>
      <c r="F57" s="46">
        <v>8</v>
      </c>
      <c r="G57" s="46">
        <f>+D57*F57</f>
        <v>40</v>
      </c>
      <c r="H57" s="46"/>
      <c r="I57" s="46"/>
      <c r="J57" s="46">
        <f>+E57*G57</f>
        <v>1906.8000000000002</v>
      </c>
      <c r="K57" s="146">
        <f>+F57*-12</f>
        <v>-96</v>
      </c>
      <c r="L57" s="147"/>
      <c r="M57" s="147"/>
      <c r="N57" s="147"/>
      <c r="O57" s="46"/>
      <c r="P57" s="144">
        <f>SUM(H57:O57)</f>
        <v>1810.8000000000002</v>
      </c>
      <c r="Q57" s="33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5"/>
      <c r="CE57" s="145"/>
      <c r="CF57" s="145"/>
      <c r="CG57" s="145"/>
      <c r="CH57" s="145"/>
      <c r="CI57" s="145"/>
      <c r="CJ57" s="145"/>
      <c r="CK57" s="145"/>
      <c r="CL57" s="145"/>
      <c r="CM57" s="145"/>
      <c r="CN57" s="145"/>
      <c r="CO57" s="145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5"/>
      <c r="DE57" s="145"/>
      <c r="DF57" s="145"/>
      <c r="DG57" s="145"/>
      <c r="DH57" s="145"/>
      <c r="DI57" s="145"/>
      <c r="DJ57" s="145"/>
      <c r="DK57" s="145"/>
      <c r="DL57" s="145"/>
      <c r="DM57" s="145"/>
      <c r="DN57" s="145"/>
      <c r="DO57" s="145"/>
      <c r="DP57" s="145"/>
      <c r="DQ57" s="145"/>
      <c r="DR57" s="145"/>
      <c r="DS57" s="145"/>
      <c r="DT57" s="145"/>
      <c r="DU57" s="145"/>
      <c r="DV57" s="145"/>
      <c r="DW57" s="145"/>
      <c r="DX57" s="145"/>
      <c r="DY57" s="145"/>
      <c r="DZ57" s="145"/>
      <c r="EA57" s="145"/>
      <c r="EB57" s="145"/>
      <c r="EC57" s="145"/>
      <c r="ED57" s="145"/>
      <c r="EE57" s="145"/>
      <c r="EF57" s="145"/>
      <c r="EG57" s="145"/>
      <c r="EH57" s="145"/>
      <c r="EI57" s="145"/>
      <c r="EJ57" s="145"/>
      <c r="EK57" s="145"/>
      <c r="EL57" s="145"/>
      <c r="EM57" s="145"/>
      <c r="EN57" s="145"/>
      <c r="EO57" s="145"/>
      <c r="EP57" s="145"/>
      <c r="EQ57" s="145"/>
      <c r="ER57" s="145"/>
      <c r="ES57" s="145"/>
      <c r="ET57" s="145"/>
      <c r="EU57" s="145"/>
      <c r="EV57" s="145"/>
      <c r="EW57" s="145"/>
      <c r="EX57" s="145"/>
      <c r="EY57" s="145"/>
      <c r="EZ57" s="145"/>
      <c r="FA57" s="145"/>
      <c r="FB57" s="145"/>
      <c r="FC57" s="145"/>
      <c r="FD57" s="145"/>
      <c r="FE57" s="145"/>
      <c r="FF57" s="145"/>
      <c r="FG57" s="145"/>
      <c r="FH57" s="145"/>
      <c r="FI57" s="145"/>
      <c r="FJ57" s="145"/>
      <c r="FK57" s="145"/>
      <c r="FL57" s="145"/>
      <c r="FM57" s="145"/>
      <c r="FN57" s="145"/>
      <c r="FO57" s="145"/>
      <c r="FP57" s="145"/>
      <c r="FQ57" s="145"/>
      <c r="FR57" s="145"/>
      <c r="FS57" s="145"/>
      <c r="FT57" s="145"/>
      <c r="FU57" s="145"/>
      <c r="FV57" s="145"/>
      <c r="FW57" s="145"/>
      <c r="FX57" s="145"/>
      <c r="FY57" s="145"/>
      <c r="FZ57" s="145"/>
      <c r="GA57" s="145"/>
      <c r="GB57" s="145"/>
      <c r="GC57" s="145"/>
      <c r="GD57" s="145"/>
      <c r="GE57" s="145"/>
      <c r="GF57" s="145"/>
      <c r="GG57" s="145"/>
      <c r="GH57" s="145"/>
      <c r="GI57" s="145"/>
      <c r="GJ57" s="145"/>
      <c r="GK57" s="145"/>
      <c r="GL57" s="145"/>
      <c r="GM57" s="145"/>
      <c r="GN57" s="145"/>
      <c r="GO57" s="145"/>
      <c r="GP57" s="145"/>
      <c r="GQ57" s="145"/>
      <c r="GR57" s="145"/>
      <c r="GS57" s="145"/>
      <c r="GT57" s="145"/>
      <c r="GU57" s="145"/>
      <c r="GV57" s="145"/>
      <c r="GW57" s="145"/>
      <c r="GX57" s="145"/>
      <c r="GY57" s="145"/>
      <c r="GZ57" s="145"/>
      <c r="HA57" s="145"/>
      <c r="HB57" s="145"/>
      <c r="HC57" s="145"/>
      <c r="HD57" s="145"/>
      <c r="HE57" s="145"/>
      <c r="HF57" s="145"/>
      <c r="HG57" s="145"/>
      <c r="HH57" s="145"/>
      <c r="HI57" s="145"/>
      <c r="HJ57" s="145"/>
      <c r="HK57" s="145"/>
      <c r="HL57" s="145"/>
      <c r="HM57" s="145"/>
      <c r="HN57" s="145"/>
      <c r="HO57" s="145"/>
      <c r="HP57" s="145"/>
      <c r="HQ57" s="145"/>
      <c r="HR57" s="145"/>
      <c r="HS57" s="145"/>
      <c r="HT57" s="145"/>
      <c r="HU57" s="145"/>
      <c r="HV57" s="145"/>
      <c r="HW57" s="137"/>
      <c r="HX57" s="137"/>
      <c r="HY57" s="137"/>
      <c r="HZ57" s="137"/>
      <c r="IA57" s="137"/>
    </row>
    <row r="58" spans="1:235" ht="15" customHeight="1">
      <c r="A58" s="4" t="s">
        <v>118</v>
      </c>
      <c r="B58" s="27" t="s">
        <v>119</v>
      </c>
      <c r="C58" s="28" t="s">
        <v>19</v>
      </c>
      <c r="D58" s="29">
        <v>5</v>
      </c>
      <c r="E58" s="29">
        <v>47.67</v>
      </c>
      <c r="F58" s="30">
        <v>18</v>
      </c>
      <c r="G58" s="30">
        <f>+D58*F58</f>
        <v>90</v>
      </c>
      <c r="H58" s="30">
        <f>G58*E58</f>
        <v>4290.3</v>
      </c>
      <c r="I58" s="44">
        <f>+F58*-12</f>
        <v>-216</v>
      </c>
      <c r="J58" s="30"/>
      <c r="K58" s="30"/>
      <c r="L58" s="30"/>
      <c r="M58" s="32"/>
      <c r="N58" s="32"/>
      <c r="O58" s="30"/>
      <c r="P58" s="91">
        <f>SUM(H58:O58)</f>
        <v>4074.3</v>
      </c>
      <c r="Q58" s="33">
        <v>200</v>
      </c>
    </row>
    <row r="59" spans="1:235" ht="15" customHeight="1">
      <c r="B59" s="27" t="s">
        <v>119</v>
      </c>
      <c r="C59" s="28" t="s">
        <v>19</v>
      </c>
      <c r="D59" s="29">
        <v>5</v>
      </c>
      <c r="E59" s="29">
        <v>47.67</v>
      </c>
      <c r="F59" s="30">
        <v>8</v>
      </c>
      <c r="G59" s="30">
        <f>+D59*F59</f>
        <v>40</v>
      </c>
      <c r="H59" s="30"/>
      <c r="I59" s="30"/>
      <c r="J59" s="30">
        <f>+E59*G59</f>
        <v>1906.8000000000002</v>
      </c>
      <c r="K59" s="44">
        <f>+F59*-12</f>
        <v>-96</v>
      </c>
      <c r="L59" s="32"/>
      <c r="M59" s="32"/>
      <c r="N59" s="32"/>
      <c r="O59" s="30"/>
      <c r="P59" s="91">
        <f>SUM(H59:O59)</f>
        <v>1810.8000000000002</v>
      </c>
      <c r="Q59" s="33"/>
    </row>
    <row r="60" spans="1:235" ht="15" customHeight="1">
      <c r="A60" s="4" t="s">
        <v>120</v>
      </c>
      <c r="B60" s="27" t="s">
        <v>121</v>
      </c>
      <c r="C60" s="28" t="s">
        <v>19</v>
      </c>
      <c r="D60" s="29">
        <v>5</v>
      </c>
      <c r="E60" s="29">
        <v>47.67</v>
      </c>
      <c r="F60" s="30">
        <v>10</v>
      </c>
      <c r="G60" s="30">
        <f>+D60*F60</f>
        <v>50</v>
      </c>
      <c r="H60" s="30">
        <f>G60*E60</f>
        <v>2383.5</v>
      </c>
      <c r="I60" s="44">
        <f>+F60*-12</f>
        <v>-120</v>
      </c>
      <c r="J60" s="30"/>
      <c r="K60" s="30"/>
      <c r="L60" s="30"/>
      <c r="M60" s="32"/>
      <c r="N60" s="32"/>
      <c r="O60" s="30"/>
      <c r="P60" s="91">
        <f>SUM(H60:O60)</f>
        <v>2263.5</v>
      </c>
      <c r="Q60" s="33">
        <v>150</v>
      </c>
    </row>
    <row r="61" spans="1:235" ht="15" customHeight="1">
      <c r="A61" s="4" t="s">
        <v>122</v>
      </c>
      <c r="B61" s="27" t="s">
        <v>123</v>
      </c>
      <c r="C61" s="28" t="s">
        <v>19</v>
      </c>
      <c r="D61" s="29">
        <v>5</v>
      </c>
      <c r="E61" s="29">
        <v>47.67</v>
      </c>
      <c r="F61" s="30">
        <v>18</v>
      </c>
      <c r="G61" s="30">
        <f>+D61*F61</f>
        <v>90</v>
      </c>
      <c r="H61" s="30">
        <f>G61*E61</f>
        <v>4290.3</v>
      </c>
      <c r="I61" s="44">
        <f>+F61*-12</f>
        <v>-216</v>
      </c>
      <c r="J61" s="30"/>
      <c r="K61" s="30"/>
      <c r="L61" s="30"/>
      <c r="M61" s="32"/>
      <c r="N61" s="32"/>
      <c r="O61" s="30"/>
      <c r="P61" s="91">
        <f>SUM(H61:O61)</f>
        <v>4074.3</v>
      </c>
      <c r="Q61" s="33">
        <v>220</v>
      </c>
    </row>
    <row r="62" spans="1:235" ht="15" customHeight="1">
      <c r="B62" s="27" t="s">
        <v>123</v>
      </c>
      <c r="C62" s="28" t="s">
        <v>19</v>
      </c>
      <c r="D62" s="29">
        <v>5</v>
      </c>
      <c r="E62" s="29">
        <v>47.67</v>
      </c>
      <c r="F62" s="30">
        <v>8</v>
      </c>
      <c r="G62" s="30">
        <f>+D62*F62</f>
        <v>40</v>
      </c>
      <c r="H62" s="30"/>
      <c r="I62" s="30"/>
      <c r="J62" s="30">
        <f>+E62*G62</f>
        <v>1906.8000000000002</v>
      </c>
      <c r="K62" s="44">
        <f>+F62*-12</f>
        <v>-96</v>
      </c>
      <c r="L62" s="32"/>
      <c r="M62" s="32"/>
      <c r="N62" s="32"/>
      <c r="O62" s="30"/>
      <c r="P62" s="91">
        <f>SUM(H62:O62)</f>
        <v>1810.8000000000002</v>
      </c>
      <c r="Q62" s="33"/>
    </row>
    <row r="63" spans="1:235" ht="15" customHeight="1">
      <c r="A63" s="4" t="s">
        <v>124</v>
      </c>
      <c r="B63" s="27" t="s">
        <v>125</v>
      </c>
      <c r="C63" s="28" t="s">
        <v>19</v>
      </c>
      <c r="D63" s="29">
        <v>5</v>
      </c>
      <c r="E63" s="29">
        <v>47.67</v>
      </c>
      <c r="F63" s="30">
        <v>17</v>
      </c>
      <c r="G63" s="30">
        <f>+D63*F63</f>
        <v>85</v>
      </c>
      <c r="H63" s="30">
        <f>G63*E63</f>
        <v>4051.9500000000003</v>
      </c>
      <c r="I63" s="44">
        <f>+F63*-12</f>
        <v>-204</v>
      </c>
      <c r="J63" s="30"/>
      <c r="K63" s="30"/>
      <c r="L63" s="30"/>
      <c r="M63" s="32"/>
      <c r="N63" s="32"/>
      <c r="O63" s="30"/>
      <c r="P63" s="91">
        <f>SUM(H63:O63)</f>
        <v>3847.9500000000003</v>
      </c>
      <c r="Q63" s="33">
        <v>200</v>
      </c>
    </row>
    <row r="64" spans="1:235" ht="15" customHeight="1">
      <c r="B64" s="27" t="s">
        <v>125</v>
      </c>
      <c r="C64" s="28" t="s">
        <v>19</v>
      </c>
      <c r="D64" s="29">
        <v>5</v>
      </c>
      <c r="E64" s="29">
        <v>47.67</v>
      </c>
      <c r="F64" s="30">
        <v>8</v>
      </c>
      <c r="G64" s="30">
        <f>+D64*F64</f>
        <v>40</v>
      </c>
      <c r="H64" s="30"/>
      <c r="I64" s="30"/>
      <c r="J64" s="30">
        <f>+E64*G64</f>
        <v>1906.8000000000002</v>
      </c>
      <c r="K64" s="44">
        <f>+F64*-12</f>
        <v>-96</v>
      </c>
      <c r="L64" s="32"/>
      <c r="M64" s="32"/>
      <c r="N64" s="32"/>
      <c r="O64" s="30"/>
      <c r="P64" s="91">
        <f>SUM(H64:O64)</f>
        <v>1810.8000000000002</v>
      </c>
      <c r="Q64" s="33"/>
    </row>
    <row r="65" spans="1:230" ht="15" customHeight="1">
      <c r="A65" s="4" t="s">
        <v>126</v>
      </c>
      <c r="B65" s="27" t="s">
        <v>127</v>
      </c>
      <c r="C65" s="28" t="s">
        <v>19</v>
      </c>
      <c r="D65" s="29">
        <v>5</v>
      </c>
      <c r="E65" s="29">
        <v>47.67</v>
      </c>
      <c r="F65" s="30">
        <v>17</v>
      </c>
      <c r="G65" s="30">
        <f>+D65*F65</f>
        <v>85</v>
      </c>
      <c r="H65" s="30">
        <f>G65*E65</f>
        <v>4051.9500000000003</v>
      </c>
      <c r="I65" s="44">
        <f>+F65*-12</f>
        <v>-204</v>
      </c>
      <c r="J65" s="30"/>
      <c r="K65" s="30"/>
      <c r="L65" s="30"/>
      <c r="M65" s="32"/>
      <c r="N65" s="32"/>
      <c r="O65" s="30"/>
      <c r="P65" s="91">
        <f>SUM(H65:O65)</f>
        <v>3847.9500000000003</v>
      </c>
      <c r="Q65" s="33">
        <v>200</v>
      </c>
    </row>
    <row r="66" spans="1:230" ht="15" customHeight="1">
      <c r="B66" s="27" t="s">
        <v>127</v>
      </c>
      <c r="C66" s="28" t="s">
        <v>19</v>
      </c>
      <c r="D66" s="29">
        <v>5</v>
      </c>
      <c r="E66" s="29">
        <v>47.67</v>
      </c>
      <c r="F66" s="30">
        <v>8</v>
      </c>
      <c r="G66" s="30">
        <f>+D66*F66</f>
        <v>40</v>
      </c>
      <c r="H66" s="30"/>
      <c r="I66" s="30"/>
      <c r="J66" s="30">
        <f>+E66*G66</f>
        <v>1906.8000000000002</v>
      </c>
      <c r="K66" s="44">
        <f>+F66*-12</f>
        <v>-96</v>
      </c>
      <c r="L66" s="32"/>
      <c r="M66" s="32"/>
      <c r="N66" s="32"/>
      <c r="O66" s="30"/>
      <c r="P66" s="91">
        <f>SUM(H66:O66)</f>
        <v>1810.8000000000002</v>
      </c>
      <c r="Q66" s="33"/>
    </row>
    <row r="67" spans="1:230" ht="15" customHeight="1">
      <c r="A67" s="4" t="s">
        <v>128</v>
      </c>
      <c r="B67" s="27" t="s">
        <v>129</v>
      </c>
      <c r="C67" s="28" t="s">
        <v>19</v>
      </c>
      <c r="D67" s="29">
        <v>5</v>
      </c>
      <c r="E67" s="29">
        <v>47.67</v>
      </c>
      <c r="F67" s="30">
        <v>10</v>
      </c>
      <c r="G67" s="30">
        <f>+D67*F67</f>
        <v>50</v>
      </c>
      <c r="H67" s="30">
        <f>G67*E67</f>
        <v>2383.5</v>
      </c>
      <c r="I67" s="44">
        <f>+F67*-12</f>
        <v>-120</v>
      </c>
      <c r="J67" s="30"/>
      <c r="K67" s="30"/>
      <c r="L67" s="30"/>
      <c r="M67" s="32"/>
      <c r="N67" s="32"/>
      <c r="O67" s="30"/>
      <c r="P67" s="91">
        <f>SUM(H67:O67)</f>
        <v>2263.5</v>
      </c>
      <c r="Q67" s="33">
        <v>150</v>
      </c>
    </row>
    <row r="68" spans="1:230" s="1" customFormat="1">
      <c r="A68" s="4" t="s">
        <v>130</v>
      </c>
      <c r="B68" s="45" t="s">
        <v>131</v>
      </c>
      <c r="C68" s="28" t="s">
        <v>19</v>
      </c>
      <c r="D68" s="29">
        <v>5</v>
      </c>
      <c r="E68" s="29">
        <v>47.67</v>
      </c>
      <c r="F68" s="30">
        <v>15</v>
      </c>
      <c r="G68" s="30">
        <f>+D68*F68</f>
        <v>75</v>
      </c>
      <c r="H68" s="30">
        <f>G68*E68</f>
        <v>3575.25</v>
      </c>
      <c r="I68" s="44">
        <f>+F68*-12</f>
        <v>-180</v>
      </c>
      <c r="J68" s="30"/>
      <c r="K68" s="30"/>
      <c r="L68" s="30"/>
      <c r="M68" s="32"/>
      <c r="N68" s="32"/>
      <c r="O68" s="30"/>
      <c r="P68" s="91">
        <f>SUM(H68:O68)</f>
        <v>3395.25</v>
      </c>
      <c r="Q68" s="33">
        <v>180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</row>
    <row r="69" spans="1:230" s="1" customFormat="1">
      <c r="A69" s="4" t="s">
        <v>132</v>
      </c>
      <c r="B69" s="45" t="s">
        <v>133</v>
      </c>
      <c r="C69" s="28" t="s">
        <v>19</v>
      </c>
      <c r="D69" s="29">
        <v>5</v>
      </c>
      <c r="E69" s="29">
        <v>47.67</v>
      </c>
      <c r="F69" s="30">
        <v>8</v>
      </c>
      <c r="G69" s="30">
        <f>+D69*F69</f>
        <v>40</v>
      </c>
      <c r="H69" s="30">
        <f>G69*E69</f>
        <v>1906.8000000000002</v>
      </c>
      <c r="I69" s="44">
        <f>+F69*-12</f>
        <v>-96</v>
      </c>
      <c r="J69" s="30"/>
      <c r="K69" s="30"/>
      <c r="L69" s="30"/>
      <c r="M69" s="32"/>
      <c r="N69" s="32"/>
      <c r="O69" s="30"/>
      <c r="P69" s="91">
        <f>SUM(H69:O69)</f>
        <v>1810.8000000000002</v>
      </c>
      <c r="Q69" s="33">
        <v>60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</row>
    <row r="70" spans="1:230" s="1" customFormat="1">
      <c r="A70" s="4" t="s">
        <v>134</v>
      </c>
      <c r="B70" s="27" t="s">
        <v>135</v>
      </c>
      <c r="C70" s="28" t="s">
        <v>19</v>
      </c>
      <c r="D70" s="29">
        <v>5</v>
      </c>
      <c r="E70" s="29">
        <v>47.67</v>
      </c>
      <c r="F70" s="30">
        <v>20</v>
      </c>
      <c r="G70" s="30">
        <f>+D70*F70</f>
        <v>100</v>
      </c>
      <c r="H70" s="30">
        <f>G70*E70</f>
        <v>4767</v>
      </c>
      <c r="I70" s="44">
        <f>+F70*-12</f>
        <v>-240</v>
      </c>
      <c r="J70" s="30"/>
      <c r="K70" s="30"/>
      <c r="L70" s="30"/>
      <c r="M70" s="32"/>
      <c r="N70" s="32"/>
      <c r="O70" s="30"/>
      <c r="P70" s="91">
        <f>SUM(H70:O70)</f>
        <v>4527</v>
      </c>
      <c r="Q70" s="59">
        <v>130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</row>
    <row r="71" spans="1:230" s="1" customFormat="1">
      <c r="A71" s="4"/>
      <c r="B71" s="27" t="s">
        <v>135</v>
      </c>
      <c r="C71" s="28" t="s">
        <v>19</v>
      </c>
      <c r="D71" s="29">
        <v>5</v>
      </c>
      <c r="E71" s="29">
        <v>47.67</v>
      </c>
      <c r="F71" s="30">
        <v>8</v>
      </c>
      <c r="G71" s="30">
        <f>+D71*F71</f>
        <v>40</v>
      </c>
      <c r="H71" s="30"/>
      <c r="I71" s="30"/>
      <c r="J71" s="30">
        <f>+E71*G71</f>
        <v>1906.8000000000002</v>
      </c>
      <c r="K71" s="44">
        <f>+F71*-12</f>
        <v>-96</v>
      </c>
      <c r="L71" s="32"/>
      <c r="M71" s="32"/>
      <c r="N71" s="32"/>
      <c r="O71" s="30"/>
      <c r="P71" s="91">
        <f>SUM(H71:O71)</f>
        <v>1810.8000000000002</v>
      </c>
      <c r="Q71" s="59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</row>
    <row r="72" spans="1:230" s="1" customFormat="1">
      <c r="A72" s="4" t="s">
        <v>136</v>
      </c>
      <c r="B72" s="27" t="s">
        <v>137</v>
      </c>
      <c r="C72" s="28" t="s">
        <v>19</v>
      </c>
      <c r="D72" s="29">
        <v>5</v>
      </c>
      <c r="E72" s="29">
        <v>47.67</v>
      </c>
      <c r="F72" s="30">
        <v>18</v>
      </c>
      <c r="G72" s="30">
        <f>+D72*F72</f>
        <v>90</v>
      </c>
      <c r="H72" s="30">
        <f>G72*E72</f>
        <v>4290.3</v>
      </c>
      <c r="I72" s="44">
        <f>+F72*-12</f>
        <v>-216</v>
      </c>
      <c r="J72" s="30"/>
      <c r="K72" s="30"/>
      <c r="L72" s="32"/>
      <c r="M72" s="32"/>
      <c r="N72" s="32"/>
      <c r="O72" s="30"/>
      <c r="P72" s="91">
        <f>SUM(H72:O72)</f>
        <v>4074.3</v>
      </c>
      <c r="Q72" s="59">
        <v>200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</row>
    <row r="73" spans="1:230" s="1" customFormat="1">
      <c r="A73" s="4"/>
      <c r="B73" s="27" t="s">
        <v>137</v>
      </c>
      <c r="C73" s="28" t="s">
        <v>19</v>
      </c>
      <c r="D73" s="29">
        <v>5</v>
      </c>
      <c r="E73" s="29">
        <v>47.67</v>
      </c>
      <c r="F73" s="30">
        <v>8</v>
      </c>
      <c r="G73" s="30">
        <f>+D73*F73</f>
        <v>40</v>
      </c>
      <c r="H73" s="30"/>
      <c r="I73" s="30"/>
      <c r="J73" s="30">
        <f>+E73*G73</f>
        <v>1906.8000000000002</v>
      </c>
      <c r="K73" s="44">
        <f>+F73*-12</f>
        <v>-96</v>
      </c>
      <c r="L73" s="32"/>
      <c r="M73" s="32"/>
      <c r="N73" s="32"/>
      <c r="O73" s="30"/>
      <c r="P73" s="91">
        <f>SUM(H73:O73)</f>
        <v>1810.8000000000002</v>
      </c>
      <c r="Q73" s="59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</row>
    <row r="74" spans="1:230" s="1" customFormat="1">
      <c r="A74" s="4" t="s">
        <v>138</v>
      </c>
      <c r="B74" s="45" t="s">
        <v>139</v>
      </c>
      <c r="C74" s="28" t="s">
        <v>19</v>
      </c>
      <c r="D74" s="29">
        <v>5</v>
      </c>
      <c r="E74" s="29">
        <v>47.67</v>
      </c>
      <c r="F74" s="30">
        <v>17</v>
      </c>
      <c r="G74" s="30">
        <f>+D74*F74</f>
        <v>85</v>
      </c>
      <c r="H74" s="30">
        <f>G74*E74</f>
        <v>4051.9500000000003</v>
      </c>
      <c r="I74" s="44">
        <f>+F74*-12</f>
        <v>-204</v>
      </c>
      <c r="J74" s="30"/>
      <c r="K74" s="30"/>
      <c r="L74" s="32"/>
      <c r="M74" s="32"/>
      <c r="N74" s="32"/>
      <c r="O74" s="30"/>
      <c r="P74" s="91">
        <f>SUM(H74:O74)</f>
        <v>3847.9500000000003</v>
      </c>
      <c r="Q74" s="59">
        <v>200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</row>
    <row r="75" spans="1:230" s="1" customFormat="1">
      <c r="A75" s="4"/>
      <c r="B75" s="45" t="s">
        <v>139</v>
      </c>
      <c r="C75" s="28" t="s">
        <v>19</v>
      </c>
      <c r="D75" s="29">
        <v>5</v>
      </c>
      <c r="E75" s="29">
        <v>47.67</v>
      </c>
      <c r="F75" s="30">
        <v>8</v>
      </c>
      <c r="G75" s="30">
        <f>+D75*F75</f>
        <v>40</v>
      </c>
      <c r="H75" s="30"/>
      <c r="I75" s="30"/>
      <c r="J75" s="30">
        <f>+E75*G75</f>
        <v>1906.8000000000002</v>
      </c>
      <c r="K75" s="44">
        <f>+F75*-12</f>
        <v>-96</v>
      </c>
      <c r="L75" s="32"/>
      <c r="M75" s="32"/>
      <c r="N75" s="32"/>
      <c r="O75" s="30"/>
      <c r="P75" s="91">
        <f>SUM(H75:O75)</f>
        <v>1810.8000000000002</v>
      </c>
      <c r="Q75" s="59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</row>
    <row r="76" spans="1:230" s="1" customFormat="1">
      <c r="A76" s="4" t="s">
        <v>140</v>
      </c>
      <c r="B76" s="45" t="s">
        <v>141</v>
      </c>
      <c r="C76" s="28" t="s">
        <v>19</v>
      </c>
      <c r="D76" s="29">
        <v>5</v>
      </c>
      <c r="E76" s="29">
        <v>47.67</v>
      </c>
      <c r="F76" s="30">
        <v>16</v>
      </c>
      <c r="G76" s="30">
        <f>+D76*F76</f>
        <v>80</v>
      </c>
      <c r="H76" s="30">
        <f>G76*E76</f>
        <v>3813.6000000000004</v>
      </c>
      <c r="I76" s="44">
        <f>+F76*-12</f>
        <v>-192</v>
      </c>
      <c r="J76" s="30"/>
      <c r="K76" s="30"/>
      <c r="L76" s="32"/>
      <c r="M76" s="32"/>
      <c r="N76" s="32"/>
      <c r="O76" s="30"/>
      <c r="P76" s="91">
        <f>SUM(H76:O76)</f>
        <v>3621.6000000000004</v>
      </c>
      <c r="Q76" s="33">
        <v>150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</row>
    <row r="77" spans="1:230" s="1" customFormat="1">
      <c r="A77" s="4"/>
      <c r="B77" s="45" t="s">
        <v>141</v>
      </c>
      <c r="C77" s="28" t="s">
        <v>19</v>
      </c>
      <c r="D77" s="29">
        <v>5</v>
      </c>
      <c r="E77" s="29">
        <v>47.67</v>
      </c>
      <c r="F77" s="30">
        <v>8</v>
      </c>
      <c r="G77" s="30">
        <f>+D77*F77</f>
        <v>40</v>
      </c>
      <c r="H77" s="30"/>
      <c r="I77" s="30"/>
      <c r="J77" s="30">
        <f>+E77*G77</f>
        <v>1906.8000000000002</v>
      </c>
      <c r="K77" s="44">
        <f>+F77*-12</f>
        <v>-96</v>
      </c>
      <c r="L77" s="32"/>
      <c r="M77" s="32"/>
      <c r="N77" s="32"/>
      <c r="O77" s="30"/>
      <c r="P77" s="91">
        <f>SUM(H77:O77)</f>
        <v>1810.8000000000002</v>
      </c>
      <c r="Q77" s="33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</row>
    <row r="78" spans="1:230" s="1" customFormat="1" ht="15" customHeight="1">
      <c r="A78" s="4" t="s">
        <v>142</v>
      </c>
      <c r="B78" s="27" t="s">
        <v>143</v>
      </c>
      <c r="C78" s="28" t="s">
        <v>19</v>
      </c>
      <c r="D78" s="29">
        <v>5</v>
      </c>
      <c r="E78" s="29">
        <v>47.67</v>
      </c>
      <c r="F78" s="30">
        <v>15</v>
      </c>
      <c r="G78" s="30">
        <f>+D78*F78</f>
        <v>75</v>
      </c>
      <c r="H78" s="30">
        <f>G78*E78</f>
        <v>3575.25</v>
      </c>
      <c r="I78" s="44">
        <f>+F78*-12</f>
        <v>-180</v>
      </c>
      <c r="J78" s="30"/>
      <c r="K78" s="30"/>
      <c r="L78" s="32"/>
      <c r="M78" s="32"/>
      <c r="N78" s="32"/>
      <c r="O78" s="30"/>
      <c r="P78" s="91">
        <f>SUM(H78:O78)</f>
        <v>3395.25</v>
      </c>
      <c r="Q78" s="33">
        <v>200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</row>
    <row r="79" spans="1:230" ht="15" customHeight="1">
      <c r="B79" s="27" t="s">
        <v>143</v>
      </c>
      <c r="C79" s="28" t="s">
        <v>19</v>
      </c>
      <c r="D79" s="29">
        <v>5</v>
      </c>
      <c r="E79" s="29">
        <v>47.67</v>
      </c>
      <c r="F79" s="30">
        <v>8</v>
      </c>
      <c r="G79" s="30">
        <f>+D79*F79</f>
        <v>40</v>
      </c>
      <c r="H79" s="30"/>
      <c r="I79" s="30"/>
      <c r="J79" s="30">
        <f>+E79*G79</f>
        <v>1906.8000000000002</v>
      </c>
      <c r="K79" s="44">
        <f>+F79*-12</f>
        <v>-96</v>
      </c>
      <c r="L79" s="32"/>
      <c r="M79" s="32"/>
      <c r="N79" s="32"/>
      <c r="O79" s="30"/>
      <c r="P79" s="91">
        <f>SUM(H79:O79)</f>
        <v>1810.8000000000002</v>
      </c>
      <c r="Q79" s="33"/>
    </row>
    <row r="80" spans="1:230" s="1" customFormat="1" ht="15" customHeight="1">
      <c r="A80" s="4" t="s">
        <v>144</v>
      </c>
      <c r="B80" s="27" t="s">
        <v>145</v>
      </c>
      <c r="C80" s="28" t="s">
        <v>19</v>
      </c>
      <c r="D80" s="29">
        <v>5</v>
      </c>
      <c r="E80" s="29">
        <v>47.67</v>
      </c>
      <c r="F80" s="30">
        <v>7</v>
      </c>
      <c r="G80" s="30">
        <f>+D80*F80</f>
        <v>35</v>
      </c>
      <c r="H80" s="30">
        <f>G80*E80</f>
        <v>1668.45</v>
      </c>
      <c r="I80" s="44">
        <f>+F80*-12</f>
        <v>-84</v>
      </c>
      <c r="J80" s="30"/>
      <c r="K80" s="30"/>
      <c r="L80" s="32"/>
      <c r="M80" s="32"/>
      <c r="N80" s="32"/>
      <c r="O80" s="30"/>
      <c r="P80" s="91">
        <f>SUM(H80:O80)</f>
        <v>1584.45</v>
      </c>
      <c r="Q80" s="33">
        <v>150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</row>
    <row r="81" spans="1:236" s="1" customFormat="1" ht="15" customHeight="1">
      <c r="A81" s="4" t="s">
        <v>146</v>
      </c>
      <c r="B81" s="27" t="s">
        <v>147</v>
      </c>
      <c r="C81" s="28" t="s">
        <v>19</v>
      </c>
      <c r="D81" s="29">
        <v>5</v>
      </c>
      <c r="E81" s="29">
        <v>47.67</v>
      </c>
      <c r="F81" s="30">
        <v>15</v>
      </c>
      <c r="G81" s="30">
        <f>+D81*F81</f>
        <v>75</v>
      </c>
      <c r="H81" s="30">
        <f>G81*E81</f>
        <v>3575.25</v>
      </c>
      <c r="I81" s="44">
        <f>+F81*-12</f>
        <v>-180</v>
      </c>
      <c r="J81" s="30"/>
      <c r="K81" s="30"/>
      <c r="L81" s="32"/>
      <c r="M81" s="32"/>
      <c r="N81" s="32"/>
      <c r="O81" s="30"/>
      <c r="P81" s="91">
        <f>SUM(H81:O81)</f>
        <v>3395.25</v>
      </c>
      <c r="Q81" s="33">
        <v>180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</row>
    <row r="82" spans="1:236" s="1" customFormat="1" ht="15" customHeight="1">
      <c r="A82" s="2" t="s">
        <v>148</v>
      </c>
      <c r="B82" s="27" t="s">
        <v>149</v>
      </c>
      <c r="C82" s="28" t="s">
        <v>19</v>
      </c>
      <c r="D82" s="29">
        <v>5</v>
      </c>
      <c r="E82" s="29">
        <v>47.67</v>
      </c>
      <c r="F82" s="30">
        <v>3</v>
      </c>
      <c r="G82" s="30">
        <f>+D82*F82</f>
        <v>15</v>
      </c>
      <c r="H82" s="30">
        <f>G82*E82</f>
        <v>715.05000000000007</v>
      </c>
      <c r="I82" s="44">
        <f>+F82*-12</f>
        <v>-36</v>
      </c>
      <c r="J82" s="30"/>
      <c r="K82" s="30"/>
      <c r="L82" s="32"/>
      <c r="M82" s="32"/>
      <c r="N82" s="32"/>
      <c r="O82" s="30"/>
      <c r="P82" s="91">
        <f>SUM(H82:O82)</f>
        <v>679.05000000000007</v>
      </c>
      <c r="Q82" s="33">
        <v>48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</row>
    <row r="83" spans="1:236" ht="15" customHeight="1">
      <c r="A83" s="2" t="s">
        <v>150</v>
      </c>
      <c r="B83" s="27" t="s">
        <v>151</v>
      </c>
      <c r="C83" s="28" t="s">
        <v>19</v>
      </c>
      <c r="D83" s="29">
        <v>5</v>
      </c>
      <c r="E83" s="29">
        <v>47.67</v>
      </c>
      <c r="F83" s="30">
        <v>4</v>
      </c>
      <c r="G83" s="30">
        <f>+D83*F83</f>
        <v>20</v>
      </c>
      <c r="H83" s="30">
        <f>G83*E83</f>
        <v>953.40000000000009</v>
      </c>
      <c r="I83" s="44">
        <f>+F83*-12</f>
        <v>-48</v>
      </c>
      <c r="J83" s="30"/>
      <c r="K83" s="30"/>
      <c r="L83" s="32"/>
      <c r="M83" s="32"/>
      <c r="N83" s="32"/>
      <c r="O83" s="30"/>
      <c r="P83" s="91">
        <f>SUM(H83:O83)</f>
        <v>905.40000000000009</v>
      </c>
      <c r="Q83" s="33">
        <v>18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</row>
    <row r="84" spans="1:236" ht="15" customHeight="1">
      <c r="A84" s="4" t="s">
        <v>152</v>
      </c>
      <c r="B84" s="27" t="s">
        <v>153</v>
      </c>
      <c r="C84" s="28" t="s">
        <v>19</v>
      </c>
      <c r="D84" s="29">
        <v>5</v>
      </c>
      <c r="E84" s="29">
        <v>47.67</v>
      </c>
      <c r="F84" s="30">
        <v>2</v>
      </c>
      <c r="G84" s="30">
        <f>+D84*F84</f>
        <v>10</v>
      </c>
      <c r="H84" s="30">
        <f>G84*E84</f>
        <v>476.70000000000005</v>
      </c>
      <c r="I84" s="44">
        <f>+F84*-12</f>
        <v>-24</v>
      </c>
      <c r="J84" s="30"/>
      <c r="K84" s="30"/>
      <c r="L84" s="32"/>
      <c r="M84" s="32"/>
      <c r="N84" s="32"/>
      <c r="O84" s="30"/>
      <c r="P84" s="91">
        <f>SUM(H84:O84)</f>
        <v>452.70000000000005</v>
      </c>
      <c r="Q84" s="33">
        <v>24</v>
      </c>
    </row>
    <row r="85" spans="1:236" s="1" customFormat="1" ht="15" customHeight="1">
      <c r="A85" s="4" t="s">
        <v>154</v>
      </c>
      <c r="B85" s="27" t="s">
        <v>155</v>
      </c>
      <c r="C85" s="28" t="s">
        <v>19</v>
      </c>
      <c r="D85" s="29">
        <v>5</v>
      </c>
      <c r="E85" s="29">
        <v>47.67</v>
      </c>
      <c r="F85" s="30">
        <v>2</v>
      </c>
      <c r="G85" s="30">
        <f>+D85*F85</f>
        <v>10</v>
      </c>
      <c r="H85" s="30">
        <f>G85*E85</f>
        <v>476.70000000000005</v>
      </c>
      <c r="I85" s="44">
        <f>+F85*-12</f>
        <v>-24</v>
      </c>
      <c r="J85" s="30"/>
      <c r="K85" s="30"/>
      <c r="L85" s="32"/>
      <c r="M85" s="32"/>
      <c r="N85" s="32"/>
      <c r="O85" s="30"/>
      <c r="P85" s="91">
        <f>SUM(H85:O85)</f>
        <v>452.70000000000005</v>
      </c>
      <c r="Q85" s="33">
        <v>150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</row>
    <row r="86" spans="1:236" ht="17.25" customHeight="1">
      <c r="A86" s="4" t="s">
        <v>156</v>
      </c>
      <c r="B86" s="27" t="s">
        <v>157</v>
      </c>
      <c r="C86" s="28" t="s">
        <v>19</v>
      </c>
      <c r="D86" s="29">
        <v>5</v>
      </c>
      <c r="E86" s="29">
        <v>47.67</v>
      </c>
      <c r="F86" s="30">
        <v>3</v>
      </c>
      <c r="G86" s="30">
        <f>+D86*F86</f>
        <v>15</v>
      </c>
      <c r="H86" s="30">
        <f>G86*E86</f>
        <v>715.05000000000007</v>
      </c>
      <c r="I86" s="44">
        <f>+F86*-12</f>
        <v>-36</v>
      </c>
      <c r="J86" s="30"/>
      <c r="K86" s="30"/>
      <c r="L86" s="32"/>
      <c r="M86" s="32"/>
      <c r="N86" s="32"/>
      <c r="O86" s="30"/>
      <c r="P86" s="91">
        <f>SUM(H86:O86)</f>
        <v>679.05000000000007</v>
      </c>
      <c r="Q86" s="33">
        <v>20</v>
      </c>
    </row>
    <row r="87" spans="1:236" ht="17.25" customHeight="1">
      <c r="A87" s="4" t="s">
        <v>158</v>
      </c>
      <c r="B87" s="27" t="s">
        <v>159</v>
      </c>
      <c r="C87" s="28" t="s">
        <v>19</v>
      </c>
      <c r="D87" s="29">
        <v>5</v>
      </c>
      <c r="E87" s="29">
        <v>47.67</v>
      </c>
      <c r="F87" s="30">
        <v>3</v>
      </c>
      <c r="G87" s="30">
        <f>+D87*F87</f>
        <v>15</v>
      </c>
      <c r="H87" s="30">
        <f>G87*E87</f>
        <v>715.05000000000007</v>
      </c>
      <c r="I87" s="44">
        <f>+F87*-12</f>
        <v>-36</v>
      </c>
      <c r="J87" s="30"/>
      <c r="K87" s="30"/>
      <c r="L87" s="32"/>
      <c r="M87" s="32"/>
      <c r="N87" s="32"/>
      <c r="O87" s="30"/>
      <c r="P87" s="91">
        <f>SUM(H87:O87)</f>
        <v>679.05000000000007</v>
      </c>
      <c r="Q87" s="33">
        <v>18</v>
      </c>
    </row>
    <row r="88" spans="1:236" ht="15" customHeight="1">
      <c r="A88" s="4" t="s">
        <v>160</v>
      </c>
      <c r="B88" s="27" t="s">
        <v>161</v>
      </c>
      <c r="C88" s="28" t="s">
        <v>19</v>
      </c>
      <c r="D88" s="29">
        <v>5</v>
      </c>
      <c r="E88" s="29">
        <v>52</v>
      </c>
      <c r="F88" s="30">
        <v>3</v>
      </c>
      <c r="G88" s="30">
        <f>+D88*F88</f>
        <v>15</v>
      </c>
      <c r="H88" s="30">
        <f>G88*E88</f>
        <v>780</v>
      </c>
      <c r="I88" s="44">
        <f>+F88*-12</f>
        <v>-36</v>
      </c>
      <c r="J88" s="30"/>
      <c r="K88" s="30"/>
      <c r="L88" s="32"/>
      <c r="M88" s="32"/>
      <c r="N88" s="32"/>
      <c r="O88" s="30"/>
      <c r="P88" s="91">
        <f>SUM(H88:O88)</f>
        <v>744</v>
      </c>
      <c r="Q88" s="33">
        <v>45</v>
      </c>
    </row>
    <row r="89" spans="1:236" ht="15" customHeight="1">
      <c r="A89" s="50" t="s">
        <v>162</v>
      </c>
      <c r="B89" s="51" t="s">
        <v>163</v>
      </c>
      <c r="C89" s="52" t="s">
        <v>19</v>
      </c>
      <c r="D89" s="48">
        <v>5</v>
      </c>
      <c r="E89" s="48">
        <v>52</v>
      </c>
      <c r="F89" s="46">
        <v>5</v>
      </c>
      <c r="G89" s="46">
        <f>+D89*F89</f>
        <v>25</v>
      </c>
      <c r="H89" s="46">
        <f>G89*E89</f>
        <v>1300</v>
      </c>
      <c r="I89" s="146">
        <f>+F89*-12</f>
        <v>-60</v>
      </c>
      <c r="J89" s="46"/>
      <c r="K89" s="46"/>
      <c r="L89" s="147"/>
      <c r="M89" s="147"/>
      <c r="N89" s="147"/>
      <c r="O89" s="46"/>
      <c r="P89" s="144">
        <f>SUM(H89:O89)</f>
        <v>1240</v>
      </c>
      <c r="Q89" s="33">
        <v>72</v>
      </c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37"/>
      <c r="FO89" s="137"/>
      <c r="FP89" s="137"/>
      <c r="FQ89" s="137"/>
      <c r="FR89" s="137"/>
      <c r="FS89" s="137"/>
      <c r="FT89" s="137"/>
      <c r="FU89" s="137"/>
      <c r="FV89" s="137"/>
      <c r="FW89" s="137"/>
      <c r="FX89" s="137"/>
      <c r="FY89" s="137"/>
      <c r="FZ89" s="137"/>
      <c r="GA89" s="137"/>
      <c r="GB89" s="137"/>
      <c r="GC89" s="137"/>
      <c r="GD89" s="137"/>
      <c r="GE89" s="137"/>
      <c r="GF89" s="137"/>
      <c r="GG89" s="137"/>
      <c r="GH89" s="137"/>
      <c r="GI89" s="137"/>
      <c r="GJ89" s="137"/>
      <c r="GK89" s="137"/>
      <c r="GL89" s="137"/>
      <c r="GM89" s="137"/>
      <c r="GN89" s="137"/>
      <c r="GO89" s="137"/>
      <c r="GP89" s="137"/>
      <c r="GQ89" s="137"/>
      <c r="GR89" s="137"/>
      <c r="GS89" s="137"/>
      <c r="GT89" s="137"/>
      <c r="GU89" s="137"/>
      <c r="GV89" s="137"/>
      <c r="GW89" s="137"/>
      <c r="GX89" s="137"/>
      <c r="GY89" s="137"/>
      <c r="GZ89" s="137"/>
      <c r="HA89" s="137"/>
      <c r="HB89" s="137"/>
      <c r="HC89" s="137"/>
      <c r="HD89" s="137"/>
      <c r="HE89" s="137"/>
      <c r="HF89" s="137"/>
      <c r="HG89" s="137"/>
      <c r="HH89" s="137"/>
      <c r="HI89" s="137"/>
      <c r="HJ89" s="137"/>
      <c r="HK89" s="137"/>
      <c r="HL89" s="137"/>
      <c r="HM89" s="137"/>
      <c r="HN89" s="137"/>
      <c r="HO89" s="137"/>
      <c r="HP89" s="137"/>
      <c r="HQ89" s="137"/>
      <c r="HR89" s="137"/>
      <c r="HS89" s="137"/>
      <c r="HT89" s="137"/>
      <c r="HU89" s="137"/>
      <c r="HV89" s="137"/>
      <c r="HW89" s="137"/>
      <c r="HX89" s="137"/>
      <c r="HY89" s="137"/>
      <c r="HZ89" s="137"/>
      <c r="IA89" s="137"/>
    </row>
    <row r="90" spans="1:236" ht="15" customHeight="1">
      <c r="A90" s="4" t="s">
        <v>164</v>
      </c>
      <c r="B90" s="27" t="s">
        <v>165</v>
      </c>
      <c r="C90" s="28" t="s">
        <v>166</v>
      </c>
      <c r="D90" s="29">
        <v>1</v>
      </c>
      <c r="E90" s="29">
        <v>52</v>
      </c>
      <c r="F90" s="30">
        <v>2</v>
      </c>
      <c r="G90" s="30">
        <f>+D90*F90</f>
        <v>2</v>
      </c>
      <c r="H90" s="30">
        <f>G90*E90</f>
        <v>104</v>
      </c>
      <c r="I90" s="30"/>
      <c r="J90" s="30"/>
      <c r="K90" s="30"/>
      <c r="L90" s="32"/>
      <c r="M90" s="32"/>
      <c r="N90" s="32"/>
      <c r="O90" s="32"/>
      <c r="P90" s="91">
        <f>SUM(H90:O90)</f>
        <v>104</v>
      </c>
      <c r="Q90" s="60"/>
    </row>
    <row r="91" spans="1:236" ht="15" customHeight="1">
      <c r="A91" s="4" t="s">
        <v>167</v>
      </c>
      <c r="B91" s="27" t="s">
        <v>168</v>
      </c>
      <c r="C91" s="28" t="s">
        <v>169</v>
      </c>
      <c r="D91" s="29">
        <v>1</v>
      </c>
      <c r="E91" s="29">
        <v>12</v>
      </c>
      <c r="F91" s="30">
        <v>1</v>
      </c>
      <c r="G91" s="30">
        <f>+D91*F91</f>
        <v>1</v>
      </c>
      <c r="H91" s="30">
        <f>G91*E91</f>
        <v>12</v>
      </c>
      <c r="I91" s="30"/>
      <c r="J91" s="30"/>
      <c r="K91" s="30"/>
      <c r="L91" s="32"/>
      <c r="M91" s="32"/>
      <c r="N91" s="32"/>
      <c r="O91" s="32"/>
      <c r="P91" s="91">
        <f>SUM(H91:O91)</f>
        <v>12</v>
      </c>
      <c r="Q91" s="43"/>
    </row>
    <row r="92" spans="1:236" ht="15" customHeight="1">
      <c r="A92" s="4" t="s">
        <v>170</v>
      </c>
      <c r="B92" s="27" t="s">
        <v>171</v>
      </c>
      <c r="C92" s="28" t="s">
        <v>19</v>
      </c>
      <c r="D92" s="29">
        <v>5</v>
      </c>
      <c r="E92" s="29">
        <v>52</v>
      </c>
      <c r="F92" s="30">
        <v>5</v>
      </c>
      <c r="G92" s="30">
        <f>+D92*F92</f>
        <v>25</v>
      </c>
      <c r="H92" s="30">
        <f>G92*E92</f>
        <v>1300</v>
      </c>
      <c r="I92" s="44">
        <f>+F92*-12</f>
        <v>-60</v>
      </c>
      <c r="J92" s="30"/>
      <c r="K92" s="30"/>
      <c r="L92" s="32"/>
      <c r="M92" s="32"/>
      <c r="N92" s="32"/>
      <c r="O92" s="30"/>
      <c r="P92" s="91">
        <f>SUM(H92:O92)</f>
        <v>1240</v>
      </c>
      <c r="Q92" s="33">
        <v>300</v>
      </c>
    </row>
    <row r="93" spans="1:236" ht="15" customHeight="1">
      <c r="B93" s="27" t="s">
        <v>171</v>
      </c>
      <c r="C93" s="29" t="s">
        <v>20</v>
      </c>
      <c r="D93" s="29">
        <v>1</v>
      </c>
      <c r="E93" s="29">
        <v>52</v>
      </c>
      <c r="F93" s="30">
        <v>4</v>
      </c>
      <c r="G93" s="30">
        <f>+D93*F93</f>
        <v>4</v>
      </c>
      <c r="H93" s="30">
        <f>G93*E93</f>
        <v>208</v>
      </c>
      <c r="I93" s="30"/>
      <c r="J93" s="30"/>
      <c r="K93" s="30"/>
      <c r="L93" s="32"/>
      <c r="M93" s="32"/>
      <c r="N93" s="32"/>
      <c r="O93" s="32"/>
      <c r="P93" s="91">
        <f>SUM(H93:O93)</f>
        <v>208</v>
      </c>
      <c r="Q93" s="33"/>
    </row>
    <row r="94" spans="1:236">
      <c r="B94" s="27" t="s">
        <v>172</v>
      </c>
      <c r="C94" s="28" t="s">
        <v>19</v>
      </c>
      <c r="D94" s="29">
        <v>5</v>
      </c>
      <c r="E94" s="29">
        <v>6</v>
      </c>
      <c r="F94" s="30">
        <v>1</v>
      </c>
      <c r="G94" s="30">
        <f>+D94*F94</f>
        <v>5</v>
      </c>
      <c r="H94" s="30">
        <f>G94*E94</f>
        <v>30</v>
      </c>
      <c r="I94" s="44">
        <f>+F94*-8</f>
        <v>-8</v>
      </c>
      <c r="J94" s="30"/>
      <c r="K94" s="30"/>
      <c r="L94" s="30"/>
      <c r="M94" s="32"/>
      <c r="N94" s="32"/>
      <c r="O94" s="32"/>
      <c r="P94" s="91">
        <f>SUM(H94:O94)</f>
        <v>22</v>
      </c>
      <c r="Q94" s="20"/>
      <c r="R94" s="6"/>
      <c r="S94" s="39"/>
      <c r="HW94" s="5"/>
      <c r="HX94" s="5"/>
      <c r="HY94" s="5"/>
      <c r="HZ94" s="5"/>
      <c r="IA94" s="5"/>
      <c r="IB94" s="5"/>
    </row>
    <row r="95" spans="1:236">
      <c r="B95" s="27" t="s">
        <v>172</v>
      </c>
      <c r="C95" s="29" t="s">
        <v>20</v>
      </c>
      <c r="D95" s="29">
        <v>1</v>
      </c>
      <c r="E95" s="29">
        <v>6</v>
      </c>
      <c r="F95" s="30">
        <v>1</v>
      </c>
      <c r="G95" s="30">
        <f>+D95*F95</f>
        <v>1</v>
      </c>
      <c r="H95" s="30">
        <f>G95*E95</f>
        <v>6</v>
      </c>
      <c r="I95" s="30"/>
      <c r="J95" s="30"/>
      <c r="K95" s="30"/>
      <c r="L95" s="30"/>
      <c r="M95" s="32"/>
      <c r="N95" s="32"/>
      <c r="O95" s="32"/>
      <c r="P95" s="91">
        <f>SUM(H95:O95)</f>
        <v>6</v>
      </c>
      <c r="Q95" s="23"/>
      <c r="R95" s="6"/>
      <c r="S95" s="39"/>
      <c r="HW95" s="5"/>
      <c r="HX95" s="5"/>
      <c r="HY95" s="5"/>
      <c r="HZ95" s="5"/>
      <c r="IA95" s="5"/>
      <c r="IB95" s="5"/>
    </row>
    <row r="96" spans="1:236">
      <c r="B96" s="27" t="s">
        <v>172</v>
      </c>
      <c r="C96" s="29" t="s">
        <v>173</v>
      </c>
      <c r="D96" s="29">
        <v>1</v>
      </c>
      <c r="E96" s="29">
        <v>6</v>
      </c>
      <c r="F96" s="30">
        <v>2</v>
      </c>
      <c r="G96" s="30">
        <f>+D96*F96</f>
        <v>2</v>
      </c>
      <c r="H96" s="30"/>
      <c r="I96" s="30"/>
      <c r="J96" s="30"/>
      <c r="K96" s="30"/>
      <c r="L96" s="32">
        <f>D96*E96*F96</f>
        <v>12</v>
      </c>
      <c r="M96" s="44">
        <f>+G96*6</f>
        <v>12</v>
      </c>
      <c r="O96" s="32"/>
      <c r="P96" s="91">
        <f>SUM(H96:O96)</f>
        <v>24</v>
      </c>
      <c r="Q96" s="23"/>
      <c r="R96" s="6"/>
      <c r="S96" s="39"/>
      <c r="HW96" s="5"/>
      <c r="HX96" s="5"/>
      <c r="HY96" s="5"/>
      <c r="HZ96" s="5"/>
      <c r="IA96" s="5"/>
      <c r="IB96" s="5"/>
    </row>
    <row r="97" spans="1:235" ht="15" customHeight="1">
      <c r="A97" s="4" t="s">
        <v>174</v>
      </c>
      <c r="B97" s="27" t="s">
        <v>175</v>
      </c>
      <c r="C97" s="28" t="s">
        <v>19</v>
      </c>
      <c r="D97" s="29">
        <v>5</v>
      </c>
      <c r="E97" s="29">
        <v>52</v>
      </c>
      <c r="F97" s="30">
        <v>5</v>
      </c>
      <c r="G97" s="30">
        <f>+D97*F97</f>
        <v>25</v>
      </c>
      <c r="H97" s="30">
        <f>G97*E97</f>
        <v>1300</v>
      </c>
      <c r="I97" s="44">
        <f>+F97*-12</f>
        <v>-60</v>
      </c>
      <c r="J97" s="30"/>
      <c r="K97" s="30"/>
      <c r="L97" s="32"/>
      <c r="M97" s="32"/>
      <c r="N97" s="32"/>
      <c r="O97" s="30"/>
      <c r="P97" s="91">
        <f>SUM(H97:O97)</f>
        <v>1240</v>
      </c>
      <c r="Q97" s="33">
        <v>260</v>
      </c>
    </row>
    <row r="98" spans="1:235" ht="15" customHeight="1">
      <c r="B98" s="27" t="s">
        <v>175</v>
      </c>
      <c r="C98" s="29" t="s">
        <v>20</v>
      </c>
      <c r="D98" s="29">
        <v>1</v>
      </c>
      <c r="E98" s="29">
        <v>52</v>
      </c>
      <c r="F98" s="30">
        <v>4</v>
      </c>
      <c r="G98" s="30">
        <f>+D98*F98</f>
        <v>4</v>
      </c>
      <c r="H98" s="30">
        <f>G98*E98</f>
        <v>208</v>
      </c>
      <c r="I98" s="30"/>
      <c r="J98" s="30"/>
      <c r="K98" s="30"/>
      <c r="L98" s="32"/>
      <c r="M98" s="32"/>
      <c r="N98" s="32"/>
      <c r="O98" s="32"/>
      <c r="P98" s="91">
        <f>SUM(H98:O98)</f>
        <v>208</v>
      </c>
      <c r="Q98" s="33"/>
    </row>
    <row r="99" spans="1:235" ht="15" customHeight="1">
      <c r="A99" s="4" t="s">
        <v>176</v>
      </c>
      <c r="B99" s="27" t="s">
        <v>177</v>
      </c>
      <c r="C99" s="28" t="s">
        <v>19</v>
      </c>
      <c r="D99" s="29">
        <v>5</v>
      </c>
      <c r="E99" s="29">
        <v>52</v>
      </c>
      <c r="F99" s="30">
        <v>3</v>
      </c>
      <c r="G99" s="30">
        <f>+D99*F99</f>
        <v>15</v>
      </c>
      <c r="H99" s="30">
        <f>G99*E99</f>
        <v>780</v>
      </c>
      <c r="I99" s="44">
        <f>+F99*-12</f>
        <v>-36</v>
      </c>
      <c r="J99" s="30"/>
      <c r="K99" s="30"/>
      <c r="L99" s="32"/>
      <c r="M99" s="32"/>
      <c r="N99" s="32"/>
      <c r="O99" s="30"/>
      <c r="P99" s="91">
        <f>SUM(H99:O99)</f>
        <v>744</v>
      </c>
      <c r="Q99" s="33">
        <v>16</v>
      </c>
    </row>
    <row r="100" spans="1:235" ht="15" customHeight="1">
      <c r="A100" s="4" t="s">
        <v>178</v>
      </c>
      <c r="B100" s="27" t="s">
        <v>179</v>
      </c>
      <c r="C100" s="29" t="s">
        <v>180</v>
      </c>
      <c r="D100" s="29">
        <v>3</v>
      </c>
      <c r="E100" s="29">
        <v>52</v>
      </c>
      <c r="F100" s="30">
        <v>2.5</v>
      </c>
      <c r="G100" s="30">
        <f>+D100*F100</f>
        <v>7.5</v>
      </c>
      <c r="H100" s="30">
        <f>G100*E100</f>
        <v>390</v>
      </c>
      <c r="I100" s="44">
        <f>+F100*-12</f>
        <v>-30</v>
      </c>
      <c r="J100" s="30"/>
      <c r="K100" s="30"/>
      <c r="L100" s="32"/>
      <c r="M100" s="32"/>
      <c r="N100" s="32"/>
      <c r="O100" s="30"/>
      <c r="P100" s="91">
        <f>SUM(H100:O100)</f>
        <v>360</v>
      </c>
      <c r="Q100" s="33">
        <v>250</v>
      </c>
    </row>
    <row r="101" spans="1:235" ht="15" customHeight="1">
      <c r="B101" s="27" t="s">
        <v>179</v>
      </c>
      <c r="C101" s="29" t="s">
        <v>37</v>
      </c>
      <c r="D101" s="29">
        <v>1</v>
      </c>
      <c r="E101" s="29">
        <v>52</v>
      </c>
      <c r="F101" s="30">
        <v>2.5</v>
      </c>
      <c r="G101" s="30">
        <f>+D101*F101</f>
        <v>2.5</v>
      </c>
      <c r="H101" s="30"/>
      <c r="I101" s="30"/>
      <c r="J101" s="30"/>
      <c r="K101" s="30"/>
      <c r="L101" s="30">
        <f>+D101*E101*F101</f>
        <v>130</v>
      </c>
      <c r="M101" s="44">
        <f>+G101*12</f>
        <v>30</v>
      </c>
      <c r="N101" s="30"/>
      <c r="O101" s="30"/>
      <c r="P101" s="91">
        <f>SUM(H101:O101)</f>
        <v>160</v>
      </c>
      <c r="Q101" s="33"/>
    </row>
    <row r="102" spans="1:235" ht="15" customHeight="1">
      <c r="A102" s="4" t="s">
        <v>181</v>
      </c>
      <c r="B102" s="27" t="s">
        <v>182</v>
      </c>
      <c r="C102" s="28" t="s">
        <v>19</v>
      </c>
      <c r="D102" s="29">
        <v>5</v>
      </c>
      <c r="E102" s="29">
        <v>52</v>
      </c>
      <c r="F102" s="30">
        <v>1.5</v>
      </c>
      <c r="G102" s="30">
        <f>+D102*F102</f>
        <v>7.5</v>
      </c>
      <c r="H102" s="30">
        <f>G102*E102</f>
        <v>390</v>
      </c>
      <c r="I102" s="44">
        <f>+F102*-12</f>
        <v>-18</v>
      </c>
      <c r="J102" s="30"/>
      <c r="K102" s="30"/>
      <c r="L102" s="32"/>
      <c r="M102" s="32"/>
      <c r="N102" s="32"/>
      <c r="O102" s="30"/>
      <c r="P102" s="91">
        <f>SUM(H102:O102)</f>
        <v>372</v>
      </c>
      <c r="Q102" s="33">
        <v>24</v>
      </c>
    </row>
    <row r="103" spans="1:235" ht="15" customHeight="1">
      <c r="A103" s="4" t="s">
        <v>183</v>
      </c>
      <c r="B103" s="27" t="s">
        <v>184</v>
      </c>
      <c r="C103" s="28" t="s">
        <v>185</v>
      </c>
      <c r="D103" s="29">
        <v>5</v>
      </c>
      <c r="E103" s="29">
        <v>52</v>
      </c>
      <c r="F103" s="30">
        <v>1</v>
      </c>
      <c r="G103" s="30">
        <f>+D103*F103</f>
        <v>5</v>
      </c>
      <c r="H103" s="30">
        <f>G103*E103</f>
        <v>260</v>
      </c>
      <c r="I103" s="44">
        <f>+F103*-12</f>
        <v>-12</v>
      </c>
      <c r="J103" s="30"/>
      <c r="K103" s="30"/>
      <c r="L103" s="32"/>
      <c r="M103" s="32"/>
      <c r="N103" s="32"/>
      <c r="O103" s="30"/>
      <c r="P103" s="91">
        <f>SUM(H103:O103)</f>
        <v>248</v>
      </c>
      <c r="Q103" s="33"/>
    </row>
    <row r="104" spans="1:235" ht="15" customHeight="1">
      <c r="B104" s="27" t="s">
        <v>184</v>
      </c>
      <c r="C104" s="28" t="s">
        <v>186</v>
      </c>
      <c r="D104" s="29">
        <v>1</v>
      </c>
      <c r="E104" s="29">
        <v>52</v>
      </c>
      <c r="F104" s="30">
        <v>1</v>
      </c>
      <c r="G104" s="30">
        <f>+D104*F104</f>
        <v>1</v>
      </c>
      <c r="H104" s="30"/>
      <c r="I104" s="79"/>
      <c r="J104" s="30"/>
      <c r="K104" s="30"/>
      <c r="L104" s="32">
        <f>D104*E104*F104</f>
        <v>52</v>
      </c>
      <c r="M104" s="44">
        <f>+G104*12</f>
        <v>12</v>
      </c>
      <c r="N104" s="32"/>
      <c r="O104" s="30"/>
      <c r="P104" s="91">
        <f>SUM(H104:O104)</f>
        <v>64</v>
      </c>
      <c r="Q104" s="33"/>
    </row>
    <row r="105" spans="1:235" ht="15" customHeight="1">
      <c r="A105" s="2" t="s">
        <v>187</v>
      </c>
      <c r="B105" s="27" t="s">
        <v>188</v>
      </c>
      <c r="C105" s="28" t="s">
        <v>33</v>
      </c>
      <c r="D105" s="29">
        <v>6</v>
      </c>
      <c r="E105" s="29">
        <v>47.67</v>
      </c>
      <c r="F105" s="30">
        <v>4</v>
      </c>
      <c r="G105" s="30">
        <f>+D105*F105</f>
        <v>24</v>
      </c>
      <c r="H105" s="30">
        <f>G105*E105</f>
        <v>1144.08</v>
      </c>
      <c r="I105" s="44">
        <f>+F105*-12</f>
        <v>-48</v>
      </c>
      <c r="J105" s="30"/>
      <c r="K105" s="30"/>
      <c r="L105" s="30"/>
      <c r="M105" s="30"/>
      <c r="N105" s="30"/>
      <c r="O105" s="30"/>
      <c r="P105" s="91">
        <f>SUM(H105:O105)</f>
        <v>1096.08</v>
      </c>
      <c r="Q105" s="33">
        <v>88</v>
      </c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</row>
    <row r="106" spans="1:235" ht="15" customHeight="1">
      <c r="A106" s="2"/>
      <c r="B106" s="27" t="s">
        <v>188</v>
      </c>
      <c r="C106" s="28" t="s">
        <v>37</v>
      </c>
      <c r="D106" s="29">
        <v>1</v>
      </c>
      <c r="E106" s="29">
        <v>47.67</v>
      </c>
      <c r="F106" s="30">
        <v>4</v>
      </c>
      <c r="G106" s="30">
        <f>+D106*F106</f>
        <v>4</v>
      </c>
      <c r="H106" s="30"/>
      <c r="I106" s="30"/>
      <c r="J106" s="30"/>
      <c r="K106" s="30"/>
      <c r="L106" s="30">
        <f>+D106*E106*F106</f>
        <v>190.68</v>
      </c>
      <c r="M106" s="44">
        <f>+G106*12</f>
        <v>48</v>
      </c>
      <c r="N106" s="30"/>
      <c r="O106" s="30"/>
      <c r="P106" s="91">
        <f>SUM(H106:O106)</f>
        <v>238.68</v>
      </c>
      <c r="Q106" s="33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</row>
    <row r="107" spans="1:235" ht="15" customHeight="1">
      <c r="A107" s="4" t="s">
        <v>189</v>
      </c>
      <c r="B107" s="27" t="s">
        <v>190</v>
      </c>
      <c r="C107" s="28" t="s">
        <v>19</v>
      </c>
      <c r="D107" s="29">
        <v>5</v>
      </c>
      <c r="E107" s="29">
        <v>47.67</v>
      </c>
      <c r="F107" s="30">
        <v>2.5</v>
      </c>
      <c r="G107" s="30">
        <f>+D107*F107</f>
        <v>12.5</v>
      </c>
      <c r="H107" s="30">
        <f>G107*E107</f>
        <v>595.875</v>
      </c>
      <c r="I107" s="44">
        <f>+F107*-12</f>
        <v>-30</v>
      </c>
      <c r="J107" s="30"/>
      <c r="K107" s="30"/>
      <c r="L107" s="30"/>
      <c r="M107" s="30"/>
      <c r="N107" s="30"/>
      <c r="O107" s="30"/>
      <c r="P107" s="91">
        <f>SUM(H107:O107)</f>
        <v>565.875</v>
      </c>
      <c r="Q107" s="33">
        <v>19</v>
      </c>
    </row>
    <row r="108" spans="1:235">
      <c r="A108" s="4" t="s">
        <v>191</v>
      </c>
      <c r="B108" s="62" t="s">
        <v>192</v>
      </c>
      <c r="C108" s="28" t="s">
        <v>193</v>
      </c>
      <c r="D108" s="29">
        <v>3</v>
      </c>
      <c r="E108" s="29">
        <v>48</v>
      </c>
      <c r="F108" s="32">
        <v>1.4</v>
      </c>
      <c r="G108" s="30">
        <f>+D108*F108</f>
        <v>4.1999999999999993</v>
      </c>
      <c r="H108" s="30">
        <f>G108*E108</f>
        <v>201.59999999999997</v>
      </c>
      <c r="I108" s="44">
        <f>+F108*-12</f>
        <v>-16.799999999999997</v>
      </c>
      <c r="J108" s="30"/>
      <c r="K108" s="30"/>
      <c r="L108" s="32"/>
      <c r="M108" s="32"/>
      <c r="N108" s="32"/>
      <c r="O108" s="32"/>
      <c r="P108" s="91">
        <f>SUM(H108:O108)</f>
        <v>184.79999999999995</v>
      </c>
      <c r="Q108" s="33">
        <v>180</v>
      </c>
    </row>
    <row r="109" spans="1:235" ht="15" customHeight="1">
      <c r="A109" s="4" t="s">
        <v>194</v>
      </c>
      <c r="B109" s="27" t="s">
        <v>195</v>
      </c>
      <c r="C109" s="28" t="s">
        <v>166</v>
      </c>
      <c r="D109" s="29">
        <v>1</v>
      </c>
      <c r="E109" s="29">
        <v>52</v>
      </c>
      <c r="F109" s="30">
        <v>1</v>
      </c>
      <c r="G109" s="30">
        <f>+D109*F109</f>
        <v>1</v>
      </c>
      <c r="H109" s="30">
        <f>G109*E109</f>
        <v>52</v>
      </c>
      <c r="I109" s="30"/>
      <c r="J109" s="30"/>
      <c r="K109" s="30"/>
      <c r="L109" s="32"/>
      <c r="M109" s="32"/>
      <c r="N109" s="32"/>
      <c r="O109" s="32"/>
      <c r="P109" s="91">
        <f>SUM(H109:O109)</f>
        <v>52</v>
      </c>
      <c r="Q109" s="63"/>
    </row>
    <row r="110" spans="1:235" ht="15" customHeight="1">
      <c r="A110" s="4" t="s">
        <v>196</v>
      </c>
      <c r="B110" s="27" t="s">
        <v>197</v>
      </c>
      <c r="C110" s="28" t="s">
        <v>19</v>
      </c>
      <c r="D110" s="29">
        <v>5</v>
      </c>
      <c r="E110" s="29">
        <v>47.67</v>
      </c>
      <c r="F110" s="30">
        <v>1.5</v>
      </c>
      <c r="G110" s="30">
        <f>+D110*F110</f>
        <v>7.5</v>
      </c>
      <c r="H110" s="30">
        <f>G110*E110</f>
        <v>357.52500000000003</v>
      </c>
      <c r="I110" s="44">
        <f>+F110*-12</f>
        <v>-18</v>
      </c>
      <c r="J110" s="30"/>
      <c r="K110" s="30"/>
      <c r="L110" s="32"/>
      <c r="M110" s="32"/>
      <c r="N110" s="32"/>
      <c r="O110" s="30"/>
      <c r="P110" s="91">
        <f>SUM(H110:O110)</f>
        <v>339.52500000000003</v>
      </c>
      <c r="Q110" s="33">
        <v>50</v>
      </c>
    </row>
    <row r="111" spans="1:235" ht="15" customHeight="1">
      <c r="A111" s="4" t="s">
        <v>198</v>
      </c>
      <c r="B111" s="27" t="s">
        <v>199</v>
      </c>
      <c r="C111" s="28" t="s">
        <v>19</v>
      </c>
      <c r="D111" s="29">
        <v>5</v>
      </c>
      <c r="E111" s="29">
        <v>52</v>
      </c>
      <c r="F111" s="30">
        <v>1.5</v>
      </c>
      <c r="G111" s="30">
        <f>+D111*F111</f>
        <v>7.5</v>
      </c>
      <c r="H111" s="30">
        <f>G111*E111</f>
        <v>390</v>
      </c>
      <c r="I111" s="44">
        <f>+F111*-12</f>
        <v>-18</v>
      </c>
      <c r="J111" s="30"/>
      <c r="K111" s="30"/>
      <c r="L111" s="32"/>
      <c r="M111" s="32"/>
      <c r="N111" s="32"/>
      <c r="O111" s="30"/>
      <c r="P111" s="91">
        <f>SUM(H111:O111)</f>
        <v>372</v>
      </c>
      <c r="Q111" s="33">
        <v>60</v>
      </c>
    </row>
    <row r="112" spans="1:235" ht="15" customHeight="1">
      <c r="A112" s="4" t="s">
        <v>200</v>
      </c>
      <c r="B112" s="27" t="s">
        <v>201</v>
      </c>
      <c r="C112" s="28" t="s">
        <v>19</v>
      </c>
      <c r="D112" s="29">
        <v>5</v>
      </c>
      <c r="E112" s="29">
        <v>49</v>
      </c>
      <c r="F112" s="30">
        <v>4</v>
      </c>
      <c r="G112" s="30">
        <f>+D112*F112</f>
        <v>20</v>
      </c>
      <c r="H112" s="30">
        <f>G112*E112</f>
        <v>980</v>
      </c>
      <c r="I112" s="44">
        <f>+F112*-12</f>
        <v>-48</v>
      </c>
      <c r="J112" s="30"/>
      <c r="K112" s="30"/>
      <c r="L112" s="30"/>
      <c r="M112" s="30"/>
      <c r="N112" s="30"/>
      <c r="O112" s="30"/>
      <c r="P112" s="91">
        <f>SUM(H112:O112)</f>
        <v>932</v>
      </c>
      <c r="Q112" s="33">
        <v>275</v>
      </c>
    </row>
    <row r="113" spans="1:235" ht="15" customHeight="1">
      <c r="B113" s="27" t="s">
        <v>201</v>
      </c>
      <c r="C113" s="28" t="s">
        <v>401</v>
      </c>
      <c r="D113" s="29">
        <v>1</v>
      </c>
      <c r="E113" s="29">
        <v>49</v>
      </c>
      <c r="F113" s="30">
        <v>3.5</v>
      </c>
      <c r="G113" s="30">
        <f>+D113*F113</f>
        <v>3.5</v>
      </c>
      <c r="H113" s="30">
        <f>G113*E113</f>
        <v>171.5</v>
      </c>
      <c r="I113" s="30"/>
      <c r="J113" s="30"/>
      <c r="K113" s="30"/>
      <c r="L113" s="30"/>
      <c r="M113" s="30"/>
      <c r="N113" s="30"/>
      <c r="O113" s="30"/>
      <c r="P113" s="91">
        <f>SUM(H113:O113)</f>
        <v>171.5</v>
      </c>
      <c r="Q113" s="33"/>
    </row>
    <row r="114" spans="1:235" ht="15" customHeight="1">
      <c r="B114" s="27" t="s">
        <v>201</v>
      </c>
      <c r="C114" s="28" t="s">
        <v>203</v>
      </c>
      <c r="D114" s="29">
        <v>1</v>
      </c>
      <c r="E114" s="29">
        <v>49</v>
      </c>
      <c r="F114" s="30">
        <v>3.5</v>
      </c>
      <c r="G114" s="30">
        <f>+D114*F114</f>
        <v>3.5</v>
      </c>
      <c r="H114" s="30"/>
      <c r="I114" s="30"/>
      <c r="J114" s="30"/>
      <c r="K114" s="30"/>
      <c r="L114" s="30">
        <f>+D114*E114*F114</f>
        <v>171.5</v>
      </c>
      <c r="M114" s="44">
        <f>+G114*12</f>
        <v>42</v>
      </c>
      <c r="N114" s="30"/>
      <c r="O114" s="32"/>
      <c r="P114" s="91">
        <f>SUM(H114:O114)</f>
        <v>213.5</v>
      </c>
      <c r="Q114" s="33"/>
    </row>
    <row r="115" spans="1:235" ht="15" customHeight="1">
      <c r="A115" s="4" t="s">
        <v>204</v>
      </c>
      <c r="B115" s="27" t="s">
        <v>205</v>
      </c>
      <c r="C115" s="28" t="s">
        <v>33</v>
      </c>
      <c r="D115" s="29">
        <v>5</v>
      </c>
      <c r="E115" s="29">
        <v>49</v>
      </c>
      <c r="F115" s="30">
        <v>6</v>
      </c>
      <c r="G115" s="30">
        <f>+D115*F115</f>
        <v>30</v>
      </c>
      <c r="H115" s="30">
        <f>G115*E115</f>
        <v>1470</v>
      </c>
      <c r="I115" s="44">
        <f>+F115*-12</f>
        <v>-72</v>
      </c>
      <c r="J115" s="30"/>
      <c r="K115" s="30"/>
      <c r="L115" s="30"/>
      <c r="M115" s="30"/>
      <c r="N115" s="30"/>
      <c r="O115" s="30"/>
      <c r="P115" s="91">
        <f>SUM(H115:O115)</f>
        <v>1398</v>
      </c>
      <c r="Q115" s="33">
        <v>275</v>
      </c>
    </row>
    <row r="116" spans="1:235" ht="15" customHeight="1">
      <c r="B116" s="27" t="s">
        <v>205</v>
      </c>
      <c r="C116" s="28" t="s">
        <v>20</v>
      </c>
      <c r="D116" s="29">
        <v>1</v>
      </c>
      <c r="E116" s="29">
        <v>49</v>
      </c>
      <c r="F116" s="30">
        <v>6.5</v>
      </c>
      <c r="G116" s="30">
        <f>+D116*F116</f>
        <v>6.5</v>
      </c>
      <c r="H116" s="30">
        <f>G116*E116</f>
        <v>318.5</v>
      </c>
      <c r="I116" s="30"/>
      <c r="J116" s="30"/>
      <c r="K116" s="30"/>
      <c r="L116" s="30"/>
      <c r="M116" s="30"/>
      <c r="N116" s="30"/>
      <c r="O116" s="30"/>
      <c r="P116" s="91">
        <f>SUM(H116:O116)</f>
        <v>318.5</v>
      </c>
      <c r="Q116" s="33"/>
    </row>
    <row r="117" spans="1:235" ht="15" customHeight="1">
      <c r="B117" s="27" t="s">
        <v>205</v>
      </c>
      <c r="C117" s="28" t="s">
        <v>203</v>
      </c>
      <c r="D117" s="29">
        <v>1</v>
      </c>
      <c r="E117" s="29">
        <v>49</v>
      </c>
      <c r="F117" s="30">
        <v>6.5</v>
      </c>
      <c r="G117" s="30">
        <f>+D117*F117</f>
        <v>6.5</v>
      </c>
      <c r="H117" s="30"/>
      <c r="I117" s="30"/>
      <c r="J117" s="30"/>
      <c r="K117" s="30"/>
      <c r="L117" s="30">
        <f>+D117*E117*F117</f>
        <v>318.5</v>
      </c>
      <c r="M117" s="44">
        <f>+G117*12</f>
        <v>78</v>
      </c>
      <c r="N117" s="30"/>
      <c r="O117" s="32"/>
      <c r="P117" s="91">
        <f>SUM(H117:O117)</f>
        <v>396.5</v>
      </c>
      <c r="Q117" s="33"/>
    </row>
    <row r="118" spans="1:235" ht="15" customHeight="1">
      <c r="A118" s="4" t="s">
        <v>206</v>
      </c>
      <c r="B118" s="27" t="s">
        <v>207</v>
      </c>
      <c r="C118" s="28" t="s">
        <v>19</v>
      </c>
      <c r="D118" s="29">
        <v>5</v>
      </c>
      <c r="E118" s="29">
        <v>49</v>
      </c>
      <c r="F118" s="30">
        <v>6</v>
      </c>
      <c r="G118" s="30">
        <f>+D118*F118</f>
        <v>30</v>
      </c>
      <c r="H118" s="30">
        <f>G118*E118</f>
        <v>1470</v>
      </c>
      <c r="I118" s="44">
        <f>+F118*-12</f>
        <v>-72</v>
      </c>
      <c r="J118" s="30"/>
      <c r="K118" s="30"/>
      <c r="L118" s="30"/>
      <c r="M118" s="30"/>
      <c r="N118" s="30"/>
      <c r="O118" s="30"/>
      <c r="P118" s="91">
        <f>SUM(H118:O118)</f>
        <v>1398</v>
      </c>
      <c r="Q118" s="33">
        <v>165</v>
      </c>
    </row>
    <row r="119" spans="1:235" ht="15" customHeight="1">
      <c r="B119" s="27" t="s">
        <v>207</v>
      </c>
      <c r="C119" s="28" t="s">
        <v>20</v>
      </c>
      <c r="D119" s="29">
        <v>1</v>
      </c>
      <c r="E119" s="29">
        <v>49</v>
      </c>
      <c r="F119" s="30">
        <v>6.5</v>
      </c>
      <c r="G119" s="30">
        <f>+D119*F119</f>
        <v>6.5</v>
      </c>
      <c r="H119" s="30">
        <f>G119*E119</f>
        <v>318.5</v>
      </c>
      <c r="I119" s="30"/>
      <c r="J119" s="30"/>
      <c r="K119" s="30"/>
      <c r="L119" s="30"/>
      <c r="M119" s="30"/>
      <c r="N119" s="30"/>
      <c r="O119" s="30"/>
      <c r="P119" s="91">
        <f>SUM(H119:O119)</f>
        <v>318.5</v>
      </c>
      <c r="Q119" s="33"/>
    </row>
    <row r="120" spans="1:235" ht="15" customHeight="1">
      <c r="B120" s="27" t="s">
        <v>207</v>
      </c>
      <c r="C120" s="28" t="s">
        <v>203</v>
      </c>
      <c r="D120" s="29">
        <v>1</v>
      </c>
      <c r="E120" s="29">
        <v>49</v>
      </c>
      <c r="F120" s="30">
        <v>6.5</v>
      </c>
      <c r="G120" s="30">
        <f>+D120*F120</f>
        <v>6.5</v>
      </c>
      <c r="H120" s="30"/>
      <c r="I120" s="30"/>
      <c r="J120" s="30"/>
      <c r="K120" s="30"/>
      <c r="L120" s="30">
        <f>+D120*E120*F120</f>
        <v>318.5</v>
      </c>
      <c r="M120" s="44">
        <f>+G120*12</f>
        <v>78</v>
      </c>
      <c r="N120" s="30"/>
      <c r="O120" s="32"/>
      <c r="P120" s="91">
        <f>SUM(H120:O120)</f>
        <v>396.5</v>
      </c>
      <c r="Q120" s="33"/>
    </row>
    <row r="121" spans="1:235" ht="15" customHeight="1">
      <c r="A121" s="50"/>
      <c r="B121" s="51" t="s">
        <v>402</v>
      </c>
      <c r="C121" s="52" t="s">
        <v>33</v>
      </c>
      <c r="D121" s="48">
        <v>6</v>
      </c>
      <c r="E121" s="48">
        <v>49</v>
      </c>
      <c r="F121" s="46">
        <v>2</v>
      </c>
      <c r="G121" s="46">
        <f>+D121*F121</f>
        <v>12</v>
      </c>
      <c r="H121" s="46">
        <f>G121*E121</f>
        <v>588</v>
      </c>
      <c r="I121" s="146">
        <f>+F121*-12</f>
        <v>-24</v>
      </c>
      <c r="J121" s="46"/>
      <c r="K121" s="46"/>
      <c r="L121" s="46"/>
      <c r="M121" s="46"/>
      <c r="N121" s="46"/>
      <c r="O121" s="46"/>
      <c r="P121" s="144">
        <f>SUM(H121:O121)</f>
        <v>564</v>
      </c>
      <c r="Q121" s="33">
        <v>110</v>
      </c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5"/>
      <c r="CA121" s="145"/>
      <c r="CB121" s="145"/>
      <c r="CC121" s="145"/>
      <c r="CD121" s="145"/>
      <c r="CE121" s="145"/>
      <c r="CF121" s="145"/>
      <c r="CG121" s="145"/>
      <c r="CH121" s="145"/>
      <c r="CI121" s="145"/>
      <c r="CJ121" s="145"/>
      <c r="CK121" s="145"/>
      <c r="CL121" s="145"/>
      <c r="CM121" s="145"/>
      <c r="CN121" s="145"/>
      <c r="CO121" s="145"/>
      <c r="CP121" s="145"/>
      <c r="CQ121" s="145"/>
      <c r="CR121" s="145"/>
      <c r="CS121" s="145"/>
      <c r="CT121" s="145"/>
      <c r="CU121" s="145"/>
      <c r="CV121" s="145"/>
      <c r="CW121" s="145"/>
      <c r="CX121" s="145"/>
      <c r="CY121" s="145"/>
      <c r="CZ121" s="145"/>
      <c r="DA121" s="145"/>
      <c r="DB121" s="145"/>
      <c r="DC121" s="145"/>
      <c r="DD121" s="145"/>
      <c r="DE121" s="145"/>
      <c r="DF121" s="145"/>
      <c r="DG121" s="145"/>
      <c r="DH121" s="145"/>
      <c r="DI121" s="145"/>
      <c r="DJ121" s="145"/>
      <c r="DK121" s="145"/>
      <c r="DL121" s="145"/>
      <c r="DM121" s="145"/>
      <c r="DN121" s="145"/>
      <c r="DO121" s="145"/>
      <c r="DP121" s="145"/>
      <c r="DQ121" s="145"/>
      <c r="DR121" s="145"/>
      <c r="DS121" s="145"/>
      <c r="DT121" s="145"/>
      <c r="DU121" s="145"/>
      <c r="DV121" s="145"/>
      <c r="DW121" s="145"/>
      <c r="DX121" s="145"/>
      <c r="DY121" s="145"/>
      <c r="DZ121" s="145"/>
      <c r="EA121" s="145"/>
      <c r="EB121" s="145"/>
      <c r="EC121" s="145"/>
      <c r="ED121" s="145"/>
      <c r="EE121" s="145"/>
      <c r="EF121" s="145"/>
      <c r="EG121" s="145"/>
      <c r="EH121" s="145"/>
      <c r="EI121" s="145"/>
      <c r="EJ121" s="145"/>
      <c r="EK121" s="145"/>
      <c r="EL121" s="145"/>
      <c r="EM121" s="145"/>
      <c r="EN121" s="145"/>
      <c r="EO121" s="145"/>
      <c r="EP121" s="145"/>
      <c r="EQ121" s="145"/>
      <c r="ER121" s="145"/>
      <c r="ES121" s="145"/>
      <c r="ET121" s="145"/>
      <c r="EU121" s="145"/>
      <c r="EV121" s="145"/>
      <c r="EW121" s="145"/>
      <c r="EX121" s="145"/>
      <c r="EY121" s="145"/>
      <c r="EZ121" s="145"/>
      <c r="FA121" s="145"/>
      <c r="FB121" s="145"/>
      <c r="FC121" s="145"/>
      <c r="FD121" s="145"/>
      <c r="FE121" s="145"/>
      <c r="FF121" s="145"/>
      <c r="FG121" s="145"/>
      <c r="FH121" s="145"/>
      <c r="FI121" s="145"/>
      <c r="FJ121" s="145"/>
      <c r="FK121" s="145"/>
      <c r="FL121" s="145"/>
      <c r="FM121" s="145"/>
      <c r="FN121" s="145"/>
      <c r="FO121" s="145"/>
      <c r="FP121" s="145"/>
      <c r="FQ121" s="145"/>
      <c r="FR121" s="145"/>
      <c r="FS121" s="145"/>
      <c r="FT121" s="145"/>
      <c r="FU121" s="145"/>
      <c r="FV121" s="145"/>
      <c r="FW121" s="145"/>
      <c r="FX121" s="145"/>
      <c r="FY121" s="145"/>
      <c r="FZ121" s="145"/>
      <c r="GA121" s="145"/>
      <c r="GB121" s="145"/>
      <c r="GC121" s="145"/>
      <c r="GD121" s="145"/>
      <c r="GE121" s="145"/>
      <c r="GF121" s="145"/>
      <c r="GG121" s="145"/>
      <c r="GH121" s="145"/>
      <c r="GI121" s="145"/>
      <c r="GJ121" s="145"/>
      <c r="GK121" s="145"/>
      <c r="GL121" s="145"/>
      <c r="GM121" s="145"/>
      <c r="GN121" s="145"/>
      <c r="GO121" s="145"/>
      <c r="GP121" s="145"/>
      <c r="GQ121" s="145"/>
      <c r="GR121" s="145"/>
      <c r="GS121" s="145"/>
      <c r="GT121" s="145"/>
      <c r="GU121" s="145"/>
      <c r="GV121" s="145"/>
      <c r="GW121" s="145"/>
      <c r="GX121" s="145"/>
      <c r="GY121" s="145"/>
      <c r="GZ121" s="145"/>
      <c r="HA121" s="145"/>
      <c r="HB121" s="145"/>
      <c r="HC121" s="145"/>
      <c r="HD121" s="145"/>
      <c r="HE121" s="145"/>
      <c r="HF121" s="145"/>
      <c r="HG121" s="145"/>
      <c r="HH121" s="145"/>
      <c r="HI121" s="145"/>
      <c r="HJ121" s="145"/>
      <c r="HK121" s="145"/>
      <c r="HL121" s="145"/>
      <c r="HM121" s="145"/>
      <c r="HN121" s="145"/>
      <c r="HO121" s="145"/>
      <c r="HP121" s="145"/>
      <c r="HQ121" s="145"/>
      <c r="HR121" s="145"/>
      <c r="HS121" s="145"/>
      <c r="HT121" s="145"/>
      <c r="HU121" s="145"/>
      <c r="HV121" s="145"/>
      <c r="HW121" s="137"/>
      <c r="HX121" s="137"/>
      <c r="HY121" s="137"/>
      <c r="HZ121" s="137"/>
      <c r="IA121" s="137"/>
    </row>
    <row r="122" spans="1:235" ht="15" customHeight="1">
      <c r="A122" s="4" t="s">
        <v>210</v>
      </c>
      <c r="B122" s="27" t="s">
        <v>211</v>
      </c>
      <c r="C122" s="28" t="s">
        <v>33</v>
      </c>
      <c r="D122" s="29">
        <v>6</v>
      </c>
      <c r="E122" s="29">
        <v>49</v>
      </c>
      <c r="F122" s="30">
        <v>3.5</v>
      </c>
      <c r="G122" s="30">
        <f>+D122*F122</f>
        <v>21</v>
      </c>
      <c r="H122" s="30">
        <f>G122*E122</f>
        <v>1029</v>
      </c>
      <c r="I122" s="44">
        <f>+F122*-12</f>
        <v>-42</v>
      </c>
      <c r="J122" s="30"/>
      <c r="K122" s="30"/>
      <c r="L122" s="30"/>
      <c r="M122" s="30"/>
      <c r="N122" s="30"/>
      <c r="O122" s="30"/>
      <c r="P122" s="91">
        <f>SUM(H122:O122)</f>
        <v>987</v>
      </c>
      <c r="Q122" s="33">
        <v>165</v>
      </c>
    </row>
    <row r="123" spans="1:235" ht="15" customHeight="1">
      <c r="A123" s="2"/>
      <c r="B123" s="27" t="s">
        <v>211</v>
      </c>
      <c r="C123" s="28" t="s">
        <v>212</v>
      </c>
      <c r="D123" s="29">
        <v>1</v>
      </c>
      <c r="E123" s="29">
        <v>49</v>
      </c>
      <c r="F123" s="30">
        <v>3</v>
      </c>
      <c r="G123" s="30">
        <f>+D123*F123</f>
        <v>3</v>
      </c>
      <c r="H123" s="30"/>
      <c r="I123" s="30"/>
      <c r="J123" s="30"/>
      <c r="K123" s="30"/>
      <c r="L123" s="30">
        <f>+D123*E123*F123</f>
        <v>147</v>
      </c>
      <c r="M123" s="44">
        <f>+G123*12</f>
        <v>36</v>
      </c>
      <c r="N123" s="30"/>
      <c r="O123" s="32"/>
      <c r="P123" s="91">
        <f>SUM(H123:O123)</f>
        <v>183</v>
      </c>
      <c r="Q123" s="3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</row>
    <row r="124" spans="1:235" ht="15" customHeight="1">
      <c r="A124" s="2" t="s">
        <v>213</v>
      </c>
      <c r="B124" s="27" t="s">
        <v>214</v>
      </c>
      <c r="C124" s="28" t="s">
        <v>33</v>
      </c>
      <c r="D124" s="29">
        <v>6</v>
      </c>
      <c r="E124" s="29">
        <v>49</v>
      </c>
      <c r="F124" s="30">
        <v>2</v>
      </c>
      <c r="G124" s="30">
        <f>+D124*F124</f>
        <v>12</v>
      </c>
      <c r="H124" s="30">
        <f>G124*E124</f>
        <v>588</v>
      </c>
      <c r="I124" s="44">
        <f>+F124*-12</f>
        <v>-24</v>
      </c>
      <c r="J124" s="30"/>
      <c r="K124" s="30"/>
      <c r="L124" s="30"/>
      <c r="M124" s="30"/>
      <c r="N124" s="30"/>
      <c r="O124" s="32"/>
      <c r="P124" s="91">
        <f>SUM(H124:O124)</f>
        <v>564</v>
      </c>
      <c r="Q124" s="33">
        <v>110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</row>
    <row r="125" spans="1:235" ht="15" customHeight="1">
      <c r="A125" s="2"/>
      <c r="B125" s="27" t="s">
        <v>214</v>
      </c>
      <c r="C125" s="28" t="s">
        <v>212</v>
      </c>
      <c r="D125" s="29">
        <v>1</v>
      </c>
      <c r="E125" s="29">
        <v>49</v>
      </c>
      <c r="F125" s="30">
        <v>2</v>
      </c>
      <c r="G125" s="30">
        <f>+D125*F125</f>
        <v>2</v>
      </c>
      <c r="H125" s="30"/>
      <c r="I125" s="30"/>
      <c r="J125" s="30"/>
      <c r="K125" s="30"/>
      <c r="L125" s="30">
        <f>+D125*E125*F125</f>
        <v>98</v>
      </c>
      <c r="M125" s="44">
        <f>+G125*12</f>
        <v>24</v>
      </c>
      <c r="N125" s="30"/>
      <c r="O125" s="32"/>
      <c r="P125" s="91">
        <f>SUM(H125:O125)</f>
        <v>122</v>
      </c>
      <c r="Q125" s="3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</row>
    <row r="126" spans="1:235" ht="15" customHeight="1">
      <c r="A126" s="2" t="s">
        <v>215</v>
      </c>
      <c r="B126" s="27" t="s">
        <v>216</v>
      </c>
      <c r="C126" s="28" t="s">
        <v>33</v>
      </c>
      <c r="D126" s="29">
        <v>6</v>
      </c>
      <c r="E126" s="29">
        <v>49</v>
      </c>
      <c r="F126" s="30">
        <v>3</v>
      </c>
      <c r="G126" s="30">
        <f>+D126*F126</f>
        <v>18</v>
      </c>
      <c r="H126" s="30">
        <f>G126*E126</f>
        <v>882</v>
      </c>
      <c r="I126" s="44">
        <f>+F126*-12</f>
        <v>-36</v>
      </c>
      <c r="J126" s="30"/>
      <c r="K126" s="30"/>
      <c r="L126" s="30"/>
      <c r="M126" s="30"/>
      <c r="N126" s="30"/>
      <c r="O126" s="30"/>
      <c r="P126" s="91">
        <f>SUM(H126:O126)</f>
        <v>846</v>
      </c>
      <c r="Q126" s="33">
        <v>110</v>
      </c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</row>
    <row r="127" spans="1:235" ht="15" customHeight="1">
      <c r="A127" s="2"/>
      <c r="B127" s="27" t="s">
        <v>216</v>
      </c>
      <c r="C127" s="28" t="s">
        <v>212</v>
      </c>
      <c r="D127" s="29">
        <v>1</v>
      </c>
      <c r="E127" s="29">
        <v>49</v>
      </c>
      <c r="F127" s="30">
        <v>3</v>
      </c>
      <c r="G127" s="30">
        <f>+D127*F127</f>
        <v>3</v>
      </c>
      <c r="H127" s="30"/>
      <c r="I127" s="30"/>
      <c r="J127" s="30"/>
      <c r="K127" s="30"/>
      <c r="L127" s="30">
        <f>+D127*E127*F127</f>
        <v>147</v>
      </c>
      <c r="M127" s="44">
        <f>+G127*12</f>
        <v>36</v>
      </c>
      <c r="N127" s="30"/>
      <c r="O127" s="32"/>
      <c r="P127" s="91">
        <f>SUM(H127:O127)</f>
        <v>183</v>
      </c>
      <c r="Q127" s="3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</row>
    <row r="128" spans="1:235" ht="15" customHeight="1">
      <c r="A128" s="4" t="s">
        <v>217</v>
      </c>
      <c r="B128" s="27" t="s">
        <v>218</v>
      </c>
      <c r="C128" s="28" t="s">
        <v>33</v>
      </c>
      <c r="D128" s="29">
        <v>6</v>
      </c>
      <c r="E128" s="29">
        <v>49</v>
      </c>
      <c r="F128" s="30">
        <v>2</v>
      </c>
      <c r="G128" s="30">
        <f>+D128*F128</f>
        <v>12</v>
      </c>
      <c r="H128" s="30">
        <f>G128*E128</f>
        <v>588</v>
      </c>
      <c r="I128" s="44">
        <f>+F128*-12</f>
        <v>-24</v>
      </c>
      <c r="J128" s="30"/>
      <c r="K128" s="30"/>
      <c r="L128" s="30"/>
      <c r="M128" s="30"/>
      <c r="N128" s="30"/>
      <c r="O128" s="30"/>
      <c r="P128" s="91">
        <f>SUM(H128:O128)</f>
        <v>564</v>
      </c>
      <c r="Q128" s="60"/>
    </row>
    <row r="129" spans="1:17" ht="15" customHeight="1">
      <c r="B129" s="27" t="s">
        <v>218</v>
      </c>
      <c r="C129" s="29" t="s">
        <v>212</v>
      </c>
      <c r="D129" s="29">
        <v>1</v>
      </c>
      <c r="E129" s="29">
        <v>49</v>
      </c>
      <c r="F129" s="30">
        <v>1.5</v>
      </c>
      <c r="G129" s="30">
        <f>+D129*F129</f>
        <v>1.5</v>
      </c>
      <c r="H129" s="30"/>
      <c r="I129" s="30"/>
      <c r="J129" s="30"/>
      <c r="K129" s="30"/>
      <c r="L129" s="30">
        <f>+D129*E129*F129</f>
        <v>73.5</v>
      </c>
      <c r="M129" s="44">
        <f>+G129*12</f>
        <v>18</v>
      </c>
      <c r="N129" s="30"/>
      <c r="O129" s="32"/>
      <c r="P129" s="91">
        <f>SUM(H129:O129)</f>
        <v>91.5</v>
      </c>
      <c r="Q129" s="64"/>
    </row>
    <row r="130" spans="1:17" ht="15" customHeight="1">
      <c r="A130" s="4" t="s">
        <v>219</v>
      </c>
      <c r="B130" s="27" t="s">
        <v>220</v>
      </c>
      <c r="C130" s="28" t="s">
        <v>33</v>
      </c>
      <c r="D130" s="29">
        <v>6</v>
      </c>
      <c r="E130" s="29">
        <v>49</v>
      </c>
      <c r="F130" s="30">
        <v>1</v>
      </c>
      <c r="G130" s="30">
        <f>+D130*F130</f>
        <v>6</v>
      </c>
      <c r="H130" s="30">
        <f>G130*E130</f>
        <v>294</v>
      </c>
      <c r="I130" s="44">
        <f>+F130*-12</f>
        <v>-12</v>
      </c>
      <c r="J130" s="30"/>
      <c r="K130" s="30"/>
      <c r="L130" s="30"/>
      <c r="M130" s="30"/>
      <c r="N130" s="30"/>
      <c r="O130" s="30"/>
      <c r="P130" s="91">
        <f>SUM(H130:O130)</f>
        <v>282</v>
      </c>
      <c r="Q130" s="33">
        <v>55</v>
      </c>
    </row>
    <row r="131" spans="1:17" ht="15" customHeight="1">
      <c r="B131" s="27" t="s">
        <v>220</v>
      </c>
      <c r="C131" s="29" t="s">
        <v>212</v>
      </c>
      <c r="D131" s="29">
        <v>1</v>
      </c>
      <c r="E131" s="29">
        <v>49</v>
      </c>
      <c r="F131" s="30">
        <v>1</v>
      </c>
      <c r="G131" s="30">
        <f>+D131*F131</f>
        <v>1</v>
      </c>
      <c r="H131" s="30"/>
      <c r="I131" s="30"/>
      <c r="J131" s="30"/>
      <c r="K131" s="30"/>
      <c r="L131" s="30">
        <f>+D131*E131*F131</f>
        <v>49</v>
      </c>
      <c r="M131" s="44">
        <f>+G131*12</f>
        <v>12</v>
      </c>
      <c r="N131" s="30"/>
      <c r="O131" s="32"/>
      <c r="P131" s="91">
        <f>SUM(H131:O131)</f>
        <v>61</v>
      </c>
      <c r="Q131" s="64"/>
    </row>
    <row r="132" spans="1:17" ht="17.25" customHeight="1">
      <c r="A132" s="4" t="s">
        <v>221</v>
      </c>
      <c r="B132" s="27" t="s">
        <v>222</v>
      </c>
      <c r="C132" s="28" t="s">
        <v>19</v>
      </c>
      <c r="D132" s="29">
        <v>5</v>
      </c>
      <c r="E132" s="29">
        <v>48</v>
      </c>
      <c r="F132" s="30">
        <v>2</v>
      </c>
      <c r="G132" s="30">
        <f>+D132*F132</f>
        <v>10</v>
      </c>
      <c r="H132" s="30">
        <f>G132*E132</f>
        <v>480</v>
      </c>
      <c r="I132" s="44">
        <f>+F132*-12</f>
        <v>-24</v>
      </c>
      <c r="J132" s="30"/>
      <c r="K132" s="30"/>
      <c r="L132" s="30"/>
      <c r="M132" s="30"/>
      <c r="N132" s="30"/>
      <c r="O132" s="30"/>
      <c r="P132" s="91">
        <f>SUM(H132:O132)</f>
        <v>456</v>
      </c>
      <c r="Q132" s="43"/>
    </row>
    <row r="133" spans="1:17" ht="17.25" customHeight="1">
      <c r="A133" s="4" t="s">
        <v>223</v>
      </c>
      <c r="B133" s="27" t="s">
        <v>224</v>
      </c>
      <c r="C133" s="28" t="s">
        <v>33</v>
      </c>
      <c r="D133" s="29">
        <v>6</v>
      </c>
      <c r="E133" s="29">
        <v>49</v>
      </c>
      <c r="F133" s="30">
        <v>3</v>
      </c>
      <c r="G133" s="30">
        <f>+D133*F133</f>
        <v>18</v>
      </c>
      <c r="H133" s="30">
        <f>G133*E133</f>
        <v>882</v>
      </c>
      <c r="I133" s="44">
        <f>+F133*-12</f>
        <v>-36</v>
      </c>
      <c r="J133" s="30"/>
      <c r="K133" s="30"/>
      <c r="L133" s="30"/>
      <c r="M133" s="30"/>
      <c r="N133" s="30"/>
      <c r="O133" s="30"/>
      <c r="P133" s="91">
        <f>SUM(H133:O133)</f>
        <v>846</v>
      </c>
      <c r="Q133" s="43"/>
    </row>
    <row r="134" spans="1:17" ht="17.25" customHeight="1">
      <c r="A134" s="4" t="s">
        <v>225</v>
      </c>
      <c r="B134" s="27" t="s">
        <v>226</v>
      </c>
      <c r="C134" s="28" t="s">
        <v>33</v>
      </c>
      <c r="D134" s="29">
        <v>6</v>
      </c>
      <c r="E134" s="29">
        <v>49</v>
      </c>
      <c r="F134" s="30">
        <v>3</v>
      </c>
      <c r="G134" s="30">
        <f>+D134*F134</f>
        <v>18</v>
      </c>
      <c r="H134" s="30">
        <f>G134*E134</f>
        <v>882</v>
      </c>
      <c r="I134" s="44">
        <f>+F134*-12</f>
        <v>-36</v>
      </c>
      <c r="J134" s="30"/>
      <c r="K134" s="30"/>
      <c r="L134" s="30"/>
      <c r="M134" s="30"/>
      <c r="N134" s="30"/>
      <c r="O134" s="30"/>
      <c r="P134" s="91">
        <f>SUM(H134:O134)</f>
        <v>846</v>
      </c>
      <c r="Q134" s="43"/>
    </row>
    <row r="135" spans="1:17" ht="17.25" customHeight="1">
      <c r="A135" s="4" t="s">
        <v>227</v>
      </c>
      <c r="B135" s="27" t="s">
        <v>228</v>
      </c>
      <c r="C135" s="28" t="s">
        <v>33</v>
      </c>
      <c r="D135" s="29">
        <v>6</v>
      </c>
      <c r="E135" s="29">
        <v>49</v>
      </c>
      <c r="F135" s="30">
        <v>3</v>
      </c>
      <c r="G135" s="30">
        <f>+D135*F135</f>
        <v>18</v>
      </c>
      <c r="H135" s="30">
        <f>G135*E135</f>
        <v>882</v>
      </c>
      <c r="I135" s="44">
        <f>+F135*-12</f>
        <v>-36</v>
      </c>
      <c r="J135" s="30"/>
      <c r="K135" s="30"/>
      <c r="L135" s="30"/>
      <c r="M135" s="30"/>
      <c r="N135" s="30"/>
      <c r="O135" s="30"/>
      <c r="P135" s="91">
        <f>SUM(H135:O135)</f>
        <v>846</v>
      </c>
      <c r="Q135" s="43"/>
    </row>
    <row r="136" spans="1:17" ht="17.25" customHeight="1">
      <c r="A136" s="4" t="s">
        <v>229</v>
      </c>
      <c r="B136" s="27" t="s">
        <v>230</v>
      </c>
      <c r="C136" s="28" t="s">
        <v>33</v>
      </c>
      <c r="D136" s="29">
        <v>6</v>
      </c>
      <c r="E136" s="29">
        <v>49</v>
      </c>
      <c r="F136" s="30">
        <v>3</v>
      </c>
      <c r="G136" s="30">
        <f>+D136*F136</f>
        <v>18</v>
      </c>
      <c r="H136" s="30">
        <f>G136*E136</f>
        <v>882</v>
      </c>
      <c r="I136" s="44">
        <f>+F136*-12</f>
        <v>-36</v>
      </c>
      <c r="J136" s="30"/>
      <c r="K136" s="30"/>
      <c r="L136" s="30"/>
      <c r="M136" s="30"/>
      <c r="N136" s="30"/>
      <c r="O136" s="30"/>
      <c r="P136" s="91">
        <f>SUM(H136:O136)</f>
        <v>846</v>
      </c>
      <c r="Q136" s="43"/>
    </row>
    <row r="137" spans="1:17" ht="17.25" customHeight="1">
      <c r="A137" s="4" t="s">
        <v>231</v>
      </c>
      <c r="B137" s="27" t="s">
        <v>232</v>
      </c>
      <c r="C137" s="28" t="s">
        <v>33</v>
      </c>
      <c r="D137" s="29">
        <v>6</v>
      </c>
      <c r="E137" s="29">
        <v>49</v>
      </c>
      <c r="F137" s="30">
        <v>3</v>
      </c>
      <c r="G137" s="30">
        <f>+D137*F137</f>
        <v>18</v>
      </c>
      <c r="H137" s="30">
        <f>G137*E137</f>
        <v>882</v>
      </c>
      <c r="I137" s="44">
        <f>+F137*-12</f>
        <v>-36</v>
      </c>
      <c r="J137" s="30"/>
      <c r="K137" s="30"/>
      <c r="L137" s="30"/>
      <c r="M137" s="30"/>
      <c r="N137" s="30"/>
      <c r="O137" s="30"/>
      <c r="P137" s="91">
        <f>SUM(H137:O137)</f>
        <v>846</v>
      </c>
      <c r="Q137" s="43"/>
    </row>
    <row r="138" spans="1:17" ht="17.25" customHeight="1">
      <c r="A138" s="4" t="s">
        <v>233</v>
      </c>
      <c r="B138" s="27" t="s">
        <v>234</v>
      </c>
      <c r="C138" s="28" t="s">
        <v>33</v>
      </c>
      <c r="D138" s="29">
        <v>6</v>
      </c>
      <c r="E138" s="29">
        <v>49</v>
      </c>
      <c r="F138" s="30">
        <v>3</v>
      </c>
      <c r="G138" s="30">
        <f>+D138*F138</f>
        <v>18</v>
      </c>
      <c r="H138" s="30">
        <f>G138*E138</f>
        <v>882</v>
      </c>
      <c r="I138" s="44">
        <f>+F138*-12</f>
        <v>-36</v>
      </c>
      <c r="J138" s="30"/>
      <c r="K138" s="30"/>
      <c r="L138" s="30"/>
      <c r="M138" s="30"/>
      <c r="N138" s="30"/>
      <c r="O138" s="30"/>
      <c r="P138" s="91">
        <f>SUM(H138:O138)</f>
        <v>846</v>
      </c>
      <c r="Q138" s="43"/>
    </row>
    <row r="139" spans="1:17" ht="17.25" customHeight="1">
      <c r="A139" s="4" t="s">
        <v>235</v>
      </c>
      <c r="B139" s="27" t="s">
        <v>236</v>
      </c>
      <c r="C139" s="28" t="s">
        <v>33</v>
      </c>
      <c r="D139" s="29">
        <v>6</v>
      </c>
      <c r="E139" s="29">
        <v>49</v>
      </c>
      <c r="F139" s="30">
        <v>3</v>
      </c>
      <c r="G139" s="30">
        <f>+D139*F139</f>
        <v>18</v>
      </c>
      <c r="H139" s="30">
        <f>G139*E139</f>
        <v>882</v>
      </c>
      <c r="I139" s="44">
        <f>+F139*-12</f>
        <v>-36</v>
      </c>
      <c r="J139" s="30"/>
      <c r="K139" s="30"/>
      <c r="L139" s="30"/>
      <c r="M139" s="30"/>
      <c r="N139" s="30"/>
      <c r="O139" s="30"/>
      <c r="P139" s="91">
        <f>SUM(H139:O139)</f>
        <v>846</v>
      </c>
      <c r="Q139" s="154"/>
    </row>
    <row r="140" spans="1:17" ht="17.25" customHeight="1">
      <c r="A140" s="4" t="s">
        <v>237</v>
      </c>
      <c r="B140" s="27" t="s">
        <v>238</v>
      </c>
      <c r="C140" s="28" t="s">
        <v>33</v>
      </c>
      <c r="D140" s="29">
        <v>6</v>
      </c>
      <c r="E140" s="29">
        <v>49</v>
      </c>
      <c r="F140" s="30">
        <v>3</v>
      </c>
      <c r="G140" s="30">
        <f>+D140*F140</f>
        <v>18</v>
      </c>
      <c r="H140" s="30">
        <f>G140*E140</f>
        <v>882</v>
      </c>
      <c r="I140" s="44">
        <f>+F140*-12</f>
        <v>-36</v>
      </c>
      <c r="J140" s="30"/>
      <c r="K140" s="30"/>
      <c r="L140" s="30"/>
      <c r="M140" s="30"/>
      <c r="N140" s="30"/>
      <c r="O140" s="30"/>
      <c r="P140" s="91">
        <f>SUM(H140:O140)</f>
        <v>846</v>
      </c>
      <c r="Q140" s="154"/>
    </row>
    <row r="141" spans="1:17" ht="17.25" customHeight="1">
      <c r="A141" s="4" t="s">
        <v>239</v>
      </c>
      <c r="B141" s="27" t="s">
        <v>240</v>
      </c>
      <c r="C141" s="28" t="s">
        <v>33</v>
      </c>
      <c r="D141" s="29">
        <v>6</v>
      </c>
      <c r="E141" s="29">
        <v>49</v>
      </c>
      <c r="F141" s="30">
        <v>3</v>
      </c>
      <c r="G141" s="30">
        <f>+D141*F141</f>
        <v>18</v>
      </c>
      <c r="H141" s="30">
        <f>G141*E141</f>
        <v>882</v>
      </c>
      <c r="I141" s="44">
        <f>+F141*-12</f>
        <v>-36</v>
      </c>
      <c r="J141" s="30"/>
      <c r="K141" s="30"/>
      <c r="L141" s="30"/>
      <c r="M141" s="30"/>
      <c r="N141" s="30"/>
      <c r="O141" s="30"/>
      <c r="P141" s="91">
        <f>SUM(H141:O141)</f>
        <v>846</v>
      </c>
      <c r="Q141" s="154"/>
    </row>
    <row r="142" spans="1:17" ht="17.25" customHeight="1">
      <c r="A142" s="4" t="s">
        <v>241</v>
      </c>
      <c r="B142" s="27" t="s">
        <v>242</v>
      </c>
      <c r="C142" s="28" t="s">
        <v>33</v>
      </c>
      <c r="D142" s="29">
        <v>6</v>
      </c>
      <c r="E142" s="29">
        <v>49</v>
      </c>
      <c r="F142" s="30">
        <v>3</v>
      </c>
      <c r="G142" s="30">
        <f>+D142*F142</f>
        <v>18</v>
      </c>
      <c r="H142" s="30">
        <f>G142*E142</f>
        <v>882</v>
      </c>
      <c r="I142" s="44">
        <f>+F142*-12</f>
        <v>-36</v>
      </c>
      <c r="J142" s="30"/>
      <c r="K142" s="30"/>
      <c r="L142" s="30"/>
      <c r="M142" s="30"/>
      <c r="N142" s="30"/>
      <c r="O142" s="30"/>
      <c r="P142" s="91">
        <f>SUM(H142:O142)</f>
        <v>846</v>
      </c>
      <c r="Q142" s="154"/>
    </row>
    <row r="143" spans="1:17" ht="15" customHeight="1">
      <c r="A143" s="4" t="s">
        <v>243</v>
      </c>
      <c r="B143" s="65" t="s">
        <v>244</v>
      </c>
      <c r="C143" s="66"/>
      <c r="D143" s="66"/>
      <c r="E143" s="66"/>
      <c r="F143" s="30">
        <v>0</v>
      </c>
      <c r="G143" s="30"/>
      <c r="H143" s="30">
        <v>50</v>
      </c>
      <c r="I143" s="30"/>
      <c r="J143" s="30"/>
      <c r="K143" s="30"/>
      <c r="L143" s="30"/>
      <c r="M143" s="30"/>
      <c r="N143" s="30"/>
      <c r="O143" s="56"/>
      <c r="P143" s="91">
        <f>SUM(H143:O143)</f>
        <v>50</v>
      </c>
      <c r="Q143" s="31"/>
    </row>
    <row r="144" spans="1:17" ht="15" customHeight="1">
      <c r="A144" s="4" t="s">
        <v>245</v>
      </c>
      <c r="B144" s="27" t="s">
        <v>246</v>
      </c>
      <c r="C144" s="28" t="s">
        <v>19</v>
      </c>
      <c r="D144" s="29">
        <v>5</v>
      </c>
      <c r="E144" s="29">
        <v>52</v>
      </c>
      <c r="F144" s="30">
        <v>7.6</v>
      </c>
      <c r="G144" s="30">
        <f>+D144*F144</f>
        <v>38</v>
      </c>
      <c r="H144" s="30">
        <f>G144*E144</f>
        <v>1976</v>
      </c>
      <c r="I144" s="44">
        <f>+F144*-12</f>
        <v>-91.199999999999989</v>
      </c>
      <c r="J144" s="67"/>
      <c r="K144" s="67"/>
      <c r="L144" s="32"/>
      <c r="M144" s="32"/>
      <c r="N144" s="32"/>
      <c r="O144" s="30"/>
      <c r="P144" s="91">
        <f>SUM(H144:O144)</f>
        <v>1884.8</v>
      </c>
      <c r="Q144" s="33">
        <v>146.5</v>
      </c>
    </row>
    <row r="145" spans="1:17" ht="15" customHeight="1">
      <c r="B145" s="27" t="s">
        <v>246</v>
      </c>
      <c r="C145" s="28" t="s">
        <v>247</v>
      </c>
      <c r="D145" s="29">
        <v>1</v>
      </c>
      <c r="E145" s="29">
        <v>22</v>
      </c>
      <c r="F145" s="30">
        <v>3</v>
      </c>
      <c r="G145" s="30">
        <f>+D145*F145</f>
        <v>3</v>
      </c>
      <c r="H145" s="30">
        <f>G145*E145</f>
        <v>66</v>
      </c>
      <c r="I145" s="30"/>
      <c r="J145" s="67"/>
      <c r="K145" s="67"/>
      <c r="L145" s="32"/>
      <c r="M145" s="32"/>
      <c r="N145" s="32"/>
      <c r="O145" s="30"/>
      <c r="P145" s="91">
        <f>SUM(H145:O145)</f>
        <v>66</v>
      </c>
      <c r="Q145" s="33">
        <v>0</v>
      </c>
    </row>
    <row r="146" spans="1:17" ht="15" customHeight="1">
      <c r="A146" s="4" t="s">
        <v>248</v>
      </c>
      <c r="B146" s="27" t="s">
        <v>249</v>
      </c>
      <c r="C146" s="28" t="s">
        <v>19</v>
      </c>
      <c r="D146" s="29">
        <v>5</v>
      </c>
      <c r="E146" s="29">
        <v>52</v>
      </c>
      <c r="F146" s="30">
        <v>6</v>
      </c>
      <c r="G146" s="30">
        <f>+D146*F146</f>
        <v>30</v>
      </c>
      <c r="H146" s="30">
        <f>G146*E146</f>
        <v>1560</v>
      </c>
      <c r="I146" s="44">
        <f>+F146*-12</f>
        <v>-72</v>
      </c>
      <c r="J146" s="67"/>
      <c r="K146" s="67"/>
      <c r="L146" s="32"/>
      <c r="M146" s="32"/>
      <c r="N146" s="32"/>
      <c r="O146" s="30"/>
      <c r="P146" s="91">
        <f>SUM(H146:O146)</f>
        <v>1488</v>
      </c>
      <c r="Q146" s="33">
        <v>150</v>
      </c>
    </row>
    <row r="147" spans="1:17" ht="15" customHeight="1">
      <c r="A147" s="4" t="s">
        <v>250</v>
      </c>
      <c r="B147" s="27" t="s">
        <v>251</v>
      </c>
      <c r="C147" s="28" t="s">
        <v>19</v>
      </c>
      <c r="D147" s="29">
        <v>5</v>
      </c>
      <c r="E147" s="29">
        <v>52</v>
      </c>
      <c r="F147" s="30">
        <v>1</v>
      </c>
      <c r="G147" s="30">
        <f>+D147*F147</f>
        <v>5</v>
      </c>
      <c r="H147" s="30">
        <f>G147*E147</f>
        <v>260</v>
      </c>
      <c r="I147" s="44">
        <f>+F147*-12</f>
        <v>-12</v>
      </c>
      <c r="J147" s="67"/>
      <c r="K147" s="67"/>
      <c r="L147" s="32"/>
      <c r="M147" s="32"/>
      <c r="N147" s="32"/>
      <c r="O147" s="30"/>
      <c r="P147" s="91">
        <f>SUM(H147:O147)</f>
        <v>248</v>
      </c>
      <c r="Q147" s="33">
        <v>55</v>
      </c>
    </row>
    <row r="148" spans="1:17" ht="15" customHeight="1">
      <c r="B148" s="27" t="s">
        <v>251</v>
      </c>
      <c r="C148" s="28" t="s">
        <v>252</v>
      </c>
      <c r="D148" s="29">
        <v>3</v>
      </c>
      <c r="E148" s="29">
        <v>52</v>
      </c>
      <c r="F148" s="30">
        <v>1</v>
      </c>
      <c r="G148" s="30">
        <f>+D148*F148</f>
        <v>3</v>
      </c>
      <c r="H148" s="30">
        <f>G148*E148</f>
        <v>156</v>
      </c>
      <c r="I148" s="32"/>
      <c r="J148" s="32"/>
      <c r="K148" s="32"/>
      <c r="L148" s="32"/>
      <c r="M148" s="32"/>
      <c r="N148" s="32"/>
      <c r="O148" s="32"/>
      <c r="P148" s="91">
        <f>SUM(H148:O148)</f>
        <v>156</v>
      </c>
      <c r="Q148" s="33">
        <v>0</v>
      </c>
    </row>
    <row r="149" spans="1:17" ht="15" customHeight="1">
      <c r="A149" s="4" t="s">
        <v>253</v>
      </c>
      <c r="B149" s="27" t="s">
        <v>254</v>
      </c>
      <c r="C149" s="28" t="s">
        <v>255</v>
      </c>
      <c r="D149" s="29">
        <v>2</v>
      </c>
      <c r="E149" s="29">
        <v>52</v>
      </c>
      <c r="F149" s="30">
        <v>1</v>
      </c>
      <c r="G149" s="30">
        <f>+D149*F149</f>
        <v>2</v>
      </c>
      <c r="H149" s="30">
        <f>G149*E149</f>
        <v>104</v>
      </c>
      <c r="I149" s="32"/>
      <c r="J149" s="32"/>
      <c r="K149" s="32"/>
      <c r="L149" s="32"/>
      <c r="M149" s="32"/>
      <c r="N149" s="32"/>
      <c r="O149" s="32"/>
      <c r="P149" s="91">
        <f>SUM(H149:O149)</f>
        <v>104</v>
      </c>
      <c r="Q149" s="33">
        <v>12</v>
      </c>
    </row>
    <row r="150" spans="1:17" ht="15" customHeight="1">
      <c r="A150" s="4" t="s">
        <v>256</v>
      </c>
      <c r="B150" s="27" t="s">
        <v>257</v>
      </c>
      <c r="C150" s="28" t="s">
        <v>19</v>
      </c>
      <c r="D150" s="29">
        <v>5</v>
      </c>
      <c r="E150" s="29">
        <v>47.67</v>
      </c>
      <c r="F150" s="30">
        <v>1</v>
      </c>
      <c r="G150" s="30">
        <f>+D150*F150</f>
        <v>5</v>
      </c>
      <c r="H150" s="30">
        <f>G150*E150</f>
        <v>238.35000000000002</v>
      </c>
      <c r="I150" s="44">
        <f>+F150*-12</f>
        <v>-12</v>
      </c>
      <c r="J150" s="67"/>
      <c r="K150" s="67"/>
      <c r="L150" s="32"/>
      <c r="M150" s="32"/>
      <c r="N150" s="32"/>
      <c r="O150" s="30"/>
      <c r="P150" s="91">
        <f>SUM(H150:O150)</f>
        <v>226.35000000000002</v>
      </c>
      <c r="Q150" s="33">
        <v>8</v>
      </c>
    </row>
    <row r="151" spans="1:17" ht="15" customHeight="1">
      <c r="A151" s="4" t="s">
        <v>258</v>
      </c>
      <c r="B151" s="27" t="s">
        <v>259</v>
      </c>
      <c r="C151" s="28" t="s">
        <v>19</v>
      </c>
      <c r="D151" s="29">
        <v>5</v>
      </c>
      <c r="E151" s="29">
        <v>52</v>
      </c>
      <c r="F151" s="30">
        <v>2</v>
      </c>
      <c r="G151" s="30">
        <f>+D151*F151</f>
        <v>10</v>
      </c>
      <c r="H151" s="30">
        <f>G151*E151</f>
        <v>520</v>
      </c>
      <c r="I151" s="44">
        <f>+F151*-12</f>
        <v>-24</v>
      </c>
      <c r="J151" s="67"/>
      <c r="K151" s="67"/>
      <c r="L151" s="32"/>
      <c r="M151" s="32"/>
      <c r="N151" s="32"/>
      <c r="O151" s="30"/>
      <c r="P151" s="91">
        <f>SUM(H151:O151)</f>
        <v>496</v>
      </c>
      <c r="Q151" s="33">
        <v>15</v>
      </c>
    </row>
    <row r="152" spans="1:17" ht="15" customHeight="1">
      <c r="A152" s="4" t="s">
        <v>260</v>
      </c>
      <c r="B152" s="27" t="s">
        <v>261</v>
      </c>
      <c r="C152" s="28" t="s">
        <v>19</v>
      </c>
      <c r="D152" s="29">
        <v>5</v>
      </c>
      <c r="E152" s="29">
        <v>52</v>
      </c>
      <c r="F152" s="30">
        <v>6</v>
      </c>
      <c r="G152" s="30">
        <f>+D152*F152</f>
        <v>30</v>
      </c>
      <c r="H152" s="30">
        <f>G152*E152</f>
        <v>1560</v>
      </c>
      <c r="I152" s="44">
        <f>+F152*-12</f>
        <v>-72</v>
      </c>
      <c r="J152" s="67"/>
      <c r="K152" s="67"/>
      <c r="L152" s="32"/>
      <c r="M152" s="32"/>
      <c r="N152" s="32"/>
      <c r="O152" s="30"/>
      <c r="P152" s="91">
        <f>SUM(H152:O152)</f>
        <v>1488</v>
      </c>
      <c r="Q152" s="33">
        <v>12</v>
      </c>
    </row>
    <row r="153" spans="1:17" ht="15" customHeight="1">
      <c r="A153" s="4" t="s">
        <v>262</v>
      </c>
      <c r="B153" s="27" t="s">
        <v>263</v>
      </c>
      <c r="C153" s="28" t="s">
        <v>19</v>
      </c>
      <c r="D153" s="29">
        <v>5</v>
      </c>
      <c r="E153" s="29">
        <v>52</v>
      </c>
      <c r="F153" s="30">
        <v>8</v>
      </c>
      <c r="G153" s="30">
        <f>+D153*F153</f>
        <v>40</v>
      </c>
      <c r="H153" s="30">
        <f>G153*E153</f>
        <v>2080</v>
      </c>
      <c r="I153" s="44">
        <f>+F153*-12</f>
        <v>-96</v>
      </c>
      <c r="J153" s="67"/>
      <c r="K153" s="67"/>
      <c r="L153" s="32"/>
      <c r="M153" s="32"/>
      <c r="N153" s="32"/>
      <c r="O153" s="30"/>
      <c r="P153" s="91">
        <f>SUM(H153:O153)</f>
        <v>1984</v>
      </c>
      <c r="Q153" s="33">
        <v>195</v>
      </c>
    </row>
    <row r="154" spans="1:17" ht="15" customHeight="1">
      <c r="A154" s="4" t="s">
        <v>264</v>
      </c>
      <c r="B154" s="65" t="s">
        <v>265</v>
      </c>
      <c r="C154" s="66"/>
      <c r="D154" s="30"/>
      <c r="E154" s="30"/>
      <c r="F154" s="30"/>
      <c r="G154" s="30"/>
      <c r="H154" s="30">
        <v>1700</v>
      </c>
      <c r="I154" s="30"/>
      <c r="J154" s="30"/>
      <c r="K154" s="30"/>
      <c r="L154" s="56"/>
      <c r="M154" s="56"/>
      <c r="N154" s="56"/>
      <c r="O154" s="56"/>
      <c r="P154" s="91">
        <f>SUM(H154:O154)</f>
        <v>1700</v>
      </c>
      <c r="Q154" s="33">
        <v>0</v>
      </c>
    </row>
    <row r="155" spans="1:17" ht="15" customHeight="1">
      <c r="A155" s="4" t="s">
        <v>266</v>
      </c>
      <c r="B155" s="45" t="s">
        <v>267</v>
      </c>
      <c r="C155" s="28" t="s">
        <v>19</v>
      </c>
      <c r="D155" s="29">
        <v>5</v>
      </c>
      <c r="E155" s="29">
        <v>52</v>
      </c>
      <c r="F155" s="30">
        <v>10</v>
      </c>
      <c r="G155" s="30">
        <f>+D155*F155</f>
        <v>50</v>
      </c>
      <c r="H155" s="30">
        <f>G155*E155</f>
        <v>2600</v>
      </c>
      <c r="I155" s="44">
        <f>+F155*-12</f>
        <v>-120</v>
      </c>
      <c r="J155" s="67"/>
      <c r="K155" s="67"/>
      <c r="L155" s="32"/>
      <c r="M155" s="32"/>
      <c r="N155" s="32"/>
      <c r="O155" s="30"/>
      <c r="P155" s="91">
        <f>SUM(H155:O155)</f>
        <v>2480</v>
      </c>
      <c r="Q155" s="33">
        <v>180</v>
      </c>
    </row>
    <row r="156" spans="1:17" ht="15" customHeight="1">
      <c r="A156" s="4" t="s">
        <v>268</v>
      </c>
      <c r="B156" s="27" t="s">
        <v>269</v>
      </c>
      <c r="C156" s="28" t="s">
        <v>19</v>
      </c>
      <c r="D156" s="29">
        <v>5</v>
      </c>
      <c r="E156" s="61">
        <v>47.67</v>
      </c>
      <c r="F156" s="30">
        <v>4</v>
      </c>
      <c r="G156" s="30">
        <f>+D156*F156</f>
        <v>20</v>
      </c>
      <c r="H156" s="30">
        <f>G156*E156</f>
        <v>953.40000000000009</v>
      </c>
      <c r="I156" s="44">
        <f>+F156*-12</f>
        <v>-48</v>
      </c>
      <c r="J156" s="67"/>
      <c r="K156" s="67"/>
      <c r="L156" s="56"/>
      <c r="M156" s="56"/>
      <c r="N156" s="56"/>
      <c r="O156" s="30"/>
      <c r="P156" s="91">
        <f>SUM(H156:O156)</f>
        <v>905.40000000000009</v>
      </c>
      <c r="Q156" s="33">
        <v>57</v>
      </c>
    </row>
    <row r="157" spans="1:17" ht="15" customHeight="1">
      <c r="A157" s="4" t="s">
        <v>270</v>
      </c>
      <c r="B157" s="27" t="s">
        <v>271</v>
      </c>
      <c r="C157" s="28" t="s">
        <v>19</v>
      </c>
      <c r="D157" s="29">
        <v>5</v>
      </c>
      <c r="E157" s="61">
        <v>47.67</v>
      </c>
      <c r="F157" s="30">
        <v>4</v>
      </c>
      <c r="G157" s="30">
        <f>+D157*F157</f>
        <v>20</v>
      </c>
      <c r="H157" s="30">
        <f>G157*E157</f>
        <v>953.40000000000009</v>
      </c>
      <c r="I157" s="44">
        <f>+F157*-12</f>
        <v>-48</v>
      </c>
      <c r="J157" s="67"/>
      <c r="K157" s="67"/>
      <c r="L157" s="56"/>
      <c r="M157" s="56"/>
      <c r="N157" s="56"/>
      <c r="O157" s="30"/>
      <c r="P157" s="91">
        <f>SUM(H157:O157)</f>
        <v>905.40000000000009</v>
      </c>
      <c r="Q157" s="33">
        <v>73</v>
      </c>
    </row>
    <row r="158" spans="1:17" ht="15" customHeight="1">
      <c r="A158" s="4" t="s">
        <v>272</v>
      </c>
      <c r="B158" s="27" t="s">
        <v>273</v>
      </c>
      <c r="C158" s="28" t="s">
        <v>19</v>
      </c>
      <c r="D158" s="29">
        <v>5</v>
      </c>
      <c r="E158" s="61">
        <v>47.67</v>
      </c>
      <c r="F158" s="30">
        <v>5</v>
      </c>
      <c r="G158" s="30">
        <f>+D158*F158</f>
        <v>25</v>
      </c>
      <c r="H158" s="30">
        <f>G158*E158</f>
        <v>1191.75</v>
      </c>
      <c r="I158" s="44">
        <f>+F158*-12</f>
        <v>-60</v>
      </c>
      <c r="J158" s="67"/>
      <c r="K158" s="67"/>
      <c r="L158" s="56"/>
      <c r="M158" s="56"/>
      <c r="N158" s="56"/>
      <c r="O158" s="30"/>
      <c r="P158" s="91">
        <f>SUM(H158:O158)</f>
        <v>1131.75</v>
      </c>
      <c r="Q158" s="33">
        <v>36</v>
      </c>
    </row>
    <row r="159" spans="1:17" ht="15" customHeight="1">
      <c r="A159" s="4" t="s">
        <v>274</v>
      </c>
      <c r="B159" s="27" t="s">
        <v>275</v>
      </c>
      <c r="C159" s="28" t="s">
        <v>19</v>
      </c>
      <c r="D159" s="29">
        <v>5</v>
      </c>
      <c r="E159" s="61">
        <v>47.67</v>
      </c>
      <c r="F159" s="30">
        <v>1</v>
      </c>
      <c r="G159" s="30">
        <f>+D159*F159</f>
        <v>5</v>
      </c>
      <c r="H159" s="30">
        <f>G159*E159</f>
        <v>238.35000000000002</v>
      </c>
      <c r="I159" s="44">
        <f>+F159*-12</f>
        <v>-12</v>
      </c>
      <c r="J159" s="67"/>
      <c r="K159" s="67"/>
      <c r="L159" s="56"/>
      <c r="M159" s="56"/>
      <c r="N159" s="56"/>
      <c r="O159" s="30"/>
      <c r="P159" s="91">
        <f>SUM(H159:O159)</f>
        <v>226.35000000000002</v>
      </c>
      <c r="Q159" s="33">
        <v>28</v>
      </c>
    </row>
    <row r="160" spans="1:17" ht="15" customHeight="1">
      <c r="A160" s="4" t="s">
        <v>276</v>
      </c>
      <c r="B160" s="27" t="s">
        <v>277</v>
      </c>
      <c r="C160" s="28" t="s">
        <v>19</v>
      </c>
      <c r="D160" s="29">
        <v>5</v>
      </c>
      <c r="E160" s="61">
        <v>47.67</v>
      </c>
      <c r="F160" s="30">
        <v>5</v>
      </c>
      <c r="G160" s="30">
        <f>+D160*F160</f>
        <v>25</v>
      </c>
      <c r="H160" s="30">
        <f>G160*E160</f>
        <v>1191.75</v>
      </c>
      <c r="I160" s="44">
        <f>+F160*-12</f>
        <v>-60</v>
      </c>
      <c r="J160" s="67"/>
      <c r="K160" s="67"/>
      <c r="L160" s="56"/>
      <c r="M160" s="56"/>
      <c r="N160" s="56"/>
      <c r="O160" s="30"/>
      <c r="P160" s="91">
        <f>SUM(H160:O160)</f>
        <v>1131.75</v>
      </c>
      <c r="Q160" s="33">
        <v>70</v>
      </c>
    </row>
    <row r="161" spans="1:235" ht="15" customHeight="1">
      <c r="B161" s="68" t="s">
        <v>278</v>
      </c>
      <c r="C161" s="28" t="s">
        <v>19</v>
      </c>
      <c r="D161" s="29">
        <v>5</v>
      </c>
      <c r="E161" s="29">
        <v>49</v>
      </c>
      <c r="F161" s="32">
        <v>1.5</v>
      </c>
      <c r="G161" s="30">
        <f>+D161*F161</f>
        <v>7.5</v>
      </c>
      <c r="H161" s="30">
        <f>G161*E161</f>
        <v>367.5</v>
      </c>
      <c r="I161" s="44">
        <f>+F161*-12</f>
        <v>-18</v>
      </c>
      <c r="J161" s="67"/>
      <c r="K161" s="67"/>
      <c r="L161" s="32"/>
      <c r="M161" s="32"/>
      <c r="N161" s="32"/>
      <c r="O161" s="30"/>
      <c r="P161" s="91">
        <f>SUM(H161:O161)</f>
        <v>349.5</v>
      </c>
      <c r="Q161" s="33">
        <v>0</v>
      </c>
    </row>
    <row r="162" spans="1:235" ht="15" customHeight="1">
      <c r="A162" s="4" t="s">
        <v>279</v>
      </c>
      <c r="B162" s="27" t="s">
        <v>403</v>
      </c>
      <c r="C162" s="28" t="s">
        <v>19</v>
      </c>
      <c r="D162" s="29">
        <v>5</v>
      </c>
      <c r="E162" s="61">
        <v>47.67</v>
      </c>
      <c r="F162" s="30">
        <v>8</v>
      </c>
      <c r="G162" s="30">
        <f>+D162*F162</f>
        <v>40</v>
      </c>
      <c r="H162" s="30">
        <f>G162*E162</f>
        <v>1906.8000000000002</v>
      </c>
      <c r="I162" s="44">
        <f>+F162*-12</f>
        <v>-96</v>
      </c>
      <c r="J162" s="67"/>
      <c r="K162" s="67"/>
      <c r="L162" s="56"/>
      <c r="M162" s="56"/>
      <c r="N162" s="56"/>
      <c r="O162" s="30"/>
      <c r="P162" s="91">
        <f>SUM(H162:O162)</f>
        <v>1810.8000000000002</v>
      </c>
      <c r="Q162" s="69">
        <v>69</v>
      </c>
    </row>
    <row r="163" spans="1:235" ht="15" customHeight="1">
      <c r="A163" s="4" t="s">
        <v>281</v>
      </c>
      <c r="B163" s="27" t="s">
        <v>282</v>
      </c>
      <c r="C163" s="28" t="s">
        <v>19</v>
      </c>
      <c r="D163" s="29">
        <v>5</v>
      </c>
      <c r="E163" s="29">
        <v>52</v>
      </c>
      <c r="F163" s="30">
        <v>1</v>
      </c>
      <c r="G163" s="30">
        <f>+D163*F163</f>
        <v>5</v>
      </c>
      <c r="H163" s="30">
        <f>G163*E163</f>
        <v>260</v>
      </c>
      <c r="I163" s="44">
        <f>+F163*-12</f>
        <v>-12</v>
      </c>
      <c r="J163" s="67"/>
      <c r="K163" s="67"/>
      <c r="L163" s="32"/>
      <c r="M163" s="32"/>
      <c r="N163" s="32"/>
      <c r="O163" s="30"/>
      <c r="P163" s="155">
        <f>SUM(H163:O163)</f>
        <v>248</v>
      </c>
      <c r="Q163" s="69">
        <v>0</v>
      </c>
    </row>
    <row r="164" spans="1:235" ht="15" customHeight="1">
      <c r="A164" s="4" t="s">
        <v>283</v>
      </c>
      <c r="B164" s="27" t="s">
        <v>284</v>
      </c>
      <c r="C164" s="70" t="s">
        <v>285</v>
      </c>
      <c r="D164" s="29"/>
      <c r="E164" s="66"/>
      <c r="F164" s="30">
        <v>0</v>
      </c>
      <c r="G164" s="30"/>
      <c r="H164" s="30">
        <v>25</v>
      </c>
      <c r="I164" s="30"/>
      <c r="J164" s="30"/>
      <c r="K164" s="30"/>
      <c r="L164" s="32"/>
      <c r="M164" s="32"/>
      <c r="N164" s="32"/>
      <c r="O164" s="32"/>
      <c r="P164" s="91">
        <f>SUM(H164:O164)</f>
        <v>25</v>
      </c>
      <c r="Q164" s="156">
        <v>10</v>
      </c>
    </row>
    <row r="165" spans="1:235" ht="15" customHeight="1">
      <c r="A165" s="4" t="s">
        <v>286</v>
      </c>
      <c r="B165" s="27" t="s">
        <v>287</v>
      </c>
      <c r="C165" s="70" t="s">
        <v>285</v>
      </c>
      <c r="D165" s="29"/>
      <c r="E165" s="66"/>
      <c r="F165" s="30"/>
      <c r="G165" s="30"/>
      <c r="H165" s="30">
        <v>25</v>
      </c>
      <c r="I165" s="30"/>
      <c r="J165" s="67"/>
      <c r="K165" s="67"/>
      <c r="L165" s="32"/>
      <c r="M165" s="32"/>
      <c r="N165" s="32"/>
      <c r="O165" s="32"/>
      <c r="P165" s="91">
        <f>SUM(H165:O165)</f>
        <v>25</v>
      </c>
      <c r="Q165" s="156">
        <v>0</v>
      </c>
    </row>
    <row r="166" spans="1:235">
      <c r="A166" s="2" t="s">
        <v>288</v>
      </c>
      <c r="B166" s="27" t="s">
        <v>289</v>
      </c>
      <c r="C166" s="28" t="s">
        <v>19</v>
      </c>
      <c r="D166" s="29">
        <v>5</v>
      </c>
      <c r="E166" s="61">
        <v>52</v>
      </c>
      <c r="F166" s="30">
        <v>1</v>
      </c>
      <c r="G166" s="30">
        <f>+D166*F166</f>
        <v>5</v>
      </c>
      <c r="H166" s="30">
        <f>+E166*G166</f>
        <v>260</v>
      </c>
      <c r="I166" s="44">
        <f>+F166*-12</f>
        <v>-12</v>
      </c>
      <c r="J166" s="67"/>
      <c r="K166" s="67"/>
      <c r="L166" s="32"/>
      <c r="M166" s="32"/>
      <c r="N166" s="32"/>
      <c r="O166" s="32"/>
      <c r="P166" s="91">
        <f>SUM(H166:O166)</f>
        <v>248</v>
      </c>
      <c r="Q166" s="33">
        <v>10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</row>
    <row r="167" spans="1:235" ht="15" customHeight="1">
      <c r="A167" s="2" t="s">
        <v>290</v>
      </c>
      <c r="B167" s="27" t="s">
        <v>291</v>
      </c>
      <c r="C167" s="28" t="s">
        <v>292</v>
      </c>
      <c r="D167" s="29">
        <v>2</v>
      </c>
      <c r="E167" s="29">
        <v>52</v>
      </c>
      <c r="F167" s="30">
        <v>1</v>
      </c>
      <c r="G167" s="30">
        <f>+D167*F167</f>
        <v>2</v>
      </c>
      <c r="H167" s="30">
        <f>+E167*G167</f>
        <v>104</v>
      </c>
      <c r="I167" s="30"/>
      <c r="J167" s="30"/>
      <c r="K167" s="30"/>
      <c r="L167" s="32"/>
      <c r="M167" s="32"/>
      <c r="N167" s="32"/>
      <c r="O167" s="32"/>
      <c r="P167" s="91">
        <f>SUM(H167:O167)</f>
        <v>104</v>
      </c>
      <c r="Q167" s="157">
        <v>8</v>
      </c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  <c r="GX167" s="40"/>
      <c r="GY167" s="40"/>
      <c r="GZ167" s="40"/>
      <c r="HA167" s="40"/>
      <c r="HB167" s="40"/>
      <c r="HC167" s="40"/>
      <c r="HD167" s="40"/>
      <c r="HE167" s="40"/>
      <c r="HF167" s="40"/>
      <c r="HG167" s="40"/>
      <c r="HH167" s="40"/>
      <c r="HI167" s="40"/>
      <c r="HJ167" s="40"/>
      <c r="HK167" s="40"/>
      <c r="HL167" s="40"/>
      <c r="HM167" s="40"/>
      <c r="HN167" s="40"/>
      <c r="HO167" s="40"/>
      <c r="HP167" s="40"/>
      <c r="HQ167" s="40"/>
      <c r="HR167" s="40"/>
      <c r="HS167" s="40"/>
      <c r="HT167" s="40"/>
      <c r="HU167" s="40"/>
      <c r="HV167" s="40"/>
      <c r="HW167" s="40"/>
      <c r="HX167" s="40"/>
      <c r="HY167" s="40"/>
      <c r="HZ167" s="40"/>
      <c r="IA167" s="40"/>
    </row>
    <row r="168" spans="1:235" ht="15" customHeight="1">
      <c r="A168" s="4" t="s">
        <v>293</v>
      </c>
      <c r="B168" s="27" t="s">
        <v>294</v>
      </c>
      <c r="C168" s="28" t="s">
        <v>19</v>
      </c>
      <c r="D168" s="29">
        <v>5</v>
      </c>
      <c r="E168" s="29">
        <v>52</v>
      </c>
      <c r="F168" s="30">
        <v>1</v>
      </c>
      <c r="G168" s="30">
        <f>+D168*F168</f>
        <v>5</v>
      </c>
      <c r="H168" s="30">
        <f>+E168*G168</f>
        <v>260</v>
      </c>
      <c r="I168" s="44">
        <f>+F168*-12</f>
        <v>-12</v>
      </c>
      <c r="J168" s="67"/>
      <c r="K168" s="67"/>
      <c r="L168" s="32"/>
      <c r="M168" s="32"/>
      <c r="N168" s="32"/>
      <c r="O168" s="30"/>
      <c r="P168" s="91">
        <f>SUM(H168:O168)</f>
        <v>248</v>
      </c>
      <c r="Q168" s="33">
        <v>24</v>
      </c>
    </row>
    <row r="169" spans="1:235" ht="15" customHeight="1">
      <c r="A169" s="4" t="s">
        <v>295</v>
      </c>
      <c r="B169" s="27" t="s">
        <v>296</v>
      </c>
      <c r="C169" s="72" t="s">
        <v>19</v>
      </c>
      <c r="D169" s="73"/>
      <c r="E169" s="73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>
        <v>0</v>
      </c>
      <c r="Q169" s="69">
        <v>100</v>
      </c>
    </row>
    <row r="170" spans="1:235" ht="15" customHeight="1">
      <c r="B170" s="74" t="s">
        <v>296</v>
      </c>
      <c r="C170" s="28" t="s">
        <v>297</v>
      </c>
      <c r="D170" s="29"/>
      <c r="E170" s="29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3">
        <v>32</v>
      </c>
    </row>
    <row r="171" spans="1:235" ht="15" customHeight="1">
      <c r="B171" s="174" t="s">
        <v>298</v>
      </c>
      <c r="C171" s="175" t="s">
        <v>299</v>
      </c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39"/>
    </row>
    <row r="172" spans="1:235" ht="15" customHeight="1">
      <c r="B172" s="174"/>
      <c r="C172" s="1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39"/>
    </row>
    <row r="173" spans="1:235" ht="15" customHeight="1">
      <c r="B173" s="77"/>
      <c r="C173" s="78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39"/>
    </row>
    <row r="174" spans="1:235" ht="15" customHeight="1">
      <c r="A174" s="4" t="s">
        <v>300</v>
      </c>
      <c r="B174" s="74" t="s">
        <v>301</v>
      </c>
      <c r="C174" s="28" t="s">
        <v>302</v>
      </c>
      <c r="D174" s="29">
        <v>6</v>
      </c>
      <c r="E174" s="29">
        <v>52</v>
      </c>
      <c r="F174" s="30">
        <v>5</v>
      </c>
      <c r="G174" s="30">
        <f>+D174*F174</f>
        <v>30</v>
      </c>
      <c r="H174" s="30">
        <f>G174*E174</f>
        <v>1560</v>
      </c>
      <c r="I174" s="30"/>
      <c r="J174" s="30"/>
      <c r="K174" s="30"/>
      <c r="L174" s="30"/>
      <c r="M174" s="30"/>
      <c r="N174" s="30"/>
      <c r="O174" s="30"/>
      <c r="P174" s="91">
        <f>SUM(H174:O174)</f>
        <v>1560</v>
      </c>
      <c r="Q174" s="33">
        <v>60</v>
      </c>
    </row>
    <row r="175" spans="1:235" ht="15" customHeight="1">
      <c r="B175" s="74" t="s">
        <v>301</v>
      </c>
      <c r="C175" s="28" t="s">
        <v>303</v>
      </c>
      <c r="D175" s="29">
        <v>1</v>
      </c>
      <c r="E175" s="29">
        <v>52</v>
      </c>
      <c r="F175" s="30">
        <v>5</v>
      </c>
      <c r="G175" s="30">
        <f>+D175*F175</f>
        <v>5</v>
      </c>
      <c r="H175" s="30">
        <f>G175*E175</f>
        <v>260</v>
      </c>
      <c r="I175" s="30"/>
      <c r="J175" s="30"/>
      <c r="K175" s="30"/>
      <c r="L175" s="30">
        <f>+D175*E175*F175</f>
        <v>260</v>
      </c>
      <c r="M175" s="44">
        <f>+G175*12</f>
        <v>60</v>
      </c>
      <c r="N175" s="30"/>
      <c r="O175" s="30"/>
      <c r="P175" s="91">
        <f>SUM(H175:O175)</f>
        <v>580</v>
      </c>
      <c r="Q175" s="33">
        <v>0</v>
      </c>
    </row>
    <row r="176" spans="1:235" ht="15" customHeight="1">
      <c r="C176" s="158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39"/>
    </row>
    <row r="177" spans="1:235" ht="15" customHeight="1">
      <c r="B177" s="84" t="s">
        <v>304</v>
      </c>
      <c r="C177" s="6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7"/>
    </row>
    <row r="178" spans="1:235" ht="15" customHeight="1">
      <c r="B178" s="88" t="s">
        <v>305</v>
      </c>
      <c r="C178" s="88" t="s">
        <v>306</v>
      </c>
      <c r="O178" s="7"/>
      <c r="Q178" s="90"/>
    </row>
    <row r="179" spans="1:235">
      <c r="A179" s="4" t="s">
        <v>307</v>
      </c>
      <c r="B179" s="70" t="s">
        <v>308</v>
      </c>
      <c r="C179" s="28" t="s">
        <v>309</v>
      </c>
      <c r="D179" s="29">
        <v>5</v>
      </c>
      <c r="E179" s="29">
        <v>31</v>
      </c>
      <c r="F179" s="30">
        <v>2</v>
      </c>
      <c r="G179" s="30">
        <f>+D179*F179</f>
        <v>10</v>
      </c>
      <c r="H179" s="30">
        <f>G179*E179</f>
        <v>310</v>
      </c>
      <c r="I179" s="44">
        <f>+F179*-8</f>
        <v>-16</v>
      </c>
      <c r="J179" s="67"/>
      <c r="K179" s="67"/>
      <c r="L179" s="30"/>
      <c r="M179" s="30"/>
      <c r="N179" s="30"/>
      <c r="O179" s="30"/>
      <c r="P179" s="91">
        <f>SUM(H179:O179)</f>
        <v>294</v>
      </c>
      <c r="Q179" s="159"/>
    </row>
    <row r="180" spans="1:235">
      <c r="B180" s="70" t="s">
        <v>308</v>
      </c>
      <c r="C180" s="28" t="s">
        <v>310</v>
      </c>
      <c r="D180" s="29">
        <v>1</v>
      </c>
      <c r="E180" s="29">
        <v>31</v>
      </c>
      <c r="F180" s="30">
        <v>4</v>
      </c>
      <c r="G180" s="30">
        <f>+D180*F180</f>
        <v>4</v>
      </c>
      <c r="H180" s="30">
        <f>G180*E180</f>
        <v>124</v>
      </c>
      <c r="I180" s="30"/>
      <c r="J180" s="30"/>
      <c r="K180" s="30"/>
      <c r="L180" s="30"/>
      <c r="M180" s="30"/>
      <c r="N180" s="30"/>
      <c r="O180" s="30"/>
      <c r="P180" s="91">
        <f>SUM(H180:O180)</f>
        <v>124</v>
      </c>
      <c r="Q180" s="159"/>
    </row>
    <row r="181" spans="1:235">
      <c r="B181" s="70" t="s">
        <v>308</v>
      </c>
      <c r="C181" s="28" t="s">
        <v>303</v>
      </c>
      <c r="D181" s="29">
        <v>1</v>
      </c>
      <c r="E181" s="29">
        <v>31</v>
      </c>
      <c r="F181" s="30">
        <v>4</v>
      </c>
      <c r="G181" s="30">
        <f>+D181*F181</f>
        <v>4</v>
      </c>
      <c r="H181" s="30"/>
      <c r="I181" s="30"/>
      <c r="J181" s="30"/>
      <c r="K181" s="30"/>
      <c r="L181" s="30">
        <f>+D181*E181*F181</f>
        <v>124</v>
      </c>
      <c r="M181" s="44">
        <f>+G181*8</f>
        <v>32</v>
      </c>
      <c r="N181" s="30"/>
      <c r="O181" s="30"/>
      <c r="P181" s="91">
        <f>SUM(H181:O181)</f>
        <v>156</v>
      </c>
      <c r="Q181" s="159"/>
    </row>
    <row r="182" spans="1:235">
      <c r="A182" s="4" t="s">
        <v>311</v>
      </c>
      <c r="B182" s="70" t="s">
        <v>312</v>
      </c>
      <c r="C182" s="28" t="s">
        <v>302</v>
      </c>
      <c r="D182" s="29">
        <v>6</v>
      </c>
      <c r="E182" s="29">
        <v>31</v>
      </c>
      <c r="F182" s="30">
        <v>2</v>
      </c>
      <c r="G182" s="30">
        <f>+D182*F182</f>
        <v>12</v>
      </c>
      <c r="H182" s="67">
        <f>G182*E182</f>
        <v>372</v>
      </c>
      <c r="I182" s="44">
        <f>+F182*-8</f>
        <v>-16</v>
      </c>
      <c r="J182" s="67"/>
      <c r="K182" s="67"/>
      <c r="L182" s="67"/>
      <c r="M182" s="67"/>
      <c r="N182" s="67"/>
      <c r="O182" s="30"/>
      <c r="P182" s="91">
        <f>SUM(H182:O182)</f>
        <v>356</v>
      </c>
      <c r="Q182" s="159"/>
    </row>
    <row r="183" spans="1:235">
      <c r="B183" s="70" t="s">
        <v>312</v>
      </c>
      <c r="C183" s="28" t="s">
        <v>303</v>
      </c>
      <c r="D183" s="29">
        <v>1</v>
      </c>
      <c r="E183" s="29">
        <v>31</v>
      </c>
      <c r="F183" s="30">
        <v>2</v>
      </c>
      <c r="G183" s="92">
        <f>+D183*F183</f>
        <v>2</v>
      </c>
      <c r="H183" s="30"/>
      <c r="I183" s="30"/>
      <c r="J183" s="75"/>
      <c r="K183" s="75"/>
      <c r="L183" s="30">
        <f>+D183*E183*F183</f>
        <v>62</v>
      </c>
      <c r="M183" s="44">
        <f>+G183*8</f>
        <v>16</v>
      </c>
      <c r="N183" s="93"/>
      <c r="O183" s="94"/>
      <c r="P183" s="91">
        <f>SUM(H183:O183)</f>
        <v>78</v>
      </c>
      <c r="Q183" s="159"/>
    </row>
    <row r="184" spans="1:235" ht="15" customHeight="1">
      <c r="B184" s="84" t="s">
        <v>313</v>
      </c>
      <c r="C184" s="84"/>
      <c r="O184" s="7"/>
      <c r="Q184" s="87"/>
    </row>
    <row r="185" spans="1:235" ht="15" customHeight="1">
      <c r="B185" s="88" t="s">
        <v>404</v>
      </c>
      <c r="C185" s="88"/>
      <c r="O185" s="7"/>
      <c r="Q185" s="90"/>
    </row>
    <row r="186" spans="1:235" ht="15" customHeight="1">
      <c r="A186" s="4" t="s">
        <v>307</v>
      </c>
      <c r="B186" s="70" t="s">
        <v>315</v>
      </c>
      <c r="C186" s="28" t="s">
        <v>316</v>
      </c>
      <c r="D186" s="29">
        <v>6</v>
      </c>
      <c r="E186" s="29">
        <v>21</v>
      </c>
      <c r="F186" s="30">
        <v>6</v>
      </c>
      <c r="G186" s="30">
        <f>+D186*F186</f>
        <v>36</v>
      </c>
      <c r="H186" s="30">
        <f>G186*E186</f>
        <v>756</v>
      </c>
      <c r="I186" s="44">
        <f>+F186*-4</f>
        <v>-24</v>
      </c>
      <c r="J186" s="67"/>
      <c r="K186" s="67"/>
      <c r="L186" s="30"/>
      <c r="M186" s="30"/>
      <c r="N186" s="30"/>
      <c r="O186" s="30"/>
      <c r="P186" s="91">
        <f>SUM(H186:O186)</f>
        <v>732</v>
      </c>
      <c r="Q186" s="159"/>
    </row>
    <row r="187" spans="1:235">
      <c r="B187" s="70" t="s">
        <v>315</v>
      </c>
      <c r="C187" s="28" t="s">
        <v>303</v>
      </c>
      <c r="D187" s="29">
        <v>1</v>
      </c>
      <c r="E187" s="29">
        <v>21</v>
      </c>
      <c r="F187" s="30">
        <v>6</v>
      </c>
      <c r="G187" s="30">
        <f>+D187*F187</f>
        <v>6</v>
      </c>
      <c r="H187" s="30"/>
      <c r="I187" s="30"/>
      <c r="J187" s="30"/>
      <c r="K187" s="30"/>
      <c r="L187" s="30">
        <f>+D187*E187*F187</f>
        <v>126</v>
      </c>
      <c r="M187" s="44">
        <f>+G187*4</f>
        <v>24</v>
      </c>
      <c r="N187" s="30"/>
      <c r="O187" s="30"/>
      <c r="P187" s="91">
        <f>SUM(H187:O187)</f>
        <v>150</v>
      </c>
      <c r="Q187" s="159"/>
    </row>
    <row r="188" spans="1:235" ht="15" customHeight="1">
      <c r="A188" s="2" t="s">
        <v>311</v>
      </c>
      <c r="B188" s="70" t="s">
        <v>312</v>
      </c>
      <c r="C188" s="28" t="s">
        <v>316</v>
      </c>
      <c r="D188" s="29">
        <v>6</v>
      </c>
      <c r="E188" s="29">
        <v>21</v>
      </c>
      <c r="F188" s="30">
        <v>6</v>
      </c>
      <c r="G188" s="30">
        <f>+D188*F188</f>
        <v>36</v>
      </c>
      <c r="H188" s="30">
        <f>G188*E188</f>
        <v>756</v>
      </c>
      <c r="I188" s="44">
        <f>+F188*-4</f>
        <v>-24</v>
      </c>
      <c r="J188" s="67"/>
      <c r="K188" s="67"/>
      <c r="L188" s="30"/>
      <c r="M188" s="30"/>
      <c r="N188" s="30"/>
      <c r="O188" s="30"/>
      <c r="P188" s="91">
        <f>SUM(H188:O188)</f>
        <v>732</v>
      </c>
      <c r="Q188" s="159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  <c r="HH188" s="40"/>
      <c r="HI188" s="40"/>
      <c r="HJ188" s="40"/>
      <c r="HK188" s="40"/>
      <c r="HL188" s="40"/>
      <c r="HM188" s="40"/>
      <c r="HN188" s="40"/>
      <c r="HO188" s="40"/>
      <c r="HP188" s="40"/>
      <c r="HQ188" s="40"/>
      <c r="HR188" s="40"/>
      <c r="HS188" s="40"/>
      <c r="HT188" s="40"/>
      <c r="HU188" s="40"/>
      <c r="HV188" s="40"/>
      <c r="HW188" s="40"/>
      <c r="HX188" s="40"/>
      <c r="HY188" s="40"/>
      <c r="HZ188" s="40"/>
      <c r="IA188" s="40"/>
    </row>
    <row r="189" spans="1:235">
      <c r="B189" s="70" t="s">
        <v>312</v>
      </c>
      <c r="C189" s="28" t="s">
        <v>303</v>
      </c>
      <c r="D189" s="29">
        <v>1</v>
      </c>
      <c r="E189" s="29">
        <v>21</v>
      </c>
      <c r="F189" s="30">
        <v>6</v>
      </c>
      <c r="G189" s="30">
        <f>+D189*F189</f>
        <v>6</v>
      </c>
      <c r="H189" s="30"/>
      <c r="I189" s="30"/>
      <c r="J189" s="30"/>
      <c r="K189" s="30"/>
      <c r="L189" s="30">
        <f>+D189*E189*F189</f>
        <v>126</v>
      </c>
      <c r="M189" s="44">
        <f>+G189*4</f>
        <v>24</v>
      </c>
      <c r="N189" s="30"/>
      <c r="O189" s="30"/>
      <c r="P189" s="91">
        <f>SUM(H189:O189)</f>
        <v>150</v>
      </c>
      <c r="Q189" s="159"/>
    </row>
    <row r="190" spans="1:235">
      <c r="B190" s="84"/>
      <c r="C190" s="84"/>
      <c r="H190" s="95">
        <f>SUM(H2:H189)</f>
        <v>168628.72499999998</v>
      </c>
      <c r="I190" s="95">
        <f>SUM(I2:I189)</f>
        <v>-7835.2</v>
      </c>
      <c r="J190" s="95">
        <f>SUM(J2:J189)</f>
        <v>23119.949999999997</v>
      </c>
      <c r="K190" s="95">
        <f>SUM(K2:K189)</f>
        <v>-1164</v>
      </c>
      <c r="L190" s="95">
        <f>SUM(L2:L189)</f>
        <v>3263.6800000000003</v>
      </c>
      <c r="M190" s="95">
        <f>SUM(M2:M189)</f>
        <v>780</v>
      </c>
      <c r="N190" s="95">
        <f>SUM(N2:N189)</f>
        <v>0</v>
      </c>
      <c r="O190" s="95">
        <f>SUM(O2:O189)</f>
        <v>0</v>
      </c>
      <c r="P190" s="95">
        <f>SUM(P2:P189)</f>
        <v>186793.15499999997</v>
      </c>
      <c r="Q190" s="95">
        <f>SUM(Q2:Q189)</f>
        <v>10335.5</v>
      </c>
    </row>
    <row r="191" spans="1:235">
      <c r="B191" s="160" t="s">
        <v>405</v>
      </c>
      <c r="C191" s="84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87"/>
    </row>
    <row r="192" spans="1:235">
      <c r="A192" s="4" t="s">
        <v>317</v>
      </c>
      <c r="B192" s="96" t="s">
        <v>318</v>
      </c>
      <c r="C192" s="97" t="s">
        <v>19</v>
      </c>
      <c r="D192" s="98">
        <v>5</v>
      </c>
      <c r="E192" s="98">
        <v>52</v>
      </c>
      <c r="F192" s="99">
        <v>14</v>
      </c>
      <c r="G192" s="99">
        <f>F192*D192</f>
        <v>70</v>
      </c>
      <c r="H192" s="99">
        <f>G192*E192</f>
        <v>3640</v>
      </c>
      <c r="I192" s="99">
        <f>+F192*-12</f>
        <v>-168</v>
      </c>
      <c r="J192" s="100"/>
      <c r="K192" s="100"/>
      <c r="L192" s="99"/>
      <c r="M192" s="99"/>
      <c r="N192" s="99"/>
      <c r="O192" s="99"/>
      <c r="P192" s="99">
        <f>SUM(H192:O192)</f>
        <v>3472</v>
      </c>
      <c r="Q192" s="31">
        <v>126.5</v>
      </c>
    </row>
    <row r="193" spans="1:17">
      <c r="A193" s="4" t="s">
        <v>319</v>
      </c>
      <c r="B193" s="96" t="s">
        <v>320</v>
      </c>
      <c r="C193" s="97" t="s">
        <v>321</v>
      </c>
      <c r="D193" s="98">
        <v>1</v>
      </c>
      <c r="E193" s="98">
        <v>12</v>
      </c>
      <c r="F193" s="99">
        <v>4</v>
      </c>
      <c r="G193" s="99">
        <f>F193*D193</f>
        <v>4</v>
      </c>
      <c r="H193" s="99">
        <f>G193*E193</f>
        <v>48</v>
      </c>
      <c r="I193" s="99"/>
      <c r="J193" s="99"/>
      <c r="K193" s="99"/>
      <c r="L193" s="99"/>
      <c r="M193" s="99"/>
      <c r="N193" s="99"/>
      <c r="O193" s="99"/>
      <c r="P193" s="99">
        <f>SUM(H193:O193)</f>
        <v>48</v>
      </c>
      <c r="Q193" s="159"/>
    </row>
    <row r="194" spans="1:17">
      <c r="A194" s="4" t="s">
        <v>322</v>
      </c>
      <c r="B194" s="96" t="s">
        <v>323</v>
      </c>
      <c r="C194" s="97" t="s">
        <v>321</v>
      </c>
      <c r="D194" s="98">
        <v>1</v>
      </c>
      <c r="E194" s="98">
        <v>12</v>
      </c>
      <c r="F194" s="99">
        <v>4</v>
      </c>
      <c r="G194" s="99">
        <f>F194*D194</f>
        <v>4</v>
      </c>
      <c r="H194" s="99">
        <f>G194*E194</f>
        <v>48</v>
      </c>
      <c r="I194" s="99"/>
      <c r="J194" s="99"/>
      <c r="K194" s="99"/>
      <c r="L194" s="99"/>
      <c r="M194" s="99"/>
      <c r="N194" s="99"/>
      <c r="O194" s="99"/>
      <c r="P194" s="99">
        <f>SUM(H194:O194)</f>
        <v>48</v>
      </c>
      <c r="Q194" s="159"/>
    </row>
    <row r="195" spans="1:17">
      <c r="A195" s="4" t="s">
        <v>324</v>
      </c>
      <c r="B195" s="96" t="s">
        <v>325</v>
      </c>
      <c r="C195" s="97" t="s">
        <v>321</v>
      </c>
      <c r="D195" s="98">
        <v>1</v>
      </c>
      <c r="E195" s="98">
        <v>12</v>
      </c>
      <c r="F195" s="99">
        <v>2</v>
      </c>
      <c r="G195" s="99">
        <f>F195*D195</f>
        <v>2</v>
      </c>
      <c r="H195" s="99">
        <f>G195*E195</f>
        <v>24</v>
      </c>
      <c r="I195" s="99"/>
      <c r="J195" s="99"/>
      <c r="K195" s="99"/>
      <c r="L195" s="99"/>
      <c r="M195" s="99"/>
      <c r="N195" s="99"/>
      <c r="O195" s="99"/>
      <c r="P195" s="99">
        <f>SUM(H195:O195)</f>
        <v>24</v>
      </c>
      <c r="Q195" s="159"/>
    </row>
    <row r="196" spans="1:17">
      <c r="B196" s="96" t="s">
        <v>325</v>
      </c>
      <c r="C196" s="97" t="s">
        <v>327</v>
      </c>
      <c r="D196" s="98">
        <v>1</v>
      </c>
      <c r="E196" s="98">
        <v>26</v>
      </c>
      <c r="F196" s="99">
        <v>2</v>
      </c>
      <c r="G196" s="99">
        <f>F196*D196</f>
        <v>2</v>
      </c>
      <c r="H196" s="99">
        <f>G196*E196</f>
        <v>52</v>
      </c>
      <c r="I196" s="99"/>
      <c r="J196" s="99"/>
      <c r="K196" s="99"/>
      <c r="L196" s="99"/>
      <c r="M196" s="99"/>
      <c r="N196" s="99"/>
      <c r="O196" s="99"/>
      <c r="P196" s="99">
        <f>SUM(H196:O196)</f>
        <v>52</v>
      </c>
      <c r="Q196" s="159"/>
    </row>
    <row r="197" spans="1:17">
      <c r="A197" s="4" t="s">
        <v>326</v>
      </c>
      <c r="B197" s="96" t="s">
        <v>329</v>
      </c>
      <c r="C197" s="97" t="s">
        <v>321</v>
      </c>
      <c r="D197" s="98">
        <v>1</v>
      </c>
      <c r="E197" s="98">
        <v>12</v>
      </c>
      <c r="F197" s="99">
        <v>2</v>
      </c>
      <c r="G197" s="99">
        <f>F197*D197</f>
        <v>2</v>
      </c>
      <c r="H197" s="99">
        <f>G197*E197</f>
        <v>24</v>
      </c>
      <c r="I197" s="99"/>
      <c r="J197" s="99"/>
      <c r="K197" s="99"/>
      <c r="L197" s="99"/>
      <c r="M197" s="99"/>
      <c r="N197" s="99"/>
      <c r="O197" s="99"/>
      <c r="P197" s="99">
        <f>SUM(H197:O197)</f>
        <v>24</v>
      </c>
      <c r="Q197" s="31">
        <v>16</v>
      </c>
    </row>
    <row r="198" spans="1:17">
      <c r="A198" s="4" t="s">
        <v>328</v>
      </c>
      <c r="B198" s="96" t="s">
        <v>331</v>
      </c>
      <c r="C198" s="97"/>
      <c r="D198" s="98"/>
      <c r="E198" s="98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>
        <f>SUM(H198:O198)</f>
        <v>0</v>
      </c>
      <c r="Q198" s="31">
        <v>16</v>
      </c>
    </row>
    <row r="199" spans="1:17">
      <c r="A199" s="4" t="s">
        <v>330</v>
      </c>
      <c r="B199" s="96" t="s">
        <v>333</v>
      </c>
      <c r="C199" s="97" t="s">
        <v>321</v>
      </c>
      <c r="D199" s="98">
        <v>1</v>
      </c>
      <c r="E199" s="98">
        <v>12</v>
      </c>
      <c r="F199" s="99">
        <v>2</v>
      </c>
      <c r="G199" s="99">
        <f>F199*D199</f>
        <v>2</v>
      </c>
      <c r="H199" s="99">
        <f>G199*E199</f>
        <v>24</v>
      </c>
      <c r="I199" s="99"/>
      <c r="J199" s="99"/>
      <c r="K199" s="99"/>
      <c r="L199" s="99"/>
      <c r="M199" s="99"/>
      <c r="N199" s="99"/>
      <c r="O199" s="99"/>
      <c r="P199" s="99">
        <f>SUM(H199:O199)</f>
        <v>24</v>
      </c>
      <c r="Q199" s="159"/>
    </row>
    <row r="200" spans="1:17">
      <c r="A200" s="4" t="s">
        <v>332</v>
      </c>
      <c r="B200" s="96" t="s">
        <v>335</v>
      </c>
      <c r="C200" s="97" t="s">
        <v>336</v>
      </c>
      <c r="D200" s="98">
        <v>1</v>
      </c>
      <c r="E200" s="98">
        <v>6</v>
      </c>
      <c r="F200" s="99">
        <v>2</v>
      </c>
      <c r="G200" s="99">
        <f>F200*D200</f>
        <v>2</v>
      </c>
      <c r="H200" s="99">
        <f>G200*E200</f>
        <v>12</v>
      </c>
      <c r="I200" s="99"/>
      <c r="J200" s="99"/>
      <c r="K200" s="99"/>
      <c r="L200" s="99"/>
      <c r="M200" s="99"/>
      <c r="N200" s="99"/>
      <c r="O200" s="99"/>
      <c r="P200" s="99">
        <f>SUM(H200:O200)</f>
        <v>12</v>
      </c>
      <c r="Q200" s="159"/>
    </row>
    <row r="201" spans="1:17">
      <c r="A201" s="4" t="s">
        <v>334</v>
      </c>
      <c r="B201" s="102" t="s">
        <v>338</v>
      </c>
      <c r="C201" s="97"/>
      <c r="D201" s="98"/>
      <c r="E201" s="98"/>
      <c r="F201" s="99"/>
      <c r="G201" s="99"/>
      <c r="H201" s="99">
        <v>96</v>
      </c>
      <c r="I201" s="99"/>
      <c r="J201" s="99"/>
      <c r="K201" s="99"/>
      <c r="L201" s="99"/>
      <c r="M201" s="99"/>
      <c r="N201" s="99"/>
      <c r="O201" s="99"/>
      <c r="P201" s="99">
        <f>SUM(H201:O201)</f>
        <v>96</v>
      </c>
      <c r="Q201" s="159"/>
    </row>
    <row r="202" spans="1:17">
      <c r="B202" s="84"/>
      <c r="C202" s="84"/>
      <c r="H202" s="95">
        <f>SUM(H192:H201)</f>
        <v>3968</v>
      </c>
      <c r="I202" s="95">
        <f>SUM(I192:I201)</f>
        <v>-168</v>
      </c>
      <c r="J202" s="95">
        <f>SUM(J192:J201)</f>
        <v>0</v>
      </c>
      <c r="K202" s="95">
        <f>SUM(K192:K201)</f>
        <v>0</v>
      </c>
      <c r="L202" s="95">
        <f>SUM(L192:L201)</f>
        <v>0</v>
      </c>
      <c r="M202" s="95">
        <f>SUM(M192:M201)</f>
        <v>0</v>
      </c>
      <c r="N202" s="95">
        <f>SUM(N192:N201)</f>
        <v>0</v>
      </c>
      <c r="O202" s="95">
        <f>SUM(O192:O201)</f>
        <v>0</v>
      </c>
      <c r="P202" s="95">
        <f>SUM(P192:P201)</f>
        <v>3800</v>
      </c>
      <c r="Q202" s="95">
        <f>SUM(Q192:Q200)</f>
        <v>158.5</v>
      </c>
    </row>
    <row r="203" spans="1:17">
      <c r="B203" s="160" t="s">
        <v>406</v>
      </c>
      <c r="C203" s="84"/>
      <c r="O203" s="7"/>
      <c r="Q203" s="104"/>
    </row>
    <row r="204" spans="1:17">
      <c r="A204" s="4" t="s">
        <v>339</v>
      </c>
      <c r="B204" s="105" t="s">
        <v>340</v>
      </c>
      <c r="C204" s="106" t="s">
        <v>19</v>
      </c>
      <c r="D204" s="107">
        <v>5</v>
      </c>
      <c r="E204" s="107">
        <v>52</v>
      </c>
      <c r="F204" s="108">
        <v>1</v>
      </c>
      <c r="G204" s="108">
        <f>F204*D204</f>
        <v>5</v>
      </c>
      <c r="H204" s="108">
        <f>G204*E204</f>
        <v>260</v>
      </c>
      <c r="I204" s="108">
        <f>+F204*-12</f>
        <v>-12</v>
      </c>
      <c r="J204" s="109"/>
      <c r="K204" s="109"/>
      <c r="L204" s="108"/>
      <c r="M204" s="108"/>
      <c r="N204" s="108"/>
      <c r="O204" s="108"/>
      <c r="P204" s="108">
        <f>SUM(H204:O204)</f>
        <v>248</v>
      </c>
      <c r="Q204" s="33">
        <v>12</v>
      </c>
    </row>
    <row r="205" spans="1:17">
      <c r="B205" s="84"/>
      <c r="C205" s="84"/>
      <c r="H205" s="95">
        <f>SUM(H204)</f>
        <v>260</v>
      </c>
      <c r="I205" s="95">
        <f>SUM(I204)</f>
        <v>-12</v>
      </c>
      <c r="J205" s="95">
        <f>SUM(J204)</f>
        <v>0</v>
      </c>
      <c r="K205" s="95">
        <f>SUM(K204)</f>
        <v>0</v>
      </c>
      <c r="L205" s="95">
        <f>SUM(L204)</f>
        <v>0</v>
      </c>
      <c r="M205" s="95">
        <f>SUM(M204)</f>
        <v>0</v>
      </c>
      <c r="N205" s="95">
        <f>SUM(N204)</f>
        <v>0</v>
      </c>
      <c r="O205" s="95">
        <f>SUM(O204)</f>
        <v>0</v>
      </c>
      <c r="P205" s="95">
        <f>SUM(P204)</f>
        <v>248</v>
      </c>
      <c r="Q205" s="95">
        <f>+Q204</f>
        <v>12</v>
      </c>
    </row>
    <row r="206" spans="1:17">
      <c r="B206" s="160" t="s">
        <v>407</v>
      </c>
      <c r="C206" s="84"/>
      <c r="O206" s="7"/>
      <c r="Q206" s="104"/>
    </row>
    <row r="207" spans="1:17">
      <c r="A207" s="4" t="s">
        <v>341</v>
      </c>
      <c r="B207" s="110" t="s">
        <v>342</v>
      </c>
      <c r="C207" s="111" t="s">
        <v>343</v>
      </c>
      <c r="D207" s="112">
        <v>5</v>
      </c>
      <c r="E207" s="112">
        <v>52</v>
      </c>
      <c r="F207" s="113">
        <v>2.5</v>
      </c>
      <c r="G207" s="113">
        <f>F207*D207</f>
        <v>12.5</v>
      </c>
      <c r="H207" s="113">
        <f>G207*E207</f>
        <v>650</v>
      </c>
      <c r="I207" s="113">
        <f>+F207*-12</f>
        <v>-30</v>
      </c>
      <c r="J207" s="114"/>
      <c r="K207" s="114"/>
      <c r="L207" s="113"/>
      <c r="M207" s="113"/>
      <c r="N207" s="113"/>
      <c r="O207" s="113"/>
      <c r="P207" s="113">
        <f>SUM(H207:O207)</f>
        <v>620</v>
      </c>
      <c r="Q207" s="33">
        <v>66</v>
      </c>
    </row>
    <row r="208" spans="1:17">
      <c r="B208" s="110" t="s">
        <v>342</v>
      </c>
      <c r="C208" s="111" t="s">
        <v>37</v>
      </c>
      <c r="D208" s="112">
        <v>1</v>
      </c>
      <c r="E208" s="112">
        <v>52</v>
      </c>
      <c r="F208" s="113">
        <v>2.5</v>
      </c>
      <c r="G208" s="113">
        <f>F208*D208</f>
        <v>2.5</v>
      </c>
      <c r="H208" s="113">
        <v>0</v>
      </c>
      <c r="I208" s="113">
        <v>0</v>
      </c>
      <c r="J208" s="113"/>
      <c r="K208" s="113"/>
      <c r="L208" s="113">
        <f>+D208*E208*F208</f>
        <v>130</v>
      </c>
      <c r="M208" s="113">
        <f>+F208*12</f>
        <v>30</v>
      </c>
      <c r="N208" s="113"/>
      <c r="O208" s="113"/>
      <c r="P208" s="113">
        <f>SUM(H208:O208)</f>
        <v>160</v>
      </c>
      <c r="Q208" s="35"/>
    </row>
    <row r="209" spans="1:17">
      <c r="B209" s="84"/>
      <c r="C209" s="84"/>
      <c r="H209" s="95">
        <f>SUM(H207:H208)</f>
        <v>650</v>
      </c>
      <c r="I209" s="95">
        <f>SUM(I207:I208)</f>
        <v>-30</v>
      </c>
      <c r="J209" s="95">
        <f>SUM(J207:J208)</f>
        <v>0</v>
      </c>
      <c r="K209" s="95">
        <f>SUM(K207:K208)</f>
        <v>0</v>
      </c>
      <c r="L209" s="95">
        <f>SUM(L207:L208)</f>
        <v>130</v>
      </c>
      <c r="M209" s="95">
        <f>SUM(M207:M208)</f>
        <v>30</v>
      </c>
      <c r="N209" s="95">
        <f>SUM(N207:N208)</f>
        <v>0</v>
      </c>
      <c r="O209" s="95">
        <f>SUM(O207:O208)</f>
        <v>0</v>
      </c>
      <c r="P209" s="95">
        <f>SUM(P207:P208)</f>
        <v>780</v>
      </c>
      <c r="Q209" s="95">
        <f>+Q207</f>
        <v>66</v>
      </c>
    </row>
    <row r="210" spans="1:17">
      <c r="B210" s="160" t="s">
        <v>346</v>
      </c>
      <c r="C210" s="84"/>
      <c r="H210" s="161"/>
      <c r="I210" s="161"/>
      <c r="J210" s="161"/>
      <c r="K210" s="161"/>
      <c r="L210" s="161"/>
      <c r="M210" s="161"/>
      <c r="N210" s="161"/>
      <c r="O210" s="161"/>
      <c r="P210" s="161"/>
      <c r="Q210" s="162"/>
    </row>
    <row r="211" spans="1:17">
      <c r="A211" s="4" t="s">
        <v>408</v>
      </c>
      <c r="B211" s="115" t="s">
        <v>346</v>
      </c>
      <c r="C211" s="116" t="s">
        <v>347</v>
      </c>
      <c r="D211" s="117">
        <v>5</v>
      </c>
      <c r="E211" s="117">
        <v>48</v>
      </c>
      <c r="F211" s="118">
        <v>6</v>
      </c>
      <c r="G211" s="118">
        <f>F211*D211</f>
        <v>30</v>
      </c>
      <c r="H211" s="119">
        <f>G211*E211</f>
        <v>1440</v>
      </c>
      <c r="I211" s="119">
        <f>+F211*-12</f>
        <v>-72</v>
      </c>
      <c r="J211" s="120"/>
      <c r="K211" s="120"/>
      <c r="L211" s="120"/>
      <c r="M211" s="120"/>
      <c r="N211" s="120"/>
      <c r="O211" s="120"/>
      <c r="P211" s="119">
        <f>SUM(H211:O211)</f>
        <v>1368</v>
      </c>
      <c r="Q211" s="163">
        <v>22</v>
      </c>
    </row>
    <row r="212" spans="1:17">
      <c r="B212" s="84"/>
      <c r="C212" s="84"/>
      <c r="H212" s="95">
        <f>SUM(H210:H211)</f>
        <v>1440</v>
      </c>
      <c r="I212" s="95">
        <f>SUM(I210:I211)</f>
        <v>-72</v>
      </c>
      <c r="J212" s="121"/>
      <c r="K212" s="121"/>
      <c r="L212" s="121"/>
      <c r="M212" s="121"/>
      <c r="N212" s="121"/>
      <c r="O212" s="121"/>
      <c r="P212" s="95">
        <f>SUM(P210:P211)</f>
        <v>1368</v>
      </c>
      <c r="Q212" s="95">
        <f>+Q211</f>
        <v>22</v>
      </c>
    </row>
    <row r="213" spans="1:17">
      <c r="B213" s="160" t="s">
        <v>409</v>
      </c>
      <c r="C213" s="84"/>
      <c r="O213" s="7"/>
      <c r="Q213" s="104"/>
    </row>
    <row r="214" spans="1:17">
      <c r="A214" s="4" t="s">
        <v>348</v>
      </c>
      <c r="B214" s="123" t="s">
        <v>349</v>
      </c>
      <c r="C214" s="124" t="s">
        <v>350</v>
      </c>
      <c r="D214" s="124">
        <v>2</v>
      </c>
      <c r="E214" s="124">
        <v>52</v>
      </c>
      <c r="F214" s="125">
        <v>4</v>
      </c>
      <c r="G214" s="125">
        <f>+D214*F214</f>
        <v>8</v>
      </c>
      <c r="H214" s="125">
        <f>E214*G214</f>
        <v>416</v>
      </c>
      <c r="I214" s="125"/>
      <c r="J214" s="125"/>
      <c r="K214" s="125"/>
      <c r="L214" s="126"/>
      <c r="M214" s="126"/>
      <c r="N214" s="126"/>
      <c r="O214" s="126"/>
      <c r="P214" s="125">
        <f>SUM(H214:O214)</f>
        <v>416</v>
      </c>
      <c r="Q214" s="33">
        <v>8</v>
      </c>
    </row>
    <row r="215" spans="1:17">
      <c r="A215" s="4" t="s">
        <v>351</v>
      </c>
      <c r="B215" s="123" t="s">
        <v>352</v>
      </c>
      <c r="C215" s="124" t="s">
        <v>85</v>
      </c>
      <c r="D215" s="124">
        <v>1</v>
      </c>
      <c r="E215" s="124">
        <v>52</v>
      </c>
      <c r="F215" s="125">
        <v>2.5</v>
      </c>
      <c r="G215" s="125">
        <f>+D215*F215</f>
        <v>2.5</v>
      </c>
      <c r="H215" s="125">
        <f>+E215*G215</f>
        <v>130</v>
      </c>
      <c r="I215" s="125"/>
      <c r="J215" s="125"/>
      <c r="K215" s="125"/>
      <c r="L215" s="126"/>
      <c r="M215" s="126"/>
      <c r="N215" s="126"/>
      <c r="O215" s="126"/>
      <c r="P215" s="125">
        <f>SUM(H215:O215)</f>
        <v>130</v>
      </c>
      <c r="Q215" s="159"/>
    </row>
    <row r="216" spans="1:17">
      <c r="A216" s="4" t="s">
        <v>353</v>
      </c>
      <c r="B216" s="123" t="s">
        <v>354</v>
      </c>
      <c r="C216" s="124" t="s">
        <v>166</v>
      </c>
      <c r="D216" s="124">
        <v>1</v>
      </c>
      <c r="E216" s="124">
        <v>52</v>
      </c>
      <c r="F216" s="125">
        <v>2.5</v>
      </c>
      <c r="G216" s="125">
        <f>+D216*F216</f>
        <v>2.5</v>
      </c>
      <c r="H216" s="125">
        <f>+E216*G216</f>
        <v>130</v>
      </c>
      <c r="I216" s="125"/>
      <c r="J216" s="125"/>
      <c r="K216" s="125"/>
      <c r="L216" s="126"/>
      <c r="M216" s="126"/>
      <c r="N216" s="126"/>
      <c r="O216" s="126"/>
      <c r="P216" s="125">
        <f>SUM(H216:O216)</f>
        <v>130</v>
      </c>
      <c r="Q216" s="33">
        <v>8</v>
      </c>
    </row>
    <row r="217" spans="1:17">
      <c r="B217" s="123" t="s">
        <v>354</v>
      </c>
      <c r="C217" s="124" t="s">
        <v>356</v>
      </c>
      <c r="D217" s="124">
        <v>1</v>
      </c>
      <c r="E217" s="124">
        <v>52</v>
      </c>
      <c r="F217" s="125">
        <v>0.75</v>
      </c>
      <c r="G217" s="125">
        <f>+D217*F217</f>
        <v>0.75</v>
      </c>
      <c r="H217" s="125">
        <f>+E217*G217</f>
        <v>39</v>
      </c>
      <c r="I217" s="125"/>
      <c r="J217" s="125"/>
      <c r="K217" s="125"/>
      <c r="L217" s="126"/>
      <c r="M217" s="126"/>
      <c r="N217" s="126"/>
      <c r="O217" s="126"/>
      <c r="P217" s="125">
        <f>SUM(H217:O217)</f>
        <v>39</v>
      </c>
      <c r="Q217" s="164"/>
    </row>
    <row r="218" spans="1:17">
      <c r="A218" s="4" t="s">
        <v>355</v>
      </c>
      <c r="B218" s="123" t="s">
        <v>358</v>
      </c>
      <c r="C218" s="124" t="s">
        <v>30</v>
      </c>
      <c r="D218" s="124">
        <v>2</v>
      </c>
      <c r="E218" s="124">
        <v>52</v>
      </c>
      <c r="F218" s="125">
        <v>2.25</v>
      </c>
      <c r="G218" s="125">
        <f>+D218*F218</f>
        <v>4.5</v>
      </c>
      <c r="H218" s="125">
        <f>+E218*G218</f>
        <v>234</v>
      </c>
      <c r="I218" s="125"/>
      <c r="J218" s="125"/>
      <c r="K218" s="125"/>
      <c r="L218" s="126"/>
      <c r="M218" s="126"/>
      <c r="N218" s="126"/>
      <c r="O218" s="126"/>
      <c r="P218" s="125">
        <f>SUM(H218:O218)</f>
        <v>234</v>
      </c>
      <c r="Q218" s="33">
        <v>6</v>
      </c>
    </row>
    <row r="219" spans="1:17">
      <c r="A219" s="4" t="s">
        <v>357</v>
      </c>
      <c r="B219" s="123" t="s">
        <v>360</v>
      </c>
      <c r="C219" s="124" t="s">
        <v>166</v>
      </c>
      <c r="D219" s="124">
        <v>1</v>
      </c>
      <c r="E219" s="124">
        <v>52</v>
      </c>
      <c r="F219" s="125">
        <v>2</v>
      </c>
      <c r="G219" s="125">
        <f>+D219*F219</f>
        <v>2</v>
      </c>
      <c r="H219" s="125">
        <f>+E219*G219</f>
        <v>104</v>
      </c>
      <c r="I219" s="125"/>
      <c r="J219" s="125"/>
      <c r="K219" s="125"/>
      <c r="L219" s="126"/>
      <c r="M219" s="126"/>
      <c r="N219" s="126"/>
      <c r="O219" s="126"/>
      <c r="P219" s="125">
        <f>SUM(H219:O219)</f>
        <v>104</v>
      </c>
      <c r="Q219" s="164"/>
    </row>
    <row r="220" spans="1:17">
      <c r="A220" s="4" t="s">
        <v>359</v>
      </c>
      <c r="B220" s="123" t="s">
        <v>362</v>
      </c>
      <c r="C220" s="124" t="s">
        <v>85</v>
      </c>
      <c r="D220" s="124">
        <v>1</v>
      </c>
      <c r="E220" s="124">
        <v>52</v>
      </c>
      <c r="F220" s="125">
        <v>3</v>
      </c>
      <c r="G220" s="125">
        <f>+D220*F220</f>
        <v>3</v>
      </c>
      <c r="H220" s="125">
        <f>+E220*G220</f>
        <v>156</v>
      </c>
      <c r="I220" s="125"/>
      <c r="J220" s="125"/>
      <c r="K220" s="125"/>
      <c r="L220" s="126"/>
      <c r="M220" s="126"/>
      <c r="N220" s="126"/>
      <c r="O220" s="126"/>
      <c r="P220" s="125">
        <f>SUM(H220:O220)</f>
        <v>156</v>
      </c>
      <c r="Q220" s="164"/>
    </row>
    <row r="221" spans="1:17">
      <c r="A221" s="4" t="s">
        <v>361</v>
      </c>
      <c r="B221" s="123" t="s">
        <v>364</v>
      </c>
      <c r="C221" s="124" t="s">
        <v>44</v>
      </c>
      <c r="D221" s="124">
        <v>1</v>
      </c>
      <c r="E221" s="124">
        <v>52</v>
      </c>
      <c r="F221" s="125">
        <v>1</v>
      </c>
      <c r="G221" s="125">
        <f>+D221*F221</f>
        <v>1</v>
      </c>
      <c r="H221" s="125">
        <f>+E221*G221</f>
        <v>52</v>
      </c>
      <c r="I221" s="125"/>
      <c r="J221" s="125"/>
      <c r="K221" s="125"/>
      <c r="L221" s="126"/>
      <c r="M221" s="126"/>
      <c r="N221" s="126"/>
      <c r="O221" s="126"/>
      <c r="P221" s="125">
        <f>SUM(H221:O221)</f>
        <v>52</v>
      </c>
      <c r="Q221" s="164"/>
    </row>
    <row r="222" spans="1:17">
      <c r="B222" s="123" t="s">
        <v>364</v>
      </c>
      <c r="C222" s="124" t="s">
        <v>366</v>
      </c>
      <c r="D222" s="124">
        <v>1</v>
      </c>
      <c r="E222" s="124">
        <v>52</v>
      </c>
      <c r="F222" s="125">
        <v>3.15</v>
      </c>
      <c r="G222" s="125">
        <f>+D222*F222</f>
        <v>3.15</v>
      </c>
      <c r="H222" s="125">
        <f>+E222*G222</f>
        <v>163.79999999999998</v>
      </c>
      <c r="I222" s="125"/>
      <c r="J222" s="125"/>
      <c r="K222" s="125"/>
      <c r="L222" s="126"/>
      <c r="M222" s="126"/>
      <c r="N222" s="126"/>
      <c r="O222" s="126"/>
      <c r="P222" s="125">
        <f>SUM(H222:O222)</f>
        <v>163.79999999999998</v>
      </c>
      <c r="Q222" s="164"/>
    </row>
    <row r="223" spans="1:17">
      <c r="A223" s="4" t="s">
        <v>363</v>
      </c>
      <c r="B223" s="123" t="s">
        <v>368</v>
      </c>
      <c r="C223" s="124" t="s">
        <v>166</v>
      </c>
      <c r="D223" s="124">
        <v>1</v>
      </c>
      <c r="E223" s="124">
        <v>52</v>
      </c>
      <c r="F223" s="125">
        <v>1</v>
      </c>
      <c r="G223" s="125">
        <f>+D223*F223</f>
        <v>1</v>
      </c>
      <c r="H223" s="125">
        <f>+E223*G223</f>
        <v>52</v>
      </c>
      <c r="I223" s="125"/>
      <c r="J223" s="125"/>
      <c r="K223" s="125"/>
      <c r="L223" s="126"/>
      <c r="M223" s="126"/>
      <c r="N223" s="126"/>
      <c r="O223" s="126"/>
      <c r="P223" s="125">
        <f>SUM(H223:O223)</f>
        <v>52</v>
      </c>
      <c r="Q223" s="164"/>
    </row>
    <row r="224" spans="1:17">
      <c r="A224" s="4" t="s">
        <v>365</v>
      </c>
      <c r="B224" s="123" t="s">
        <v>370</v>
      </c>
      <c r="C224" s="124" t="s">
        <v>166</v>
      </c>
      <c r="D224" s="124">
        <v>1</v>
      </c>
      <c r="E224" s="124">
        <v>52</v>
      </c>
      <c r="F224" s="125">
        <v>3</v>
      </c>
      <c r="G224" s="125">
        <f>+D224*F224</f>
        <v>3</v>
      </c>
      <c r="H224" s="125">
        <f>+E224*G224</f>
        <v>156</v>
      </c>
      <c r="I224" s="125"/>
      <c r="J224" s="125"/>
      <c r="K224" s="125"/>
      <c r="L224" s="126"/>
      <c r="M224" s="126"/>
      <c r="N224" s="126"/>
      <c r="O224" s="126"/>
      <c r="P224" s="125">
        <f>SUM(H224:O224)</f>
        <v>156</v>
      </c>
      <c r="Q224" s="164"/>
    </row>
    <row r="225" spans="1:235">
      <c r="A225" s="4" t="s">
        <v>367</v>
      </c>
      <c r="B225" s="123" t="s">
        <v>372</v>
      </c>
      <c r="C225" s="124" t="s">
        <v>44</v>
      </c>
      <c r="D225" s="124">
        <v>1</v>
      </c>
      <c r="E225" s="124">
        <v>52</v>
      </c>
      <c r="F225" s="125">
        <v>1</v>
      </c>
      <c r="G225" s="125">
        <f>+D225*F225</f>
        <v>1</v>
      </c>
      <c r="H225" s="125">
        <f>+E225*G225</f>
        <v>52</v>
      </c>
      <c r="I225" s="125"/>
      <c r="J225" s="125"/>
      <c r="K225" s="125"/>
      <c r="L225" s="126"/>
      <c r="M225" s="126"/>
      <c r="N225" s="126"/>
      <c r="O225" s="126"/>
      <c r="P225" s="125">
        <f>SUM(H225:O225)</f>
        <v>52</v>
      </c>
      <c r="Q225" s="33">
        <v>2</v>
      </c>
    </row>
    <row r="226" spans="1:235">
      <c r="B226" s="123" t="s">
        <v>372</v>
      </c>
      <c r="C226" s="124" t="s">
        <v>366</v>
      </c>
      <c r="D226" s="124">
        <v>1</v>
      </c>
      <c r="E226" s="124">
        <v>52</v>
      </c>
      <c r="F226" s="125">
        <v>2</v>
      </c>
      <c r="G226" s="125">
        <f>+D226*F226</f>
        <v>2</v>
      </c>
      <c r="H226" s="125">
        <f>+E226*G226</f>
        <v>104</v>
      </c>
      <c r="I226" s="125"/>
      <c r="J226" s="125"/>
      <c r="K226" s="125"/>
      <c r="L226" s="126"/>
      <c r="M226" s="126"/>
      <c r="N226" s="126"/>
      <c r="O226" s="126"/>
      <c r="P226" s="125">
        <f>SUM(H226:O226)</f>
        <v>104</v>
      </c>
      <c r="Q226" s="159"/>
    </row>
    <row r="227" spans="1:235">
      <c r="A227" s="2" t="s">
        <v>369</v>
      </c>
      <c r="B227" s="123" t="s">
        <v>375</v>
      </c>
      <c r="C227" s="124" t="s">
        <v>166</v>
      </c>
      <c r="D227" s="124">
        <v>1</v>
      </c>
      <c r="E227" s="124">
        <v>52</v>
      </c>
      <c r="F227" s="125">
        <v>3</v>
      </c>
      <c r="G227" s="125">
        <f>+D227*F227</f>
        <v>3</v>
      </c>
      <c r="H227" s="125">
        <f>+E227*G227</f>
        <v>156</v>
      </c>
      <c r="I227" s="125"/>
      <c r="J227" s="125"/>
      <c r="K227" s="125"/>
      <c r="L227" s="126"/>
      <c r="M227" s="126"/>
      <c r="N227" s="126"/>
      <c r="O227" s="126"/>
      <c r="P227" s="125">
        <f>SUM(H227:O227)</f>
        <v>156</v>
      </c>
      <c r="Q227" s="159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</row>
    <row r="228" spans="1:235">
      <c r="A228" s="2"/>
      <c r="B228" s="123" t="s">
        <v>375</v>
      </c>
      <c r="C228" s="124" t="s">
        <v>356</v>
      </c>
      <c r="D228" s="124">
        <v>1</v>
      </c>
      <c r="E228" s="124">
        <v>52</v>
      </c>
      <c r="F228" s="125">
        <v>2</v>
      </c>
      <c r="G228" s="125">
        <f>+D228*F228</f>
        <v>2</v>
      </c>
      <c r="H228" s="125">
        <f>+E228*G228</f>
        <v>104</v>
      </c>
      <c r="I228" s="125"/>
      <c r="J228" s="125"/>
      <c r="K228" s="125"/>
      <c r="L228" s="126"/>
      <c r="M228" s="126"/>
      <c r="N228" s="126"/>
      <c r="O228" s="126"/>
      <c r="P228" s="125">
        <f>SUM(H228:O228)</f>
        <v>104</v>
      </c>
      <c r="Q228" s="159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</row>
    <row r="229" spans="1:235">
      <c r="A229" s="2" t="s">
        <v>371</v>
      </c>
      <c r="B229" s="123" t="s">
        <v>378</v>
      </c>
      <c r="C229" s="124" t="s">
        <v>379</v>
      </c>
      <c r="D229" s="124">
        <v>1</v>
      </c>
      <c r="E229" s="124">
        <v>52</v>
      </c>
      <c r="F229" s="125">
        <v>1.5</v>
      </c>
      <c r="G229" s="125">
        <f>+D229*F229</f>
        <v>1.5</v>
      </c>
      <c r="H229" s="125">
        <f>+E229*G229</f>
        <v>78</v>
      </c>
      <c r="I229" s="125"/>
      <c r="J229" s="125"/>
      <c r="K229" s="125"/>
      <c r="L229" s="126"/>
      <c r="M229" s="126"/>
      <c r="N229" s="126"/>
      <c r="O229" s="126"/>
      <c r="P229" s="125">
        <f>SUM(H229:O229)</f>
        <v>78</v>
      </c>
      <c r="Q229" s="33">
        <v>18</v>
      </c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</row>
    <row r="230" spans="1:235">
      <c r="A230" s="2" t="s">
        <v>373</v>
      </c>
      <c r="B230" s="123" t="s">
        <v>381</v>
      </c>
      <c r="C230" s="124" t="s">
        <v>309</v>
      </c>
      <c r="D230" s="124">
        <v>5</v>
      </c>
      <c r="E230" s="124">
        <v>52</v>
      </c>
      <c r="F230" s="125">
        <v>2.5</v>
      </c>
      <c r="G230" s="125">
        <f>+D230*F230</f>
        <v>12.5</v>
      </c>
      <c r="H230" s="125">
        <f>+E230*G230</f>
        <v>650</v>
      </c>
      <c r="I230" s="125">
        <f>+F230*-12</f>
        <v>-30</v>
      </c>
      <c r="J230" s="130"/>
      <c r="K230" s="130"/>
      <c r="L230" s="126"/>
      <c r="M230" s="126"/>
      <c r="N230" s="126"/>
      <c r="O230" s="126"/>
      <c r="P230" s="125">
        <f>SUM(H230:O230)</f>
        <v>620</v>
      </c>
      <c r="Q230" s="33">
        <v>86</v>
      </c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</row>
    <row r="231" spans="1:235">
      <c r="A231" s="2" t="s">
        <v>374</v>
      </c>
      <c r="B231" s="123" t="s">
        <v>383</v>
      </c>
      <c r="C231" s="124" t="s">
        <v>309</v>
      </c>
      <c r="D231" s="124">
        <v>5</v>
      </c>
      <c r="E231" s="124">
        <v>49</v>
      </c>
      <c r="F231" s="125">
        <v>3</v>
      </c>
      <c r="G231" s="125">
        <f>+D231*F231</f>
        <v>15</v>
      </c>
      <c r="H231" s="125">
        <f>+E231*G231</f>
        <v>735</v>
      </c>
      <c r="I231" s="125">
        <f>+F231*-12</f>
        <v>-36</v>
      </c>
      <c r="J231" s="130"/>
      <c r="K231" s="130"/>
      <c r="L231" s="126"/>
      <c r="M231" s="126"/>
      <c r="N231" s="126"/>
      <c r="O231" s="126"/>
      <c r="P231" s="125">
        <f>SUM(H231:O231)</f>
        <v>699</v>
      </c>
      <c r="Q231" s="33">
        <v>6</v>
      </c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</row>
    <row r="232" spans="1:235">
      <c r="A232" s="2" t="s">
        <v>376</v>
      </c>
      <c r="B232" s="123" t="s">
        <v>385</v>
      </c>
      <c r="C232" s="131" t="s">
        <v>386</v>
      </c>
      <c r="D232" s="124">
        <v>4</v>
      </c>
      <c r="E232" s="124">
        <v>52</v>
      </c>
      <c r="F232" s="125">
        <v>3.5</v>
      </c>
      <c r="G232" s="125">
        <f>+D232*F232</f>
        <v>14</v>
      </c>
      <c r="H232" s="125">
        <f>+E232*G232</f>
        <v>728</v>
      </c>
      <c r="I232" s="125">
        <f>+F232*-12</f>
        <v>-42</v>
      </c>
      <c r="J232" s="130"/>
      <c r="K232" s="130"/>
      <c r="L232" s="126"/>
      <c r="M232" s="126"/>
      <c r="N232" s="126"/>
      <c r="O232" s="126"/>
      <c r="P232" s="125">
        <f>SUM(H232:O232)</f>
        <v>686</v>
      </c>
      <c r="Q232" s="33">
        <v>24</v>
      </c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</row>
    <row r="233" spans="1:235">
      <c r="A233" s="2"/>
      <c r="B233" s="123" t="s">
        <v>385</v>
      </c>
      <c r="C233" s="124" t="s">
        <v>366</v>
      </c>
      <c r="D233" s="124">
        <v>1</v>
      </c>
      <c r="E233" s="124">
        <v>52</v>
      </c>
      <c r="F233" s="125">
        <v>1.5</v>
      </c>
      <c r="G233" s="125">
        <f>+D233*F233</f>
        <v>1.5</v>
      </c>
      <c r="H233" s="125">
        <f>+E233*G233</f>
        <v>78</v>
      </c>
      <c r="I233" s="125"/>
      <c r="J233" s="125"/>
      <c r="K233" s="125"/>
      <c r="L233" s="126"/>
      <c r="M233" s="126"/>
      <c r="N233" s="126"/>
      <c r="O233" s="126"/>
      <c r="P233" s="125">
        <f>SUM(H233:O233)</f>
        <v>78</v>
      </c>
      <c r="Q233" s="3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</row>
    <row r="234" spans="1:235">
      <c r="A234" s="2" t="s">
        <v>377</v>
      </c>
      <c r="B234" s="123" t="s">
        <v>389</v>
      </c>
      <c r="C234" s="124" t="s">
        <v>309</v>
      </c>
      <c r="D234" s="124">
        <v>5</v>
      </c>
      <c r="E234" s="124">
        <v>52</v>
      </c>
      <c r="F234" s="125">
        <v>1</v>
      </c>
      <c r="G234" s="125">
        <f>+D234*F234</f>
        <v>5</v>
      </c>
      <c r="H234" s="125">
        <f>+E234*G234</f>
        <v>260</v>
      </c>
      <c r="I234" s="125">
        <f>+F234*-12</f>
        <v>-12</v>
      </c>
      <c r="J234" s="130"/>
      <c r="K234" s="130"/>
      <c r="L234" s="126"/>
      <c r="M234" s="126"/>
      <c r="N234" s="126"/>
      <c r="O234" s="126"/>
      <c r="P234" s="125">
        <f>SUM(H234:O234)</f>
        <v>248</v>
      </c>
      <c r="Q234" s="3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</row>
    <row r="235" spans="1:235">
      <c r="A235" s="2" t="s">
        <v>380</v>
      </c>
      <c r="B235" s="123" t="s">
        <v>391</v>
      </c>
      <c r="C235" s="124" t="s">
        <v>309</v>
      </c>
      <c r="D235" s="124">
        <v>5</v>
      </c>
      <c r="E235" s="124">
        <v>52</v>
      </c>
      <c r="F235" s="125">
        <v>1</v>
      </c>
      <c r="G235" s="125">
        <f>+D235*F235</f>
        <v>5</v>
      </c>
      <c r="H235" s="125">
        <f>+E235*G235</f>
        <v>260</v>
      </c>
      <c r="I235" s="125">
        <f>+F235*-12</f>
        <v>-12</v>
      </c>
      <c r="J235" s="130"/>
      <c r="K235" s="130"/>
      <c r="L235" s="126"/>
      <c r="M235" s="126"/>
      <c r="N235" s="126"/>
      <c r="O235" s="126"/>
      <c r="P235" s="125">
        <f>SUM(H235:O235)</f>
        <v>248</v>
      </c>
      <c r="Q235" s="3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</row>
    <row r="236" spans="1:235">
      <c r="A236" s="2" t="s">
        <v>382</v>
      </c>
      <c r="B236" s="123" t="s">
        <v>393</v>
      </c>
      <c r="C236" s="124" t="s">
        <v>309</v>
      </c>
      <c r="D236" s="124">
        <v>5</v>
      </c>
      <c r="E236" s="124">
        <v>52</v>
      </c>
      <c r="F236" s="125">
        <v>1.75</v>
      </c>
      <c r="G236" s="125">
        <f>+D236*F236</f>
        <v>8.75</v>
      </c>
      <c r="H236" s="125">
        <f>+E236*G236</f>
        <v>455</v>
      </c>
      <c r="I236" s="125">
        <f>+F236*-12</f>
        <v>-21</v>
      </c>
      <c r="J236" s="130"/>
      <c r="K236" s="130"/>
      <c r="L236" s="126"/>
      <c r="M236" s="126"/>
      <c r="N236" s="126"/>
      <c r="O236" s="126"/>
      <c r="P236" s="125">
        <f>SUM(H236:O236)</f>
        <v>434</v>
      </c>
      <c r="Q236" s="3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</row>
    <row r="237" spans="1:235">
      <c r="A237" s="2" t="s">
        <v>384</v>
      </c>
      <c r="B237" s="123" t="s">
        <v>395</v>
      </c>
      <c r="C237" s="124" t="s">
        <v>292</v>
      </c>
      <c r="D237" s="124">
        <v>2</v>
      </c>
      <c r="E237" s="124">
        <v>52</v>
      </c>
      <c r="F237" s="125">
        <v>1.5</v>
      </c>
      <c r="G237" s="125">
        <f>+D237*F237</f>
        <v>3</v>
      </c>
      <c r="H237" s="125">
        <f>+E237*G237</f>
        <v>156</v>
      </c>
      <c r="I237" s="130"/>
      <c r="J237" s="130"/>
      <c r="K237" s="130"/>
      <c r="L237" s="126"/>
      <c r="M237" s="126"/>
      <c r="N237" s="126"/>
      <c r="O237" s="126"/>
      <c r="P237" s="125">
        <f>SUM(H237:O237)</f>
        <v>156</v>
      </c>
      <c r="Q237" s="3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</row>
    <row r="238" spans="1:235">
      <c r="B238" s="84"/>
      <c r="C238" s="84"/>
      <c r="H238" s="95">
        <f>SUM(H214:H237)</f>
        <v>5448.8</v>
      </c>
      <c r="I238" s="95">
        <f>SUM(I214:I237)</f>
        <v>-153</v>
      </c>
      <c r="J238" s="95">
        <f>SUM(J214:J237)</f>
        <v>0</v>
      </c>
      <c r="K238" s="95">
        <f>SUM(K214:K237)</f>
        <v>0</v>
      </c>
      <c r="L238" s="95">
        <f>SUM(L214:L237)</f>
        <v>0</v>
      </c>
      <c r="M238" s="95">
        <f>SUM(M214:M237)</f>
        <v>0</v>
      </c>
      <c r="N238" s="95">
        <f>SUM(N214:N237)</f>
        <v>0</v>
      </c>
      <c r="O238" s="95">
        <f>SUM(O214:O237)</f>
        <v>0</v>
      </c>
      <c r="P238" s="167">
        <f>SUM(P214:P237)</f>
        <v>5295.8</v>
      </c>
      <c r="Q238" s="95">
        <f>SUM(Q214:Q237)</f>
        <v>158</v>
      </c>
    </row>
    <row r="239" spans="1:235">
      <c r="A239" s="2"/>
      <c r="D239" s="1"/>
      <c r="E239" s="1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4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</row>
    <row r="240" spans="1:235">
      <c r="A240" s="2"/>
      <c r="C240" s="1"/>
      <c r="D240" s="1"/>
      <c r="E240" s="40" t="s">
        <v>396</v>
      </c>
      <c r="F240" s="132"/>
      <c r="G240" s="132"/>
      <c r="H240" s="165">
        <f>+H190+H202+H205+H209+H212+H238</f>
        <v>180395.52499999997</v>
      </c>
      <c r="I240" s="165">
        <f>+I190+I202+I205+I209+I238+I212</f>
        <v>-8270.2000000000007</v>
      </c>
      <c r="J240" s="165">
        <f>+J190+J202+J205+J209+J238+J212</f>
        <v>23119.949999999997</v>
      </c>
      <c r="K240" s="165">
        <f>+K190+K202+K205+K209+K238+K212</f>
        <v>-1164</v>
      </c>
      <c r="L240" s="165">
        <f>+L190+L202+L205+L209+L238+L212</f>
        <v>3393.6800000000003</v>
      </c>
      <c r="M240" s="165">
        <f>+M190+M202+M205+M209+M238+M212</f>
        <v>810</v>
      </c>
      <c r="N240" s="95">
        <f>+N190+N202+N205+N209+N238+N212</f>
        <v>0</v>
      </c>
      <c r="O240" s="95">
        <f>+O190+O202+O205+O209+O238+O212</f>
        <v>0</v>
      </c>
      <c r="P240" s="165">
        <f>+P190+P202+P205+P209+P212+P238</f>
        <v>198284.95499999996</v>
      </c>
      <c r="Q240" s="95">
        <f>+Q190+Q202+Q205+Q209+Q238+Q212</f>
        <v>10752</v>
      </c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</row>
    <row r="241" spans="1:235">
      <c r="A241" s="2"/>
      <c r="D241" s="5"/>
      <c r="E241" s="1"/>
      <c r="F241" s="132"/>
      <c r="G241" s="132"/>
      <c r="H241" s="132">
        <f>H240+I240</f>
        <v>172125.32499999995</v>
      </c>
      <c r="I241" s="132"/>
      <c r="J241" s="132"/>
      <c r="K241" s="132"/>
      <c r="L241" s="132"/>
      <c r="M241" s="132"/>
      <c r="N241" s="132"/>
      <c r="O241" s="132"/>
      <c r="P241" s="132"/>
      <c r="Q241" s="134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</row>
    <row r="243" spans="1:235">
      <c r="H243" s="1"/>
      <c r="I243" s="1"/>
      <c r="J243" s="1"/>
      <c r="K243" s="132"/>
    </row>
    <row r="244" spans="1:235" ht="24.75" customHeight="1">
      <c r="A244" s="2"/>
      <c r="B244" s="1"/>
      <c r="C244" s="1"/>
      <c r="D244" s="1"/>
      <c r="E244" s="3"/>
      <c r="F244" s="3"/>
      <c r="G244" s="3"/>
      <c r="H244" s="132"/>
      <c r="I244" s="132"/>
      <c r="J244" s="132"/>
      <c r="K244" s="132"/>
      <c r="L244" s="1"/>
      <c r="M244" s="1"/>
      <c r="N244" s="1"/>
      <c r="O244" s="1"/>
      <c r="P244" s="1"/>
      <c r="Q244" s="166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</row>
    <row r="245" spans="1:235">
      <c r="A245" s="2"/>
      <c r="B245" s="1"/>
      <c r="C245" s="1"/>
      <c r="D245" s="1"/>
      <c r="E245" s="2"/>
      <c r="F245" s="2"/>
      <c r="G245" s="2"/>
      <c r="H245" s="132"/>
      <c r="I245" s="132"/>
      <c r="J245" s="132"/>
      <c r="K245" s="132"/>
      <c r="L245" s="1"/>
      <c r="M245" s="1"/>
      <c r="N245" s="1"/>
      <c r="O245" s="1"/>
      <c r="P245" s="1"/>
      <c r="Q245" s="166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</row>
    <row r="246" spans="1:235">
      <c r="E246" s="2"/>
      <c r="F246" s="2"/>
      <c r="G246" s="2"/>
      <c r="H246" s="132"/>
      <c r="I246" s="132"/>
      <c r="J246" s="132"/>
      <c r="K246" s="132"/>
    </row>
  </sheetData>
  <sheetProtection password="DCA9" sheet="1" objects="1" scenarios="1"/>
  <mergeCells count="2">
    <mergeCell ref="B171:B172"/>
    <mergeCell ref="C171:C172"/>
  </mergeCells>
  <dataValidations count="1">
    <dataValidation type="list" operator="equal" allowBlank="1" showErrorMessage="1" sqref="C178 C185" xr:uid="{00000000-0002-0000-0200-000000000000}">
      <formula1>B173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75" orientation="landscape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303"/>
  <sheetViews>
    <sheetView tabSelected="1" zoomScaleNormal="100" workbookViewId="0">
      <pane xSplit="2" topLeftCell="C1" activePane="topRight" state="frozen"/>
      <selection pane="topRight" activeCell="C246" sqref="C246"/>
    </sheetView>
  </sheetViews>
  <sheetFormatPr defaultColWidth="8.7109375" defaultRowHeight="15" customHeight="1"/>
  <cols>
    <col min="1" max="1" width="8.7109375" style="4"/>
    <col min="2" max="2" width="41" style="5" customWidth="1"/>
    <col min="3" max="3" width="30.7109375" style="5" customWidth="1"/>
    <col min="4" max="4" width="8.140625" style="6" customWidth="1"/>
    <col min="5" max="5" width="7.7109375" style="6" customWidth="1"/>
    <col min="6" max="6" width="12" style="7" customWidth="1"/>
    <col min="7" max="7" width="12.42578125" style="7" customWidth="1"/>
    <col min="8" max="8" width="18.85546875" style="7" customWidth="1"/>
    <col min="9" max="11" width="12.7109375" style="7" customWidth="1"/>
    <col min="12" max="12" width="25.28515625" style="7" customWidth="1"/>
    <col min="13" max="14" width="13" style="7" customWidth="1"/>
    <col min="15" max="15" width="12.85546875" style="8" customWidth="1"/>
    <col min="16" max="16" width="17.85546875" style="7" customWidth="1"/>
    <col min="17" max="17" width="17.7109375" style="136" customWidth="1"/>
    <col min="18" max="18" width="22.140625" style="10" hidden="1" customWidth="1"/>
    <col min="19" max="19" width="12.42578125" style="5" hidden="1" customWidth="1"/>
    <col min="20" max="20" width="9.140625" style="5" hidden="1" customWidth="1"/>
    <col min="21" max="234" width="9.140625" style="5" customWidth="1"/>
  </cols>
  <sheetData>
    <row r="1" spans="1:236" ht="42.75">
      <c r="B1" s="11" t="s">
        <v>410</v>
      </c>
      <c r="C1" s="11" t="s">
        <v>1</v>
      </c>
      <c r="D1" s="12" t="s">
        <v>2</v>
      </c>
      <c r="E1" s="12" t="s">
        <v>3</v>
      </c>
      <c r="F1" s="13" t="s">
        <v>4</v>
      </c>
      <c r="G1" s="13" t="s">
        <v>5</v>
      </c>
      <c r="H1" s="13" t="s">
        <v>398</v>
      </c>
      <c r="I1" s="13" t="s">
        <v>7</v>
      </c>
      <c r="J1" s="13" t="s">
        <v>8</v>
      </c>
      <c r="K1" s="13" t="s">
        <v>9</v>
      </c>
      <c r="L1" s="13" t="s">
        <v>399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411</v>
      </c>
      <c r="R1" s="138" t="s">
        <v>412</v>
      </c>
      <c r="T1" s="12" t="s">
        <v>3</v>
      </c>
    </row>
    <row r="2" spans="1:236">
      <c r="A2" s="4" t="s">
        <v>17</v>
      </c>
      <c r="B2" s="16" t="s">
        <v>18</v>
      </c>
      <c r="C2" s="17" t="s">
        <v>19</v>
      </c>
      <c r="D2" s="18">
        <v>5</v>
      </c>
      <c r="E2" s="18">
        <v>34.67</v>
      </c>
      <c r="F2" s="19">
        <v>13.5</v>
      </c>
      <c r="G2" s="20">
        <f>+D2*F2</f>
        <v>67.5</v>
      </c>
      <c r="H2" s="20">
        <f>G2*E2</f>
        <v>2340.2249999999999</v>
      </c>
      <c r="I2" s="21">
        <f>+F2*-8</f>
        <v>-108</v>
      </c>
      <c r="J2" s="20"/>
      <c r="K2" s="20"/>
      <c r="L2" s="20"/>
      <c r="M2" s="20"/>
      <c r="N2" s="20"/>
      <c r="O2" s="20"/>
      <c r="P2" s="22">
        <f>SUM(H2:O2)</f>
        <v>2232.2249999999999</v>
      </c>
      <c r="Q2" s="23">
        <f>R2-'2026'!Q2</f>
        <v>100.00961538461539</v>
      </c>
      <c r="R2" s="24">
        <v>150</v>
      </c>
      <c r="T2" s="141">
        <v>52</v>
      </c>
      <c r="U2" s="26"/>
    </row>
    <row r="3" spans="1:236">
      <c r="B3" s="27" t="s">
        <v>18</v>
      </c>
      <c r="C3" s="28" t="s">
        <v>20</v>
      </c>
      <c r="D3" s="29">
        <v>1</v>
      </c>
      <c r="E3" s="18">
        <v>34.67</v>
      </c>
      <c r="F3" s="30">
        <v>3</v>
      </c>
      <c r="G3" s="20">
        <f>+D3*F3</f>
        <v>3</v>
      </c>
      <c r="H3" s="20">
        <f>G3*E3</f>
        <v>104.01</v>
      </c>
      <c r="I3" s="30"/>
      <c r="J3" s="30"/>
      <c r="K3" s="30"/>
      <c r="L3" s="30"/>
      <c r="M3" s="30"/>
      <c r="N3" s="30"/>
      <c r="O3" s="30"/>
      <c r="P3" s="91">
        <f>SUM(H3:O3)</f>
        <v>104.01</v>
      </c>
      <c r="Q3" s="23">
        <f>R3-'2026'!Q3</f>
        <v>0</v>
      </c>
      <c r="R3" s="31"/>
      <c r="T3" s="18">
        <v>52</v>
      </c>
    </row>
    <row r="4" spans="1:236">
      <c r="A4" s="4" t="s">
        <v>21</v>
      </c>
      <c r="B4" s="27" t="s">
        <v>400</v>
      </c>
      <c r="C4" s="28" t="s">
        <v>19</v>
      </c>
      <c r="D4" s="29">
        <v>5</v>
      </c>
      <c r="E4" s="18">
        <v>34.67</v>
      </c>
      <c r="F4" s="30">
        <v>6</v>
      </c>
      <c r="G4" s="20">
        <f>+D4*F4</f>
        <v>30</v>
      </c>
      <c r="H4" s="20">
        <f>G4*E4</f>
        <v>1040.1000000000001</v>
      </c>
      <c r="I4" s="44">
        <f>+F4*-8</f>
        <v>-48</v>
      </c>
      <c r="J4" s="30"/>
      <c r="K4" s="30"/>
      <c r="L4" s="32"/>
      <c r="M4" s="32"/>
      <c r="N4" s="32"/>
      <c r="O4" s="30"/>
      <c r="P4" s="91">
        <f>SUM(H4:O4)</f>
        <v>992.10000000000014</v>
      </c>
      <c r="Q4" s="23">
        <f>R4-'2026'!Q4</f>
        <v>40.003846153846155</v>
      </c>
      <c r="R4" s="33">
        <v>60</v>
      </c>
      <c r="T4" s="18">
        <v>52</v>
      </c>
    </row>
    <row r="5" spans="1:236">
      <c r="A5" s="4" t="s">
        <v>23</v>
      </c>
      <c r="B5" s="27" t="s">
        <v>24</v>
      </c>
      <c r="C5" s="28" t="s">
        <v>25</v>
      </c>
      <c r="D5" s="29">
        <v>5</v>
      </c>
      <c r="E5" s="18">
        <v>34.67</v>
      </c>
      <c r="F5" s="30">
        <v>1</v>
      </c>
      <c r="G5" s="20">
        <f>+D5*F5</f>
        <v>5</v>
      </c>
      <c r="H5" s="20">
        <f>G5*E5</f>
        <v>173.35000000000002</v>
      </c>
      <c r="I5" s="44">
        <f>+F5*-8</f>
        <v>-8</v>
      </c>
      <c r="J5" s="30"/>
      <c r="K5" s="30"/>
      <c r="L5" s="32"/>
      <c r="M5" s="32"/>
      <c r="N5" s="32"/>
      <c r="O5" s="30"/>
      <c r="P5" s="91">
        <f>SUM(H5:O5)</f>
        <v>165.35000000000002</v>
      </c>
      <c r="Q5" s="23">
        <f>R5-'2026'!Q5</f>
        <v>16.668269230769234</v>
      </c>
      <c r="R5" s="33">
        <v>25</v>
      </c>
      <c r="T5" s="29">
        <v>52</v>
      </c>
    </row>
    <row r="6" spans="1:236">
      <c r="A6" s="4" t="s">
        <v>26</v>
      </c>
      <c r="B6" s="34" t="s">
        <v>27</v>
      </c>
      <c r="C6" s="28" t="s">
        <v>19</v>
      </c>
      <c r="D6" s="29">
        <v>5</v>
      </c>
      <c r="E6" s="18">
        <v>34.67</v>
      </c>
      <c r="F6" s="30">
        <v>5</v>
      </c>
      <c r="G6" s="20">
        <f>+D6*F6</f>
        <v>25</v>
      </c>
      <c r="H6" s="20">
        <f>G6*E6</f>
        <v>866.75</v>
      </c>
      <c r="I6" s="44">
        <f>+F6*-8</f>
        <v>-40</v>
      </c>
      <c r="J6" s="30"/>
      <c r="K6" s="30"/>
      <c r="L6" s="30"/>
      <c r="M6" s="30"/>
      <c r="N6" s="30"/>
      <c r="O6" s="30"/>
      <c r="P6" s="91">
        <f>SUM(H6:O6)</f>
        <v>826.75</v>
      </c>
      <c r="Q6" s="23">
        <f>R6-'2026'!Q6</f>
        <v>40.003846153846155</v>
      </c>
      <c r="R6" s="33">
        <v>60</v>
      </c>
      <c r="T6" s="29">
        <v>52</v>
      </c>
    </row>
    <row r="7" spans="1:236">
      <c r="A7" s="4" t="s">
        <v>28</v>
      </c>
      <c r="B7" s="34" t="s">
        <v>29</v>
      </c>
      <c r="C7" s="28" t="s">
        <v>30</v>
      </c>
      <c r="D7" s="29">
        <v>2</v>
      </c>
      <c r="E7" s="18">
        <v>34.67</v>
      </c>
      <c r="F7" s="30">
        <v>1</v>
      </c>
      <c r="G7" s="20">
        <f>+D7*F7</f>
        <v>2</v>
      </c>
      <c r="H7" s="20">
        <f>G7*E7</f>
        <v>69.34</v>
      </c>
      <c r="I7" s="30"/>
      <c r="J7" s="30"/>
      <c r="K7" s="30"/>
      <c r="L7" s="30"/>
      <c r="M7" s="30"/>
      <c r="N7" s="30"/>
      <c r="O7" s="30"/>
      <c r="P7" s="91">
        <f>SUM(H7:O7)</f>
        <v>69.34</v>
      </c>
      <c r="Q7" s="23">
        <f>R7-'2026'!Q7</f>
        <v>0</v>
      </c>
      <c r="R7" s="35">
        <v>0</v>
      </c>
      <c r="T7" s="29">
        <v>52</v>
      </c>
    </row>
    <row r="8" spans="1:236">
      <c r="A8" s="4" t="s">
        <v>31</v>
      </c>
      <c r="B8" s="27" t="s">
        <v>32</v>
      </c>
      <c r="C8" s="28" t="s">
        <v>33</v>
      </c>
      <c r="D8" s="29">
        <v>6</v>
      </c>
      <c r="E8" s="18">
        <v>34.67</v>
      </c>
      <c r="F8" s="30">
        <v>3</v>
      </c>
      <c r="G8" s="20">
        <f>+D8*F8</f>
        <v>18</v>
      </c>
      <c r="H8" s="20">
        <f>G8*E8</f>
        <v>624.06000000000006</v>
      </c>
      <c r="I8" s="44">
        <f>+F8*-8</f>
        <v>-24</v>
      </c>
      <c r="J8" s="30"/>
      <c r="K8" s="30"/>
      <c r="L8" s="30"/>
      <c r="M8" s="30"/>
      <c r="N8" s="30"/>
      <c r="O8" s="30"/>
      <c r="P8" s="91">
        <f>SUM(H8:O8)</f>
        <v>600.06000000000006</v>
      </c>
      <c r="Q8" s="23">
        <f>R8-'2026'!Q8</f>
        <v>0</v>
      </c>
      <c r="R8" s="60"/>
      <c r="T8" s="29">
        <v>52</v>
      </c>
    </row>
    <row r="9" spans="1:236">
      <c r="A9" s="4" t="s">
        <v>34</v>
      </c>
      <c r="B9" s="34" t="s">
        <v>35</v>
      </c>
      <c r="C9" s="28" t="s">
        <v>33</v>
      </c>
      <c r="D9" s="29">
        <v>6</v>
      </c>
      <c r="E9" s="18">
        <v>34.67</v>
      </c>
      <c r="F9" s="30">
        <v>2.5</v>
      </c>
      <c r="G9" s="20">
        <f>+D9*F9</f>
        <v>15</v>
      </c>
      <c r="H9" s="20">
        <f>G9*E9</f>
        <v>520.05000000000007</v>
      </c>
      <c r="I9" s="44">
        <f>+F9*-8</f>
        <v>-20</v>
      </c>
      <c r="J9" s="30"/>
      <c r="K9" s="30"/>
      <c r="L9" s="30"/>
      <c r="M9" s="30"/>
      <c r="N9" s="30"/>
      <c r="O9" s="30"/>
      <c r="P9" s="91">
        <f>SUM(H9:O9)</f>
        <v>500.05000000000007</v>
      </c>
      <c r="Q9" s="23">
        <f>R9-'2026'!Q9</f>
        <v>0</v>
      </c>
      <c r="R9" s="64"/>
      <c r="T9" s="29">
        <v>52</v>
      </c>
    </row>
    <row r="10" spans="1:236">
      <c r="B10" s="27" t="s">
        <v>36</v>
      </c>
      <c r="C10" s="28" t="s">
        <v>37</v>
      </c>
      <c r="D10" s="29">
        <v>1</v>
      </c>
      <c r="E10" s="18">
        <v>34.67</v>
      </c>
      <c r="F10" s="30">
        <v>2.5</v>
      </c>
      <c r="G10" s="20">
        <f>+D10*F10</f>
        <v>2.5</v>
      </c>
      <c r="H10" s="30"/>
      <c r="I10" s="30"/>
      <c r="J10" s="30"/>
      <c r="K10" s="30"/>
      <c r="L10" s="30">
        <f>+D10*E10*F10</f>
        <v>86.675000000000011</v>
      </c>
      <c r="M10" s="44">
        <f>+G10*8</f>
        <v>20</v>
      </c>
      <c r="N10" s="30"/>
      <c r="O10" s="30"/>
      <c r="P10" s="91">
        <f>SUM(H10:O10)</f>
        <v>106.67500000000001</v>
      </c>
      <c r="Q10" s="23">
        <f>R10-'2026'!Q10</f>
        <v>0</v>
      </c>
      <c r="R10" s="64"/>
      <c r="T10" s="29">
        <v>52</v>
      </c>
      <c r="IA10" s="1"/>
      <c r="IB10" s="1"/>
    </row>
    <row r="11" spans="1:236">
      <c r="A11" s="4" t="s">
        <v>38</v>
      </c>
      <c r="B11" s="27" t="s">
        <v>39</v>
      </c>
      <c r="C11" s="28" t="s">
        <v>33</v>
      </c>
      <c r="D11" s="29">
        <v>6</v>
      </c>
      <c r="E11" s="18">
        <v>34.67</v>
      </c>
      <c r="F11" s="30">
        <v>3.5</v>
      </c>
      <c r="G11" s="20">
        <f>+D11*F11</f>
        <v>21</v>
      </c>
      <c r="H11" s="30">
        <f>G11*E11</f>
        <v>728.07</v>
      </c>
      <c r="I11" s="44">
        <f>+F11*-8</f>
        <v>-28</v>
      </c>
      <c r="J11" s="30"/>
      <c r="K11" s="30"/>
      <c r="L11" s="30"/>
      <c r="M11" s="30"/>
      <c r="N11" s="30"/>
      <c r="O11" s="30"/>
      <c r="P11" s="91">
        <f>SUM(H11:O11)</f>
        <v>700.07</v>
      </c>
      <c r="Q11" s="23">
        <f>R11-'2026'!Q11</f>
        <v>0</v>
      </c>
      <c r="R11" s="64"/>
      <c r="T11" s="29">
        <v>52</v>
      </c>
      <c r="IA11" s="40"/>
      <c r="IB11" s="40"/>
    </row>
    <row r="12" spans="1:236">
      <c r="B12" s="27" t="s">
        <v>39</v>
      </c>
      <c r="C12" s="28" t="s">
        <v>37</v>
      </c>
      <c r="D12" s="29">
        <v>1</v>
      </c>
      <c r="E12" s="18">
        <v>34.67</v>
      </c>
      <c r="F12" s="30">
        <v>3.5</v>
      </c>
      <c r="G12" s="20">
        <f>+D12*F12</f>
        <v>3.5</v>
      </c>
      <c r="H12" s="30"/>
      <c r="I12" s="30"/>
      <c r="J12" s="30"/>
      <c r="K12" s="30"/>
      <c r="L12" s="30">
        <f>+D12*E12*F12</f>
        <v>121.345</v>
      </c>
      <c r="M12" s="44">
        <f>+G12*8</f>
        <v>28</v>
      </c>
      <c r="N12" s="30"/>
      <c r="O12" s="30"/>
      <c r="P12" s="91">
        <f>SUM(H12:O12)</f>
        <v>149.345</v>
      </c>
      <c r="Q12" s="23">
        <f>R12-'2026'!Q12</f>
        <v>0</v>
      </c>
      <c r="R12" s="64"/>
      <c r="T12" s="29">
        <v>52</v>
      </c>
    </row>
    <row r="13" spans="1:236">
      <c r="A13" s="2" t="s">
        <v>40</v>
      </c>
      <c r="B13" s="34" t="s">
        <v>41</v>
      </c>
      <c r="C13" s="28" t="s">
        <v>33</v>
      </c>
      <c r="D13" s="29">
        <v>6</v>
      </c>
      <c r="E13" s="18">
        <v>34.67</v>
      </c>
      <c r="F13" s="30">
        <v>2</v>
      </c>
      <c r="G13" s="20">
        <f>+D13*F13</f>
        <v>12</v>
      </c>
      <c r="H13" s="30">
        <f>G13*E13</f>
        <v>416.04</v>
      </c>
      <c r="I13" s="44">
        <f>+F13*-8</f>
        <v>-16</v>
      </c>
      <c r="J13" s="30"/>
      <c r="K13" s="30"/>
      <c r="L13" s="30"/>
      <c r="M13" s="30"/>
      <c r="N13" s="30"/>
      <c r="O13" s="30"/>
      <c r="P13" s="91">
        <f>SUM(H13:O13)</f>
        <v>400.04</v>
      </c>
      <c r="Q13" s="23">
        <f>R13-'2026'!Q13</f>
        <v>0</v>
      </c>
      <c r="R13" s="64"/>
      <c r="S13" s="40"/>
      <c r="T13" s="29">
        <v>52</v>
      </c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</row>
    <row r="14" spans="1:236">
      <c r="B14" s="34" t="s">
        <v>41</v>
      </c>
      <c r="C14" s="28" t="s">
        <v>37</v>
      </c>
      <c r="D14" s="29">
        <v>1</v>
      </c>
      <c r="E14" s="18">
        <v>34.67</v>
      </c>
      <c r="F14" s="30">
        <v>2</v>
      </c>
      <c r="G14" s="20">
        <f>+D14*F14</f>
        <v>2</v>
      </c>
      <c r="H14" s="30"/>
      <c r="I14" s="30"/>
      <c r="J14" s="30"/>
      <c r="K14" s="30"/>
      <c r="L14" s="30">
        <f>+D14*E14*F14</f>
        <v>69.34</v>
      </c>
      <c r="M14" s="44">
        <f>+G14*8</f>
        <v>16</v>
      </c>
      <c r="N14" s="30"/>
      <c r="O14" s="30"/>
      <c r="P14" s="91">
        <f>SUM(H14:O14)</f>
        <v>85.34</v>
      </c>
      <c r="Q14" s="23">
        <f>R14-'2026'!Q14</f>
        <v>0</v>
      </c>
      <c r="R14" s="64"/>
      <c r="T14" s="29">
        <v>52</v>
      </c>
    </row>
    <row r="15" spans="1:236">
      <c r="A15" s="4" t="s">
        <v>42</v>
      </c>
      <c r="B15" s="34" t="s">
        <v>43</v>
      </c>
      <c r="C15" s="28" t="s">
        <v>44</v>
      </c>
      <c r="D15" s="29">
        <v>1</v>
      </c>
      <c r="E15" s="18">
        <v>34.67</v>
      </c>
      <c r="F15" s="30">
        <v>3</v>
      </c>
      <c r="G15" s="20">
        <f>+D15*F15</f>
        <v>3</v>
      </c>
      <c r="H15" s="30">
        <f>G15*E15</f>
        <v>104.01</v>
      </c>
      <c r="I15" s="30"/>
      <c r="J15" s="30"/>
      <c r="K15" s="30"/>
      <c r="L15" s="30"/>
      <c r="M15" s="30"/>
      <c r="N15" s="30"/>
      <c r="O15" s="30"/>
      <c r="P15" s="91">
        <f>SUM(H15:O15)</f>
        <v>104.01</v>
      </c>
      <c r="Q15" s="23">
        <f>R15-'2026'!Q15</f>
        <v>106.67692307692309</v>
      </c>
      <c r="R15" s="39">
        <v>160</v>
      </c>
      <c r="T15" s="48">
        <v>52</v>
      </c>
    </row>
    <row r="16" spans="1:236">
      <c r="B16" s="34" t="s">
        <v>43</v>
      </c>
      <c r="C16" s="28" t="s">
        <v>45</v>
      </c>
      <c r="D16" s="29">
        <v>5</v>
      </c>
      <c r="E16" s="18">
        <v>34.67</v>
      </c>
      <c r="F16" s="30">
        <v>4</v>
      </c>
      <c r="G16" s="20">
        <f>+D16*F16</f>
        <v>20</v>
      </c>
      <c r="H16" s="30">
        <f>G16*E16</f>
        <v>693.40000000000009</v>
      </c>
      <c r="I16" s="44">
        <f>+F16*-8</f>
        <v>-32</v>
      </c>
      <c r="J16" s="30"/>
      <c r="K16" s="30"/>
      <c r="L16" s="30"/>
      <c r="M16" s="30"/>
      <c r="N16" s="30"/>
      <c r="O16" s="30"/>
      <c r="P16" s="91">
        <f>SUM(H16:O16)</f>
        <v>661.40000000000009</v>
      </c>
      <c r="Q16" s="23">
        <f>R16-'2026'!Q16</f>
        <v>0</v>
      </c>
      <c r="R16" s="64"/>
      <c r="T16" s="29">
        <v>52</v>
      </c>
    </row>
    <row r="17" spans="1:236" ht="24.75">
      <c r="A17" s="2" t="s">
        <v>46</v>
      </c>
      <c r="B17" s="34" t="s">
        <v>47</v>
      </c>
      <c r="C17" s="28" t="s">
        <v>33</v>
      </c>
      <c r="D17" s="29">
        <v>6</v>
      </c>
      <c r="E17" s="18">
        <v>34.67</v>
      </c>
      <c r="F17" s="30">
        <v>2.5</v>
      </c>
      <c r="G17" s="20">
        <f>+D17*F17</f>
        <v>15</v>
      </c>
      <c r="H17" s="30">
        <f>G17*E17</f>
        <v>520.05000000000007</v>
      </c>
      <c r="I17" s="44">
        <f>+F17*-8</f>
        <v>-20</v>
      </c>
      <c r="J17" s="30"/>
      <c r="K17" s="30"/>
      <c r="L17" s="30"/>
      <c r="M17" s="30"/>
      <c r="N17" s="30"/>
      <c r="O17" s="30"/>
      <c r="P17" s="91">
        <f>SUM(H17:O17)</f>
        <v>500.05000000000007</v>
      </c>
      <c r="Q17" s="23">
        <f>R17-'2026'!Q17</f>
        <v>0</v>
      </c>
      <c r="R17" s="64"/>
      <c r="S17" s="40"/>
      <c r="T17" s="29">
        <v>52</v>
      </c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</row>
    <row r="18" spans="1:236">
      <c r="B18" s="27" t="s">
        <v>48</v>
      </c>
      <c r="C18" s="28" t="s">
        <v>37</v>
      </c>
      <c r="D18" s="29">
        <v>1</v>
      </c>
      <c r="E18" s="18">
        <v>34.67</v>
      </c>
      <c r="F18" s="30">
        <v>2.5</v>
      </c>
      <c r="G18" s="20">
        <f>+D18*F18</f>
        <v>2.5</v>
      </c>
      <c r="H18" s="30"/>
      <c r="I18" s="30"/>
      <c r="J18" s="30"/>
      <c r="K18" s="30"/>
      <c r="L18" s="30">
        <f>+D18*E18*F18</f>
        <v>86.675000000000011</v>
      </c>
      <c r="M18" s="44">
        <f>+G18*8</f>
        <v>20</v>
      </c>
      <c r="N18" s="30"/>
      <c r="O18" s="30"/>
      <c r="P18" s="91">
        <f>SUM(H18:O18)</f>
        <v>106.67500000000001</v>
      </c>
      <c r="Q18" s="23">
        <f>R18-'2026'!Q18</f>
        <v>0</v>
      </c>
      <c r="R18" s="43"/>
      <c r="T18" s="29">
        <v>52</v>
      </c>
    </row>
    <row r="19" spans="1:236">
      <c r="A19" s="2" t="s">
        <v>49</v>
      </c>
      <c r="B19" s="27" t="s">
        <v>50</v>
      </c>
      <c r="C19" s="28" t="s">
        <v>19</v>
      </c>
      <c r="D19" s="29">
        <v>5</v>
      </c>
      <c r="E19" s="18">
        <v>34.67</v>
      </c>
      <c r="F19" s="30">
        <v>8</v>
      </c>
      <c r="G19" s="20">
        <f>+D19*F19</f>
        <v>40</v>
      </c>
      <c r="H19" s="30">
        <f>G19*E19</f>
        <v>1386.8000000000002</v>
      </c>
      <c r="I19" s="44">
        <f>+F19*-8</f>
        <v>-64</v>
      </c>
      <c r="J19" s="30"/>
      <c r="K19" s="30"/>
      <c r="L19" s="32"/>
      <c r="M19" s="32"/>
      <c r="N19" s="32"/>
      <c r="O19" s="30"/>
      <c r="P19" s="91">
        <f>SUM(H19:O19)</f>
        <v>1322.8000000000002</v>
      </c>
      <c r="Q19" s="23">
        <f>R19-'2026'!Q19</f>
        <v>100.00961538461539</v>
      </c>
      <c r="R19" s="33">
        <v>150</v>
      </c>
      <c r="S19" s="40"/>
      <c r="T19" s="48">
        <v>52</v>
      </c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</row>
    <row r="20" spans="1:236">
      <c r="A20" s="2" t="s">
        <v>51</v>
      </c>
      <c r="B20" s="27" t="s">
        <v>52</v>
      </c>
      <c r="C20" s="28" t="s">
        <v>19</v>
      </c>
      <c r="D20" s="29">
        <v>5</v>
      </c>
      <c r="E20" s="18">
        <v>34.67</v>
      </c>
      <c r="F20" s="30">
        <v>6</v>
      </c>
      <c r="G20" s="20">
        <f>+D20*F20</f>
        <v>30</v>
      </c>
      <c r="H20" s="30">
        <f>G20*E20</f>
        <v>1040.1000000000001</v>
      </c>
      <c r="I20" s="44">
        <f>+F20*-8</f>
        <v>-48</v>
      </c>
      <c r="J20" s="30"/>
      <c r="K20" s="30"/>
      <c r="L20" s="30"/>
      <c r="M20" s="30"/>
      <c r="N20" s="30"/>
      <c r="O20" s="30"/>
      <c r="P20" s="91">
        <f>SUM(H20:O20)</f>
        <v>992.10000000000014</v>
      </c>
      <c r="Q20" s="23">
        <f>R20-'2026'!Q20</f>
        <v>40.003846153846155</v>
      </c>
      <c r="R20" s="33">
        <v>60</v>
      </c>
      <c r="S20" s="40"/>
      <c r="T20" s="29">
        <v>52</v>
      </c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</row>
    <row r="21" spans="1:236">
      <c r="A21" s="2"/>
      <c r="B21" s="27" t="s">
        <v>52</v>
      </c>
      <c r="C21" s="28" t="s">
        <v>20</v>
      </c>
      <c r="D21" s="29">
        <v>1</v>
      </c>
      <c r="E21" s="18">
        <v>34.67</v>
      </c>
      <c r="F21" s="30">
        <v>6</v>
      </c>
      <c r="G21" s="20">
        <f>+D21*F21</f>
        <v>6</v>
      </c>
      <c r="H21" s="30">
        <f>G21*E21</f>
        <v>208.02</v>
      </c>
      <c r="I21" s="30"/>
      <c r="J21" s="30"/>
      <c r="K21" s="30"/>
      <c r="L21" s="30"/>
      <c r="M21" s="30"/>
      <c r="N21" s="30"/>
      <c r="O21" s="32"/>
      <c r="P21" s="91">
        <f>SUM(H21:O21)</f>
        <v>208.02</v>
      </c>
      <c r="Q21" s="23">
        <f>R21-'2026'!Q21</f>
        <v>0</v>
      </c>
      <c r="R21" s="33"/>
      <c r="S21" s="40"/>
      <c r="T21" s="29">
        <v>52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</row>
    <row r="22" spans="1:236">
      <c r="A22" s="2"/>
      <c r="B22" s="27" t="s">
        <v>52</v>
      </c>
      <c r="C22" s="28" t="s">
        <v>37</v>
      </c>
      <c r="D22" s="29">
        <v>1</v>
      </c>
      <c r="E22" s="18">
        <v>34.67</v>
      </c>
      <c r="F22" s="30">
        <v>6</v>
      </c>
      <c r="G22" s="20">
        <f>+D22*F22</f>
        <v>6</v>
      </c>
      <c r="H22" s="30"/>
      <c r="I22" s="30"/>
      <c r="J22" s="30"/>
      <c r="K22" s="30"/>
      <c r="L22" s="30">
        <f>+D22*E22*F22</f>
        <v>208.02</v>
      </c>
      <c r="M22" s="44">
        <f>+G22*8</f>
        <v>48</v>
      </c>
      <c r="N22" s="30"/>
      <c r="O22" s="30"/>
      <c r="P22" s="91">
        <f>SUM(H22:O22)</f>
        <v>256.02</v>
      </c>
      <c r="Q22" s="23">
        <f>R22-'2026'!Q22</f>
        <v>0</v>
      </c>
      <c r="R22" s="33"/>
      <c r="S22" s="40"/>
      <c r="T22" s="29">
        <v>52</v>
      </c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</row>
    <row r="23" spans="1:236">
      <c r="A23" s="2" t="s">
        <v>53</v>
      </c>
      <c r="B23" s="45" t="s">
        <v>54</v>
      </c>
      <c r="C23" s="28" t="s">
        <v>19</v>
      </c>
      <c r="D23" s="29">
        <v>5</v>
      </c>
      <c r="E23" s="18">
        <v>34.67</v>
      </c>
      <c r="F23" s="30">
        <v>1</v>
      </c>
      <c r="G23" s="20">
        <f>+D23*F23</f>
        <v>5</v>
      </c>
      <c r="H23" s="30">
        <f>G23*E23</f>
        <v>173.35000000000002</v>
      </c>
      <c r="I23" s="44">
        <f>+F23*-8</f>
        <v>-8</v>
      </c>
      <c r="J23" s="30"/>
      <c r="K23" s="30"/>
      <c r="L23" s="32"/>
      <c r="M23" s="32"/>
      <c r="N23" s="32"/>
      <c r="O23" s="30"/>
      <c r="P23" s="91">
        <f>SUM(H23:O23)</f>
        <v>165.35000000000002</v>
      </c>
      <c r="Q23" s="23">
        <f>R23-'2026'!Q23</f>
        <v>16.668269230769234</v>
      </c>
      <c r="R23" s="33">
        <v>25</v>
      </c>
      <c r="S23" s="40"/>
      <c r="T23" s="29">
        <v>52</v>
      </c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</row>
    <row r="24" spans="1:236">
      <c r="A24" s="2" t="s">
        <v>55</v>
      </c>
      <c r="B24" s="27" t="s">
        <v>56</v>
      </c>
      <c r="C24" s="28" t="s">
        <v>19</v>
      </c>
      <c r="D24" s="29">
        <v>5</v>
      </c>
      <c r="E24" s="29">
        <v>31.78</v>
      </c>
      <c r="F24" s="30">
        <v>2</v>
      </c>
      <c r="G24" s="20">
        <f>+D24*F24</f>
        <v>10</v>
      </c>
      <c r="H24" s="30">
        <f>G24*E24</f>
        <v>317.8</v>
      </c>
      <c r="I24" s="44">
        <f>+F24*-8</f>
        <v>-16</v>
      </c>
      <c r="J24" s="30"/>
      <c r="K24" s="30"/>
      <c r="L24" s="32"/>
      <c r="M24" s="32"/>
      <c r="N24" s="32"/>
      <c r="O24" s="30"/>
      <c r="P24" s="91">
        <f>SUM(H24:O24)</f>
        <v>301.8</v>
      </c>
      <c r="Q24" s="23">
        <f>R24-'2026'!Q24</f>
        <v>8</v>
      </c>
      <c r="R24" s="33">
        <v>12</v>
      </c>
      <c r="S24" s="40"/>
      <c r="T24" s="29">
        <v>47.67</v>
      </c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</row>
    <row r="25" spans="1:236">
      <c r="A25" s="2" t="s">
        <v>57</v>
      </c>
      <c r="B25" s="45" t="s">
        <v>58</v>
      </c>
      <c r="C25" s="28" t="s">
        <v>19</v>
      </c>
      <c r="D25" s="29">
        <v>5</v>
      </c>
      <c r="E25" s="29">
        <v>31.78</v>
      </c>
      <c r="F25" s="30">
        <v>1</v>
      </c>
      <c r="G25" s="20">
        <f>+D25*F25</f>
        <v>5</v>
      </c>
      <c r="H25" s="30">
        <f>G25*E25</f>
        <v>158.9</v>
      </c>
      <c r="I25" s="44">
        <f>+F25*-8</f>
        <v>-8</v>
      </c>
      <c r="J25" s="30"/>
      <c r="K25" s="30"/>
      <c r="L25" s="32"/>
      <c r="M25" s="32"/>
      <c r="N25" s="32"/>
      <c r="O25" s="30"/>
      <c r="P25" s="91">
        <f>SUM(H25:O25)</f>
        <v>150.9</v>
      </c>
      <c r="Q25" s="23">
        <f>R25-'2026'!Q25</f>
        <v>12.666666666666666</v>
      </c>
      <c r="R25" s="33">
        <v>19</v>
      </c>
      <c r="S25" s="40"/>
      <c r="T25" s="29">
        <v>47.67</v>
      </c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</row>
    <row r="26" spans="1:236">
      <c r="A26" s="2" t="s">
        <v>59</v>
      </c>
      <c r="B26" s="45" t="s">
        <v>60</v>
      </c>
      <c r="C26" s="28" t="s">
        <v>19</v>
      </c>
      <c r="D26" s="29">
        <v>5</v>
      </c>
      <c r="E26" s="18">
        <v>34.67</v>
      </c>
      <c r="F26" s="30">
        <v>1</v>
      </c>
      <c r="G26" s="20">
        <f>+D26*F26</f>
        <v>5</v>
      </c>
      <c r="H26" s="30">
        <f>G26*E26</f>
        <v>173.35000000000002</v>
      </c>
      <c r="I26" s="44">
        <f>+F26*-8</f>
        <v>-8</v>
      </c>
      <c r="J26" s="30"/>
      <c r="K26" s="30"/>
      <c r="L26" s="32"/>
      <c r="M26" s="32"/>
      <c r="N26" s="32"/>
      <c r="O26" s="30"/>
      <c r="P26" s="91">
        <f>SUM(H26:O26)</f>
        <v>165.35000000000002</v>
      </c>
      <c r="Q26" s="23">
        <f>R26-'2026'!Q26</f>
        <v>16.001538461538463</v>
      </c>
      <c r="R26" s="33">
        <v>24</v>
      </c>
      <c r="S26" s="40"/>
      <c r="T26" s="29">
        <v>52</v>
      </c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</row>
    <row r="27" spans="1:236">
      <c r="A27" s="2" t="s">
        <v>61</v>
      </c>
      <c r="B27" s="45" t="s">
        <v>62</v>
      </c>
      <c r="C27" s="28" t="s">
        <v>19</v>
      </c>
      <c r="D27" s="29">
        <v>5</v>
      </c>
      <c r="E27" s="29">
        <v>31.78</v>
      </c>
      <c r="F27" s="30">
        <v>1.5</v>
      </c>
      <c r="G27" s="20">
        <f>+D27*F27</f>
        <v>7.5</v>
      </c>
      <c r="H27" s="30">
        <f>G27*E27</f>
        <v>238.35000000000002</v>
      </c>
      <c r="I27" s="44">
        <f>+F27*-8</f>
        <v>-12</v>
      </c>
      <c r="J27" s="30"/>
      <c r="K27" s="30"/>
      <c r="L27" s="32"/>
      <c r="M27" s="32"/>
      <c r="N27" s="32"/>
      <c r="O27" s="30"/>
      <c r="P27" s="91">
        <f>SUM(H27:O27)</f>
        <v>226.35000000000002</v>
      </c>
      <c r="Q27" s="23">
        <f>R27-'2026'!Q27</f>
        <v>24</v>
      </c>
      <c r="R27" s="33">
        <v>36</v>
      </c>
      <c r="S27" s="40"/>
      <c r="T27" s="48">
        <v>47.67</v>
      </c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</row>
    <row r="28" spans="1:236">
      <c r="A28" s="4" t="s">
        <v>63</v>
      </c>
      <c r="B28" s="45" t="s">
        <v>64</v>
      </c>
      <c r="C28" s="28"/>
      <c r="D28" s="29"/>
      <c r="E28" s="29"/>
      <c r="F28" s="30">
        <v>0</v>
      </c>
      <c r="G28" s="20"/>
      <c r="H28" s="30"/>
      <c r="I28" s="30"/>
      <c r="J28" s="30"/>
      <c r="K28" s="30"/>
      <c r="L28" s="32"/>
      <c r="M28" s="32"/>
      <c r="N28" s="32"/>
      <c r="O28" s="32"/>
      <c r="P28" s="91">
        <f>SUM(H28:O28)</f>
        <v>0</v>
      </c>
      <c r="Q28" s="23">
        <f>R28-'2026'!Q28</f>
        <v>12</v>
      </c>
      <c r="R28" s="33">
        <v>12</v>
      </c>
      <c r="T28" s="48">
        <v>0</v>
      </c>
    </row>
    <row r="29" spans="1:236">
      <c r="A29" s="2" t="s">
        <v>65</v>
      </c>
      <c r="B29" s="45" t="s">
        <v>66</v>
      </c>
      <c r="C29" s="28" t="s">
        <v>19</v>
      </c>
      <c r="D29" s="29">
        <v>5</v>
      </c>
      <c r="E29" s="29">
        <v>31.78</v>
      </c>
      <c r="F29" s="30">
        <v>1.6</v>
      </c>
      <c r="G29" s="20">
        <f>+D29*F29</f>
        <v>8</v>
      </c>
      <c r="H29" s="30">
        <f>G29*E29</f>
        <v>254.24</v>
      </c>
      <c r="I29" s="44">
        <f>+F29*-8</f>
        <v>-12.8</v>
      </c>
      <c r="J29" s="30"/>
      <c r="K29" s="30"/>
      <c r="L29" s="32"/>
      <c r="M29" s="32"/>
      <c r="N29" s="32"/>
      <c r="O29" s="32"/>
      <c r="P29" s="91">
        <f>SUM(H29:O29)</f>
        <v>241.44</v>
      </c>
      <c r="Q29" s="23">
        <f>R29-'2026'!Q29</f>
        <v>9.3333333333333321</v>
      </c>
      <c r="R29" s="33">
        <v>14</v>
      </c>
      <c r="S29" s="40"/>
      <c r="T29" s="48">
        <v>47.67</v>
      </c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</row>
    <row r="30" spans="1:236">
      <c r="A30" s="4" t="s">
        <v>67</v>
      </c>
      <c r="B30" s="45" t="s">
        <v>68</v>
      </c>
      <c r="C30" s="28"/>
      <c r="D30" s="29"/>
      <c r="E30" s="29"/>
      <c r="F30" s="30"/>
      <c r="G30" s="20"/>
      <c r="H30" s="30"/>
      <c r="I30" s="30"/>
      <c r="J30" s="30"/>
      <c r="K30" s="30"/>
      <c r="L30" s="32"/>
      <c r="M30" s="32"/>
      <c r="N30" s="32"/>
      <c r="O30" s="32"/>
      <c r="P30" s="91">
        <f>SUM(H30:O30)</f>
        <v>0</v>
      </c>
      <c r="Q30" s="23">
        <f>R30-'2026'!Q30</f>
        <v>42</v>
      </c>
      <c r="R30" s="33">
        <v>42</v>
      </c>
      <c r="T30" s="48">
        <v>0</v>
      </c>
    </row>
    <row r="31" spans="1:236">
      <c r="A31" s="2" t="s">
        <v>69</v>
      </c>
      <c r="B31" s="45" t="s">
        <v>70</v>
      </c>
      <c r="C31" s="28" t="s">
        <v>19</v>
      </c>
      <c r="D31" s="29">
        <v>5</v>
      </c>
      <c r="E31" s="29">
        <v>31.78</v>
      </c>
      <c r="F31" s="30">
        <v>2</v>
      </c>
      <c r="G31" s="20">
        <f>+D31*F31</f>
        <v>10</v>
      </c>
      <c r="H31" s="30">
        <f>G31*E31</f>
        <v>317.8</v>
      </c>
      <c r="I31" s="44">
        <f>+F31*-8</f>
        <v>-16</v>
      </c>
      <c r="J31" s="30"/>
      <c r="K31" s="30"/>
      <c r="L31" s="32"/>
      <c r="M31" s="32"/>
      <c r="N31" s="32"/>
      <c r="O31" s="30"/>
      <c r="P31" s="91">
        <f>SUM(H31:O31)</f>
        <v>301.8</v>
      </c>
      <c r="Q31" s="23">
        <f>R31-'2026'!Q31</f>
        <v>26.666666666666664</v>
      </c>
      <c r="R31" s="33">
        <v>40</v>
      </c>
      <c r="S31" s="40"/>
      <c r="T31" s="48">
        <v>47.67</v>
      </c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</row>
    <row r="32" spans="1:236">
      <c r="A32" s="2" t="s">
        <v>71</v>
      </c>
      <c r="B32" s="45" t="s">
        <v>72</v>
      </c>
      <c r="C32" s="28"/>
      <c r="D32" s="29"/>
      <c r="E32" s="29"/>
      <c r="F32" s="30"/>
      <c r="G32" s="30"/>
      <c r="H32" s="30"/>
      <c r="I32" s="30"/>
      <c r="J32" s="30"/>
      <c r="K32" s="30"/>
      <c r="L32" s="32"/>
      <c r="M32" s="32"/>
      <c r="N32" s="32"/>
      <c r="O32" s="30"/>
      <c r="P32" s="30"/>
      <c r="Q32" s="20">
        <f>R32-'2026'!Q32</f>
        <v>12</v>
      </c>
      <c r="R32" s="48">
        <v>12</v>
      </c>
      <c r="S32" s="168"/>
      <c r="T32" s="48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</row>
    <row r="33" spans="1:236">
      <c r="A33" s="50" t="s">
        <v>73</v>
      </c>
      <c r="B33" s="151" t="s">
        <v>74</v>
      </c>
      <c r="C33" s="52" t="s">
        <v>19</v>
      </c>
      <c r="D33" s="48">
        <v>5</v>
      </c>
      <c r="E33" s="29">
        <v>32</v>
      </c>
      <c r="F33" s="46">
        <v>1</v>
      </c>
      <c r="G33" s="19">
        <f>+D33*F33</f>
        <v>5</v>
      </c>
      <c r="H33" s="46">
        <f>G33*E33</f>
        <v>160</v>
      </c>
      <c r="I33" s="146">
        <f>+F33*-8</f>
        <v>-8</v>
      </c>
      <c r="J33" s="46"/>
      <c r="K33" s="46"/>
      <c r="L33" s="147"/>
      <c r="M33" s="147"/>
      <c r="N33" s="147"/>
      <c r="O33" s="46"/>
      <c r="P33" s="144">
        <f>SUM(H33:O33)</f>
        <v>152</v>
      </c>
      <c r="Q33" s="47">
        <f>R33-'2026'!Q33</f>
        <v>14.666666666666668</v>
      </c>
      <c r="R33" s="33">
        <v>22</v>
      </c>
      <c r="S33" s="137"/>
      <c r="T33" s="29">
        <v>48</v>
      </c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</row>
    <row r="34" spans="1:236">
      <c r="A34" s="4" t="s">
        <v>75</v>
      </c>
      <c r="B34" s="45" t="s">
        <v>76</v>
      </c>
      <c r="C34" s="28" t="s">
        <v>19</v>
      </c>
      <c r="D34" s="29">
        <v>5</v>
      </c>
      <c r="E34" s="29">
        <v>31.78</v>
      </c>
      <c r="F34" s="30">
        <v>2</v>
      </c>
      <c r="G34" s="20">
        <f>+D34*F34</f>
        <v>10</v>
      </c>
      <c r="H34" s="30">
        <f>G34*E34</f>
        <v>317.8</v>
      </c>
      <c r="I34" s="44">
        <f>+F34*-8</f>
        <v>-16</v>
      </c>
      <c r="J34" s="30"/>
      <c r="K34" s="30"/>
      <c r="L34" s="32"/>
      <c r="M34" s="32"/>
      <c r="N34" s="32"/>
      <c r="O34" s="30"/>
      <c r="P34" s="91">
        <f>SUM(H34:O34)</f>
        <v>301.8</v>
      </c>
      <c r="Q34" s="23">
        <f>R34-'2026'!Q34</f>
        <v>51.333333333333336</v>
      </c>
      <c r="R34" s="33">
        <v>77</v>
      </c>
      <c r="T34" s="147">
        <v>47.67</v>
      </c>
    </row>
    <row r="35" spans="1:236">
      <c r="A35" s="4" t="s">
        <v>77</v>
      </c>
      <c r="B35" s="27" t="s">
        <v>78</v>
      </c>
      <c r="C35" s="28" t="s">
        <v>19</v>
      </c>
      <c r="D35" s="29">
        <v>5</v>
      </c>
      <c r="E35" s="29">
        <v>31.78</v>
      </c>
      <c r="F35" s="30">
        <v>2</v>
      </c>
      <c r="G35" s="20">
        <f>+D35*F35</f>
        <v>10</v>
      </c>
      <c r="H35" s="30">
        <f>G35*E35</f>
        <v>317.8</v>
      </c>
      <c r="I35" s="44">
        <f>+F35*-8</f>
        <v>-16</v>
      </c>
      <c r="J35" s="30"/>
      <c r="K35" s="30"/>
      <c r="L35" s="32"/>
      <c r="M35" s="32"/>
      <c r="N35" s="32"/>
      <c r="O35" s="30"/>
      <c r="P35" s="91">
        <f>SUM(H35:O35)</f>
        <v>301.8</v>
      </c>
      <c r="Q35" s="23">
        <f>R35-'2026'!Q35</f>
        <v>29.333333333333332</v>
      </c>
      <c r="R35" s="33">
        <v>44</v>
      </c>
      <c r="T35" s="48">
        <v>47.67</v>
      </c>
    </row>
    <row r="36" spans="1:236">
      <c r="A36" s="4" t="s">
        <v>79</v>
      </c>
      <c r="B36" s="27" t="s">
        <v>80</v>
      </c>
      <c r="C36" s="28" t="s">
        <v>19</v>
      </c>
      <c r="D36" s="29">
        <v>5</v>
      </c>
      <c r="E36" s="29">
        <v>31.78</v>
      </c>
      <c r="F36" s="30">
        <v>2</v>
      </c>
      <c r="G36" s="20">
        <f>+D36*F36</f>
        <v>10</v>
      </c>
      <c r="H36" s="30">
        <f>G36*E36</f>
        <v>317.8</v>
      </c>
      <c r="I36" s="44">
        <f>+F36*-8</f>
        <v>-16</v>
      </c>
      <c r="J36" s="30"/>
      <c r="K36" s="30"/>
      <c r="L36" s="32"/>
      <c r="M36" s="32"/>
      <c r="N36" s="32"/>
      <c r="O36" s="30"/>
      <c r="P36" s="91">
        <f>SUM(H36:O36)</f>
        <v>301.8</v>
      </c>
      <c r="Q36" s="23">
        <f>R36-'2026'!Q36</f>
        <v>14.666666666666666</v>
      </c>
      <c r="R36" s="33">
        <v>22</v>
      </c>
      <c r="T36" s="48">
        <v>47.67</v>
      </c>
    </row>
    <row r="37" spans="1:236">
      <c r="A37" s="4" t="s">
        <v>81</v>
      </c>
      <c r="B37" s="27" t="s">
        <v>82</v>
      </c>
      <c r="C37" s="28" t="s">
        <v>19</v>
      </c>
      <c r="D37" s="29">
        <v>5</v>
      </c>
      <c r="E37" s="29">
        <v>31.78</v>
      </c>
      <c r="F37" s="30">
        <v>2</v>
      </c>
      <c r="G37" s="20">
        <f>+D37*F37</f>
        <v>10</v>
      </c>
      <c r="H37" s="30">
        <f>G37*E37</f>
        <v>317.8</v>
      </c>
      <c r="I37" s="44">
        <f>+F37*-8</f>
        <v>-16</v>
      </c>
      <c r="J37" s="30"/>
      <c r="K37" s="30"/>
      <c r="L37" s="32"/>
      <c r="M37" s="32"/>
      <c r="N37" s="32"/>
      <c r="O37" s="30"/>
      <c r="P37" s="91">
        <f>SUM(H37:O37)</f>
        <v>301.8</v>
      </c>
      <c r="Q37" s="23">
        <f>R37-'2026'!Q37</f>
        <v>20</v>
      </c>
      <c r="R37" s="33">
        <v>30</v>
      </c>
      <c r="T37" s="48">
        <v>47.67</v>
      </c>
    </row>
    <row r="38" spans="1:236">
      <c r="A38" s="4" t="s">
        <v>83</v>
      </c>
      <c r="B38" s="27" t="s">
        <v>84</v>
      </c>
      <c r="C38" s="28" t="s">
        <v>85</v>
      </c>
      <c r="D38" s="29">
        <v>1</v>
      </c>
      <c r="E38" s="29">
        <v>31.78</v>
      </c>
      <c r="F38" s="30">
        <v>3</v>
      </c>
      <c r="G38" s="20">
        <f>+D38*F38</f>
        <v>3</v>
      </c>
      <c r="H38" s="30">
        <f>G38*E38</f>
        <v>95.34</v>
      </c>
      <c r="I38" s="30"/>
      <c r="J38" s="30"/>
      <c r="K38" s="30"/>
      <c r="L38" s="32"/>
      <c r="M38" s="32"/>
      <c r="N38" s="32"/>
      <c r="O38" s="32"/>
      <c r="P38" s="91">
        <f>SUM(H38:O38)</f>
        <v>95.34</v>
      </c>
      <c r="Q38" s="23">
        <f>R38-'2026'!Q38</f>
        <v>4</v>
      </c>
      <c r="R38" s="33">
        <v>6</v>
      </c>
      <c r="T38" s="48">
        <v>47.67</v>
      </c>
    </row>
    <row r="39" spans="1:236">
      <c r="A39" s="4" t="s">
        <v>86</v>
      </c>
      <c r="B39" s="49" t="s">
        <v>87</v>
      </c>
      <c r="C39" s="28" t="s">
        <v>19</v>
      </c>
      <c r="D39" s="29">
        <v>5</v>
      </c>
      <c r="E39" s="29">
        <v>31.78</v>
      </c>
      <c r="F39" s="30">
        <v>1</v>
      </c>
      <c r="G39" s="20">
        <f>+D39*F39</f>
        <v>5</v>
      </c>
      <c r="H39" s="30">
        <f>G39*E39</f>
        <v>158.9</v>
      </c>
      <c r="I39" s="44">
        <f>+F39*-8</f>
        <v>-8</v>
      </c>
      <c r="J39" s="30"/>
      <c r="K39" s="30"/>
      <c r="L39" s="32"/>
      <c r="M39" s="32"/>
      <c r="N39" s="32"/>
      <c r="O39" s="32"/>
      <c r="P39" s="91">
        <f>SUM(H39:O39)</f>
        <v>150.9</v>
      </c>
      <c r="Q39" s="23">
        <f>R39-'2026'!Q39</f>
        <v>14.666666666666666</v>
      </c>
      <c r="R39" s="33">
        <v>22</v>
      </c>
      <c r="T39" s="48">
        <v>47.67</v>
      </c>
    </row>
    <row r="40" spans="1:236">
      <c r="A40" s="4" t="s">
        <v>88</v>
      </c>
      <c r="B40" s="27" t="s">
        <v>89</v>
      </c>
      <c r="C40" s="28" t="s">
        <v>19</v>
      </c>
      <c r="D40" s="29">
        <v>5</v>
      </c>
      <c r="E40" s="29">
        <v>34.67</v>
      </c>
      <c r="F40" s="30">
        <v>2</v>
      </c>
      <c r="G40" s="20">
        <f>+D40*F40</f>
        <v>10</v>
      </c>
      <c r="H40" s="30">
        <f>G40*E40</f>
        <v>346.70000000000005</v>
      </c>
      <c r="I40" s="44">
        <f>+F40*-8</f>
        <v>-16</v>
      </c>
      <c r="J40" s="30"/>
      <c r="K40" s="30"/>
      <c r="L40" s="32"/>
      <c r="M40" s="32"/>
      <c r="N40" s="32"/>
      <c r="O40" s="30"/>
      <c r="P40" s="91">
        <f>SUM(H40:O40)</f>
        <v>330.70000000000005</v>
      </c>
      <c r="Q40" s="23">
        <f>R40-'2026'!Q40</f>
        <v>20.001923076923077</v>
      </c>
      <c r="R40" s="33">
        <v>30</v>
      </c>
      <c r="T40" s="48">
        <v>52</v>
      </c>
    </row>
    <row r="41" spans="1:236">
      <c r="A41" s="50" t="s">
        <v>90</v>
      </c>
      <c r="B41" s="51" t="s">
        <v>91</v>
      </c>
      <c r="C41" s="52" t="s">
        <v>19</v>
      </c>
      <c r="D41" s="48">
        <v>5</v>
      </c>
      <c r="E41" s="29">
        <v>34.67</v>
      </c>
      <c r="F41" s="46">
        <v>4</v>
      </c>
      <c r="G41" s="19">
        <f>+D41*F41</f>
        <v>20</v>
      </c>
      <c r="H41" s="46">
        <f>G41*E41</f>
        <v>693.40000000000009</v>
      </c>
      <c r="I41" s="146">
        <f>+F41*-8</f>
        <v>-32</v>
      </c>
      <c r="J41" s="46"/>
      <c r="K41" s="46"/>
      <c r="L41" s="147"/>
      <c r="M41" s="147"/>
      <c r="N41" s="147"/>
      <c r="O41" s="46"/>
      <c r="P41" s="46">
        <f>SUM(H41:O41)</f>
        <v>661.40000000000009</v>
      </c>
      <c r="Q41" s="47">
        <f>R41-'2026'!Q41</f>
        <v>60.005769230769232</v>
      </c>
      <c r="R41" s="33">
        <v>90</v>
      </c>
      <c r="S41" s="55"/>
      <c r="T41" s="48">
        <v>52</v>
      </c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</row>
    <row r="42" spans="1:236">
      <c r="A42" s="50" t="s">
        <v>92</v>
      </c>
      <c r="B42" s="51" t="s">
        <v>93</v>
      </c>
      <c r="C42" s="52" t="s">
        <v>19</v>
      </c>
      <c r="D42" s="48">
        <v>5</v>
      </c>
      <c r="E42" s="48">
        <v>33.33</v>
      </c>
      <c r="F42" s="46">
        <v>8</v>
      </c>
      <c r="G42" s="19">
        <f>+D42*F42</f>
        <v>40</v>
      </c>
      <c r="H42" s="46">
        <f>G42*E42</f>
        <v>1333.1999999999998</v>
      </c>
      <c r="I42" s="146">
        <f>+F42*-8</f>
        <v>-64</v>
      </c>
      <c r="J42" s="46"/>
      <c r="K42" s="46"/>
      <c r="L42" s="153"/>
      <c r="M42" s="153"/>
      <c r="N42" s="153"/>
      <c r="O42" s="46"/>
      <c r="P42" s="144">
        <f>SUM(H42:O42)</f>
        <v>1269.1999999999998</v>
      </c>
      <c r="Q42" s="47">
        <f>R42-'2026'!Q42</f>
        <v>51.994799999999998</v>
      </c>
      <c r="R42" s="33">
        <v>78</v>
      </c>
      <c r="S42" s="55"/>
      <c r="T42" s="48">
        <v>50</v>
      </c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</row>
    <row r="43" spans="1:236">
      <c r="A43" s="50" t="s">
        <v>94</v>
      </c>
      <c r="B43" s="51" t="s">
        <v>95</v>
      </c>
      <c r="C43" s="52" t="s">
        <v>19</v>
      </c>
      <c r="D43" s="48">
        <v>5</v>
      </c>
      <c r="E43" s="29">
        <v>31.78</v>
      </c>
      <c r="F43" s="46">
        <v>12</v>
      </c>
      <c r="G43" s="19">
        <f>+D43*F43</f>
        <v>60</v>
      </c>
      <c r="H43" s="46">
        <f>G43*E43</f>
        <v>1906.8000000000002</v>
      </c>
      <c r="I43" s="146">
        <f>+F43*-8</f>
        <v>-96</v>
      </c>
      <c r="J43" s="46"/>
      <c r="K43" s="46"/>
      <c r="L43" s="147"/>
      <c r="M43" s="147"/>
      <c r="N43" s="147"/>
      <c r="O43" s="46"/>
      <c r="P43" s="144">
        <f>SUM(H43:O43)</f>
        <v>1810.8000000000002</v>
      </c>
      <c r="Q43" s="47">
        <f>R43-'2026'!Q43</f>
        <v>141.33333333333331</v>
      </c>
      <c r="R43" s="33">
        <v>212</v>
      </c>
      <c r="T43" s="48">
        <v>47.67</v>
      </c>
    </row>
    <row r="44" spans="1:236">
      <c r="A44" s="50" t="s">
        <v>96</v>
      </c>
      <c r="B44" s="51" t="s">
        <v>97</v>
      </c>
      <c r="C44" s="52" t="s">
        <v>19</v>
      </c>
      <c r="D44" s="48">
        <v>5</v>
      </c>
      <c r="E44" s="29">
        <v>31.78</v>
      </c>
      <c r="F44" s="46">
        <v>12</v>
      </c>
      <c r="G44" s="19">
        <f>+D44*F44</f>
        <v>60</v>
      </c>
      <c r="H44" s="46">
        <f>G44*E44</f>
        <v>1906.8000000000002</v>
      </c>
      <c r="I44" s="146">
        <f>+F44*-8</f>
        <v>-96</v>
      </c>
      <c r="J44" s="46"/>
      <c r="K44" s="46"/>
      <c r="L44" s="147"/>
      <c r="M44" s="147"/>
      <c r="N44" s="147"/>
      <c r="O44" s="46"/>
      <c r="P44" s="144">
        <f>SUM(H44:O44)</f>
        <v>1810.8000000000002</v>
      </c>
      <c r="Q44" s="47">
        <f>R44-'2026'!Q44</f>
        <v>141.33333333333331</v>
      </c>
      <c r="R44" s="33">
        <v>212</v>
      </c>
      <c r="T44" s="48">
        <v>47.67</v>
      </c>
    </row>
    <row r="45" spans="1:236">
      <c r="A45" s="50" t="s">
        <v>98</v>
      </c>
      <c r="B45" s="51" t="s">
        <v>99</v>
      </c>
      <c r="C45" s="52" t="s">
        <v>19</v>
      </c>
      <c r="D45" s="48">
        <v>5</v>
      </c>
      <c r="E45" s="29">
        <v>31.78</v>
      </c>
      <c r="F45" s="46">
        <v>12</v>
      </c>
      <c r="G45" s="19">
        <f>+D45*F45</f>
        <v>60</v>
      </c>
      <c r="H45" s="46">
        <f>G45*E45</f>
        <v>1906.8000000000002</v>
      </c>
      <c r="I45" s="146">
        <f>+F45*-8</f>
        <v>-96</v>
      </c>
      <c r="J45" s="46"/>
      <c r="K45" s="46"/>
      <c r="L45" s="147"/>
      <c r="M45" s="147"/>
      <c r="N45" s="147"/>
      <c r="O45" s="46"/>
      <c r="P45" s="144">
        <f>SUM(H45:O45)</f>
        <v>1810.8000000000002</v>
      </c>
      <c r="Q45" s="47">
        <f>R45-'2026'!Q45</f>
        <v>141.33333333333331</v>
      </c>
      <c r="R45" s="33">
        <v>212</v>
      </c>
      <c r="T45" s="48">
        <v>47.67</v>
      </c>
    </row>
    <row r="46" spans="1:236">
      <c r="A46" s="50" t="s">
        <v>100</v>
      </c>
      <c r="B46" s="51" t="s">
        <v>101</v>
      </c>
      <c r="C46" s="52" t="s">
        <v>19</v>
      </c>
      <c r="D46" s="48">
        <v>5</v>
      </c>
      <c r="E46" s="29">
        <v>31.78</v>
      </c>
      <c r="F46" s="46">
        <v>12</v>
      </c>
      <c r="G46" s="19">
        <f>+D46*F46</f>
        <v>60</v>
      </c>
      <c r="H46" s="46">
        <f>G46*E46</f>
        <v>1906.8000000000002</v>
      </c>
      <c r="I46" s="146">
        <f>+F46*-8</f>
        <v>-96</v>
      </c>
      <c r="J46" s="46"/>
      <c r="K46" s="46"/>
      <c r="L46" s="147"/>
      <c r="M46" s="147"/>
      <c r="N46" s="147"/>
      <c r="O46" s="46"/>
      <c r="P46" s="144">
        <f>SUM(H46:O46)</f>
        <v>1810.8000000000002</v>
      </c>
      <c r="Q46" s="47">
        <f>R46-'2026'!Q46</f>
        <v>141.33333333333331</v>
      </c>
      <c r="R46" s="33">
        <v>212</v>
      </c>
      <c r="T46" s="48">
        <v>47.67</v>
      </c>
    </row>
    <row r="47" spans="1:236">
      <c r="A47" s="50" t="s">
        <v>102</v>
      </c>
      <c r="B47" s="51" t="s">
        <v>103</v>
      </c>
      <c r="C47" s="52" t="s">
        <v>19</v>
      </c>
      <c r="D47" s="48">
        <v>5</v>
      </c>
      <c r="E47" s="29">
        <v>31.78</v>
      </c>
      <c r="F47" s="46">
        <v>11</v>
      </c>
      <c r="G47" s="19">
        <f>+D47*F47</f>
        <v>55</v>
      </c>
      <c r="H47" s="46">
        <f>G47*E47</f>
        <v>1747.9</v>
      </c>
      <c r="I47" s="146">
        <f>+F47*-8</f>
        <v>-88</v>
      </c>
      <c r="J47" s="46"/>
      <c r="K47" s="46"/>
      <c r="L47" s="147"/>
      <c r="M47" s="147"/>
      <c r="N47" s="147"/>
      <c r="O47" s="46"/>
      <c r="P47" s="144">
        <f>SUM(H47:O47)</f>
        <v>1659.9</v>
      </c>
      <c r="Q47" s="47">
        <f>R47-'2026'!Q47</f>
        <v>141.33333333333331</v>
      </c>
      <c r="R47" s="33">
        <v>212</v>
      </c>
      <c r="T47" s="48">
        <v>47.67</v>
      </c>
    </row>
    <row r="48" spans="1:236">
      <c r="A48" s="50" t="s">
        <v>104</v>
      </c>
      <c r="B48" s="51" t="s">
        <v>105</v>
      </c>
      <c r="C48" s="52" t="s">
        <v>19</v>
      </c>
      <c r="D48" s="48">
        <v>5</v>
      </c>
      <c r="E48" s="29">
        <v>31.78</v>
      </c>
      <c r="F48" s="46">
        <v>10</v>
      </c>
      <c r="G48" s="19">
        <f>+D48*F48</f>
        <v>50</v>
      </c>
      <c r="H48" s="46">
        <f>G48*E48</f>
        <v>1589</v>
      </c>
      <c r="I48" s="146">
        <f>+F48*-8</f>
        <v>-80</v>
      </c>
      <c r="J48" s="46"/>
      <c r="K48" s="46"/>
      <c r="L48" s="147"/>
      <c r="M48" s="147"/>
      <c r="N48" s="147"/>
      <c r="O48" s="46"/>
      <c r="P48" s="144">
        <f>SUM(H48:O48)</f>
        <v>1509</v>
      </c>
      <c r="Q48" s="47">
        <f>R48-'2026'!Q48</f>
        <v>141.33333333333331</v>
      </c>
      <c r="R48" s="33">
        <v>212</v>
      </c>
      <c r="T48" s="48">
        <v>47.67</v>
      </c>
    </row>
    <row r="49" spans="1:236">
      <c r="A49" s="50" t="s">
        <v>106</v>
      </c>
      <c r="B49" s="51" t="s">
        <v>107</v>
      </c>
      <c r="C49" s="52" t="s">
        <v>19</v>
      </c>
      <c r="D49" s="48">
        <v>5</v>
      </c>
      <c r="E49" s="29">
        <v>31.78</v>
      </c>
      <c r="F49" s="46">
        <v>5</v>
      </c>
      <c r="G49" s="19">
        <f>+D49*F49</f>
        <v>25</v>
      </c>
      <c r="H49" s="46">
        <f>G49*E49</f>
        <v>794.5</v>
      </c>
      <c r="I49" s="146">
        <f>+F49*-8</f>
        <v>-40</v>
      </c>
      <c r="J49" s="46"/>
      <c r="K49" s="46"/>
      <c r="L49" s="147"/>
      <c r="M49" s="147"/>
      <c r="N49" s="147"/>
      <c r="O49" s="46"/>
      <c r="P49" s="144">
        <f>SUM(H49:O49)</f>
        <v>754.5</v>
      </c>
      <c r="Q49" s="47">
        <f>R49-'2026'!Q49</f>
        <v>141.33333333333331</v>
      </c>
      <c r="R49" s="33">
        <v>212</v>
      </c>
      <c r="T49" s="48">
        <v>47.67</v>
      </c>
    </row>
    <row r="50" spans="1:236">
      <c r="A50" s="50" t="s">
        <v>108</v>
      </c>
      <c r="B50" s="51" t="s">
        <v>109</v>
      </c>
      <c r="C50" s="52" t="s">
        <v>19</v>
      </c>
      <c r="D50" s="48">
        <v>5</v>
      </c>
      <c r="E50" s="29">
        <v>31.78</v>
      </c>
      <c r="F50" s="46">
        <v>12</v>
      </c>
      <c r="G50" s="19">
        <f>+D50*F50</f>
        <v>60</v>
      </c>
      <c r="H50" s="46">
        <f>G50*E50</f>
        <v>1906.8000000000002</v>
      </c>
      <c r="I50" s="146">
        <f>+F50*-8</f>
        <v>-96</v>
      </c>
      <c r="J50" s="46"/>
      <c r="K50" s="46"/>
      <c r="L50" s="147"/>
      <c r="M50" s="147"/>
      <c r="N50" s="147"/>
      <c r="O50" s="46"/>
      <c r="P50" s="144">
        <f>SUM(H50:O50)</f>
        <v>1810.8000000000002</v>
      </c>
      <c r="Q50" s="47">
        <f>R50-'2026'!Q50</f>
        <v>141.33333333333331</v>
      </c>
      <c r="R50" s="33">
        <v>212</v>
      </c>
      <c r="T50" s="48">
        <v>47.67</v>
      </c>
    </row>
    <row r="51" spans="1:236">
      <c r="A51" s="50" t="s">
        <v>110</v>
      </c>
      <c r="B51" s="51" t="s">
        <v>111</v>
      </c>
      <c r="C51" s="52" t="s">
        <v>19</v>
      </c>
      <c r="D51" s="48">
        <v>5</v>
      </c>
      <c r="E51" s="29">
        <v>31.78</v>
      </c>
      <c r="F51" s="46">
        <v>12</v>
      </c>
      <c r="G51" s="19">
        <f>+D51*F51</f>
        <v>60</v>
      </c>
      <c r="H51" s="46">
        <f>G51*E51</f>
        <v>1906.8000000000002</v>
      </c>
      <c r="I51" s="146">
        <f>+F51*-8</f>
        <v>-96</v>
      </c>
      <c r="J51" s="46"/>
      <c r="K51" s="46"/>
      <c r="L51" s="147"/>
      <c r="M51" s="147"/>
      <c r="N51" s="147"/>
      <c r="O51" s="46"/>
      <c r="P51" s="144">
        <f>SUM(H51:O51)</f>
        <v>1810.8000000000002</v>
      </c>
      <c r="Q51" s="47">
        <f>R51-'2026'!Q51</f>
        <v>66.666666666666671</v>
      </c>
      <c r="R51" s="33">
        <v>100</v>
      </c>
      <c r="S51" s="55"/>
      <c r="T51" s="48">
        <v>47.67</v>
      </c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</row>
    <row r="52" spans="1:236">
      <c r="A52" s="4" t="s">
        <v>112</v>
      </c>
      <c r="B52" s="27" t="s">
        <v>113</v>
      </c>
      <c r="C52" s="28" t="s">
        <v>19</v>
      </c>
      <c r="D52" s="29">
        <v>5</v>
      </c>
      <c r="E52" s="29">
        <v>31.78</v>
      </c>
      <c r="F52" s="30">
        <v>19</v>
      </c>
      <c r="G52" s="20">
        <f>+D52*F52</f>
        <v>95</v>
      </c>
      <c r="H52" s="30">
        <f>G52*E52</f>
        <v>3019.1</v>
      </c>
      <c r="I52" s="44">
        <f>+F52*-8</f>
        <v>-152</v>
      </c>
      <c r="J52" s="30"/>
      <c r="K52" s="30"/>
      <c r="L52" s="32"/>
      <c r="M52" s="32"/>
      <c r="N52" s="32"/>
      <c r="O52" s="30"/>
      <c r="P52" s="91">
        <f>SUM(H52:O52)</f>
        <v>2867.1</v>
      </c>
      <c r="Q52" s="23">
        <f>R52-'2026'!Q52</f>
        <v>86.666666666666657</v>
      </c>
      <c r="R52" s="33">
        <v>130</v>
      </c>
      <c r="S52" s="58"/>
      <c r="T52" s="48">
        <v>47.67</v>
      </c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</row>
    <row r="53" spans="1:236">
      <c r="B53" s="27" t="s">
        <v>113</v>
      </c>
      <c r="C53" s="28" t="s">
        <v>19</v>
      </c>
      <c r="D53" s="29">
        <v>5</v>
      </c>
      <c r="E53" s="29">
        <v>31.78</v>
      </c>
      <c r="F53" s="30">
        <v>9</v>
      </c>
      <c r="G53" s="20">
        <f>+D53*F53</f>
        <v>45</v>
      </c>
      <c r="H53" s="30"/>
      <c r="I53" s="30"/>
      <c r="J53" s="30">
        <f>+E53*G53</f>
        <v>1430.1000000000001</v>
      </c>
      <c r="K53" s="44">
        <f>+F53*-8</f>
        <v>-72</v>
      </c>
      <c r="L53" s="32"/>
      <c r="M53" s="32"/>
      <c r="N53" s="32"/>
      <c r="O53" s="30"/>
      <c r="P53" s="91">
        <f>SUM(H53:O53)</f>
        <v>1358.1000000000001</v>
      </c>
      <c r="Q53" s="23">
        <f>R53-'2026'!Q53</f>
        <v>0</v>
      </c>
      <c r="R53" s="33"/>
      <c r="S53" s="58"/>
      <c r="T53" s="48">
        <v>47.67</v>
      </c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</row>
    <row r="54" spans="1:236">
      <c r="A54" s="4" t="s">
        <v>114</v>
      </c>
      <c r="B54" s="27" t="s">
        <v>115</v>
      </c>
      <c r="C54" s="28" t="s">
        <v>19</v>
      </c>
      <c r="D54" s="29">
        <v>5</v>
      </c>
      <c r="E54" s="29">
        <v>31.78</v>
      </c>
      <c r="F54" s="30">
        <v>16</v>
      </c>
      <c r="G54" s="20">
        <f>+D54*F54</f>
        <v>80</v>
      </c>
      <c r="H54" s="30">
        <f>G54*E54</f>
        <v>2542.4</v>
      </c>
      <c r="I54" s="44">
        <f>+F54*-8</f>
        <v>-128</v>
      </c>
      <c r="J54" s="30"/>
      <c r="K54" s="30"/>
      <c r="L54" s="32"/>
      <c r="M54" s="32"/>
      <c r="N54" s="32"/>
      <c r="O54" s="30"/>
      <c r="P54" s="91">
        <f>SUM(H54:O54)</f>
        <v>2414.4</v>
      </c>
      <c r="Q54" s="23">
        <f>R54-'2026'!Q54</f>
        <v>86.666666666666657</v>
      </c>
      <c r="R54" s="33">
        <v>130</v>
      </c>
      <c r="S54" s="58"/>
      <c r="T54" s="48">
        <v>47.67</v>
      </c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</row>
    <row r="55" spans="1:236">
      <c r="B55" s="27" t="s">
        <v>115</v>
      </c>
      <c r="C55" s="28" t="s">
        <v>19</v>
      </c>
      <c r="D55" s="29">
        <v>5</v>
      </c>
      <c r="E55" s="29">
        <v>31.78</v>
      </c>
      <c r="F55" s="30">
        <v>8</v>
      </c>
      <c r="G55" s="20">
        <f>+D55*F55</f>
        <v>40</v>
      </c>
      <c r="H55" s="30"/>
      <c r="I55" s="30"/>
      <c r="J55" s="30">
        <f>+E55*G55</f>
        <v>1271.2</v>
      </c>
      <c r="K55" s="44">
        <f>+F55*-8</f>
        <v>-64</v>
      </c>
      <c r="L55" s="32"/>
      <c r="M55" s="32"/>
      <c r="N55" s="32"/>
      <c r="O55" s="30"/>
      <c r="P55" s="91">
        <f>SUM(H55:O55)</f>
        <v>1207.2</v>
      </c>
      <c r="Q55" s="23">
        <f>R55-'2026'!Q55</f>
        <v>0</v>
      </c>
      <c r="R55" s="33"/>
      <c r="S55" s="58"/>
      <c r="T55" s="48">
        <v>47.67</v>
      </c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</row>
    <row r="56" spans="1:236">
      <c r="A56" s="4" t="s">
        <v>116</v>
      </c>
      <c r="B56" s="27" t="s">
        <v>117</v>
      </c>
      <c r="C56" s="28" t="s">
        <v>19</v>
      </c>
      <c r="D56" s="29">
        <v>5</v>
      </c>
      <c r="E56" s="29">
        <v>31.78</v>
      </c>
      <c r="F56" s="30">
        <v>12</v>
      </c>
      <c r="G56" s="20">
        <f>+D56*F56</f>
        <v>60</v>
      </c>
      <c r="H56" s="30">
        <f>G56*E56</f>
        <v>1906.8000000000002</v>
      </c>
      <c r="I56" s="44">
        <f>+F56*-8</f>
        <v>-96</v>
      </c>
      <c r="J56" s="30"/>
      <c r="K56" s="30"/>
      <c r="L56" s="30"/>
      <c r="M56" s="32"/>
      <c r="N56" s="32"/>
      <c r="O56" s="30"/>
      <c r="P56" s="91">
        <f>SUM(H56:O56)</f>
        <v>1810.8000000000002</v>
      </c>
      <c r="Q56" s="23">
        <f>R56-'2026'!Q56</f>
        <v>86.666666666666657</v>
      </c>
      <c r="R56" s="33">
        <v>130</v>
      </c>
      <c r="T56" s="29">
        <v>47.67</v>
      </c>
    </row>
    <row r="57" spans="1:236">
      <c r="B57" s="27" t="s">
        <v>117</v>
      </c>
      <c r="C57" s="28" t="s">
        <v>19</v>
      </c>
      <c r="D57" s="29">
        <v>5</v>
      </c>
      <c r="E57" s="29">
        <v>31.78</v>
      </c>
      <c r="F57" s="30">
        <v>8</v>
      </c>
      <c r="G57" s="20">
        <f>+D57*F57</f>
        <v>40</v>
      </c>
      <c r="H57" s="30"/>
      <c r="I57" s="30"/>
      <c r="J57" s="30">
        <f>+E57*G57</f>
        <v>1271.2</v>
      </c>
      <c r="K57" s="44">
        <f>+F57*-8</f>
        <v>-64</v>
      </c>
      <c r="L57" s="32"/>
      <c r="M57" s="32"/>
      <c r="N57" s="32"/>
      <c r="O57" s="30"/>
      <c r="P57" s="91">
        <f>SUM(H57:O57)</f>
        <v>1207.2</v>
      </c>
      <c r="Q57" s="23">
        <f>R57-'2026'!Q57</f>
        <v>0</v>
      </c>
      <c r="R57" s="33"/>
      <c r="T57" s="29">
        <v>47.67</v>
      </c>
    </row>
    <row r="58" spans="1:236">
      <c r="A58" s="4" t="s">
        <v>118</v>
      </c>
      <c r="B58" s="27" t="s">
        <v>119</v>
      </c>
      <c r="C58" s="28" t="s">
        <v>19</v>
      </c>
      <c r="D58" s="29">
        <v>5</v>
      </c>
      <c r="E58" s="29">
        <v>31.78</v>
      </c>
      <c r="F58" s="30">
        <v>18</v>
      </c>
      <c r="G58" s="20">
        <f>+D58*F58</f>
        <v>90</v>
      </c>
      <c r="H58" s="30">
        <f>G58*E58</f>
        <v>2860.2000000000003</v>
      </c>
      <c r="I58" s="44">
        <f>+F58*-8</f>
        <v>-144</v>
      </c>
      <c r="J58" s="30"/>
      <c r="K58" s="30"/>
      <c r="L58" s="30"/>
      <c r="M58" s="32"/>
      <c r="N58" s="32"/>
      <c r="O58" s="30"/>
      <c r="P58" s="91">
        <f>SUM(H58:O58)</f>
        <v>2716.2000000000003</v>
      </c>
      <c r="Q58" s="23">
        <f>R58-'2026'!Q58</f>
        <v>133.33333333333334</v>
      </c>
      <c r="R58" s="33">
        <v>200</v>
      </c>
      <c r="T58" s="29">
        <v>47.67</v>
      </c>
    </row>
    <row r="59" spans="1:236">
      <c r="B59" s="27" t="s">
        <v>119</v>
      </c>
      <c r="C59" s="28" t="s">
        <v>19</v>
      </c>
      <c r="D59" s="29">
        <v>5</v>
      </c>
      <c r="E59" s="29">
        <v>31.78</v>
      </c>
      <c r="F59" s="30">
        <v>8</v>
      </c>
      <c r="G59" s="20">
        <f>+D59*F59</f>
        <v>40</v>
      </c>
      <c r="H59" s="30"/>
      <c r="I59" s="30"/>
      <c r="J59" s="30">
        <f>+E59*G59</f>
        <v>1271.2</v>
      </c>
      <c r="K59" s="44">
        <f>+F59*-8</f>
        <v>-64</v>
      </c>
      <c r="L59" s="32"/>
      <c r="M59" s="32"/>
      <c r="N59" s="32"/>
      <c r="O59" s="30"/>
      <c r="P59" s="91">
        <f>SUM(H59:O59)</f>
        <v>1207.2</v>
      </c>
      <c r="Q59" s="23">
        <f>R59-'2026'!Q59</f>
        <v>0</v>
      </c>
      <c r="R59" s="33"/>
      <c r="T59" s="29">
        <v>47.67</v>
      </c>
    </row>
    <row r="60" spans="1:236">
      <c r="A60" s="4" t="s">
        <v>120</v>
      </c>
      <c r="B60" s="27" t="s">
        <v>121</v>
      </c>
      <c r="C60" s="28" t="s">
        <v>19</v>
      </c>
      <c r="D60" s="29">
        <v>5</v>
      </c>
      <c r="E60" s="29">
        <v>31.78</v>
      </c>
      <c r="F60" s="30">
        <v>10</v>
      </c>
      <c r="G60" s="20">
        <f>+D60*F60</f>
        <v>50</v>
      </c>
      <c r="H60" s="30">
        <f>G60*E60</f>
        <v>1589</v>
      </c>
      <c r="I60" s="44">
        <f>+F60*-8</f>
        <v>-80</v>
      </c>
      <c r="J60" s="30"/>
      <c r="K60" s="30"/>
      <c r="L60" s="30"/>
      <c r="M60" s="32"/>
      <c r="N60" s="32"/>
      <c r="O60" s="30"/>
      <c r="P60" s="91">
        <f>SUM(H60:O60)</f>
        <v>1509</v>
      </c>
      <c r="Q60" s="23">
        <f>R60-'2026'!Q60</f>
        <v>100</v>
      </c>
      <c r="R60" s="33">
        <v>150</v>
      </c>
      <c r="T60" s="29">
        <v>47.67</v>
      </c>
    </row>
    <row r="61" spans="1:236">
      <c r="A61" s="4" t="s">
        <v>122</v>
      </c>
      <c r="B61" s="27" t="s">
        <v>123</v>
      </c>
      <c r="C61" s="28" t="s">
        <v>19</v>
      </c>
      <c r="D61" s="29">
        <v>5</v>
      </c>
      <c r="E61" s="29">
        <v>31.78</v>
      </c>
      <c r="F61" s="30">
        <v>18</v>
      </c>
      <c r="G61" s="20">
        <f>+D61*F61</f>
        <v>90</v>
      </c>
      <c r="H61" s="30">
        <f>G61*E61</f>
        <v>2860.2000000000003</v>
      </c>
      <c r="I61" s="44">
        <f>+F61*-8</f>
        <v>-144</v>
      </c>
      <c r="J61" s="30"/>
      <c r="K61" s="30"/>
      <c r="L61" s="30"/>
      <c r="M61" s="32"/>
      <c r="N61" s="32"/>
      <c r="O61" s="30"/>
      <c r="P61" s="91">
        <f>SUM(H61:O61)</f>
        <v>2716.2000000000003</v>
      </c>
      <c r="Q61" s="23">
        <f>R61-'2026'!Q61</f>
        <v>146.66666666666669</v>
      </c>
      <c r="R61" s="33">
        <v>220</v>
      </c>
      <c r="T61" s="29">
        <v>47.67</v>
      </c>
    </row>
    <row r="62" spans="1:236">
      <c r="B62" s="27" t="s">
        <v>123</v>
      </c>
      <c r="C62" s="28" t="s">
        <v>19</v>
      </c>
      <c r="D62" s="29">
        <v>5</v>
      </c>
      <c r="E62" s="29">
        <v>31.78</v>
      </c>
      <c r="F62" s="30">
        <v>8</v>
      </c>
      <c r="G62" s="20">
        <f>+D62*F62</f>
        <v>40</v>
      </c>
      <c r="H62" s="30"/>
      <c r="I62" s="30"/>
      <c r="J62" s="30">
        <f>+E62*G62</f>
        <v>1271.2</v>
      </c>
      <c r="K62" s="44">
        <f>+F62*-8</f>
        <v>-64</v>
      </c>
      <c r="L62" s="32"/>
      <c r="M62" s="32"/>
      <c r="N62" s="32"/>
      <c r="O62" s="30"/>
      <c r="P62" s="91">
        <f>SUM(H62:O62)</f>
        <v>1207.2</v>
      </c>
      <c r="Q62" s="23">
        <f>R62-'2026'!Q62</f>
        <v>0</v>
      </c>
      <c r="R62" s="33"/>
      <c r="T62" s="29">
        <v>47.67</v>
      </c>
    </row>
    <row r="63" spans="1:236">
      <c r="A63" s="4" t="s">
        <v>124</v>
      </c>
      <c r="B63" s="27" t="s">
        <v>125</v>
      </c>
      <c r="C63" s="28" t="s">
        <v>19</v>
      </c>
      <c r="D63" s="29">
        <v>5</v>
      </c>
      <c r="E63" s="29">
        <v>31.78</v>
      </c>
      <c r="F63" s="30">
        <v>17</v>
      </c>
      <c r="G63" s="20">
        <f>+D63*F63</f>
        <v>85</v>
      </c>
      <c r="H63" s="30">
        <f>G63*E63</f>
        <v>2701.3</v>
      </c>
      <c r="I63" s="44">
        <f>+F63*-8</f>
        <v>-136</v>
      </c>
      <c r="J63" s="30"/>
      <c r="K63" s="30"/>
      <c r="L63" s="30"/>
      <c r="M63" s="32"/>
      <c r="N63" s="32"/>
      <c r="O63" s="30"/>
      <c r="P63" s="91">
        <f>SUM(H63:O63)</f>
        <v>2565.3000000000002</v>
      </c>
      <c r="Q63" s="23">
        <f>R63-'2026'!Q63</f>
        <v>133.33333333333334</v>
      </c>
      <c r="R63" s="33">
        <v>200</v>
      </c>
      <c r="T63" s="29">
        <v>47.67</v>
      </c>
    </row>
    <row r="64" spans="1:236">
      <c r="B64" s="27" t="s">
        <v>125</v>
      </c>
      <c r="C64" s="28" t="s">
        <v>19</v>
      </c>
      <c r="D64" s="29">
        <v>5</v>
      </c>
      <c r="E64" s="29">
        <v>31.78</v>
      </c>
      <c r="F64" s="30">
        <v>8</v>
      </c>
      <c r="G64" s="20">
        <f>+D64*F64</f>
        <v>40</v>
      </c>
      <c r="H64" s="30"/>
      <c r="I64" s="30"/>
      <c r="J64" s="30">
        <f>+E64*G64</f>
        <v>1271.2</v>
      </c>
      <c r="K64" s="44">
        <f>+F64*-8</f>
        <v>-64</v>
      </c>
      <c r="L64" s="32"/>
      <c r="M64" s="32"/>
      <c r="N64" s="32"/>
      <c r="O64" s="30"/>
      <c r="P64" s="91">
        <f>SUM(H64:O64)</f>
        <v>1207.2</v>
      </c>
      <c r="Q64" s="23">
        <f>R64-'2026'!Q64</f>
        <v>0</v>
      </c>
      <c r="R64" s="33"/>
      <c r="T64" s="29">
        <v>47.67</v>
      </c>
    </row>
    <row r="65" spans="1:236">
      <c r="A65" s="4" t="s">
        <v>126</v>
      </c>
      <c r="B65" s="27" t="s">
        <v>127</v>
      </c>
      <c r="C65" s="28" t="s">
        <v>19</v>
      </c>
      <c r="D65" s="29">
        <v>5</v>
      </c>
      <c r="E65" s="29">
        <v>31.78</v>
      </c>
      <c r="F65" s="30">
        <v>17</v>
      </c>
      <c r="G65" s="20">
        <f>+D65*F65</f>
        <v>85</v>
      </c>
      <c r="H65" s="30">
        <f>G65*E65</f>
        <v>2701.3</v>
      </c>
      <c r="I65" s="44">
        <f>+F65*-8</f>
        <v>-136</v>
      </c>
      <c r="J65" s="30"/>
      <c r="K65" s="30"/>
      <c r="L65" s="30"/>
      <c r="M65" s="32"/>
      <c r="N65" s="32"/>
      <c r="O65" s="30"/>
      <c r="P65" s="91">
        <f>SUM(H65:O65)</f>
        <v>2565.3000000000002</v>
      </c>
      <c r="Q65" s="23">
        <f>R65-'2026'!Q65</f>
        <v>133.33333333333334</v>
      </c>
      <c r="R65" s="33">
        <v>200</v>
      </c>
      <c r="T65" s="29">
        <v>47.67</v>
      </c>
    </row>
    <row r="66" spans="1:236">
      <c r="B66" s="27" t="s">
        <v>127</v>
      </c>
      <c r="C66" s="28" t="s">
        <v>19</v>
      </c>
      <c r="D66" s="29">
        <v>5</v>
      </c>
      <c r="E66" s="29">
        <v>31.78</v>
      </c>
      <c r="F66" s="30">
        <v>8</v>
      </c>
      <c r="G66" s="20">
        <f>+D66*F66</f>
        <v>40</v>
      </c>
      <c r="H66" s="30"/>
      <c r="I66" s="30"/>
      <c r="J66" s="30">
        <f>+E66*G66</f>
        <v>1271.2</v>
      </c>
      <c r="K66" s="44">
        <f>+F66*-8</f>
        <v>-64</v>
      </c>
      <c r="L66" s="32"/>
      <c r="M66" s="32"/>
      <c r="N66" s="32"/>
      <c r="O66" s="30"/>
      <c r="P66" s="91">
        <f>SUM(H66:O66)</f>
        <v>1207.2</v>
      </c>
      <c r="Q66" s="23">
        <f>R66-'2026'!Q66</f>
        <v>0</v>
      </c>
      <c r="R66" s="33"/>
      <c r="T66" s="29">
        <v>47.67</v>
      </c>
    </row>
    <row r="67" spans="1:236">
      <c r="A67" s="4" t="s">
        <v>128</v>
      </c>
      <c r="B67" s="27" t="s">
        <v>129</v>
      </c>
      <c r="C67" s="28" t="s">
        <v>19</v>
      </c>
      <c r="D67" s="29">
        <v>5</v>
      </c>
      <c r="E67" s="29">
        <v>31.78</v>
      </c>
      <c r="F67" s="30">
        <v>10</v>
      </c>
      <c r="G67" s="20">
        <f>+D67*F67</f>
        <v>50</v>
      </c>
      <c r="H67" s="30">
        <f>G67*E67</f>
        <v>1589</v>
      </c>
      <c r="I67" s="44">
        <f>+F67*-8</f>
        <v>-80</v>
      </c>
      <c r="J67" s="30"/>
      <c r="K67" s="30"/>
      <c r="L67" s="30"/>
      <c r="M67" s="32"/>
      <c r="N67" s="32"/>
      <c r="O67" s="30"/>
      <c r="P67" s="91">
        <f>SUM(H67:O67)</f>
        <v>1509</v>
      </c>
      <c r="Q67" s="23">
        <f>R67-'2026'!Q67</f>
        <v>100</v>
      </c>
      <c r="R67" s="33">
        <v>150</v>
      </c>
      <c r="T67" s="29">
        <v>47.67</v>
      </c>
    </row>
    <row r="68" spans="1:236">
      <c r="A68" s="4" t="s">
        <v>130</v>
      </c>
      <c r="B68" s="45" t="s">
        <v>131</v>
      </c>
      <c r="C68" s="28" t="s">
        <v>19</v>
      </c>
      <c r="D68" s="29">
        <v>5</v>
      </c>
      <c r="E68" s="29">
        <v>31.78</v>
      </c>
      <c r="F68" s="30">
        <v>15</v>
      </c>
      <c r="G68" s="20">
        <f>+D68*F68</f>
        <v>75</v>
      </c>
      <c r="H68" s="30">
        <f>G68*E68</f>
        <v>2383.5</v>
      </c>
      <c r="I68" s="44">
        <f>+F68*-8</f>
        <v>-120</v>
      </c>
      <c r="J68" s="30"/>
      <c r="K68" s="30"/>
      <c r="L68" s="30"/>
      <c r="M68" s="32"/>
      <c r="N68" s="32"/>
      <c r="O68" s="30"/>
      <c r="P68" s="91">
        <f>SUM(H68:O68)</f>
        <v>2263.5</v>
      </c>
      <c r="Q68" s="23">
        <f>R68-'2026'!Q68</f>
        <v>120</v>
      </c>
      <c r="R68" s="33">
        <v>180</v>
      </c>
      <c r="T68" s="29">
        <v>47.67</v>
      </c>
    </row>
    <row r="69" spans="1:236">
      <c r="A69" s="4" t="s">
        <v>132</v>
      </c>
      <c r="B69" s="45" t="s">
        <v>133</v>
      </c>
      <c r="C69" s="28" t="s">
        <v>19</v>
      </c>
      <c r="D69" s="29">
        <v>5</v>
      </c>
      <c r="E69" s="29">
        <v>31.78</v>
      </c>
      <c r="F69" s="30">
        <v>8</v>
      </c>
      <c r="G69" s="20">
        <f>+D69*F69</f>
        <v>40</v>
      </c>
      <c r="H69" s="30">
        <f>G69*E69</f>
        <v>1271.2</v>
      </c>
      <c r="I69" s="44">
        <f>+F69*-8</f>
        <v>-64</v>
      </c>
      <c r="J69" s="30"/>
      <c r="K69" s="30"/>
      <c r="L69" s="30"/>
      <c r="M69" s="32"/>
      <c r="N69" s="32"/>
      <c r="O69" s="30"/>
      <c r="P69" s="91">
        <f>SUM(H69:O69)</f>
        <v>1207.2</v>
      </c>
      <c r="Q69" s="23">
        <f>R69-'2026'!Q69</f>
        <v>40</v>
      </c>
      <c r="R69" s="33">
        <v>60</v>
      </c>
      <c r="T69" s="29">
        <v>47.67</v>
      </c>
    </row>
    <row r="70" spans="1:236">
      <c r="A70" s="4" t="s">
        <v>134</v>
      </c>
      <c r="B70" s="27" t="s">
        <v>135</v>
      </c>
      <c r="C70" s="28" t="s">
        <v>19</v>
      </c>
      <c r="D70" s="29">
        <v>5</v>
      </c>
      <c r="E70" s="29">
        <v>31.78</v>
      </c>
      <c r="F70" s="30">
        <v>20</v>
      </c>
      <c r="G70" s="20">
        <f>+D70*F70</f>
        <v>100</v>
      </c>
      <c r="H70" s="30">
        <f>G70*E70</f>
        <v>3178</v>
      </c>
      <c r="I70" s="44">
        <f>+F70*-8</f>
        <v>-160</v>
      </c>
      <c r="J70" s="30"/>
      <c r="K70" s="30"/>
      <c r="L70" s="30"/>
      <c r="M70" s="32"/>
      <c r="N70" s="32"/>
      <c r="O70" s="30"/>
      <c r="P70" s="91">
        <f>SUM(H70:O70)</f>
        <v>3018</v>
      </c>
      <c r="Q70" s="23">
        <f>R70-'2026'!Q70</f>
        <v>86.666666666666657</v>
      </c>
      <c r="R70" s="59">
        <v>130</v>
      </c>
      <c r="T70" s="29">
        <v>47.67</v>
      </c>
    </row>
    <row r="71" spans="1:236">
      <c r="B71" s="27" t="s">
        <v>135</v>
      </c>
      <c r="C71" s="28" t="s">
        <v>19</v>
      </c>
      <c r="D71" s="29">
        <v>5</v>
      </c>
      <c r="E71" s="29">
        <v>31.78</v>
      </c>
      <c r="F71" s="30">
        <v>8</v>
      </c>
      <c r="G71" s="20">
        <f>+D71*F71</f>
        <v>40</v>
      </c>
      <c r="H71" s="30"/>
      <c r="I71" s="30"/>
      <c r="J71" s="30">
        <f>+E71*G71</f>
        <v>1271.2</v>
      </c>
      <c r="K71" s="44">
        <f>+F71*-8</f>
        <v>-64</v>
      </c>
      <c r="L71" s="32"/>
      <c r="M71" s="32"/>
      <c r="N71" s="32"/>
      <c r="O71" s="30"/>
      <c r="P71" s="91">
        <f>SUM(H71:O71)</f>
        <v>1207.2</v>
      </c>
      <c r="Q71" s="23">
        <f>R71-'2026'!Q71</f>
        <v>0</v>
      </c>
      <c r="R71" s="59"/>
      <c r="T71" s="29">
        <v>47.67</v>
      </c>
      <c r="IA71" s="1"/>
      <c r="IB71" s="1"/>
    </row>
    <row r="72" spans="1:236">
      <c r="A72" s="4" t="s">
        <v>136</v>
      </c>
      <c r="B72" s="27" t="s">
        <v>137</v>
      </c>
      <c r="C72" s="28" t="s">
        <v>19</v>
      </c>
      <c r="D72" s="29">
        <v>5</v>
      </c>
      <c r="E72" s="29">
        <v>31.78</v>
      </c>
      <c r="F72" s="30">
        <v>18</v>
      </c>
      <c r="G72" s="20">
        <f>+D72*F72</f>
        <v>90</v>
      </c>
      <c r="H72" s="30">
        <f>G72*E72</f>
        <v>2860.2000000000003</v>
      </c>
      <c r="I72" s="44">
        <f>+F72*-8</f>
        <v>-144</v>
      </c>
      <c r="J72" s="30"/>
      <c r="K72" s="30"/>
      <c r="L72" s="32"/>
      <c r="M72" s="32"/>
      <c r="N72" s="32"/>
      <c r="O72" s="30"/>
      <c r="P72" s="91">
        <f>SUM(H72:O72)</f>
        <v>2716.2000000000003</v>
      </c>
      <c r="Q72" s="23">
        <f>R72-'2026'!Q72</f>
        <v>133.33333333333334</v>
      </c>
      <c r="R72" s="59">
        <v>200</v>
      </c>
      <c r="T72" s="29">
        <v>47.67</v>
      </c>
      <c r="IA72" s="1"/>
      <c r="IB72" s="1"/>
    </row>
    <row r="73" spans="1:236">
      <c r="B73" s="27" t="s">
        <v>137</v>
      </c>
      <c r="C73" s="28" t="s">
        <v>19</v>
      </c>
      <c r="D73" s="29">
        <v>5</v>
      </c>
      <c r="E73" s="29">
        <v>31.78</v>
      </c>
      <c r="F73" s="30">
        <v>8</v>
      </c>
      <c r="G73" s="20">
        <f>+D73*F73</f>
        <v>40</v>
      </c>
      <c r="H73" s="30"/>
      <c r="I73" s="30"/>
      <c r="J73" s="30">
        <f>+E73*G73</f>
        <v>1271.2</v>
      </c>
      <c r="K73" s="44">
        <f>+F73*-8</f>
        <v>-64</v>
      </c>
      <c r="L73" s="32"/>
      <c r="M73" s="32"/>
      <c r="N73" s="32"/>
      <c r="O73" s="30"/>
      <c r="P73" s="91">
        <f>SUM(H73:O73)</f>
        <v>1207.2</v>
      </c>
      <c r="Q73" s="23">
        <f>R73-'2026'!Q73</f>
        <v>0</v>
      </c>
      <c r="R73" s="59"/>
      <c r="T73" s="29">
        <v>47.67</v>
      </c>
      <c r="IA73" s="1"/>
      <c r="IB73" s="1"/>
    </row>
    <row r="74" spans="1:236">
      <c r="A74" s="4" t="s">
        <v>138</v>
      </c>
      <c r="B74" s="45" t="s">
        <v>139</v>
      </c>
      <c r="C74" s="28" t="s">
        <v>19</v>
      </c>
      <c r="D74" s="29">
        <v>5</v>
      </c>
      <c r="E74" s="29">
        <v>31.78</v>
      </c>
      <c r="F74" s="30">
        <v>17</v>
      </c>
      <c r="G74" s="20">
        <f>+D74*F74</f>
        <v>85</v>
      </c>
      <c r="H74" s="30">
        <f>G74*E74</f>
        <v>2701.3</v>
      </c>
      <c r="I74" s="44">
        <f>+F74*-8</f>
        <v>-136</v>
      </c>
      <c r="J74" s="30"/>
      <c r="K74" s="30"/>
      <c r="L74" s="32"/>
      <c r="M74" s="32"/>
      <c r="N74" s="32"/>
      <c r="O74" s="30"/>
      <c r="P74" s="91">
        <f>SUM(H74:O74)</f>
        <v>2565.3000000000002</v>
      </c>
      <c r="Q74" s="23">
        <f>R74-'2026'!Q74</f>
        <v>133.33333333333334</v>
      </c>
      <c r="R74" s="59">
        <v>200</v>
      </c>
      <c r="T74" s="29">
        <v>47.67</v>
      </c>
      <c r="IA74" s="1"/>
      <c r="IB74" s="1"/>
    </row>
    <row r="75" spans="1:236">
      <c r="B75" s="45" t="s">
        <v>139</v>
      </c>
      <c r="C75" s="28" t="s">
        <v>19</v>
      </c>
      <c r="D75" s="29">
        <v>5</v>
      </c>
      <c r="E75" s="29">
        <v>31.78</v>
      </c>
      <c r="F75" s="30">
        <v>8</v>
      </c>
      <c r="G75" s="20">
        <f>+D75*F75</f>
        <v>40</v>
      </c>
      <c r="H75" s="30"/>
      <c r="I75" s="30"/>
      <c r="J75" s="30">
        <f>+E75*G75</f>
        <v>1271.2</v>
      </c>
      <c r="K75" s="44">
        <f>+F75*-8</f>
        <v>-64</v>
      </c>
      <c r="L75" s="32"/>
      <c r="M75" s="32"/>
      <c r="N75" s="32"/>
      <c r="O75" s="30"/>
      <c r="P75" s="91">
        <f>SUM(H75:O75)</f>
        <v>1207.2</v>
      </c>
      <c r="Q75" s="23">
        <f>R75-'2026'!Q75</f>
        <v>0</v>
      </c>
      <c r="R75" s="59"/>
      <c r="T75" s="29">
        <v>47.67</v>
      </c>
      <c r="IA75" s="1"/>
      <c r="IB75" s="1"/>
    </row>
    <row r="76" spans="1:236">
      <c r="A76" s="4" t="s">
        <v>140</v>
      </c>
      <c r="B76" s="45" t="s">
        <v>141</v>
      </c>
      <c r="C76" s="28" t="s">
        <v>19</v>
      </c>
      <c r="D76" s="29">
        <v>5</v>
      </c>
      <c r="E76" s="29">
        <v>31.78</v>
      </c>
      <c r="F76" s="30">
        <v>16</v>
      </c>
      <c r="G76" s="20">
        <f>+D76*F76</f>
        <v>80</v>
      </c>
      <c r="H76" s="30">
        <f>G76*E76</f>
        <v>2542.4</v>
      </c>
      <c r="I76" s="44">
        <f>+F76*-8</f>
        <v>-128</v>
      </c>
      <c r="J76" s="30"/>
      <c r="K76" s="30"/>
      <c r="L76" s="32"/>
      <c r="M76" s="32"/>
      <c r="N76" s="32"/>
      <c r="O76" s="30"/>
      <c r="P76" s="91">
        <f>SUM(H76:O76)</f>
        <v>2414.4</v>
      </c>
      <c r="Q76" s="23">
        <f>R76-'2026'!Q76</f>
        <v>100</v>
      </c>
      <c r="R76" s="33">
        <v>150</v>
      </c>
      <c r="T76" s="29">
        <v>47.67</v>
      </c>
      <c r="IA76" s="1"/>
      <c r="IB76" s="1"/>
    </row>
    <row r="77" spans="1:236">
      <c r="B77" s="45" t="s">
        <v>141</v>
      </c>
      <c r="C77" s="28" t="s">
        <v>19</v>
      </c>
      <c r="D77" s="29">
        <v>5</v>
      </c>
      <c r="E77" s="29">
        <v>31.78</v>
      </c>
      <c r="F77" s="30">
        <v>8</v>
      </c>
      <c r="G77" s="20">
        <f>+D77*F77</f>
        <v>40</v>
      </c>
      <c r="H77" s="30"/>
      <c r="I77" s="30"/>
      <c r="J77" s="30">
        <f>+E77*G77</f>
        <v>1271.2</v>
      </c>
      <c r="K77" s="44">
        <f>+F77*-8</f>
        <v>-64</v>
      </c>
      <c r="L77" s="32"/>
      <c r="M77" s="32"/>
      <c r="N77" s="32"/>
      <c r="O77" s="30"/>
      <c r="P77" s="91">
        <f>SUM(H77:O77)</f>
        <v>1207.2</v>
      </c>
      <c r="Q77" s="23">
        <f>R77-'2026'!Q77</f>
        <v>0</v>
      </c>
      <c r="R77" s="33"/>
      <c r="T77" s="29">
        <v>47.67</v>
      </c>
      <c r="IA77" s="1"/>
      <c r="IB77" s="1"/>
    </row>
    <row r="78" spans="1:236">
      <c r="A78" s="4" t="s">
        <v>142</v>
      </c>
      <c r="B78" s="27" t="s">
        <v>143</v>
      </c>
      <c r="C78" s="28" t="s">
        <v>19</v>
      </c>
      <c r="D78" s="29">
        <v>5</v>
      </c>
      <c r="E78" s="29">
        <v>31.78</v>
      </c>
      <c r="F78" s="30">
        <v>15</v>
      </c>
      <c r="G78" s="20">
        <f>+D78*F78</f>
        <v>75</v>
      </c>
      <c r="H78" s="30">
        <f>G78*E78</f>
        <v>2383.5</v>
      </c>
      <c r="I78" s="44">
        <f>+F78*-8</f>
        <v>-120</v>
      </c>
      <c r="J78" s="30"/>
      <c r="K78" s="30"/>
      <c r="L78" s="32"/>
      <c r="M78" s="32"/>
      <c r="N78" s="32"/>
      <c r="O78" s="30"/>
      <c r="P78" s="91">
        <f>SUM(H78:O78)</f>
        <v>2263.5</v>
      </c>
      <c r="Q78" s="23">
        <f>R78-'2026'!Q78</f>
        <v>133.33333333333334</v>
      </c>
      <c r="R78" s="33">
        <v>200</v>
      </c>
      <c r="T78" s="29">
        <v>47.67</v>
      </c>
      <c r="IA78" s="1"/>
      <c r="IB78" s="1"/>
    </row>
    <row r="79" spans="1:236">
      <c r="B79" s="27" t="s">
        <v>143</v>
      </c>
      <c r="C79" s="28" t="s">
        <v>19</v>
      </c>
      <c r="D79" s="29">
        <v>5</v>
      </c>
      <c r="E79" s="29">
        <v>31.78</v>
      </c>
      <c r="F79" s="30">
        <v>8</v>
      </c>
      <c r="G79" s="20">
        <f>+D79*F79</f>
        <v>40</v>
      </c>
      <c r="H79" s="30"/>
      <c r="I79" s="30"/>
      <c r="J79" s="30">
        <f>+E79*G79</f>
        <v>1271.2</v>
      </c>
      <c r="K79" s="44">
        <f>+F79*-8</f>
        <v>-64</v>
      </c>
      <c r="L79" s="32"/>
      <c r="M79" s="32"/>
      <c r="N79" s="32"/>
      <c r="O79" s="30"/>
      <c r="P79" s="91">
        <f>SUM(H79:O79)</f>
        <v>1207.2</v>
      </c>
      <c r="Q79" s="23">
        <f>R79-'2026'!Q79</f>
        <v>0</v>
      </c>
      <c r="R79" s="33"/>
      <c r="T79" s="29">
        <v>47.67</v>
      </c>
      <c r="IA79" s="1"/>
      <c r="IB79" s="1"/>
    </row>
    <row r="80" spans="1:236">
      <c r="A80" s="4" t="s">
        <v>144</v>
      </c>
      <c r="B80" s="27" t="s">
        <v>145</v>
      </c>
      <c r="C80" s="28" t="s">
        <v>19</v>
      </c>
      <c r="D80" s="29">
        <v>5</v>
      </c>
      <c r="E80" s="29">
        <v>31.78</v>
      </c>
      <c r="F80" s="30">
        <v>7</v>
      </c>
      <c r="G80" s="20">
        <f>+D80*F80</f>
        <v>35</v>
      </c>
      <c r="H80" s="30">
        <f>G80*E80</f>
        <v>1112.3</v>
      </c>
      <c r="I80" s="44">
        <f>+F80*-8</f>
        <v>-56</v>
      </c>
      <c r="J80" s="30"/>
      <c r="K80" s="30"/>
      <c r="L80" s="32"/>
      <c r="M80" s="32"/>
      <c r="N80" s="32"/>
      <c r="O80" s="30"/>
      <c r="P80" s="91">
        <f>SUM(H80:O80)</f>
        <v>1056.3</v>
      </c>
      <c r="Q80" s="23">
        <f>R80-'2026'!Q80</f>
        <v>100</v>
      </c>
      <c r="R80" s="33">
        <v>150</v>
      </c>
      <c r="T80" s="29">
        <v>47.67</v>
      </c>
      <c r="IA80" s="1"/>
      <c r="IB80" s="1"/>
    </row>
    <row r="81" spans="1:236">
      <c r="A81" s="4" t="s">
        <v>146</v>
      </c>
      <c r="B81" s="27" t="s">
        <v>147</v>
      </c>
      <c r="C81" s="28" t="s">
        <v>19</v>
      </c>
      <c r="D81" s="29">
        <v>5</v>
      </c>
      <c r="E81" s="29">
        <v>31.78</v>
      </c>
      <c r="F81" s="30">
        <v>15</v>
      </c>
      <c r="G81" s="20">
        <f>+D81*F81</f>
        <v>75</v>
      </c>
      <c r="H81" s="30">
        <f>G81*E81</f>
        <v>2383.5</v>
      </c>
      <c r="I81" s="44">
        <f>+F81*-8</f>
        <v>-120</v>
      </c>
      <c r="J81" s="30"/>
      <c r="K81" s="30"/>
      <c r="L81" s="32"/>
      <c r="M81" s="32"/>
      <c r="N81" s="32"/>
      <c r="O81" s="30"/>
      <c r="P81" s="91">
        <f>SUM(H81:O81)</f>
        <v>2263.5</v>
      </c>
      <c r="Q81" s="23">
        <f>R81-'2026'!Q81</f>
        <v>120</v>
      </c>
      <c r="R81" s="33">
        <v>180</v>
      </c>
      <c r="T81" s="29">
        <v>47.67</v>
      </c>
      <c r="IA81" s="1"/>
      <c r="IB81" s="1"/>
    </row>
    <row r="82" spans="1:236">
      <c r="A82" s="2" t="s">
        <v>148</v>
      </c>
      <c r="B82" s="27" t="s">
        <v>149</v>
      </c>
      <c r="C82" s="28" t="s">
        <v>19</v>
      </c>
      <c r="D82" s="29">
        <v>5</v>
      </c>
      <c r="E82" s="29">
        <v>31.78</v>
      </c>
      <c r="F82" s="30">
        <v>3</v>
      </c>
      <c r="G82" s="20">
        <f>+D82*F82</f>
        <v>15</v>
      </c>
      <c r="H82" s="30">
        <f>G82*E82</f>
        <v>476.70000000000005</v>
      </c>
      <c r="I82" s="44">
        <f>+F82*-8</f>
        <v>-24</v>
      </c>
      <c r="J82" s="30"/>
      <c r="K82" s="30"/>
      <c r="L82" s="32"/>
      <c r="M82" s="32"/>
      <c r="N82" s="32"/>
      <c r="O82" s="30"/>
      <c r="P82" s="91">
        <f>SUM(H82:O82)</f>
        <v>452.70000000000005</v>
      </c>
      <c r="Q82" s="23">
        <f>R82-'2026'!Q82</f>
        <v>32</v>
      </c>
      <c r="R82" s="33">
        <v>48</v>
      </c>
      <c r="S82" s="40"/>
      <c r="T82" s="29">
        <v>47.67</v>
      </c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</row>
    <row r="83" spans="1:236">
      <c r="A83" s="2" t="s">
        <v>150</v>
      </c>
      <c r="B83" s="27" t="s">
        <v>151</v>
      </c>
      <c r="C83" s="28" t="s">
        <v>19</v>
      </c>
      <c r="D83" s="29">
        <v>5</v>
      </c>
      <c r="E83" s="29">
        <v>31.78</v>
      </c>
      <c r="F83" s="30">
        <v>4</v>
      </c>
      <c r="G83" s="20">
        <f>+D83*F83</f>
        <v>20</v>
      </c>
      <c r="H83" s="30">
        <f>G83*E83</f>
        <v>635.6</v>
      </c>
      <c r="I83" s="44">
        <f>+F83*-8</f>
        <v>-32</v>
      </c>
      <c r="J83" s="30"/>
      <c r="K83" s="30"/>
      <c r="L83" s="32"/>
      <c r="M83" s="32"/>
      <c r="N83" s="32"/>
      <c r="O83" s="30"/>
      <c r="P83" s="91">
        <f>SUM(H83:O83)</f>
        <v>603.6</v>
      </c>
      <c r="Q83" s="23">
        <f>R83-'2026'!Q83</f>
        <v>12</v>
      </c>
      <c r="R83" s="33">
        <v>18</v>
      </c>
      <c r="S83" s="40"/>
      <c r="T83" s="29">
        <v>47.67</v>
      </c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</row>
    <row r="84" spans="1:236">
      <c r="A84" s="4" t="s">
        <v>152</v>
      </c>
      <c r="B84" s="27" t="s">
        <v>153</v>
      </c>
      <c r="C84" s="28" t="s">
        <v>19</v>
      </c>
      <c r="D84" s="29">
        <v>5</v>
      </c>
      <c r="E84" s="29">
        <v>31.78</v>
      </c>
      <c r="F84" s="30">
        <v>2</v>
      </c>
      <c r="G84" s="20">
        <f>+D84*F84</f>
        <v>10</v>
      </c>
      <c r="H84" s="30">
        <f>G84*E84</f>
        <v>317.8</v>
      </c>
      <c r="I84" s="44">
        <f>+F84*-8</f>
        <v>-16</v>
      </c>
      <c r="J84" s="30"/>
      <c r="K84" s="30"/>
      <c r="L84" s="32"/>
      <c r="M84" s="32"/>
      <c r="N84" s="32"/>
      <c r="O84" s="30"/>
      <c r="P84" s="91">
        <f>SUM(H84:O84)</f>
        <v>301.8</v>
      </c>
      <c r="Q84" s="23">
        <f>R84-'2026'!Q84</f>
        <v>16</v>
      </c>
      <c r="R84" s="33">
        <v>24</v>
      </c>
      <c r="T84" s="29">
        <v>47.67</v>
      </c>
      <c r="IA84" s="1"/>
      <c r="IB84" s="1"/>
    </row>
    <row r="85" spans="1:236">
      <c r="A85" s="4" t="s">
        <v>154</v>
      </c>
      <c r="B85" s="27" t="s">
        <v>155</v>
      </c>
      <c r="C85" s="28" t="s">
        <v>19</v>
      </c>
      <c r="D85" s="29">
        <v>5</v>
      </c>
      <c r="E85" s="29">
        <v>31.78</v>
      </c>
      <c r="F85" s="30">
        <v>2</v>
      </c>
      <c r="G85" s="20">
        <f>+D85*F85</f>
        <v>10</v>
      </c>
      <c r="H85" s="30">
        <f>G85*E85</f>
        <v>317.8</v>
      </c>
      <c r="I85" s="44">
        <f>+F85*-8</f>
        <v>-16</v>
      </c>
      <c r="J85" s="30"/>
      <c r="K85" s="30"/>
      <c r="L85" s="32"/>
      <c r="M85" s="32"/>
      <c r="N85" s="32"/>
      <c r="O85" s="30"/>
      <c r="P85" s="91">
        <f>SUM(H85:O85)</f>
        <v>301.8</v>
      </c>
      <c r="Q85" s="23">
        <f>R85-'2026'!Q85</f>
        <v>100</v>
      </c>
      <c r="R85" s="33">
        <v>150</v>
      </c>
      <c r="T85" s="29">
        <v>47.67</v>
      </c>
      <c r="IA85" s="1"/>
      <c r="IB85" s="1"/>
    </row>
    <row r="86" spans="1:236">
      <c r="A86" s="4" t="s">
        <v>156</v>
      </c>
      <c r="B86" s="27" t="s">
        <v>157</v>
      </c>
      <c r="C86" s="28" t="s">
        <v>19</v>
      </c>
      <c r="D86" s="29">
        <v>5</v>
      </c>
      <c r="E86" s="29">
        <v>31.78</v>
      </c>
      <c r="F86" s="30">
        <v>3</v>
      </c>
      <c r="G86" s="20">
        <f>+D86*F86</f>
        <v>15</v>
      </c>
      <c r="H86" s="30">
        <f>G86*E86</f>
        <v>476.70000000000005</v>
      </c>
      <c r="I86" s="44">
        <f>+F86*-8</f>
        <v>-24</v>
      </c>
      <c r="J86" s="30"/>
      <c r="K86" s="30"/>
      <c r="L86" s="32"/>
      <c r="M86" s="32"/>
      <c r="N86" s="32"/>
      <c r="O86" s="30"/>
      <c r="P86" s="91">
        <f>SUM(H86:O86)</f>
        <v>452.70000000000005</v>
      </c>
      <c r="Q86" s="23">
        <f>R86-'2026'!Q86</f>
        <v>13.333333333333332</v>
      </c>
      <c r="R86" s="33">
        <v>20</v>
      </c>
      <c r="T86" s="29">
        <v>47.67</v>
      </c>
    </row>
    <row r="87" spans="1:236">
      <c r="A87" s="4" t="s">
        <v>158</v>
      </c>
      <c r="B87" s="27" t="s">
        <v>159</v>
      </c>
      <c r="C87" s="28" t="s">
        <v>19</v>
      </c>
      <c r="D87" s="29">
        <v>5</v>
      </c>
      <c r="E87" s="29">
        <v>31.78</v>
      </c>
      <c r="F87" s="30">
        <v>3</v>
      </c>
      <c r="G87" s="20">
        <f>+D87*F87</f>
        <v>15</v>
      </c>
      <c r="H87" s="30">
        <f>G87*E87</f>
        <v>476.70000000000005</v>
      </c>
      <c r="I87" s="44">
        <f>+F87*-8</f>
        <v>-24</v>
      </c>
      <c r="J87" s="30"/>
      <c r="K87" s="30"/>
      <c r="L87" s="32"/>
      <c r="M87" s="32"/>
      <c r="N87" s="32"/>
      <c r="O87" s="30"/>
      <c r="P87" s="91">
        <f>SUM(H87:O87)</f>
        <v>452.70000000000005</v>
      </c>
      <c r="Q87" s="23">
        <f>R87-'2026'!Q87</f>
        <v>12</v>
      </c>
      <c r="R87" s="33">
        <v>18</v>
      </c>
      <c r="T87" s="29">
        <v>47.67</v>
      </c>
    </row>
    <row r="88" spans="1:236">
      <c r="A88" s="4" t="s">
        <v>160</v>
      </c>
      <c r="B88" s="27" t="s">
        <v>161</v>
      </c>
      <c r="C88" s="28" t="s">
        <v>19</v>
      </c>
      <c r="D88" s="29">
        <v>5</v>
      </c>
      <c r="E88" s="29">
        <v>34.67</v>
      </c>
      <c r="F88" s="30">
        <v>3</v>
      </c>
      <c r="G88" s="20">
        <f>+D88*F88</f>
        <v>15</v>
      </c>
      <c r="H88" s="30">
        <f>G88*E88</f>
        <v>520.05000000000007</v>
      </c>
      <c r="I88" s="44">
        <f>+F88*-8</f>
        <v>-24</v>
      </c>
      <c r="J88" s="30"/>
      <c r="K88" s="30"/>
      <c r="L88" s="32"/>
      <c r="M88" s="32"/>
      <c r="N88" s="32"/>
      <c r="O88" s="30"/>
      <c r="P88" s="91">
        <f>SUM(H88:O88)</f>
        <v>496.05000000000007</v>
      </c>
      <c r="Q88" s="23">
        <f>R88-'2026'!Q88</f>
        <v>30.002884615384616</v>
      </c>
      <c r="R88" s="33">
        <v>45</v>
      </c>
      <c r="T88" s="29">
        <v>52</v>
      </c>
      <c r="IA88" s="1"/>
      <c r="IB88" s="1"/>
    </row>
    <row r="89" spans="1:236">
      <c r="A89" s="50" t="s">
        <v>162</v>
      </c>
      <c r="B89" s="51" t="s">
        <v>163</v>
      </c>
      <c r="C89" s="52" t="s">
        <v>19</v>
      </c>
      <c r="D89" s="48">
        <v>5</v>
      </c>
      <c r="E89" s="29">
        <v>34.67</v>
      </c>
      <c r="F89" s="46">
        <v>5</v>
      </c>
      <c r="G89" s="19">
        <f>+D89*F89</f>
        <v>25</v>
      </c>
      <c r="H89" s="46">
        <f>G89*E89</f>
        <v>866.75</v>
      </c>
      <c r="I89" s="146">
        <f>+F89*-8</f>
        <v>-40</v>
      </c>
      <c r="J89" s="46"/>
      <c r="K89" s="46"/>
      <c r="L89" s="147"/>
      <c r="M89" s="147"/>
      <c r="N89" s="147"/>
      <c r="O89" s="46"/>
      <c r="P89" s="144">
        <f>SUM(H89:O89)</f>
        <v>826.75</v>
      </c>
      <c r="Q89" s="47">
        <f>R89-'2026'!Q89</f>
        <v>48.004615384615391</v>
      </c>
      <c r="R89" s="33">
        <v>72</v>
      </c>
      <c r="S89" s="137"/>
      <c r="T89" s="48">
        <v>52</v>
      </c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37"/>
      <c r="FO89" s="137"/>
      <c r="FP89" s="137"/>
      <c r="FQ89" s="137"/>
      <c r="FR89" s="137"/>
      <c r="FS89" s="137"/>
      <c r="FT89" s="137"/>
      <c r="FU89" s="137"/>
      <c r="FV89" s="137"/>
      <c r="FW89" s="137"/>
      <c r="FX89" s="137"/>
      <c r="FY89" s="137"/>
      <c r="FZ89" s="137"/>
      <c r="GA89" s="137"/>
      <c r="GB89" s="137"/>
      <c r="GC89" s="137"/>
      <c r="GD89" s="137"/>
      <c r="GE89" s="137"/>
      <c r="GF89" s="137"/>
      <c r="GG89" s="137"/>
      <c r="GH89" s="137"/>
      <c r="GI89" s="137"/>
      <c r="GJ89" s="137"/>
      <c r="GK89" s="137"/>
      <c r="GL89" s="137"/>
      <c r="GM89" s="137"/>
      <c r="GN89" s="137"/>
      <c r="GO89" s="137"/>
      <c r="GP89" s="137"/>
      <c r="GQ89" s="137"/>
      <c r="GR89" s="137"/>
      <c r="GS89" s="137"/>
      <c r="GT89" s="137"/>
      <c r="GU89" s="137"/>
      <c r="GV89" s="137"/>
      <c r="GW89" s="137"/>
      <c r="GX89" s="137"/>
      <c r="GY89" s="137"/>
      <c r="GZ89" s="137"/>
      <c r="HA89" s="137"/>
      <c r="HB89" s="137"/>
      <c r="HC89" s="137"/>
      <c r="HD89" s="137"/>
      <c r="HE89" s="137"/>
      <c r="HF89" s="137"/>
      <c r="HG89" s="137"/>
      <c r="HH89" s="137"/>
      <c r="HI89" s="137"/>
      <c r="HJ89" s="137"/>
      <c r="HK89" s="137"/>
      <c r="HL89" s="137"/>
      <c r="HM89" s="137"/>
      <c r="HN89" s="137"/>
      <c r="HO89" s="137"/>
      <c r="HP89" s="137"/>
      <c r="HQ89" s="137"/>
      <c r="HR89" s="137"/>
      <c r="HS89" s="137"/>
      <c r="HT89" s="137"/>
      <c r="HU89" s="137"/>
      <c r="HV89" s="137"/>
      <c r="HW89" s="137"/>
      <c r="HX89" s="137"/>
      <c r="HY89" s="137"/>
      <c r="HZ89" s="137"/>
      <c r="IA89" s="137"/>
      <c r="IB89" s="137"/>
    </row>
    <row r="90" spans="1:236">
      <c r="A90" s="4" t="s">
        <v>164</v>
      </c>
      <c r="B90" s="27" t="s">
        <v>165</v>
      </c>
      <c r="C90" s="28" t="s">
        <v>166</v>
      </c>
      <c r="D90" s="29">
        <v>1</v>
      </c>
      <c r="E90" s="29">
        <v>34.67</v>
      </c>
      <c r="F90" s="30">
        <v>2</v>
      </c>
      <c r="G90" s="20">
        <f>+D90*F90</f>
        <v>2</v>
      </c>
      <c r="H90" s="30">
        <f>G90*E90</f>
        <v>69.34</v>
      </c>
      <c r="I90" s="30"/>
      <c r="J90" s="30"/>
      <c r="K90" s="30"/>
      <c r="L90" s="32"/>
      <c r="M90" s="32"/>
      <c r="N90" s="32"/>
      <c r="O90" s="32"/>
      <c r="P90" s="91">
        <f>SUM(H90:O90)</f>
        <v>69.34</v>
      </c>
      <c r="Q90" s="23">
        <f>R90-'2026'!Q90</f>
        <v>0</v>
      </c>
      <c r="R90" s="60"/>
      <c r="T90" s="29">
        <v>52</v>
      </c>
    </row>
    <row r="91" spans="1:236">
      <c r="A91" s="4" t="s">
        <v>167</v>
      </c>
      <c r="B91" s="27" t="s">
        <v>168</v>
      </c>
      <c r="C91" s="28" t="s">
        <v>169</v>
      </c>
      <c r="D91" s="29">
        <v>1</v>
      </c>
      <c r="E91" s="29">
        <v>8</v>
      </c>
      <c r="F91" s="30">
        <v>1</v>
      </c>
      <c r="G91" s="20">
        <f>+D91*F91</f>
        <v>1</v>
      </c>
      <c r="H91" s="30">
        <f>G91*E91</f>
        <v>8</v>
      </c>
      <c r="I91" s="30"/>
      <c r="J91" s="30"/>
      <c r="K91" s="30"/>
      <c r="L91" s="32"/>
      <c r="M91" s="32"/>
      <c r="N91" s="32"/>
      <c r="O91" s="32"/>
      <c r="P91" s="91">
        <f>SUM(H91:O91)</f>
        <v>8</v>
      </c>
      <c r="Q91" s="23">
        <f>R91-'2026'!Q91</f>
        <v>0</v>
      </c>
      <c r="R91" s="43"/>
      <c r="T91" s="29">
        <v>12</v>
      </c>
    </row>
    <row r="92" spans="1:236">
      <c r="A92" s="4" t="s">
        <v>170</v>
      </c>
      <c r="B92" s="27" t="s">
        <v>171</v>
      </c>
      <c r="C92" s="28" t="s">
        <v>19</v>
      </c>
      <c r="D92" s="29">
        <v>5</v>
      </c>
      <c r="E92" s="29">
        <v>34.67</v>
      </c>
      <c r="F92" s="30">
        <v>5</v>
      </c>
      <c r="G92" s="20">
        <f>+D92*F92</f>
        <v>25</v>
      </c>
      <c r="H92" s="30">
        <f>G92*E92</f>
        <v>866.75</v>
      </c>
      <c r="I92" s="44">
        <f>+F92*-8</f>
        <v>-40</v>
      </c>
      <c r="J92" s="30"/>
      <c r="K92" s="30"/>
      <c r="L92" s="32"/>
      <c r="M92" s="32"/>
      <c r="N92" s="32"/>
      <c r="O92" s="30"/>
      <c r="P92" s="91">
        <f>SUM(H92:O92)</f>
        <v>826.75</v>
      </c>
      <c r="Q92" s="23">
        <f>R92-'2026'!Q92</f>
        <v>200.01923076923077</v>
      </c>
      <c r="R92" s="33">
        <v>300</v>
      </c>
      <c r="T92" s="29">
        <v>52</v>
      </c>
    </row>
    <row r="93" spans="1:236">
      <c r="B93" s="27" t="s">
        <v>171</v>
      </c>
      <c r="C93" s="29" t="s">
        <v>20</v>
      </c>
      <c r="D93" s="29">
        <v>1</v>
      </c>
      <c r="E93" s="29">
        <v>34.67</v>
      </c>
      <c r="F93" s="30">
        <v>4</v>
      </c>
      <c r="G93" s="20">
        <f>+D93*F93</f>
        <v>4</v>
      </c>
      <c r="H93" s="30">
        <f>G93*E93</f>
        <v>138.68</v>
      </c>
      <c r="I93" s="30"/>
      <c r="J93" s="30"/>
      <c r="K93" s="30"/>
      <c r="L93" s="32"/>
      <c r="M93" s="32"/>
      <c r="N93" s="32"/>
      <c r="O93" s="32"/>
      <c r="P93" s="91">
        <f>SUM(H93:O93)</f>
        <v>138.68</v>
      </c>
      <c r="Q93" s="23">
        <f>R93-'2026'!Q93</f>
        <v>0</v>
      </c>
      <c r="R93" s="33"/>
      <c r="T93" s="29">
        <v>52</v>
      </c>
    </row>
    <row r="94" spans="1:236">
      <c r="B94" s="27" t="s">
        <v>172</v>
      </c>
      <c r="C94" s="28" t="s">
        <v>19</v>
      </c>
      <c r="D94" s="29">
        <v>5</v>
      </c>
      <c r="E94" s="29">
        <v>6</v>
      </c>
      <c r="F94" s="30">
        <v>1</v>
      </c>
      <c r="G94" s="30">
        <f>+D94*F94</f>
        <v>5</v>
      </c>
      <c r="H94" s="30">
        <f>G94*E94</f>
        <v>30</v>
      </c>
      <c r="I94" s="44">
        <f>+F94*-2</f>
        <v>-2</v>
      </c>
      <c r="J94" s="30"/>
      <c r="K94" s="30"/>
      <c r="L94" s="30"/>
      <c r="M94" s="32"/>
      <c r="N94" s="32"/>
      <c r="O94" s="32"/>
      <c r="P94" s="91">
        <f>SUM(H94:O94)</f>
        <v>28</v>
      </c>
      <c r="Q94" s="20"/>
      <c r="R94" s="6"/>
      <c r="S94" s="39"/>
      <c r="T94" s="29">
        <v>52</v>
      </c>
      <c r="IA94" s="5"/>
      <c r="IB94" s="5"/>
    </row>
    <row r="95" spans="1:236">
      <c r="B95" s="27" t="s">
        <v>172</v>
      </c>
      <c r="C95" s="29" t="s">
        <v>20</v>
      </c>
      <c r="D95" s="29">
        <v>1</v>
      </c>
      <c r="E95" s="29">
        <v>6</v>
      </c>
      <c r="F95" s="30">
        <v>1</v>
      </c>
      <c r="G95" s="30">
        <f>+D95*F95</f>
        <v>1</v>
      </c>
      <c r="H95" s="30">
        <f>G95*E95</f>
        <v>6</v>
      </c>
      <c r="I95" s="30"/>
      <c r="J95" s="30"/>
      <c r="K95" s="30"/>
      <c r="L95" s="30"/>
      <c r="M95" s="32"/>
      <c r="N95" s="32"/>
      <c r="O95" s="32"/>
      <c r="P95" s="91">
        <f>SUM(H95:O95)</f>
        <v>6</v>
      </c>
      <c r="Q95" s="23"/>
      <c r="R95" s="6"/>
      <c r="S95" s="39"/>
      <c r="T95" s="29">
        <v>52</v>
      </c>
      <c r="IA95" s="5"/>
      <c r="IB95" s="5"/>
    </row>
    <row r="96" spans="1:236">
      <c r="B96" s="27" t="s">
        <v>172</v>
      </c>
      <c r="C96" s="29" t="s">
        <v>173</v>
      </c>
      <c r="D96" s="29">
        <v>1</v>
      </c>
      <c r="E96" s="29">
        <v>6</v>
      </c>
      <c r="F96" s="30">
        <v>2</v>
      </c>
      <c r="G96" s="30">
        <f>+D96*F96</f>
        <v>2</v>
      </c>
      <c r="H96" s="30"/>
      <c r="I96" s="30"/>
      <c r="J96" s="30"/>
      <c r="K96" s="30"/>
      <c r="L96" s="32">
        <f>D96*E96*F96</f>
        <v>12</v>
      </c>
      <c r="M96" s="44">
        <f>+G96*6</f>
        <v>12</v>
      </c>
      <c r="O96" s="32"/>
      <c r="P96" s="91">
        <f>SUM(H96:O96)</f>
        <v>24</v>
      </c>
      <c r="Q96" s="23"/>
      <c r="R96" s="6"/>
      <c r="S96" s="39"/>
      <c r="T96" s="29">
        <v>52</v>
      </c>
      <c r="IA96" s="5"/>
      <c r="IB96" s="5"/>
    </row>
    <row r="97" spans="1:236">
      <c r="A97" s="4" t="s">
        <v>174</v>
      </c>
      <c r="B97" s="27" t="s">
        <v>175</v>
      </c>
      <c r="C97" s="28" t="s">
        <v>19</v>
      </c>
      <c r="D97" s="29">
        <v>5</v>
      </c>
      <c r="E97" s="29">
        <v>34.67</v>
      </c>
      <c r="F97" s="30">
        <v>5</v>
      </c>
      <c r="G97" s="20">
        <f>+D97*F97</f>
        <v>25</v>
      </c>
      <c r="H97" s="30">
        <f>G97*E97</f>
        <v>866.75</v>
      </c>
      <c r="I97" s="44">
        <f>+F97*-8</f>
        <v>-40</v>
      </c>
      <c r="J97" s="30"/>
      <c r="K97" s="30"/>
      <c r="L97" s="32"/>
      <c r="M97" s="32"/>
      <c r="N97" s="32"/>
      <c r="O97" s="30"/>
      <c r="P97" s="91">
        <f>SUM(H97:O97)</f>
        <v>826.75</v>
      </c>
      <c r="Q97" s="23">
        <f>R97-'2026'!Q97</f>
        <v>173.35000000000002</v>
      </c>
      <c r="R97" s="33">
        <v>260</v>
      </c>
      <c r="T97" s="29">
        <v>52</v>
      </c>
    </row>
    <row r="98" spans="1:236">
      <c r="B98" s="27" t="s">
        <v>175</v>
      </c>
      <c r="C98" s="29" t="s">
        <v>20</v>
      </c>
      <c r="D98" s="29">
        <v>1</v>
      </c>
      <c r="E98" s="29">
        <v>34.67</v>
      </c>
      <c r="F98" s="30">
        <v>4</v>
      </c>
      <c r="G98" s="20">
        <f>+D98*F98</f>
        <v>4</v>
      </c>
      <c r="H98" s="30">
        <f>G98*E98</f>
        <v>138.68</v>
      </c>
      <c r="I98" s="30"/>
      <c r="J98" s="30"/>
      <c r="K98" s="30"/>
      <c r="L98" s="32"/>
      <c r="M98" s="32"/>
      <c r="N98" s="32"/>
      <c r="O98" s="32"/>
      <c r="P98" s="91">
        <f>SUM(H98:O98)</f>
        <v>138.68</v>
      </c>
      <c r="Q98" s="23">
        <f>R98-'2026'!Q98</f>
        <v>0</v>
      </c>
      <c r="R98" s="33"/>
      <c r="T98" s="29">
        <v>52</v>
      </c>
    </row>
    <row r="99" spans="1:236">
      <c r="A99" s="4" t="s">
        <v>176</v>
      </c>
      <c r="B99" s="27" t="s">
        <v>177</v>
      </c>
      <c r="C99" s="28" t="s">
        <v>19</v>
      </c>
      <c r="D99" s="29">
        <v>5</v>
      </c>
      <c r="E99" s="29">
        <v>34.67</v>
      </c>
      <c r="F99" s="30">
        <v>3</v>
      </c>
      <c r="G99" s="20">
        <f>+D99*F99</f>
        <v>15</v>
      </c>
      <c r="H99" s="30">
        <f>G99*E99</f>
        <v>520.05000000000007</v>
      </c>
      <c r="I99" s="44">
        <f>+F99*-8</f>
        <v>-24</v>
      </c>
      <c r="J99" s="30"/>
      <c r="K99" s="30"/>
      <c r="L99" s="32"/>
      <c r="M99" s="32"/>
      <c r="N99" s="32"/>
      <c r="O99" s="30"/>
      <c r="P99" s="91">
        <f>SUM(H99:O99)</f>
        <v>496.05000000000007</v>
      </c>
      <c r="Q99" s="23">
        <f>R99-'2026'!Q99</f>
        <v>10.667692307692308</v>
      </c>
      <c r="R99" s="33">
        <v>16</v>
      </c>
      <c r="T99" s="29">
        <v>52</v>
      </c>
    </row>
    <row r="100" spans="1:236">
      <c r="A100" s="4" t="s">
        <v>178</v>
      </c>
      <c r="B100" s="27" t="s">
        <v>179</v>
      </c>
      <c r="C100" s="29" t="s">
        <v>180</v>
      </c>
      <c r="D100" s="29">
        <v>3</v>
      </c>
      <c r="E100" s="29">
        <v>34.67</v>
      </c>
      <c r="F100" s="30">
        <v>2.5</v>
      </c>
      <c r="G100" s="20">
        <f>+D100*F100</f>
        <v>7.5</v>
      </c>
      <c r="H100" s="30">
        <f>G100*E100</f>
        <v>260.02500000000003</v>
      </c>
      <c r="I100" s="44">
        <f>+F100*-8</f>
        <v>-20</v>
      </c>
      <c r="J100" s="30"/>
      <c r="K100" s="30"/>
      <c r="L100" s="32"/>
      <c r="M100" s="32"/>
      <c r="N100" s="32"/>
      <c r="O100" s="30"/>
      <c r="P100" s="91">
        <f>SUM(H100:O100)</f>
        <v>240.02500000000003</v>
      </c>
      <c r="Q100" s="23">
        <f>R100-'2026'!Q100</f>
        <v>166.68269230769232</v>
      </c>
      <c r="R100" s="33">
        <v>250</v>
      </c>
      <c r="T100" s="29">
        <v>52</v>
      </c>
    </row>
    <row r="101" spans="1:236">
      <c r="B101" s="27" t="s">
        <v>179</v>
      </c>
      <c r="C101" s="29" t="s">
        <v>37</v>
      </c>
      <c r="D101" s="29">
        <v>1</v>
      </c>
      <c r="E101" s="29">
        <v>34.67</v>
      </c>
      <c r="F101" s="30">
        <v>2.5</v>
      </c>
      <c r="G101" s="20">
        <f>+D101*F101</f>
        <v>2.5</v>
      </c>
      <c r="H101" s="30"/>
      <c r="I101" s="30"/>
      <c r="J101" s="30"/>
      <c r="K101" s="30"/>
      <c r="L101" s="30">
        <f>+D101*E101*F101</f>
        <v>86.675000000000011</v>
      </c>
      <c r="M101" s="44">
        <f>+G101*8</f>
        <v>20</v>
      </c>
      <c r="N101" s="30"/>
      <c r="O101" s="30"/>
      <c r="P101" s="91">
        <f>SUM(H101:O101)</f>
        <v>106.67500000000001</v>
      </c>
      <c r="Q101" s="23">
        <f>R101-'2026'!Q101</f>
        <v>0</v>
      </c>
      <c r="R101" s="33"/>
      <c r="T101" s="29">
        <v>52</v>
      </c>
    </row>
    <row r="102" spans="1:236">
      <c r="A102" s="4" t="s">
        <v>181</v>
      </c>
      <c r="B102" s="27" t="s">
        <v>182</v>
      </c>
      <c r="C102" s="28" t="s">
        <v>19</v>
      </c>
      <c r="D102" s="29">
        <v>5</v>
      </c>
      <c r="E102" s="29">
        <v>34.67</v>
      </c>
      <c r="F102" s="30">
        <v>1.5</v>
      </c>
      <c r="G102" s="20">
        <f>+D102*F102</f>
        <v>7.5</v>
      </c>
      <c r="H102" s="30">
        <f>G102*E102</f>
        <v>260.02500000000003</v>
      </c>
      <c r="I102" s="44">
        <f>+F102*-8</f>
        <v>-12</v>
      </c>
      <c r="J102" s="30"/>
      <c r="K102" s="30"/>
      <c r="L102" s="32"/>
      <c r="M102" s="32"/>
      <c r="N102" s="32"/>
      <c r="O102" s="30"/>
      <c r="P102" s="91">
        <f>SUM(H102:O102)</f>
        <v>248.02500000000003</v>
      </c>
      <c r="Q102" s="23">
        <f>R102-'2026'!Q102</f>
        <v>16.001538461538463</v>
      </c>
      <c r="R102" s="33">
        <v>24</v>
      </c>
      <c r="T102" s="29">
        <v>52</v>
      </c>
    </row>
    <row r="103" spans="1:236">
      <c r="A103" s="4" t="s">
        <v>183</v>
      </c>
      <c r="B103" s="27" t="s">
        <v>184</v>
      </c>
      <c r="C103" s="28" t="s">
        <v>185</v>
      </c>
      <c r="D103" s="29">
        <v>5</v>
      </c>
      <c r="E103" s="29">
        <v>34.67</v>
      </c>
      <c r="F103" s="30">
        <v>1</v>
      </c>
      <c r="G103" s="20">
        <f>+D103*F103</f>
        <v>5</v>
      </c>
      <c r="H103" s="30">
        <f>G103*E103</f>
        <v>173.35000000000002</v>
      </c>
      <c r="I103" s="44">
        <f>+F103*-8</f>
        <v>-8</v>
      </c>
      <c r="J103" s="30"/>
      <c r="K103" s="30"/>
      <c r="L103" s="32"/>
      <c r="M103" s="32"/>
      <c r="N103" s="32"/>
      <c r="O103" s="30"/>
      <c r="P103" s="91">
        <f>SUM(H103:O103)</f>
        <v>165.35000000000002</v>
      </c>
      <c r="Q103" s="20">
        <f>R103-'2026'!Q103</f>
        <v>0</v>
      </c>
      <c r="R103" s="33"/>
      <c r="T103" s="29">
        <v>52</v>
      </c>
    </row>
    <row r="104" spans="1:236">
      <c r="B104" s="27" t="s">
        <v>184</v>
      </c>
      <c r="C104" s="28" t="s">
        <v>186</v>
      </c>
      <c r="D104" s="29">
        <v>1</v>
      </c>
      <c r="E104" s="29">
        <v>34.67</v>
      </c>
      <c r="F104" s="30">
        <v>1</v>
      </c>
      <c r="G104" s="20">
        <f>+D104*F104</f>
        <v>1</v>
      </c>
      <c r="H104" s="30"/>
      <c r="I104" s="30"/>
      <c r="J104" s="30"/>
      <c r="K104" s="30"/>
      <c r="L104" s="32">
        <f>D104*E104*F104</f>
        <v>34.67</v>
      </c>
      <c r="M104" s="44">
        <f>+G104*8</f>
        <v>8</v>
      </c>
      <c r="N104" s="32"/>
      <c r="O104" s="30"/>
      <c r="P104" s="91">
        <f>SUM(H104:O104)</f>
        <v>42.67</v>
      </c>
      <c r="Q104" s="20">
        <f>R104-'2026'!Q104</f>
        <v>0</v>
      </c>
      <c r="R104" s="33"/>
      <c r="T104" s="29">
        <v>52</v>
      </c>
    </row>
    <row r="105" spans="1:236">
      <c r="A105" s="2" t="s">
        <v>187</v>
      </c>
      <c r="B105" s="27" t="s">
        <v>188</v>
      </c>
      <c r="C105" s="28" t="s">
        <v>33</v>
      </c>
      <c r="D105" s="29">
        <v>6</v>
      </c>
      <c r="E105" s="29">
        <v>31.78</v>
      </c>
      <c r="F105" s="30">
        <v>4</v>
      </c>
      <c r="G105" s="20">
        <f>+D105*F105</f>
        <v>24</v>
      </c>
      <c r="H105" s="30">
        <f>G105*E105</f>
        <v>762.72</v>
      </c>
      <c r="I105" s="44">
        <f>+F105*-8</f>
        <v>-32</v>
      </c>
      <c r="J105" s="30"/>
      <c r="K105" s="30"/>
      <c r="L105" s="30"/>
      <c r="M105" s="30"/>
      <c r="N105" s="30"/>
      <c r="O105" s="30"/>
      <c r="P105" s="91">
        <f>SUM(H105:O105)</f>
        <v>730.72</v>
      </c>
      <c r="Q105" s="23">
        <f>R105-'2026'!Q105</f>
        <v>58.666666666666664</v>
      </c>
      <c r="R105" s="33">
        <v>88</v>
      </c>
      <c r="S105" s="40"/>
      <c r="T105" s="29">
        <v>47.67</v>
      </c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</row>
    <row r="106" spans="1:236">
      <c r="A106" s="2"/>
      <c r="B106" s="27" t="s">
        <v>188</v>
      </c>
      <c r="C106" s="28" t="s">
        <v>37</v>
      </c>
      <c r="D106" s="29">
        <v>1</v>
      </c>
      <c r="E106" s="29">
        <v>31.78</v>
      </c>
      <c r="F106" s="30">
        <v>4</v>
      </c>
      <c r="G106" s="20">
        <f>+D106*F106</f>
        <v>4</v>
      </c>
      <c r="H106" s="30"/>
      <c r="I106" s="30"/>
      <c r="J106" s="30"/>
      <c r="K106" s="30"/>
      <c r="L106" s="30">
        <f>+D106*E106*F106</f>
        <v>127.12</v>
      </c>
      <c r="M106" s="44">
        <f>+G106*8</f>
        <v>32</v>
      </c>
      <c r="N106" s="30"/>
      <c r="O106" s="30"/>
      <c r="P106" s="91">
        <f>SUM(H106:O106)</f>
        <v>159.12</v>
      </c>
      <c r="Q106" s="23">
        <f>R106-'2026'!Q106</f>
        <v>0</v>
      </c>
      <c r="R106" s="33"/>
      <c r="S106" s="40"/>
      <c r="T106" s="29">
        <v>47.67</v>
      </c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</row>
    <row r="107" spans="1:236">
      <c r="A107" s="4" t="s">
        <v>189</v>
      </c>
      <c r="B107" s="27" t="s">
        <v>190</v>
      </c>
      <c r="C107" s="28" t="s">
        <v>19</v>
      </c>
      <c r="D107" s="29">
        <v>5</v>
      </c>
      <c r="E107" s="29">
        <v>31.78</v>
      </c>
      <c r="F107" s="30">
        <v>2.5</v>
      </c>
      <c r="G107" s="20">
        <f>+D107*F107</f>
        <v>12.5</v>
      </c>
      <c r="H107" s="30">
        <f>G107*E107</f>
        <v>397.25</v>
      </c>
      <c r="I107" s="44">
        <f>+F107*-8</f>
        <v>-20</v>
      </c>
      <c r="J107" s="30"/>
      <c r="K107" s="30"/>
      <c r="L107" s="30"/>
      <c r="M107" s="30"/>
      <c r="N107" s="30"/>
      <c r="O107" s="30"/>
      <c r="P107" s="91">
        <f>SUM(H107:O107)</f>
        <v>377.25</v>
      </c>
      <c r="Q107" s="23">
        <f>R107-'2026'!Q107</f>
        <v>12.666666666666666</v>
      </c>
      <c r="R107" s="33">
        <v>19</v>
      </c>
      <c r="T107" s="29">
        <v>47.67</v>
      </c>
    </row>
    <row r="108" spans="1:236">
      <c r="A108" s="4" t="s">
        <v>191</v>
      </c>
      <c r="B108" s="62" t="s">
        <v>192</v>
      </c>
      <c r="C108" s="28" t="s">
        <v>193</v>
      </c>
      <c r="D108" s="29">
        <v>3</v>
      </c>
      <c r="E108" s="29">
        <v>32</v>
      </c>
      <c r="F108" s="32">
        <v>1.4</v>
      </c>
      <c r="G108" s="20">
        <f>+D108*F108</f>
        <v>4.1999999999999993</v>
      </c>
      <c r="H108" s="30">
        <f>G108*E108</f>
        <v>134.39999999999998</v>
      </c>
      <c r="I108" s="44">
        <f>+F108*-8</f>
        <v>-11.2</v>
      </c>
      <c r="J108" s="29"/>
      <c r="K108" s="32"/>
      <c r="L108" s="32"/>
      <c r="M108" s="32"/>
      <c r="N108" s="32"/>
      <c r="O108" s="32"/>
      <c r="P108" s="91">
        <f>SUM(H108:O108)</f>
        <v>123.19999999999997</v>
      </c>
      <c r="Q108" s="23">
        <f>R108-'2026'!Q108</f>
        <v>180</v>
      </c>
      <c r="R108" s="33">
        <v>180</v>
      </c>
      <c r="T108" s="29">
        <v>48</v>
      </c>
    </row>
    <row r="109" spans="1:236">
      <c r="A109" s="4" t="s">
        <v>194</v>
      </c>
      <c r="B109" s="27" t="s">
        <v>195</v>
      </c>
      <c r="C109" s="28" t="s">
        <v>166</v>
      </c>
      <c r="D109" s="29">
        <v>1</v>
      </c>
      <c r="E109" s="29">
        <v>34.67</v>
      </c>
      <c r="F109" s="30">
        <v>1</v>
      </c>
      <c r="G109" s="20">
        <f>+D109*F109</f>
        <v>1</v>
      </c>
      <c r="H109" s="30">
        <f>G109*E109</f>
        <v>34.67</v>
      </c>
      <c r="I109" s="30"/>
      <c r="J109" s="30"/>
      <c r="K109" s="30"/>
      <c r="L109" s="32"/>
      <c r="M109" s="32"/>
      <c r="N109" s="32"/>
      <c r="O109" s="32"/>
      <c r="P109" s="91">
        <f>SUM(H109:O109)</f>
        <v>34.67</v>
      </c>
      <c r="Q109" s="23">
        <f>R109-'2026'!Q109</f>
        <v>0</v>
      </c>
      <c r="R109" s="63"/>
      <c r="T109" s="29">
        <v>52</v>
      </c>
    </row>
    <row r="110" spans="1:236">
      <c r="A110" s="4" t="s">
        <v>196</v>
      </c>
      <c r="B110" s="27" t="s">
        <v>197</v>
      </c>
      <c r="C110" s="28" t="s">
        <v>19</v>
      </c>
      <c r="D110" s="29">
        <v>5</v>
      </c>
      <c r="E110" s="29">
        <v>31.78</v>
      </c>
      <c r="F110" s="30">
        <v>1.5</v>
      </c>
      <c r="G110" s="20">
        <f>+D110*F110</f>
        <v>7.5</v>
      </c>
      <c r="H110" s="30">
        <f>G110*E110</f>
        <v>238.35000000000002</v>
      </c>
      <c r="I110" s="44">
        <f>+F110*-8</f>
        <v>-12</v>
      </c>
      <c r="J110" s="30"/>
      <c r="K110" s="30"/>
      <c r="L110" s="32"/>
      <c r="M110" s="32"/>
      <c r="N110" s="32"/>
      <c r="O110" s="30"/>
      <c r="P110" s="91">
        <f>SUM(H110:O110)</f>
        <v>226.35000000000002</v>
      </c>
      <c r="Q110" s="23">
        <f>R110-'2026'!Q110</f>
        <v>33.333333333333336</v>
      </c>
      <c r="R110" s="33">
        <v>50</v>
      </c>
      <c r="T110" s="29">
        <v>47.67</v>
      </c>
    </row>
    <row r="111" spans="1:236">
      <c r="A111" s="4" t="s">
        <v>198</v>
      </c>
      <c r="B111" s="27" t="s">
        <v>199</v>
      </c>
      <c r="C111" s="28" t="s">
        <v>19</v>
      </c>
      <c r="D111" s="29">
        <v>5</v>
      </c>
      <c r="E111" s="29">
        <v>34.67</v>
      </c>
      <c r="F111" s="30">
        <v>1.5</v>
      </c>
      <c r="G111" s="20">
        <f>+D111*F111</f>
        <v>7.5</v>
      </c>
      <c r="H111" s="30">
        <f>G111*E111</f>
        <v>260.02500000000003</v>
      </c>
      <c r="I111" s="44">
        <f>+F111*-8</f>
        <v>-12</v>
      </c>
      <c r="J111" s="30"/>
      <c r="K111" s="30"/>
      <c r="L111" s="32"/>
      <c r="M111" s="32"/>
      <c r="N111" s="32"/>
      <c r="O111" s="30"/>
      <c r="P111" s="91">
        <f>SUM(H111:O111)</f>
        <v>248.02500000000003</v>
      </c>
      <c r="Q111" s="23">
        <f>R111-'2026'!Q111</f>
        <v>40.003846153846155</v>
      </c>
      <c r="R111" s="33">
        <v>60</v>
      </c>
      <c r="T111" s="29">
        <v>52</v>
      </c>
    </row>
    <row r="112" spans="1:236">
      <c r="A112" s="4" t="s">
        <v>200</v>
      </c>
      <c r="B112" s="27" t="s">
        <v>201</v>
      </c>
      <c r="C112" s="28" t="s">
        <v>19</v>
      </c>
      <c r="D112" s="29">
        <v>5</v>
      </c>
      <c r="E112" s="29">
        <v>32.67</v>
      </c>
      <c r="F112" s="30">
        <v>4</v>
      </c>
      <c r="G112" s="20">
        <f>+D112*F112</f>
        <v>20</v>
      </c>
      <c r="H112" s="30">
        <f>G112*E112</f>
        <v>653.40000000000009</v>
      </c>
      <c r="I112" s="44">
        <f>+F112*-8</f>
        <v>-32</v>
      </c>
      <c r="J112" s="30"/>
      <c r="K112" s="30"/>
      <c r="L112" s="30"/>
      <c r="M112" s="30"/>
      <c r="N112" s="30"/>
      <c r="O112" s="30"/>
      <c r="P112" s="91">
        <f>SUM(H112:O112)</f>
        <v>621.40000000000009</v>
      </c>
      <c r="Q112" s="23">
        <f>R112-'2026'!Q112</f>
        <v>183.35204081632656</v>
      </c>
      <c r="R112" s="33">
        <v>275</v>
      </c>
      <c r="T112" s="29">
        <v>49</v>
      </c>
    </row>
    <row r="113" spans="1:236">
      <c r="B113" s="27" t="s">
        <v>201</v>
      </c>
      <c r="C113" s="28" t="s">
        <v>401</v>
      </c>
      <c r="D113" s="29">
        <v>1</v>
      </c>
      <c r="E113" s="29">
        <v>32.67</v>
      </c>
      <c r="F113" s="30">
        <v>3.5</v>
      </c>
      <c r="G113" s="20">
        <f>+D113*F113</f>
        <v>3.5</v>
      </c>
      <c r="H113" s="30">
        <f>G113*E113</f>
        <v>114.345</v>
      </c>
      <c r="I113" s="30"/>
      <c r="J113" s="30"/>
      <c r="K113" s="30"/>
      <c r="L113" s="30"/>
      <c r="M113" s="30"/>
      <c r="N113" s="30"/>
      <c r="O113" s="30"/>
      <c r="P113" s="91">
        <f>SUM(H113:O113)</f>
        <v>114.345</v>
      </c>
      <c r="Q113" s="23">
        <f>R113-'2026'!Q113</f>
        <v>0</v>
      </c>
      <c r="R113" s="33"/>
      <c r="T113" s="29">
        <v>49</v>
      </c>
    </row>
    <row r="114" spans="1:236">
      <c r="B114" s="27" t="s">
        <v>201</v>
      </c>
      <c r="C114" s="28" t="s">
        <v>203</v>
      </c>
      <c r="D114" s="29">
        <v>1</v>
      </c>
      <c r="E114" s="29">
        <v>32.67</v>
      </c>
      <c r="F114" s="30">
        <v>3.5</v>
      </c>
      <c r="G114" s="20">
        <f>+D114*F114</f>
        <v>3.5</v>
      </c>
      <c r="H114" s="30"/>
      <c r="I114" s="30"/>
      <c r="J114" s="30"/>
      <c r="K114" s="30"/>
      <c r="L114" s="30">
        <f>+D114*E114*F114</f>
        <v>114.345</v>
      </c>
      <c r="M114" s="44">
        <f>+G114*8</f>
        <v>28</v>
      </c>
      <c r="N114" s="30"/>
      <c r="O114" s="32"/>
      <c r="P114" s="91">
        <f>SUM(H114:O114)</f>
        <v>142.345</v>
      </c>
      <c r="Q114" s="23">
        <f>R114-'2026'!Q114</f>
        <v>0</v>
      </c>
      <c r="R114" s="33"/>
      <c r="T114" s="29">
        <v>49</v>
      </c>
    </row>
    <row r="115" spans="1:236">
      <c r="A115" s="4" t="s">
        <v>204</v>
      </c>
      <c r="B115" s="27" t="s">
        <v>205</v>
      </c>
      <c r="C115" s="28" t="s">
        <v>33</v>
      </c>
      <c r="D115" s="29">
        <v>5</v>
      </c>
      <c r="E115" s="29">
        <v>32.67</v>
      </c>
      <c r="F115" s="30">
        <v>6</v>
      </c>
      <c r="G115" s="20">
        <f>+D115*F115</f>
        <v>30</v>
      </c>
      <c r="H115" s="30">
        <f>G115*E115</f>
        <v>980.1</v>
      </c>
      <c r="I115" s="44">
        <f>+F115*-8</f>
        <v>-48</v>
      </c>
      <c r="J115" s="30"/>
      <c r="K115" s="30"/>
      <c r="L115" s="30"/>
      <c r="M115" s="30"/>
      <c r="N115" s="30"/>
      <c r="O115" s="30"/>
      <c r="P115" s="91">
        <f>SUM(H115:O115)</f>
        <v>932.1</v>
      </c>
      <c r="Q115" s="23">
        <f>R115-'2026'!Q115</f>
        <v>183.35204081632656</v>
      </c>
      <c r="R115" s="33">
        <v>275</v>
      </c>
      <c r="T115" s="29">
        <v>49</v>
      </c>
    </row>
    <row r="116" spans="1:236">
      <c r="B116" s="27" t="s">
        <v>205</v>
      </c>
      <c r="C116" s="28" t="s">
        <v>20</v>
      </c>
      <c r="D116" s="29">
        <v>1</v>
      </c>
      <c r="E116" s="29">
        <v>32.67</v>
      </c>
      <c r="F116" s="30">
        <v>6.5</v>
      </c>
      <c r="G116" s="20">
        <f>+D116*F116</f>
        <v>6.5</v>
      </c>
      <c r="H116" s="30">
        <f>G116*E116</f>
        <v>212.35500000000002</v>
      </c>
      <c r="I116" s="30"/>
      <c r="J116" s="30"/>
      <c r="K116" s="30"/>
      <c r="L116" s="30"/>
      <c r="M116" s="30"/>
      <c r="N116" s="30"/>
      <c r="O116" s="30"/>
      <c r="P116" s="91">
        <f>SUM(H116:O116)</f>
        <v>212.35500000000002</v>
      </c>
      <c r="Q116" s="23">
        <f>R116-'2026'!Q116</f>
        <v>0</v>
      </c>
      <c r="R116" s="33"/>
      <c r="T116" s="29">
        <v>49</v>
      </c>
    </row>
    <row r="117" spans="1:236">
      <c r="B117" s="27" t="s">
        <v>205</v>
      </c>
      <c r="C117" s="28" t="s">
        <v>203</v>
      </c>
      <c r="D117" s="29">
        <v>1</v>
      </c>
      <c r="E117" s="29">
        <v>32.67</v>
      </c>
      <c r="F117" s="30">
        <v>6.5</v>
      </c>
      <c r="G117" s="20">
        <f>+D117*F117</f>
        <v>6.5</v>
      </c>
      <c r="H117" s="30"/>
      <c r="I117" s="30"/>
      <c r="J117" s="30"/>
      <c r="K117" s="30"/>
      <c r="L117" s="30">
        <f>+D117*E117*F117</f>
        <v>212.35500000000002</v>
      </c>
      <c r="M117" s="44">
        <f>+G117*8</f>
        <v>52</v>
      </c>
      <c r="N117" s="30"/>
      <c r="O117" s="32"/>
      <c r="P117" s="91">
        <f>SUM(H117:O117)</f>
        <v>264.35500000000002</v>
      </c>
      <c r="Q117" s="23">
        <f>R117-'2026'!Q117</f>
        <v>0</v>
      </c>
      <c r="R117" s="33"/>
      <c r="T117" s="29">
        <v>49</v>
      </c>
    </row>
    <row r="118" spans="1:236">
      <c r="A118" s="4" t="s">
        <v>206</v>
      </c>
      <c r="B118" s="27" t="s">
        <v>207</v>
      </c>
      <c r="C118" s="28" t="s">
        <v>19</v>
      </c>
      <c r="D118" s="29">
        <v>5</v>
      </c>
      <c r="E118" s="29">
        <v>32.67</v>
      </c>
      <c r="F118" s="30">
        <v>6</v>
      </c>
      <c r="G118" s="20">
        <f>+D118*F118</f>
        <v>30</v>
      </c>
      <c r="H118" s="30">
        <f>G118*E118</f>
        <v>980.1</v>
      </c>
      <c r="I118" s="44">
        <f>+F118*-8</f>
        <v>-48</v>
      </c>
      <c r="J118" s="30"/>
      <c r="K118" s="30"/>
      <c r="L118" s="30"/>
      <c r="M118" s="30"/>
      <c r="N118" s="30"/>
      <c r="O118" s="30"/>
      <c r="P118" s="91">
        <f>SUM(H118:O118)</f>
        <v>932.1</v>
      </c>
      <c r="Q118" s="23">
        <f>R118-'2026'!Q118</f>
        <v>110.01122448979592</v>
      </c>
      <c r="R118" s="33">
        <v>165</v>
      </c>
      <c r="T118" s="29">
        <v>49</v>
      </c>
    </row>
    <row r="119" spans="1:236">
      <c r="B119" s="27" t="s">
        <v>207</v>
      </c>
      <c r="C119" s="28" t="s">
        <v>20</v>
      </c>
      <c r="D119" s="29">
        <v>1</v>
      </c>
      <c r="E119" s="29">
        <v>32.67</v>
      </c>
      <c r="F119" s="30">
        <v>6.5</v>
      </c>
      <c r="G119" s="20">
        <f>+D119*F119</f>
        <v>6.5</v>
      </c>
      <c r="H119" s="30">
        <f>G119*E119</f>
        <v>212.35500000000002</v>
      </c>
      <c r="I119" s="30"/>
      <c r="J119" s="30"/>
      <c r="K119" s="30"/>
      <c r="L119" s="30"/>
      <c r="M119" s="30"/>
      <c r="N119" s="30"/>
      <c r="O119" s="30"/>
      <c r="P119" s="91">
        <f>SUM(H119:O119)</f>
        <v>212.35500000000002</v>
      </c>
      <c r="Q119" s="23">
        <f>R119-'2026'!Q119</f>
        <v>0</v>
      </c>
      <c r="R119" s="33"/>
      <c r="T119" s="29">
        <v>49</v>
      </c>
    </row>
    <row r="120" spans="1:236">
      <c r="B120" s="27" t="s">
        <v>207</v>
      </c>
      <c r="C120" s="28" t="s">
        <v>203</v>
      </c>
      <c r="D120" s="29">
        <v>1</v>
      </c>
      <c r="E120" s="29">
        <v>32.67</v>
      </c>
      <c r="F120" s="30">
        <v>6.5</v>
      </c>
      <c r="G120" s="20">
        <f>+D120*F120</f>
        <v>6.5</v>
      </c>
      <c r="H120" s="30"/>
      <c r="I120" s="30"/>
      <c r="J120" s="30"/>
      <c r="K120" s="30"/>
      <c r="L120" s="30">
        <f>+D120*E120*F120</f>
        <v>212.35500000000002</v>
      </c>
      <c r="M120" s="44">
        <f>+G120*8</f>
        <v>52</v>
      </c>
      <c r="N120" s="30"/>
      <c r="O120" s="32"/>
      <c r="P120" s="91">
        <f>SUM(H120:O120)</f>
        <v>264.35500000000002</v>
      </c>
      <c r="Q120" s="23">
        <f>R120-'2026'!Q120</f>
        <v>0</v>
      </c>
      <c r="R120" s="33"/>
      <c r="T120" s="29">
        <v>49</v>
      </c>
    </row>
    <row r="121" spans="1:236">
      <c r="A121" s="50" t="s">
        <v>208</v>
      </c>
      <c r="B121" s="51" t="s">
        <v>209</v>
      </c>
      <c r="C121" s="52" t="s">
        <v>33</v>
      </c>
      <c r="D121" s="48">
        <v>6</v>
      </c>
      <c r="E121" s="29">
        <v>32.67</v>
      </c>
      <c r="F121" s="46">
        <v>2</v>
      </c>
      <c r="G121" s="19">
        <f>+D121*F121</f>
        <v>12</v>
      </c>
      <c r="H121" s="46">
        <f>G121*E121</f>
        <v>392.04</v>
      </c>
      <c r="I121" s="146">
        <f>+F121*-8</f>
        <v>-16</v>
      </c>
      <c r="J121" s="46"/>
      <c r="K121" s="46"/>
      <c r="L121" s="46"/>
      <c r="M121" s="46"/>
      <c r="N121" s="46"/>
      <c r="O121" s="46"/>
      <c r="P121" s="144">
        <f>SUM(H121:O121)</f>
        <v>376.04</v>
      </c>
      <c r="Q121" s="47">
        <f>R121-'2026'!Q121</f>
        <v>73.340816326530614</v>
      </c>
      <c r="R121" s="33">
        <v>110</v>
      </c>
      <c r="S121" s="145"/>
      <c r="T121" s="48">
        <v>49</v>
      </c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5"/>
      <c r="CA121" s="145"/>
      <c r="CB121" s="145"/>
      <c r="CC121" s="145"/>
      <c r="CD121" s="145"/>
      <c r="CE121" s="145"/>
      <c r="CF121" s="145"/>
      <c r="CG121" s="145"/>
      <c r="CH121" s="145"/>
      <c r="CI121" s="145"/>
      <c r="CJ121" s="145"/>
      <c r="CK121" s="145"/>
      <c r="CL121" s="145"/>
      <c r="CM121" s="145"/>
      <c r="CN121" s="145"/>
      <c r="CO121" s="145"/>
      <c r="CP121" s="145"/>
      <c r="CQ121" s="145"/>
      <c r="CR121" s="145"/>
      <c r="CS121" s="145"/>
      <c r="CT121" s="145"/>
      <c r="CU121" s="145"/>
      <c r="CV121" s="145"/>
      <c r="CW121" s="145"/>
      <c r="CX121" s="145"/>
      <c r="CY121" s="145"/>
      <c r="CZ121" s="145"/>
      <c r="DA121" s="145"/>
      <c r="DB121" s="145"/>
      <c r="DC121" s="145"/>
      <c r="DD121" s="145"/>
      <c r="DE121" s="145"/>
      <c r="DF121" s="145"/>
      <c r="DG121" s="145"/>
      <c r="DH121" s="145"/>
      <c r="DI121" s="145"/>
      <c r="DJ121" s="145"/>
      <c r="DK121" s="145"/>
      <c r="DL121" s="145"/>
      <c r="DM121" s="145"/>
      <c r="DN121" s="145"/>
      <c r="DO121" s="145"/>
      <c r="DP121" s="145"/>
      <c r="DQ121" s="145"/>
      <c r="DR121" s="145"/>
      <c r="DS121" s="145"/>
      <c r="DT121" s="145"/>
      <c r="DU121" s="145"/>
      <c r="DV121" s="145"/>
      <c r="DW121" s="145"/>
      <c r="DX121" s="145"/>
      <c r="DY121" s="145"/>
      <c r="DZ121" s="145"/>
      <c r="EA121" s="145"/>
      <c r="EB121" s="145"/>
      <c r="EC121" s="145"/>
      <c r="ED121" s="145"/>
      <c r="EE121" s="145"/>
      <c r="EF121" s="145"/>
      <c r="EG121" s="145"/>
      <c r="EH121" s="145"/>
      <c r="EI121" s="145"/>
      <c r="EJ121" s="145"/>
      <c r="EK121" s="145"/>
      <c r="EL121" s="145"/>
      <c r="EM121" s="145"/>
      <c r="EN121" s="145"/>
      <c r="EO121" s="145"/>
      <c r="EP121" s="145"/>
      <c r="EQ121" s="145"/>
      <c r="ER121" s="145"/>
      <c r="ES121" s="145"/>
      <c r="ET121" s="145"/>
      <c r="EU121" s="145"/>
      <c r="EV121" s="145"/>
      <c r="EW121" s="145"/>
      <c r="EX121" s="145"/>
      <c r="EY121" s="145"/>
      <c r="EZ121" s="145"/>
      <c r="FA121" s="145"/>
      <c r="FB121" s="145"/>
      <c r="FC121" s="145"/>
      <c r="FD121" s="145"/>
      <c r="FE121" s="145"/>
      <c r="FF121" s="145"/>
      <c r="FG121" s="145"/>
      <c r="FH121" s="145"/>
      <c r="FI121" s="145"/>
      <c r="FJ121" s="145"/>
      <c r="FK121" s="145"/>
      <c r="FL121" s="145"/>
      <c r="FM121" s="145"/>
      <c r="FN121" s="145"/>
      <c r="FO121" s="145"/>
      <c r="FP121" s="145"/>
      <c r="FQ121" s="145"/>
      <c r="FR121" s="145"/>
      <c r="FS121" s="145"/>
      <c r="FT121" s="145"/>
      <c r="FU121" s="145"/>
      <c r="FV121" s="145"/>
      <c r="FW121" s="145"/>
      <c r="FX121" s="145"/>
      <c r="FY121" s="145"/>
      <c r="FZ121" s="145"/>
      <c r="GA121" s="145"/>
      <c r="GB121" s="145"/>
      <c r="GC121" s="145"/>
      <c r="GD121" s="145"/>
      <c r="GE121" s="145"/>
      <c r="GF121" s="145"/>
      <c r="GG121" s="145"/>
      <c r="GH121" s="145"/>
      <c r="GI121" s="145"/>
      <c r="GJ121" s="145"/>
      <c r="GK121" s="145"/>
      <c r="GL121" s="145"/>
      <c r="GM121" s="145"/>
      <c r="GN121" s="145"/>
      <c r="GO121" s="145"/>
      <c r="GP121" s="145"/>
      <c r="GQ121" s="145"/>
      <c r="GR121" s="145"/>
      <c r="GS121" s="145"/>
      <c r="GT121" s="145"/>
      <c r="GU121" s="145"/>
      <c r="GV121" s="145"/>
      <c r="GW121" s="145"/>
      <c r="GX121" s="145"/>
      <c r="GY121" s="145"/>
      <c r="GZ121" s="145"/>
      <c r="HA121" s="145"/>
      <c r="HB121" s="145"/>
      <c r="HC121" s="145"/>
      <c r="HD121" s="145"/>
      <c r="HE121" s="145"/>
      <c r="HF121" s="145"/>
      <c r="HG121" s="145"/>
      <c r="HH121" s="145"/>
      <c r="HI121" s="145"/>
      <c r="HJ121" s="145"/>
      <c r="HK121" s="145"/>
      <c r="HL121" s="145"/>
      <c r="HM121" s="145"/>
      <c r="HN121" s="145"/>
      <c r="HO121" s="145"/>
      <c r="HP121" s="145"/>
      <c r="HQ121" s="145"/>
      <c r="HR121" s="145"/>
      <c r="HS121" s="145"/>
      <c r="HT121" s="145"/>
      <c r="HU121" s="145"/>
      <c r="HV121" s="145"/>
      <c r="HW121" s="145"/>
      <c r="HX121" s="145"/>
      <c r="HY121" s="145"/>
      <c r="HZ121" s="145"/>
      <c r="IA121" s="137"/>
      <c r="IB121" s="137"/>
    </row>
    <row r="122" spans="1:236">
      <c r="A122" s="4" t="s">
        <v>210</v>
      </c>
      <c r="B122" s="27" t="s">
        <v>211</v>
      </c>
      <c r="C122" s="28" t="s">
        <v>33</v>
      </c>
      <c r="D122" s="29">
        <v>6</v>
      </c>
      <c r="E122" s="29">
        <v>32.67</v>
      </c>
      <c r="F122" s="30">
        <v>3.5</v>
      </c>
      <c r="G122" s="20">
        <f>+D122*F122</f>
        <v>21</v>
      </c>
      <c r="H122" s="30">
        <f>G122*E122</f>
        <v>686.07</v>
      </c>
      <c r="I122" s="44">
        <f>+F122*-8</f>
        <v>-28</v>
      </c>
      <c r="J122" s="30"/>
      <c r="K122" s="30"/>
      <c r="L122" s="30"/>
      <c r="M122" s="30"/>
      <c r="N122" s="30"/>
      <c r="O122" s="30"/>
      <c r="P122" s="91">
        <f>SUM(H122:O122)</f>
        <v>658.07</v>
      </c>
      <c r="Q122" s="23">
        <f>R122-'2026'!Q122</f>
        <v>110.01122448979592</v>
      </c>
      <c r="R122" s="33">
        <v>165</v>
      </c>
      <c r="T122" s="29">
        <v>49</v>
      </c>
    </row>
    <row r="123" spans="1:236">
      <c r="A123" s="2"/>
      <c r="B123" s="27" t="s">
        <v>211</v>
      </c>
      <c r="C123" s="28" t="s">
        <v>212</v>
      </c>
      <c r="D123" s="29">
        <v>1</v>
      </c>
      <c r="E123" s="29">
        <v>32.67</v>
      </c>
      <c r="F123" s="30">
        <v>3</v>
      </c>
      <c r="G123" s="20">
        <f>+D123*F123</f>
        <v>3</v>
      </c>
      <c r="H123" s="30"/>
      <c r="I123" s="30"/>
      <c r="J123" s="30"/>
      <c r="K123" s="30"/>
      <c r="L123" s="30">
        <f>+D123*E123*F123</f>
        <v>98.01</v>
      </c>
      <c r="M123" s="44">
        <f>+G123*8</f>
        <v>24</v>
      </c>
      <c r="N123" s="30"/>
      <c r="O123" s="32"/>
      <c r="P123" s="91">
        <f>SUM(H123:O123)</f>
        <v>122.01</v>
      </c>
      <c r="Q123" s="23">
        <f>R123-'2026'!Q123</f>
        <v>0</v>
      </c>
      <c r="R123" s="33"/>
      <c r="S123" s="1"/>
      <c r="T123" s="29">
        <v>49</v>
      </c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</row>
    <row r="124" spans="1:236">
      <c r="A124" s="2" t="s">
        <v>213</v>
      </c>
      <c r="B124" s="27" t="s">
        <v>214</v>
      </c>
      <c r="C124" s="28" t="s">
        <v>33</v>
      </c>
      <c r="D124" s="29">
        <v>6</v>
      </c>
      <c r="E124" s="29">
        <v>32.67</v>
      </c>
      <c r="F124" s="30">
        <v>2</v>
      </c>
      <c r="G124" s="20">
        <f>+D124*F124</f>
        <v>12</v>
      </c>
      <c r="H124" s="30">
        <f>G124*E124</f>
        <v>392.04</v>
      </c>
      <c r="I124" s="44">
        <f>+F124*-8</f>
        <v>-16</v>
      </c>
      <c r="J124" s="30"/>
      <c r="K124" s="30"/>
      <c r="L124" s="30"/>
      <c r="M124" s="30"/>
      <c r="N124" s="30"/>
      <c r="O124" s="32"/>
      <c r="P124" s="91">
        <f>SUM(H124:O124)</f>
        <v>376.04</v>
      </c>
      <c r="Q124" s="23">
        <f>R124-'2026'!Q124</f>
        <v>73.340816326530614</v>
      </c>
      <c r="R124" s="33">
        <v>110</v>
      </c>
      <c r="S124" s="1"/>
      <c r="T124" s="29">
        <v>49</v>
      </c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</row>
    <row r="125" spans="1:236">
      <c r="A125" s="2"/>
      <c r="B125" s="27" t="s">
        <v>214</v>
      </c>
      <c r="C125" s="28" t="s">
        <v>212</v>
      </c>
      <c r="D125" s="29">
        <v>1</v>
      </c>
      <c r="E125" s="29">
        <v>32.67</v>
      </c>
      <c r="F125" s="30">
        <v>2</v>
      </c>
      <c r="G125" s="20">
        <f>+D125*F125</f>
        <v>2</v>
      </c>
      <c r="H125" s="30"/>
      <c r="I125" s="30"/>
      <c r="J125" s="30"/>
      <c r="K125" s="30"/>
      <c r="L125" s="30">
        <f>+D125*E125*F125</f>
        <v>65.34</v>
      </c>
      <c r="M125" s="44">
        <f>+G125*8</f>
        <v>16</v>
      </c>
      <c r="N125" s="30"/>
      <c r="O125" s="32"/>
      <c r="P125" s="91">
        <f>SUM(H125:O125)</f>
        <v>81.34</v>
      </c>
      <c r="Q125" s="23">
        <f>R125-'2026'!Q125</f>
        <v>0</v>
      </c>
      <c r="R125" s="33"/>
      <c r="S125" s="1"/>
      <c r="T125" s="29">
        <v>49</v>
      </c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</row>
    <row r="126" spans="1:236">
      <c r="A126" s="2" t="s">
        <v>215</v>
      </c>
      <c r="B126" s="27" t="s">
        <v>216</v>
      </c>
      <c r="C126" s="28" t="s">
        <v>33</v>
      </c>
      <c r="D126" s="29">
        <v>6</v>
      </c>
      <c r="E126" s="29">
        <v>32.67</v>
      </c>
      <c r="F126" s="30">
        <v>3</v>
      </c>
      <c r="G126" s="20">
        <f>+D126*F126</f>
        <v>18</v>
      </c>
      <c r="H126" s="30">
        <f>G126*E126</f>
        <v>588.06000000000006</v>
      </c>
      <c r="I126" s="44">
        <f>+F126*-8</f>
        <v>-24</v>
      </c>
      <c r="J126" s="30"/>
      <c r="K126" s="30"/>
      <c r="L126" s="30"/>
      <c r="M126" s="30"/>
      <c r="N126" s="30"/>
      <c r="O126" s="30"/>
      <c r="P126" s="91">
        <f>SUM(H126:O126)</f>
        <v>564.06000000000006</v>
      </c>
      <c r="Q126" s="23">
        <f>R126-'2026'!Q126</f>
        <v>73.340816326530614</v>
      </c>
      <c r="R126" s="33">
        <v>110</v>
      </c>
      <c r="S126" s="1"/>
      <c r="T126" s="29">
        <v>49</v>
      </c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</row>
    <row r="127" spans="1:236">
      <c r="A127" s="2"/>
      <c r="B127" s="27" t="s">
        <v>216</v>
      </c>
      <c r="C127" s="28" t="s">
        <v>212</v>
      </c>
      <c r="D127" s="29">
        <v>1</v>
      </c>
      <c r="E127" s="29">
        <v>32.67</v>
      </c>
      <c r="F127" s="30">
        <v>3</v>
      </c>
      <c r="G127" s="20">
        <f>+D127*F127</f>
        <v>3</v>
      </c>
      <c r="H127" s="30"/>
      <c r="I127" s="30"/>
      <c r="J127" s="30"/>
      <c r="K127" s="30"/>
      <c r="L127" s="30">
        <f>+D127*E127*F127</f>
        <v>98.01</v>
      </c>
      <c r="M127" s="44">
        <f>+G127*8</f>
        <v>24</v>
      </c>
      <c r="N127" s="30"/>
      <c r="O127" s="32"/>
      <c r="P127" s="91">
        <f>SUM(H127:O127)</f>
        <v>122.01</v>
      </c>
      <c r="Q127" s="23">
        <f>R127-'2026'!Q127</f>
        <v>0</v>
      </c>
      <c r="R127" s="33"/>
      <c r="S127" s="1"/>
      <c r="T127" s="29">
        <v>49</v>
      </c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</row>
    <row r="128" spans="1:236">
      <c r="A128" s="4" t="s">
        <v>217</v>
      </c>
      <c r="B128" s="27" t="s">
        <v>218</v>
      </c>
      <c r="C128" s="28" t="s">
        <v>33</v>
      </c>
      <c r="D128" s="29">
        <v>6</v>
      </c>
      <c r="E128" s="29">
        <v>32.67</v>
      </c>
      <c r="F128" s="30">
        <v>2</v>
      </c>
      <c r="G128" s="20">
        <f>+D128*F128</f>
        <v>12</v>
      </c>
      <c r="H128" s="30">
        <f>G128*E128</f>
        <v>392.04</v>
      </c>
      <c r="I128" s="44">
        <f>+F128*-8</f>
        <v>-16</v>
      </c>
      <c r="J128" s="30"/>
      <c r="K128" s="30"/>
      <c r="L128" s="30"/>
      <c r="M128" s="30"/>
      <c r="N128" s="30"/>
      <c r="O128" s="30"/>
      <c r="P128" s="91">
        <f>SUM(H128:O128)</f>
        <v>376.04</v>
      </c>
      <c r="Q128" s="23">
        <f>R128-'2026'!Q128</f>
        <v>0</v>
      </c>
      <c r="R128" s="60"/>
      <c r="T128" s="29">
        <v>49</v>
      </c>
    </row>
    <row r="129" spans="1:20">
      <c r="B129" s="27" t="s">
        <v>218</v>
      </c>
      <c r="C129" s="29" t="s">
        <v>212</v>
      </c>
      <c r="D129" s="29">
        <v>1</v>
      </c>
      <c r="E129" s="29">
        <v>32.67</v>
      </c>
      <c r="F129" s="30">
        <v>1.5</v>
      </c>
      <c r="G129" s="20">
        <f>+D129*F129</f>
        <v>1.5</v>
      </c>
      <c r="H129" s="30"/>
      <c r="I129" s="30"/>
      <c r="J129" s="30"/>
      <c r="K129" s="30"/>
      <c r="L129" s="30">
        <f>+D129*E129*F129</f>
        <v>49.005000000000003</v>
      </c>
      <c r="M129" s="44">
        <f>+G129*8</f>
        <v>12</v>
      </c>
      <c r="N129" s="30"/>
      <c r="O129" s="32"/>
      <c r="P129" s="91">
        <f>SUM(H129:O129)</f>
        <v>61.005000000000003</v>
      </c>
      <c r="Q129" s="23">
        <f>R129-'2026'!Q129</f>
        <v>0</v>
      </c>
      <c r="R129" s="64"/>
      <c r="T129" s="29">
        <v>49</v>
      </c>
    </row>
    <row r="130" spans="1:20">
      <c r="A130" s="4" t="s">
        <v>219</v>
      </c>
      <c r="B130" s="27" t="s">
        <v>220</v>
      </c>
      <c r="C130" s="28" t="s">
        <v>33</v>
      </c>
      <c r="D130" s="29">
        <v>6</v>
      </c>
      <c r="E130" s="29">
        <v>32.67</v>
      </c>
      <c r="F130" s="30">
        <v>1</v>
      </c>
      <c r="G130" s="20">
        <f>+D130*F130</f>
        <v>6</v>
      </c>
      <c r="H130" s="30">
        <f>G130*E130</f>
        <v>196.02</v>
      </c>
      <c r="I130" s="44">
        <f>+F130*-8</f>
        <v>-8</v>
      </c>
      <c r="J130" s="30"/>
      <c r="K130" s="30"/>
      <c r="L130" s="30"/>
      <c r="M130" s="30"/>
      <c r="N130" s="30"/>
      <c r="O130" s="30"/>
      <c r="P130" s="91">
        <f>SUM(H130:O130)</f>
        <v>188.02</v>
      </c>
      <c r="Q130" s="23">
        <f>R130-'2026'!Q130</f>
        <v>36.670408163265307</v>
      </c>
      <c r="R130" s="33">
        <v>55</v>
      </c>
      <c r="T130" s="29">
        <v>49</v>
      </c>
    </row>
    <row r="131" spans="1:20">
      <c r="B131" s="27" t="s">
        <v>220</v>
      </c>
      <c r="C131" s="29" t="s">
        <v>212</v>
      </c>
      <c r="D131" s="29">
        <v>1</v>
      </c>
      <c r="E131" s="29">
        <v>32.67</v>
      </c>
      <c r="F131" s="30">
        <v>1</v>
      </c>
      <c r="G131" s="20">
        <f>+D131*F131</f>
        <v>1</v>
      </c>
      <c r="H131" s="30"/>
      <c r="I131" s="30"/>
      <c r="J131" s="30"/>
      <c r="K131" s="30"/>
      <c r="L131" s="30">
        <f>+D131*E131*F131</f>
        <v>32.67</v>
      </c>
      <c r="M131" s="44">
        <f>+G131*8</f>
        <v>8</v>
      </c>
      <c r="N131" s="30"/>
      <c r="O131" s="32"/>
      <c r="P131" s="91">
        <f>SUM(H131:O131)</f>
        <v>40.67</v>
      </c>
      <c r="Q131" s="23">
        <f>R131-'2026'!Q131</f>
        <v>0</v>
      </c>
      <c r="R131" s="64"/>
      <c r="T131" s="29">
        <v>49</v>
      </c>
    </row>
    <row r="132" spans="1:20">
      <c r="A132" s="4" t="s">
        <v>221</v>
      </c>
      <c r="B132" s="27" t="s">
        <v>222</v>
      </c>
      <c r="C132" s="28" t="s">
        <v>19</v>
      </c>
      <c r="D132" s="29">
        <v>5</v>
      </c>
      <c r="E132" s="29">
        <v>32</v>
      </c>
      <c r="F132" s="30">
        <v>2</v>
      </c>
      <c r="G132" s="20">
        <f>+D132*F132</f>
        <v>10</v>
      </c>
      <c r="H132" s="30">
        <f>G132*E132</f>
        <v>320</v>
      </c>
      <c r="I132" s="44">
        <f>+F132*-8</f>
        <v>-16</v>
      </c>
      <c r="J132" s="30"/>
      <c r="K132" s="30"/>
      <c r="L132" s="30"/>
      <c r="M132" s="30"/>
      <c r="N132" s="30"/>
      <c r="O132" s="30"/>
      <c r="P132" s="91">
        <f>SUM(H132:O132)</f>
        <v>304</v>
      </c>
      <c r="Q132" s="23">
        <f>R132-'2026'!Q132</f>
        <v>0</v>
      </c>
      <c r="R132" s="43"/>
      <c r="T132" s="29">
        <v>48</v>
      </c>
    </row>
    <row r="133" spans="1:20">
      <c r="A133" s="4" t="s">
        <v>223</v>
      </c>
      <c r="B133" s="27" t="s">
        <v>224</v>
      </c>
      <c r="C133" s="28" t="s">
        <v>33</v>
      </c>
      <c r="D133" s="29">
        <v>6</v>
      </c>
      <c r="E133" s="29">
        <v>32.67</v>
      </c>
      <c r="F133" s="30">
        <v>3</v>
      </c>
      <c r="G133" s="20">
        <f>+D133*F133</f>
        <v>18</v>
      </c>
      <c r="H133" s="30">
        <f>G133*E133</f>
        <v>588.06000000000006</v>
      </c>
      <c r="I133" s="44">
        <f>+F133*-8</f>
        <v>-24</v>
      </c>
      <c r="J133" s="30"/>
      <c r="K133" s="30"/>
      <c r="L133" s="30"/>
      <c r="M133" s="30"/>
      <c r="N133" s="30"/>
      <c r="O133" s="30"/>
      <c r="P133" s="91">
        <f>SUM(H133:O133)</f>
        <v>564.06000000000006</v>
      </c>
      <c r="Q133" s="23">
        <f>R133-'2026'!Q133</f>
        <v>0</v>
      </c>
      <c r="R133" s="43"/>
      <c r="T133" s="29">
        <v>49</v>
      </c>
    </row>
    <row r="134" spans="1:20">
      <c r="A134" s="4" t="s">
        <v>225</v>
      </c>
      <c r="B134" s="27" t="s">
        <v>226</v>
      </c>
      <c r="C134" s="28" t="s">
        <v>33</v>
      </c>
      <c r="D134" s="29">
        <v>6</v>
      </c>
      <c r="E134" s="29">
        <v>32.67</v>
      </c>
      <c r="F134" s="30">
        <v>3</v>
      </c>
      <c r="G134" s="20">
        <f>+D134*F134</f>
        <v>18</v>
      </c>
      <c r="H134" s="30">
        <f>G134*E134</f>
        <v>588.06000000000006</v>
      </c>
      <c r="I134" s="44">
        <f>+F134*-8</f>
        <v>-24</v>
      </c>
      <c r="J134" s="30"/>
      <c r="K134" s="30"/>
      <c r="L134" s="30"/>
      <c r="M134" s="30"/>
      <c r="N134" s="30"/>
      <c r="O134" s="30"/>
      <c r="P134" s="91">
        <f>SUM(H134:O134)</f>
        <v>564.06000000000006</v>
      </c>
      <c r="Q134" s="23">
        <f>R134-'2026'!Q134</f>
        <v>0</v>
      </c>
      <c r="R134" s="43"/>
      <c r="T134" s="29">
        <v>49</v>
      </c>
    </row>
    <row r="135" spans="1:20">
      <c r="A135" s="4" t="s">
        <v>227</v>
      </c>
      <c r="B135" s="27" t="s">
        <v>228</v>
      </c>
      <c r="C135" s="28" t="s">
        <v>33</v>
      </c>
      <c r="D135" s="29">
        <v>6</v>
      </c>
      <c r="E135" s="29">
        <v>32.67</v>
      </c>
      <c r="F135" s="30">
        <v>3</v>
      </c>
      <c r="G135" s="20">
        <f>+D135*F135</f>
        <v>18</v>
      </c>
      <c r="H135" s="30">
        <f>G135*E135</f>
        <v>588.06000000000006</v>
      </c>
      <c r="I135" s="44">
        <f>+F135*-8</f>
        <v>-24</v>
      </c>
      <c r="J135" s="30"/>
      <c r="K135" s="30"/>
      <c r="L135" s="30"/>
      <c r="M135" s="30"/>
      <c r="N135" s="30"/>
      <c r="O135" s="30"/>
      <c r="P135" s="91">
        <f>SUM(H135:O135)</f>
        <v>564.06000000000006</v>
      </c>
      <c r="Q135" s="23">
        <f>R135-'2026'!Q135</f>
        <v>0</v>
      </c>
      <c r="R135" s="43"/>
      <c r="T135" s="29">
        <v>49</v>
      </c>
    </row>
    <row r="136" spans="1:20">
      <c r="A136" s="4" t="s">
        <v>229</v>
      </c>
      <c r="B136" s="27" t="s">
        <v>230</v>
      </c>
      <c r="C136" s="28" t="s">
        <v>33</v>
      </c>
      <c r="D136" s="29">
        <v>6</v>
      </c>
      <c r="E136" s="29">
        <v>32.67</v>
      </c>
      <c r="F136" s="30">
        <v>3</v>
      </c>
      <c r="G136" s="20">
        <f>+D136*F136</f>
        <v>18</v>
      </c>
      <c r="H136" s="30">
        <f>G136*E136</f>
        <v>588.06000000000006</v>
      </c>
      <c r="I136" s="44">
        <f>+F136*-8</f>
        <v>-24</v>
      </c>
      <c r="J136" s="30"/>
      <c r="K136" s="30"/>
      <c r="L136" s="30"/>
      <c r="M136" s="30"/>
      <c r="N136" s="30"/>
      <c r="O136" s="30"/>
      <c r="P136" s="91">
        <f>SUM(H136:O136)</f>
        <v>564.06000000000006</v>
      </c>
      <c r="Q136" s="23">
        <f>R136-'2026'!Q136</f>
        <v>0</v>
      </c>
      <c r="R136" s="43"/>
      <c r="T136" s="29">
        <v>49</v>
      </c>
    </row>
    <row r="137" spans="1:20">
      <c r="A137" s="4" t="s">
        <v>231</v>
      </c>
      <c r="B137" s="27" t="s">
        <v>232</v>
      </c>
      <c r="C137" s="28" t="s">
        <v>33</v>
      </c>
      <c r="D137" s="29">
        <v>6</v>
      </c>
      <c r="E137" s="29">
        <v>32.67</v>
      </c>
      <c r="F137" s="30">
        <v>3</v>
      </c>
      <c r="G137" s="20">
        <f>+D137*F137</f>
        <v>18</v>
      </c>
      <c r="H137" s="30">
        <f>G137*E137</f>
        <v>588.06000000000006</v>
      </c>
      <c r="I137" s="44">
        <f>+F137*-8</f>
        <v>-24</v>
      </c>
      <c r="J137" s="30"/>
      <c r="K137" s="30"/>
      <c r="L137" s="30"/>
      <c r="M137" s="30"/>
      <c r="N137" s="30"/>
      <c r="O137" s="30"/>
      <c r="P137" s="91">
        <f>SUM(H137:O137)</f>
        <v>564.06000000000006</v>
      </c>
      <c r="Q137" s="23">
        <f>R137-'2026'!Q137</f>
        <v>0</v>
      </c>
      <c r="R137" s="43"/>
      <c r="T137" s="29">
        <v>49</v>
      </c>
    </row>
    <row r="138" spans="1:20">
      <c r="A138" s="4" t="s">
        <v>233</v>
      </c>
      <c r="B138" s="27" t="s">
        <v>234</v>
      </c>
      <c r="C138" s="28" t="s">
        <v>33</v>
      </c>
      <c r="D138" s="29">
        <v>6</v>
      </c>
      <c r="E138" s="29">
        <v>32.67</v>
      </c>
      <c r="F138" s="30">
        <v>3</v>
      </c>
      <c r="G138" s="20">
        <f>+D138*F138</f>
        <v>18</v>
      </c>
      <c r="H138" s="30">
        <f>G138*E138</f>
        <v>588.06000000000006</v>
      </c>
      <c r="I138" s="44">
        <f>+F138*-8</f>
        <v>-24</v>
      </c>
      <c r="J138" s="30"/>
      <c r="K138" s="30"/>
      <c r="L138" s="30"/>
      <c r="M138" s="30"/>
      <c r="N138" s="30"/>
      <c r="O138" s="30"/>
      <c r="P138" s="91">
        <f>SUM(H138:O138)</f>
        <v>564.06000000000006</v>
      </c>
      <c r="Q138" s="23">
        <f>R138-'2026'!Q138</f>
        <v>0</v>
      </c>
      <c r="R138" s="43"/>
      <c r="T138" s="29">
        <v>49</v>
      </c>
    </row>
    <row r="139" spans="1:20">
      <c r="A139" s="4" t="s">
        <v>235</v>
      </c>
      <c r="B139" s="27" t="s">
        <v>236</v>
      </c>
      <c r="C139" s="28" t="s">
        <v>33</v>
      </c>
      <c r="D139" s="29">
        <v>6</v>
      </c>
      <c r="E139" s="29">
        <v>32.67</v>
      </c>
      <c r="F139" s="30">
        <v>3</v>
      </c>
      <c r="G139" s="20">
        <f>+D139*F139</f>
        <v>18</v>
      </c>
      <c r="H139" s="30">
        <f>G139*E139</f>
        <v>588.06000000000006</v>
      </c>
      <c r="I139" s="44">
        <f>+F139*-8</f>
        <v>-24</v>
      </c>
      <c r="J139" s="30"/>
      <c r="K139" s="30"/>
      <c r="L139" s="30"/>
      <c r="M139" s="30"/>
      <c r="N139" s="30"/>
      <c r="O139" s="30"/>
      <c r="P139" s="91">
        <f>SUM(H139:O139)</f>
        <v>564.06000000000006</v>
      </c>
      <c r="Q139" s="23">
        <f>R139-'2026'!Q139</f>
        <v>0</v>
      </c>
      <c r="R139" s="43"/>
      <c r="T139" s="29">
        <v>49</v>
      </c>
    </row>
    <row r="140" spans="1:20">
      <c r="A140" s="4" t="s">
        <v>237</v>
      </c>
      <c r="B140" s="27" t="s">
        <v>238</v>
      </c>
      <c r="C140" s="28" t="s">
        <v>33</v>
      </c>
      <c r="D140" s="29">
        <v>6</v>
      </c>
      <c r="E140" s="29">
        <v>32.67</v>
      </c>
      <c r="F140" s="30">
        <v>3</v>
      </c>
      <c r="G140" s="20">
        <f>+D140*F140</f>
        <v>18</v>
      </c>
      <c r="H140" s="30">
        <f>G140*E140</f>
        <v>588.06000000000006</v>
      </c>
      <c r="I140" s="44">
        <f>+F140*-8</f>
        <v>-24</v>
      </c>
      <c r="J140" s="30"/>
      <c r="K140" s="30"/>
      <c r="L140" s="30"/>
      <c r="M140" s="30"/>
      <c r="N140" s="30"/>
      <c r="O140" s="30"/>
      <c r="P140" s="91">
        <f>SUM(H140:O140)</f>
        <v>564.06000000000006</v>
      </c>
      <c r="Q140" s="23">
        <f>R140-'2026'!Q140</f>
        <v>0</v>
      </c>
      <c r="R140" s="43"/>
      <c r="T140" s="29">
        <v>49</v>
      </c>
    </row>
    <row r="141" spans="1:20">
      <c r="A141" s="4" t="s">
        <v>239</v>
      </c>
      <c r="B141" s="27" t="s">
        <v>240</v>
      </c>
      <c r="C141" s="28" t="s">
        <v>33</v>
      </c>
      <c r="D141" s="29">
        <v>6</v>
      </c>
      <c r="E141" s="29">
        <v>32.67</v>
      </c>
      <c r="F141" s="30">
        <v>3</v>
      </c>
      <c r="G141" s="20">
        <f>+D141*F141</f>
        <v>18</v>
      </c>
      <c r="H141" s="30">
        <f>G141*E141</f>
        <v>588.06000000000006</v>
      </c>
      <c r="I141" s="44">
        <f>+F141*-8</f>
        <v>-24</v>
      </c>
      <c r="J141" s="30"/>
      <c r="K141" s="30"/>
      <c r="L141" s="30"/>
      <c r="M141" s="30"/>
      <c r="N141" s="30"/>
      <c r="O141" s="30"/>
      <c r="P141" s="91">
        <f>SUM(H141:O141)</f>
        <v>564.06000000000006</v>
      </c>
      <c r="Q141" s="23">
        <f>R141-'2026'!Q141</f>
        <v>0</v>
      </c>
      <c r="R141" s="43"/>
      <c r="T141" s="29">
        <v>49</v>
      </c>
    </row>
    <row r="142" spans="1:20">
      <c r="A142" s="4" t="s">
        <v>241</v>
      </c>
      <c r="B142" s="27" t="s">
        <v>242</v>
      </c>
      <c r="C142" s="28" t="s">
        <v>33</v>
      </c>
      <c r="D142" s="29">
        <v>6</v>
      </c>
      <c r="E142" s="29">
        <v>32.67</v>
      </c>
      <c r="F142" s="30">
        <v>3</v>
      </c>
      <c r="G142" s="20">
        <f>+D142*F142</f>
        <v>18</v>
      </c>
      <c r="H142" s="30">
        <f>G142*E142</f>
        <v>588.06000000000006</v>
      </c>
      <c r="I142" s="44">
        <f>+F142*-8</f>
        <v>-24</v>
      </c>
      <c r="J142" s="30"/>
      <c r="K142" s="30"/>
      <c r="L142" s="30"/>
      <c r="M142" s="30"/>
      <c r="N142" s="30"/>
      <c r="O142" s="30"/>
      <c r="P142" s="91">
        <f>SUM(H142:O142)</f>
        <v>564.06000000000006</v>
      </c>
      <c r="Q142" s="23">
        <f>R142-'2026'!Q142</f>
        <v>0</v>
      </c>
      <c r="R142" s="43"/>
      <c r="T142" s="29">
        <v>49</v>
      </c>
    </row>
    <row r="143" spans="1:20">
      <c r="A143" s="4" t="s">
        <v>243</v>
      </c>
      <c r="B143" s="65" t="s">
        <v>244</v>
      </c>
      <c r="C143" s="66"/>
      <c r="D143" s="66"/>
      <c r="E143" s="66"/>
      <c r="F143" s="30">
        <v>0</v>
      </c>
      <c r="G143" s="20">
        <f>+D143*F143</f>
        <v>0</v>
      </c>
      <c r="H143" s="30">
        <v>25</v>
      </c>
      <c r="I143" s="30"/>
      <c r="J143" s="30"/>
      <c r="K143" s="30"/>
      <c r="L143" s="30"/>
      <c r="M143" s="30"/>
      <c r="N143" s="30"/>
      <c r="O143" s="56"/>
      <c r="P143" s="91">
        <f>SUM(H143:O143)</f>
        <v>25</v>
      </c>
      <c r="Q143" s="23">
        <f>R143-'2026'!Q143</f>
        <v>0</v>
      </c>
      <c r="R143" s="31"/>
      <c r="T143" s="66"/>
    </row>
    <row r="144" spans="1:20">
      <c r="A144" s="4" t="s">
        <v>245</v>
      </c>
      <c r="B144" s="27" t="s">
        <v>246</v>
      </c>
      <c r="C144" s="28" t="s">
        <v>19</v>
      </c>
      <c r="D144" s="29">
        <v>5</v>
      </c>
      <c r="E144" s="29">
        <v>34.67</v>
      </c>
      <c r="F144" s="30">
        <v>7.6</v>
      </c>
      <c r="G144" s="20">
        <f>+D144*F144</f>
        <v>38</v>
      </c>
      <c r="H144" s="30">
        <f>G144*E144</f>
        <v>1317.46</v>
      </c>
      <c r="I144" s="44">
        <f>+F144*-8</f>
        <v>-60.8</v>
      </c>
      <c r="J144" s="67"/>
      <c r="K144" s="67"/>
      <c r="L144" s="32"/>
      <c r="M144" s="32"/>
      <c r="N144" s="32"/>
      <c r="O144" s="30"/>
      <c r="P144" s="91">
        <f>SUM(H144:O144)</f>
        <v>1256.6600000000001</v>
      </c>
      <c r="Q144" s="23">
        <f>R144-'2026'!Q144</f>
        <v>97.676057692307694</v>
      </c>
      <c r="R144" s="33">
        <v>146.5</v>
      </c>
      <c r="T144" s="29">
        <v>52</v>
      </c>
    </row>
    <row r="145" spans="1:20">
      <c r="B145" s="27" t="s">
        <v>246</v>
      </c>
      <c r="C145" s="28" t="s">
        <v>247</v>
      </c>
      <c r="D145" s="29">
        <v>1</v>
      </c>
      <c r="E145" s="29">
        <v>14.67</v>
      </c>
      <c r="F145" s="30">
        <v>3</v>
      </c>
      <c r="G145" s="20">
        <f>+D145*F145</f>
        <v>3</v>
      </c>
      <c r="H145" s="30">
        <f>G145*E145</f>
        <v>44.01</v>
      </c>
      <c r="I145" s="30"/>
      <c r="J145" s="67"/>
      <c r="K145" s="67"/>
      <c r="L145" s="32"/>
      <c r="M145" s="32"/>
      <c r="N145" s="32"/>
      <c r="O145" s="30"/>
      <c r="P145" s="91">
        <f>SUM(H145:O145)</f>
        <v>44.01</v>
      </c>
      <c r="Q145" s="23">
        <f>R145-'2026'!Q145</f>
        <v>0</v>
      </c>
      <c r="R145" s="33">
        <v>0</v>
      </c>
      <c r="T145" s="29">
        <v>22</v>
      </c>
    </row>
    <row r="146" spans="1:20">
      <c r="A146" s="4" t="s">
        <v>248</v>
      </c>
      <c r="B146" s="27" t="s">
        <v>249</v>
      </c>
      <c r="C146" s="28" t="s">
        <v>19</v>
      </c>
      <c r="D146" s="29">
        <v>5</v>
      </c>
      <c r="E146" s="29">
        <v>34.67</v>
      </c>
      <c r="F146" s="30">
        <v>6</v>
      </c>
      <c r="G146" s="20">
        <f>+D146*F146</f>
        <v>30</v>
      </c>
      <c r="H146" s="30">
        <f>G146*E146</f>
        <v>1040.1000000000001</v>
      </c>
      <c r="I146" s="44">
        <f>+F146*-8</f>
        <v>-48</v>
      </c>
      <c r="J146" s="67"/>
      <c r="K146" s="67"/>
      <c r="L146" s="32"/>
      <c r="M146" s="32"/>
      <c r="N146" s="32"/>
      <c r="O146" s="30"/>
      <c r="P146" s="91">
        <f>SUM(H146:O146)</f>
        <v>992.10000000000014</v>
      </c>
      <c r="Q146" s="23">
        <f>R146-'2026'!Q146</f>
        <v>100.00961538461539</v>
      </c>
      <c r="R146" s="33">
        <v>150</v>
      </c>
      <c r="T146" s="29">
        <v>52</v>
      </c>
    </row>
    <row r="147" spans="1:20">
      <c r="A147" s="4" t="s">
        <v>250</v>
      </c>
      <c r="B147" s="27" t="s">
        <v>251</v>
      </c>
      <c r="C147" s="28" t="s">
        <v>19</v>
      </c>
      <c r="D147" s="29">
        <v>5</v>
      </c>
      <c r="E147" s="29">
        <v>34.67</v>
      </c>
      <c r="F147" s="30">
        <v>1</v>
      </c>
      <c r="G147" s="20">
        <f>+D147*F147</f>
        <v>5</v>
      </c>
      <c r="H147" s="30">
        <f>G147*E147</f>
        <v>173.35000000000002</v>
      </c>
      <c r="I147" s="44">
        <f>+F147*-8</f>
        <v>-8</v>
      </c>
      <c r="J147" s="67"/>
      <c r="K147" s="67"/>
      <c r="L147" s="32"/>
      <c r="M147" s="32"/>
      <c r="N147" s="32"/>
      <c r="O147" s="30"/>
      <c r="P147" s="91">
        <f>SUM(H147:O147)</f>
        <v>165.35000000000002</v>
      </c>
      <c r="Q147" s="23">
        <f>R147-'2026'!Q147</f>
        <v>36.670192307692311</v>
      </c>
      <c r="R147" s="33">
        <v>55</v>
      </c>
      <c r="T147" s="29">
        <v>52</v>
      </c>
    </row>
    <row r="148" spans="1:20">
      <c r="B148" s="27" t="s">
        <v>251</v>
      </c>
      <c r="C148" s="28" t="s">
        <v>252</v>
      </c>
      <c r="D148" s="29">
        <v>3</v>
      </c>
      <c r="E148" s="29">
        <v>34.67</v>
      </c>
      <c r="F148" s="30">
        <v>1</v>
      </c>
      <c r="G148" s="20">
        <f>+D148*F148</f>
        <v>3</v>
      </c>
      <c r="H148" s="30">
        <f>G148*E148</f>
        <v>104.01</v>
      </c>
      <c r="I148" s="32"/>
      <c r="J148" s="32"/>
      <c r="K148" s="32"/>
      <c r="L148" s="32"/>
      <c r="M148" s="32"/>
      <c r="N148" s="32"/>
      <c r="O148" s="32"/>
      <c r="P148" s="91">
        <f>SUM(H148:O148)</f>
        <v>104.01</v>
      </c>
      <c r="Q148" s="23">
        <f>R148-'2026'!Q148</f>
        <v>0</v>
      </c>
      <c r="R148" s="33">
        <v>0</v>
      </c>
      <c r="T148" s="29">
        <v>52</v>
      </c>
    </row>
    <row r="149" spans="1:20">
      <c r="A149" s="4" t="s">
        <v>253</v>
      </c>
      <c r="B149" s="27" t="s">
        <v>254</v>
      </c>
      <c r="C149" s="28" t="s">
        <v>255</v>
      </c>
      <c r="D149" s="29">
        <v>2</v>
      </c>
      <c r="E149" s="29">
        <v>34.67</v>
      </c>
      <c r="F149" s="30">
        <v>1</v>
      </c>
      <c r="G149" s="20">
        <f>+D149*F149</f>
        <v>2</v>
      </c>
      <c r="H149" s="30">
        <f>G149*E149</f>
        <v>69.34</v>
      </c>
      <c r="I149" s="32"/>
      <c r="J149" s="32"/>
      <c r="K149" s="32"/>
      <c r="L149" s="32"/>
      <c r="M149" s="32"/>
      <c r="N149" s="32"/>
      <c r="O149" s="32"/>
      <c r="P149" s="91">
        <f>SUM(H149:O149)</f>
        <v>69.34</v>
      </c>
      <c r="Q149" s="23">
        <f>R149-'2026'!Q149</f>
        <v>8.0007692307692313</v>
      </c>
      <c r="R149" s="33">
        <v>12</v>
      </c>
      <c r="T149" s="29">
        <v>52</v>
      </c>
    </row>
    <row r="150" spans="1:20">
      <c r="A150" s="4" t="s">
        <v>256</v>
      </c>
      <c r="B150" s="27" t="s">
        <v>257</v>
      </c>
      <c r="C150" s="28" t="s">
        <v>19</v>
      </c>
      <c r="D150" s="29">
        <v>5</v>
      </c>
      <c r="E150" s="29">
        <v>31.78</v>
      </c>
      <c r="F150" s="30">
        <v>1</v>
      </c>
      <c r="G150" s="20">
        <f>+D150*F150</f>
        <v>5</v>
      </c>
      <c r="H150" s="30">
        <f>G150*E150</f>
        <v>158.9</v>
      </c>
      <c r="I150" s="44">
        <f>+F150*-8</f>
        <v>-8</v>
      </c>
      <c r="J150" s="67"/>
      <c r="K150" s="67"/>
      <c r="L150" s="32"/>
      <c r="M150" s="32"/>
      <c r="N150" s="32"/>
      <c r="O150" s="30"/>
      <c r="P150" s="91">
        <f>SUM(H150:O150)</f>
        <v>150.9</v>
      </c>
      <c r="Q150" s="23">
        <f>R150-'2026'!Q150</f>
        <v>5.3333333333333339</v>
      </c>
      <c r="R150" s="33">
        <v>8</v>
      </c>
      <c r="T150" s="29">
        <v>47.67</v>
      </c>
    </row>
    <row r="151" spans="1:20">
      <c r="A151" s="4" t="s">
        <v>258</v>
      </c>
      <c r="B151" s="27" t="s">
        <v>259</v>
      </c>
      <c r="C151" s="28" t="s">
        <v>19</v>
      </c>
      <c r="D151" s="29">
        <v>5</v>
      </c>
      <c r="E151" s="29">
        <v>34.67</v>
      </c>
      <c r="F151" s="30">
        <v>2</v>
      </c>
      <c r="G151" s="20">
        <f>+D151*F151</f>
        <v>10</v>
      </c>
      <c r="H151" s="30">
        <f>G151*E151</f>
        <v>346.70000000000005</v>
      </c>
      <c r="I151" s="44">
        <f>+F151*-8</f>
        <v>-16</v>
      </c>
      <c r="J151" s="67"/>
      <c r="K151" s="67"/>
      <c r="L151" s="32"/>
      <c r="M151" s="32"/>
      <c r="N151" s="32"/>
      <c r="O151" s="30"/>
      <c r="P151" s="91">
        <f>SUM(H151:O151)</f>
        <v>330.70000000000005</v>
      </c>
      <c r="Q151" s="23">
        <f>R151-'2026'!Q151</f>
        <v>10.000961538461539</v>
      </c>
      <c r="R151" s="33">
        <v>15</v>
      </c>
      <c r="T151" s="29">
        <v>52</v>
      </c>
    </row>
    <row r="152" spans="1:20">
      <c r="A152" s="4" t="s">
        <v>260</v>
      </c>
      <c r="B152" s="27" t="s">
        <v>261</v>
      </c>
      <c r="C152" s="28" t="s">
        <v>19</v>
      </c>
      <c r="D152" s="29">
        <v>5</v>
      </c>
      <c r="E152" s="29">
        <v>34.67</v>
      </c>
      <c r="F152" s="30">
        <v>6</v>
      </c>
      <c r="G152" s="20">
        <f>+D152*F152</f>
        <v>30</v>
      </c>
      <c r="H152" s="30">
        <f>G152*E152</f>
        <v>1040.1000000000001</v>
      </c>
      <c r="I152" s="44">
        <f>+F152*-8</f>
        <v>-48</v>
      </c>
      <c r="J152" s="67"/>
      <c r="K152" s="67"/>
      <c r="L152" s="32"/>
      <c r="M152" s="32"/>
      <c r="N152" s="32"/>
      <c r="O152" s="30"/>
      <c r="P152" s="91">
        <f>SUM(H152:O152)</f>
        <v>992.10000000000014</v>
      </c>
      <c r="Q152" s="23">
        <f>R152-'2026'!Q152</f>
        <v>8.0007692307692313</v>
      </c>
      <c r="R152" s="33">
        <v>12</v>
      </c>
      <c r="T152" s="29">
        <v>52</v>
      </c>
    </row>
    <row r="153" spans="1:20">
      <c r="A153" s="4" t="s">
        <v>262</v>
      </c>
      <c r="B153" s="27" t="s">
        <v>263</v>
      </c>
      <c r="C153" s="28" t="s">
        <v>19</v>
      </c>
      <c r="D153" s="29">
        <v>5</v>
      </c>
      <c r="E153" s="29">
        <v>34.67</v>
      </c>
      <c r="F153" s="30">
        <v>8</v>
      </c>
      <c r="G153" s="20">
        <f>+D153*F153</f>
        <v>40</v>
      </c>
      <c r="H153" s="30">
        <f>G153*E153</f>
        <v>1386.8000000000002</v>
      </c>
      <c r="I153" s="44">
        <f>+F153*-8</f>
        <v>-64</v>
      </c>
      <c r="J153" s="67"/>
      <c r="K153" s="67"/>
      <c r="L153" s="32"/>
      <c r="M153" s="32"/>
      <c r="N153" s="32"/>
      <c r="O153" s="30"/>
      <c r="P153" s="91">
        <f>SUM(H153:O153)</f>
        <v>1322.8000000000002</v>
      </c>
      <c r="Q153" s="23">
        <f>R153-'2026'!Q153</f>
        <v>130.01250000000002</v>
      </c>
      <c r="R153" s="33">
        <v>195</v>
      </c>
      <c r="T153" s="29">
        <v>52</v>
      </c>
    </row>
    <row r="154" spans="1:20">
      <c r="A154" s="4" t="s">
        <v>264</v>
      </c>
      <c r="B154" s="65" t="s">
        <v>265</v>
      </c>
      <c r="C154" s="66"/>
      <c r="D154" s="30"/>
      <c r="E154" s="30"/>
      <c r="F154" s="30"/>
      <c r="G154" s="30"/>
      <c r="H154" s="30">
        <v>850</v>
      </c>
      <c r="I154" s="30"/>
      <c r="J154" s="30"/>
      <c r="K154" s="30"/>
      <c r="L154" s="56"/>
      <c r="M154" s="56"/>
      <c r="N154" s="56"/>
      <c r="O154" s="56"/>
      <c r="P154" s="91">
        <f>SUM(H154:O154)</f>
        <v>850</v>
      </c>
      <c r="Q154" s="23">
        <f>R154-'2026'!Q154</f>
        <v>0</v>
      </c>
      <c r="R154" s="33">
        <v>0</v>
      </c>
      <c r="T154" s="30"/>
    </row>
    <row r="155" spans="1:20">
      <c r="A155" s="4" t="s">
        <v>266</v>
      </c>
      <c r="B155" s="45" t="s">
        <v>267</v>
      </c>
      <c r="C155" s="28" t="s">
        <v>19</v>
      </c>
      <c r="D155" s="29">
        <v>5</v>
      </c>
      <c r="E155" s="29">
        <v>34.67</v>
      </c>
      <c r="F155" s="30">
        <v>10</v>
      </c>
      <c r="G155" s="30">
        <f>+D155*F155</f>
        <v>50</v>
      </c>
      <c r="H155" s="30">
        <f>G155*E155</f>
        <v>1733.5</v>
      </c>
      <c r="I155" s="44">
        <f>+F155*-8</f>
        <v>-80</v>
      </c>
      <c r="J155" s="67"/>
      <c r="K155" s="67"/>
      <c r="L155" s="32"/>
      <c r="M155" s="32"/>
      <c r="N155" s="32"/>
      <c r="O155" s="30"/>
      <c r="P155" s="91">
        <f>SUM(H155:O155)</f>
        <v>1653.5</v>
      </c>
      <c r="Q155" s="23">
        <f>R155-'2026'!Q155</f>
        <v>120.01153846153846</v>
      </c>
      <c r="R155" s="33">
        <v>180</v>
      </c>
      <c r="T155" s="29">
        <v>52</v>
      </c>
    </row>
    <row r="156" spans="1:20">
      <c r="A156" s="4" t="s">
        <v>268</v>
      </c>
      <c r="B156" s="27" t="s">
        <v>269</v>
      </c>
      <c r="C156" s="28" t="s">
        <v>19</v>
      </c>
      <c r="D156" s="29">
        <v>5</v>
      </c>
      <c r="E156" s="61">
        <v>31.78</v>
      </c>
      <c r="F156" s="30">
        <v>4</v>
      </c>
      <c r="G156" s="30">
        <f>+D156*F156</f>
        <v>20</v>
      </c>
      <c r="H156" s="30">
        <f>G156*E156</f>
        <v>635.6</v>
      </c>
      <c r="I156" s="44">
        <f>+F156*-8</f>
        <v>-32</v>
      </c>
      <c r="J156" s="67"/>
      <c r="K156" s="67"/>
      <c r="L156" s="56"/>
      <c r="M156" s="56"/>
      <c r="N156" s="56"/>
      <c r="O156" s="30"/>
      <c r="P156" s="91">
        <f>SUM(H156:O156)</f>
        <v>603.6</v>
      </c>
      <c r="Q156" s="23">
        <f>R156-'2026'!Q156</f>
        <v>38</v>
      </c>
      <c r="R156" s="33">
        <v>57</v>
      </c>
      <c r="T156" s="61">
        <v>47.67</v>
      </c>
    </row>
    <row r="157" spans="1:20">
      <c r="A157" s="4" t="s">
        <v>270</v>
      </c>
      <c r="B157" s="27" t="s">
        <v>271</v>
      </c>
      <c r="C157" s="28" t="s">
        <v>19</v>
      </c>
      <c r="D157" s="29">
        <v>5</v>
      </c>
      <c r="E157" s="61">
        <v>31.78</v>
      </c>
      <c r="F157" s="30">
        <v>4</v>
      </c>
      <c r="G157" s="30">
        <f>+D157*F157</f>
        <v>20</v>
      </c>
      <c r="H157" s="30">
        <f>G157*E157</f>
        <v>635.6</v>
      </c>
      <c r="I157" s="44">
        <f>+F157*-8</f>
        <v>-32</v>
      </c>
      <c r="J157" s="67"/>
      <c r="K157" s="67"/>
      <c r="L157" s="56"/>
      <c r="M157" s="56"/>
      <c r="N157" s="56"/>
      <c r="O157" s="30"/>
      <c r="P157" s="91">
        <f>SUM(H157:O157)</f>
        <v>603.6</v>
      </c>
      <c r="Q157" s="23">
        <f>R157-'2026'!Q157</f>
        <v>48.666666666666671</v>
      </c>
      <c r="R157" s="33">
        <v>73</v>
      </c>
      <c r="T157" s="61">
        <v>47.67</v>
      </c>
    </row>
    <row r="158" spans="1:20">
      <c r="A158" s="4" t="s">
        <v>272</v>
      </c>
      <c r="B158" s="27" t="s">
        <v>273</v>
      </c>
      <c r="C158" s="28" t="s">
        <v>19</v>
      </c>
      <c r="D158" s="29">
        <v>5</v>
      </c>
      <c r="E158" s="61">
        <v>31.78</v>
      </c>
      <c r="F158" s="30">
        <v>5</v>
      </c>
      <c r="G158" s="30">
        <f>+D158*F158</f>
        <v>25</v>
      </c>
      <c r="H158" s="30">
        <f>G158*E158</f>
        <v>794.5</v>
      </c>
      <c r="I158" s="44">
        <f>+F158*-8</f>
        <v>-40</v>
      </c>
      <c r="J158" s="67"/>
      <c r="K158" s="67"/>
      <c r="L158" s="56"/>
      <c r="M158" s="56"/>
      <c r="N158" s="56"/>
      <c r="O158" s="30"/>
      <c r="P158" s="91">
        <f>SUM(H158:O158)</f>
        <v>754.5</v>
      </c>
      <c r="Q158" s="23">
        <f>R158-'2026'!Q158</f>
        <v>24</v>
      </c>
      <c r="R158" s="33">
        <v>36</v>
      </c>
      <c r="T158" s="61">
        <v>47.67</v>
      </c>
    </row>
    <row r="159" spans="1:20">
      <c r="A159" s="4" t="s">
        <v>274</v>
      </c>
      <c r="B159" s="27" t="s">
        <v>275</v>
      </c>
      <c r="C159" s="28" t="s">
        <v>19</v>
      </c>
      <c r="D159" s="29">
        <v>5</v>
      </c>
      <c r="E159" s="61">
        <v>31.78</v>
      </c>
      <c r="F159" s="30">
        <v>1</v>
      </c>
      <c r="G159" s="30">
        <f>+D159*F159</f>
        <v>5</v>
      </c>
      <c r="H159" s="30">
        <f>G159*E159</f>
        <v>158.9</v>
      </c>
      <c r="I159" s="44">
        <f>+F159*-8</f>
        <v>-8</v>
      </c>
      <c r="J159" s="67"/>
      <c r="K159" s="67"/>
      <c r="L159" s="56"/>
      <c r="M159" s="56"/>
      <c r="N159" s="56"/>
      <c r="O159" s="30"/>
      <c r="P159" s="91">
        <f>SUM(H159:O159)</f>
        <v>150.9</v>
      </c>
      <c r="Q159" s="23">
        <f>R159-'2026'!Q159</f>
        <v>18.666666666666664</v>
      </c>
      <c r="R159" s="33">
        <v>28</v>
      </c>
      <c r="T159" s="61">
        <v>47.67</v>
      </c>
    </row>
    <row r="160" spans="1:20">
      <c r="A160" s="4" t="s">
        <v>276</v>
      </c>
      <c r="B160" s="27" t="s">
        <v>277</v>
      </c>
      <c r="C160" s="28" t="s">
        <v>19</v>
      </c>
      <c r="D160" s="29">
        <v>5</v>
      </c>
      <c r="E160" s="61">
        <v>31.78</v>
      </c>
      <c r="F160" s="30">
        <v>5</v>
      </c>
      <c r="G160" s="30">
        <f>+D160*F160</f>
        <v>25</v>
      </c>
      <c r="H160" s="30">
        <f>G160*E160</f>
        <v>794.5</v>
      </c>
      <c r="I160" s="44">
        <f>+F160*-8</f>
        <v>-40</v>
      </c>
      <c r="J160" s="67"/>
      <c r="K160" s="67"/>
      <c r="L160" s="56"/>
      <c r="M160" s="56"/>
      <c r="N160" s="56"/>
      <c r="O160" s="30"/>
      <c r="P160" s="91">
        <f>SUM(H160:O160)</f>
        <v>754.5</v>
      </c>
      <c r="Q160" s="23">
        <f>R160-'2026'!Q160</f>
        <v>46.666666666666671</v>
      </c>
      <c r="R160" s="33">
        <v>70</v>
      </c>
      <c r="T160" s="61">
        <v>47.67</v>
      </c>
    </row>
    <row r="161" spans="1:236">
      <c r="B161" s="68" t="s">
        <v>278</v>
      </c>
      <c r="C161" s="28" t="s">
        <v>19</v>
      </c>
      <c r="D161" s="29">
        <v>5</v>
      </c>
      <c r="E161" s="29">
        <v>32.67</v>
      </c>
      <c r="F161" s="32">
        <v>1.5</v>
      </c>
      <c r="G161" s="30">
        <f>+D161*F161</f>
        <v>7.5</v>
      </c>
      <c r="H161" s="30">
        <f>G161*E161</f>
        <v>245.02500000000001</v>
      </c>
      <c r="I161" s="44">
        <f>+F161*-8</f>
        <v>-12</v>
      </c>
      <c r="J161" s="67"/>
      <c r="K161" s="67"/>
      <c r="L161" s="32"/>
      <c r="M161" s="32"/>
      <c r="N161" s="32"/>
      <c r="O161" s="30"/>
      <c r="P161" s="91">
        <f>SUM(H161:O161)</f>
        <v>233.02500000000001</v>
      </c>
      <c r="Q161" s="23">
        <f>R161-'2026'!Q161</f>
        <v>0</v>
      </c>
      <c r="R161" s="33">
        <v>0</v>
      </c>
      <c r="T161" s="29">
        <v>49</v>
      </c>
    </row>
    <row r="162" spans="1:236">
      <c r="A162" s="4" t="s">
        <v>279</v>
      </c>
      <c r="B162" s="27" t="s">
        <v>280</v>
      </c>
      <c r="C162" s="28" t="s">
        <v>19</v>
      </c>
      <c r="D162" s="29">
        <v>5</v>
      </c>
      <c r="E162" s="61">
        <v>31.78</v>
      </c>
      <c r="F162" s="30">
        <v>8</v>
      </c>
      <c r="G162" s="30">
        <f>+D162*F162</f>
        <v>40</v>
      </c>
      <c r="H162" s="30">
        <f>G162*E162</f>
        <v>1271.2</v>
      </c>
      <c r="I162" s="44">
        <f>+F162*-8</f>
        <v>-64</v>
      </c>
      <c r="J162" s="67"/>
      <c r="K162" s="67"/>
      <c r="L162" s="56"/>
      <c r="M162" s="56"/>
      <c r="N162" s="56"/>
      <c r="O162" s="30"/>
      <c r="P162" s="91">
        <f>SUM(H162:O162)</f>
        <v>1207.2</v>
      </c>
      <c r="Q162" s="23">
        <f>R162-'2026'!Q162</f>
        <v>46</v>
      </c>
      <c r="R162" s="69">
        <v>69</v>
      </c>
      <c r="T162" s="61">
        <v>47.67</v>
      </c>
    </row>
    <row r="163" spans="1:236">
      <c r="A163" s="4" t="s">
        <v>281</v>
      </c>
      <c r="B163" s="27" t="s">
        <v>282</v>
      </c>
      <c r="C163" s="28" t="s">
        <v>19</v>
      </c>
      <c r="D163" s="29">
        <v>5</v>
      </c>
      <c r="E163" s="29">
        <v>34.67</v>
      </c>
      <c r="F163" s="30">
        <v>1</v>
      </c>
      <c r="G163" s="30">
        <f>+D163*F163</f>
        <v>5</v>
      </c>
      <c r="H163" s="30">
        <f>G163*E163</f>
        <v>173.35000000000002</v>
      </c>
      <c r="I163" s="44">
        <f>+F163*-8</f>
        <v>-8</v>
      </c>
      <c r="J163" s="67"/>
      <c r="K163" s="67"/>
      <c r="L163" s="32"/>
      <c r="M163" s="32"/>
      <c r="N163" s="32"/>
      <c r="O163" s="30"/>
      <c r="P163" s="155">
        <f>SUM(H163:O163)</f>
        <v>165.35000000000002</v>
      </c>
      <c r="Q163" s="23">
        <f>R163-'2026'!Q163</f>
        <v>0</v>
      </c>
      <c r="R163" s="159">
        <v>0</v>
      </c>
      <c r="T163" s="29">
        <v>52</v>
      </c>
    </row>
    <row r="164" spans="1:236">
      <c r="A164" s="4" t="s">
        <v>283</v>
      </c>
      <c r="B164" s="27" t="s">
        <v>284</v>
      </c>
      <c r="C164" s="70" t="s">
        <v>285</v>
      </c>
      <c r="D164" s="29"/>
      <c r="E164" s="66"/>
      <c r="F164" s="30">
        <v>0</v>
      </c>
      <c r="G164" s="30"/>
      <c r="H164" s="30">
        <v>12.5</v>
      </c>
      <c r="I164" s="30"/>
      <c r="J164" s="30"/>
      <c r="K164" s="30"/>
      <c r="L164" s="32"/>
      <c r="M164" s="32"/>
      <c r="N164" s="32"/>
      <c r="O164" s="32"/>
      <c r="P164" s="91">
        <f>SUM(H164:O164)</f>
        <v>12.5</v>
      </c>
      <c r="Q164" s="23">
        <f>R164-'2026'!Q164</f>
        <v>10</v>
      </c>
      <c r="R164" s="39">
        <v>10</v>
      </c>
      <c r="T164" s="66"/>
    </row>
    <row r="165" spans="1:236">
      <c r="A165" s="4" t="s">
        <v>286</v>
      </c>
      <c r="B165" s="27" t="s">
        <v>287</v>
      </c>
      <c r="C165" s="70" t="s">
        <v>285</v>
      </c>
      <c r="D165" s="29"/>
      <c r="E165" s="66"/>
      <c r="F165" s="30"/>
      <c r="G165" s="30"/>
      <c r="H165" s="30">
        <v>12.5</v>
      </c>
      <c r="I165" s="30"/>
      <c r="J165" s="67"/>
      <c r="K165" s="67"/>
      <c r="L165" s="32"/>
      <c r="M165" s="32"/>
      <c r="N165" s="32"/>
      <c r="O165" s="32"/>
      <c r="P165" s="91">
        <f>SUM(H165:O165)</f>
        <v>12.5</v>
      </c>
      <c r="Q165" s="23">
        <f>R165-'2026'!Q165</f>
        <v>0</v>
      </c>
      <c r="R165" s="39">
        <v>0</v>
      </c>
      <c r="T165" s="66"/>
    </row>
    <row r="166" spans="1:236">
      <c r="A166" s="2" t="s">
        <v>288</v>
      </c>
      <c r="B166" s="27" t="s">
        <v>289</v>
      </c>
      <c r="C166" s="28" t="s">
        <v>19</v>
      </c>
      <c r="D166" s="29">
        <v>5</v>
      </c>
      <c r="E166" s="29">
        <v>34.67</v>
      </c>
      <c r="F166" s="30">
        <v>1</v>
      </c>
      <c r="G166" s="30">
        <f>+D166*F166</f>
        <v>5</v>
      </c>
      <c r="H166" s="30">
        <f>+E166*G166</f>
        <v>173.35000000000002</v>
      </c>
      <c r="I166" s="44">
        <f>+F166*-8</f>
        <v>-8</v>
      </c>
      <c r="J166" s="67"/>
      <c r="K166" s="67"/>
      <c r="L166" s="32"/>
      <c r="M166" s="32"/>
      <c r="N166" s="32"/>
      <c r="O166" s="32"/>
      <c r="P166" s="91">
        <f>SUM(H166:O166)</f>
        <v>165.35000000000002</v>
      </c>
      <c r="Q166" s="23">
        <f>R166-'2026'!Q166</f>
        <v>6.667307692307693</v>
      </c>
      <c r="R166" s="33">
        <v>10</v>
      </c>
      <c r="S166" s="1"/>
      <c r="T166" s="61">
        <v>52</v>
      </c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</row>
    <row r="167" spans="1:236">
      <c r="A167" s="2" t="s">
        <v>290</v>
      </c>
      <c r="B167" s="27" t="s">
        <v>291</v>
      </c>
      <c r="C167" s="28" t="s">
        <v>292</v>
      </c>
      <c r="D167" s="29">
        <v>2</v>
      </c>
      <c r="E167" s="29">
        <v>34.67</v>
      </c>
      <c r="F167" s="30">
        <v>1</v>
      </c>
      <c r="G167" s="30">
        <f>+D167*F167</f>
        <v>2</v>
      </c>
      <c r="H167" s="30">
        <f>+E167*G167</f>
        <v>69.34</v>
      </c>
      <c r="I167" s="30"/>
      <c r="J167" s="30"/>
      <c r="K167" s="30"/>
      <c r="L167" s="32"/>
      <c r="M167" s="32"/>
      <c r="N167" s="32"/>
      <c r="O167" s="32"/>
      <c r="P167" s="91">
        <f>SUM(H167:O167)</f>
        <v>69.34</v>
      </c>
      <c r="Q167" s="23">
        <f>R167-'2026'!Q167</f>
        <v>5.3338461538461539</v>
      </c>
      <c r="R167" s="71">
        <v>8</v>
      </c>
      <c r="S167" s="40"/>
      <c r="T167" s="29">
        <v>52</v>
      </c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  <c r="GX167" s="40"/>
      <c r="GY167" s="40"/>
      <c r="GZ167" s="40"/>
      <c r="HA167" s="40"/>
      <c r="HB167" s="40"/>
      <c r="HC167" s="40"/>
      <c r="HD167" s="40"/>
      <c r="HE167" s="40"/>
      <c r="HF167" s="40"/>
      <c r="HG167" s="40"/>
      <c r="HH167" s="40"/>
      <c r="HI167" s="40"/>
      <c r="HJ167" s="40"/>
      <c r="HK167" s="40"/>
      <c r="HL167" s="40"/>
      <c r="HM167" s="40"/>
      <c r="HN167" s="40"/>
      <c r="HO167" s="40"/>
      <c r="HP167" s="40"/>
      <c r="HQ167" s="40"/>
      <c r="HR167" s="40"/>
      <c r="HS167" s="40"/>
      <c r="HT167" s="40"/>
      <c r="HU167" s="40"/>
      <c r="HV167" s="40"/>
      <c r="HW167" s="40"/>
      <c r="HX167" s="40"/>
      <c r="HY167" s="40"/>
      <c r="HZ167" s="40"/>
      <c r="IA167" s="40"/>
      <c r="IB167" s="40"/>
    </row>
    <row r="168" spans="1:236">
      <c r="A168" s="4" t="s">
        <v>293</v>
      </c>
      <c r="B168" s="27" t="s">
        <v>294</v>
      </c>
      <c r="C168" s="28" t="s">
        <v>19</v>
      </c>
      <c r="D168" s="29">
        <v>5</v>
      </c>
      <c r="E168" s="29">
        <v>34.67</v>
      </c>
      <c r="F168" s="30">
        <v>1</v>
      </c>
      <c r="G168" s="30">
        <f>+D168*F168</f>
        <v>5</v>
      </c>
      <c r="H168" s="30">
        <f>+E168*G168</f>
        <v>173.35000000000002</v>
      </c>
      <c r="I168" s="44">
        <f>+F168*-8</f>
        <v>-8</v>
      </c>
      <c r="J168" s="67"/>
      <c r="K168" s="67"/>
      <c r="L168" s="32"/>
      <c r="M168" s="32"/>
      <c r="N168" s="32"/>
      <c r="O168" s="30"/>
      <c r="P168" s="91">
        <f>SUM(H168:O168)</f>
        <v>165.35000000000002</v>
      </c>
      <c r="Q168" s="23">
        <f>R168-'2026'!Q168</f>
        <v>16.001538461538463</v>
      </c>
      <c r="R168" s="33">
        <v>24</v>
      </c>
      <c r="T168" s="29">
        <v>52</v>
      </c>
    </row>
    <row r="169" spans="1:236">
      <c r="A169" s="4" t="s">
        <v>295</v>
      </c>
      <c r="B169" s="27" t="s">
        <v>296</v>
      </c>
      <c r="C169" s="72" t="s">
        <v>19</v>
      </c>
      <c r="D169" s="73"/>
      <c r="E169" s="73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>
        <v>0</v>
      </c>
      <c r="Q169" s="23">
        <f>R169-'2026'!Q169</f>
        <v>66.673076923076934</v>
      </c>
      <c r="R169" s="69">
        <v>100</v>
      </c>
      <c r="T169" s="73"/>
    </row>
    <row r="170" spans="1:236">
      <c r="B170" s="74" t="s">
        <v>296</v>
      </c>
      <c r="C170" s="28" t="s">
        <v>297</v>
      </c>
      <c r="D170" s="29"/>
      <c r="E170" s="29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23">
        <v>0</v>
      </c>
      <c r="R170" s="33">
        <v>32</v>
      </c>
      <c r="T170" s="29"/>
    </row>
    <row r="171" spans="1:236" ht="15.75" customHeight="1">
      <c r="B171" s="174" t="s">
        <v>298</v>
      </c>
      <c r="C171" s="175" t="s">
        <v>299</v>
      </c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39"/>
      <c r="T171" s="6"/>
    </row>
    <row r="172" spans="1:236">
      <c r="B172" s="174"/>
      <c r="C172" s="1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39"/>
      <c r="T172" s="6"/>
    </row>
    <row r="173" spans="1:236">
      <c r="B173" s="77"/>
      <c r="C173" s="78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39"/>
      <c r="T173" s="6"/>
    </row>
    <row r="174" spans="1:236">
      <c r="A174" s="4" t="s">
        <v>300</v>
      </c>
      <c r="B174" s="74" t="s">
        <v>301</v>
      </c>
      <c r="C174" s="28" t="s">
        <v>302</v>
      </c>
      <c r="D174" s="29">
        <v>6</v>
      </c>
      <c r="E174" s="29">
        <v>34.67</v>
      </c>
      <c r="F174" s="30">
        <v>5</v>
      </c>
      <c r="G174" s="30">
        <f>+D174*F174</f>
        <v>30</v>
      </c>
      <c r="H174" s="30">
        <f>G174*E174</f>
        <v>1040.1000000000001</v>
      </c>
      <c r="I174" s="30"/>
      <c r="J174" s="30"/>
      <c r="K174" s="30"/>
      <c r="L174" s="30"/>
      <c r="M174" s="30"/>
      <c r="N174" s="30"/>
      <c r="O174" s="30"/>
      <c r="P174" s="91">
        <f>SUM(H174:O174)</f>
        <v>1040.1000000000001</v>
      </c>
      <c r="Q174" s="79">
        <f>R174-'2026'!Q174</f>
        <v>40.003846153846155</v>
      </c>
      <c r="R174" s="169">
        <v>60</v>
      </c>
      <c r="T174" s="29">
        <v>52</v>
      </c>
    </row>
    <row r="175" spans="1:236">
      <c r="B175" s="74" t="s">
        <v>301</v>
      </c>
      <c r="C175" s="28" t="s">
        <v>303</v>
      </c>
      <c r="D175" s="29">
        <v>1</v>
      </c>
      <c r="E175" s="29">
        <v>34.67</v>
      </c>
      <c r="F175" s="30">
        <v>5</v>
      </c>
      <c r="G175" s="30">
        <f>+D175*F175</f>
        <v>5</v>
      </c>
      <c r="H175" s="30">
        <f>G175*E175</f>
        <v>173.35000000000002</v>
      </c>
      <c r="I175" s="30"/>
      <c r="J175" s="30"/>
      <c r="K175" s="30"/>
      <c r="L175" s="30">
        <f>+D175*E175*F175</f>
        <v>173.35000000000002</v>
      </c>
      <c r="M175" s="44">
        <f>+G175*8</f>
        <v>40</v>
      </c>
      <c r="N175" s="30"/>
      <c r="O175" s="30"/>
      <c r="P175" s="91">
        <f>SUM(H175:O175)</f>
        <v>386.70000000000005</v>
      </c>
      <c r="Q175" s="81"/>
      <c r="R175" s="170">
        <v>21.69</v>
      </c>
      <c r="T175" s="29">
        <v>52</v>
      </c>
    </row>
    <row r="176" spans="1:236">
      <c r="B176" s="77"/>
      <c r="C176" s="78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39"/>
      <c r="T176" s="6"/>
    </row>
    <row r="177" spans="1:236">
      <c r="B177" s="84" t="s">
        <v>304</v>
      </c>
      <c r="C177" s="6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7"/>
      <c r="T177" s="6"/>
    </row>
    <row r="178" spans="1:236">
      <c r="B178" s="88" t="s">
        <v>305</v>
      </c>
      <c r="C178" s="88" t="s">
        <v>306</v>
      </c>
      <c r="O178" s="7"/>
      <c r="Q178" s="7"/>
      <c r="R178" s="90"/>
      <c r="T178" s="6"/>
    </row>
    <row r="179" spans="1:236">
      <c r="A179" s="4" t="s">
        <v>307</v>
      </c>
      <c r="B179" s="70" t="s">
        <v>308</v>
      </c>
      <c r="C179" s="28" t="s">
        <v>309</v>
      </c>
      <c r="D179" s="29">
        <v>5</v>
      </c>
      <c r="E179" s="29">
        <v>17</v>
      </c>
      <c r="F179" s="30">
        <v>2</v>
      </c>
      <c r="G179" s="30">
        <f>+D179*F179</f>
        <v>10</v>
      </c>
      <c r="H179" s="30">
        <f>G179*E179</f>
        <v>170</v>
      </c>
      <c r="I179" s="44">
        <f>+F179*-5</f>
        <v>-10</v>
      </c>
      <c r="J179" s="67"/>
      <c r="K179" s="67"/>
      <c r="L179" s="30"/>
      <c r="M179" s="30"/>
      <c r="N179" s="30"/>
      <c r="O179" s="30"/>
      <c r="P179" s="91">
        <f>SUM(H179:O179)</f>
        <v>160</v>
      </c>
      <c r="Q179" s="79"/>
      <c r="R179" s="60"/>
      <c r="T179" s="29">
        <v>31</v>
      </c>
    </row>
    <row r="180" spans="1:236">
      <c r="B180" s="70" t="s">
        <v>308</v>
      </c>
      <c r="C180" s="28" t="s">
        <v>310</v>
      </c>
      <c r="D180" s="29">
        <v>1</v>
      </c>
      <c r="E180" s="29">
        <v>17</v>
      </c>
      <c r="F180" s="30">
        <v>4</v>
      </c>
      <c r="G180" s="30">
        <f>+D180*F180</f>
        <v>4</v>
      </c>
      <c r="H180" s="30">
        <f>G180*E180</f>
        <v>68</v>
      </c>
      <c r="I180" s="30"/>
      <c r="J180" s="30"/>
      <c r="K180" s="30"/>
      <c r="L180" s="30"/>
      <c r="M180" s="30"/>
      <c r="N180" s="30"/>
      <c r="O180" s="30"/>
      <c r="P180" s="91">
        <f>SUM(H180:O180)</f>
        <v>68</v>
      </c>
      <c r="Q180" s="79"/>
      <c r="R180" s="64"/>
      <c r="T180" s="29">
        <v>31</v>
      </c>
    </row>
    <row r="181" spans="1:236">
      <c r="B181" s="70" t="s">
        <v>308</v>
      </c>
      <c r="C181" s="28" t="s">
        <v>303</v>
      </c>
      <c r="D181" s="29">
        <v>1</v>
      </c>
      <c r="E181" s="29">
        <v>17</v>
      </c>
      <c r="F181" s="30">
        <v>4</v>
      </c>
      <c r="G181" s="30">
        <f>+D181*F181</f>
        <v>4</v>
      </c>
      <c r="H181" s="30"/>
      <c r="I181" s="30"/>
      <c r="J181" s="30"/>
      <c r="K181" s="30"/>
      <c r="L181" s="30">
        <f>+D181*E181*F181</f>
        <v>68</v>
      </c>
      <c r="M181" s="44">
        <f>+G181*4</f>
        <v>16</v>
      </c>
      <c r="N181" s="30"/>
      <c r="O181" s="30"/>
      <c r="P181" s="91">
        <f>SUM(H181:O181)</f>
        <v>84</v>
      </c>
      <c r="Q181" s="79"/>
      <c r="R181" s="64"/>
      <c r="T181" s="29">
        <v>31</v>
      </c>
    </row>
    <row r="182" spans="1:236">
      <c r="A182" s="4" t="s">
        <v>311</v>
      </c>
      <c r="B182" s="70" t="s">
        <v>312</v>
      </c>
      <c r="C182" s="28" t="s">
        <v>302</v>
      </c>
      <c r="D182" s="29">
        <v>6</v>
      </c>
      <c r="E182" s="29">
        <v>17</v>
      </c>
      <c r="F182" s="30">
        <v>2</v>
      </c>
      <c r="G182" s="30">
        <f>+D182*F182</f>
        <v>12</v>
      </c>
      <c r="H182" s="67">
        <f>G182*E182</f>
        <v>204</v>
      </c>
      <c r="I182" s="44">
        <f>+F182*-5</f>
        <v>-10</v>
      </c>
      <c r="J182" s="67"/>
      <c r="K182" s="67"/>
      <c r="L182" s="67"/>
      <c r="M182" s="67"/>
      <c r="N182" s="67"/>
      <c r="O182" s="30"/>
      <c r="P182" s="91">
        <f>SUM(H182:O182)</f>
        <v>194</v>
      </c>
      <c r="Q182" s="79"/>
      <c r="R182" s="64"/>
      <c r="T182" s="29">
        <v>31</v>
      </c>
    </row>
    <row r="183" spans="1:236">
      <c r="B183" s="70" t="s">
        <v>312</v>
      </c>
      <c r="C183" s="28" t="s">
        <v>303</v>
      </c>
      <c r="D183" s="29">
        <v>1</v>
      </c>
      <c r="E183" s="29">
        <v>17</v>
      </c>
      <c r="F183" s="30">
        <v>2</v>
      </c>
      <c r="G183" s="92">
        <f>+D183*F183</f>
        <v>2</v>
      </c>
      <c r="H183" s="30"/>
      <c r="I183" s="30"/>
      <c r="J183" s="75"/>
      <c r="K183" s="75"/>
      <c r="L183" s="30">
        <f>+D183*E183*F183</f>
        <v>34</v>
      </c>
      <c r="M183" s="44">
        <f>+G183*4</f>
        <v>8</v>
      </c>
      <c r="N183" s="93"/>
      <c r="O183" s="94"/>
      <c r="P183" s="91">
        <f>SUM(H183:O183)</f>
        <v>42</v>
      </c>
      <c r="Q183" s="79"/>
      <c r="R183" s="43"/>
      <c r="T183" s="29">
        <v>31</v>
      </c>
    </row>
    <row r="184" spans="1:236">
      <c r="B184" s="84" t="s">
        <v>313</v>
      </c>
      <c r="C184" s="84"/>
      <c r="O184" s="7"/>
      <c r="Q184" s="7"/>
      <c r="R184" s="87"/>
      <c r="T184" s="6"/>
    </row>
    <row r="185" spans="1:236">
      <c r="B185" s="88" t="s">
        <v>404</v>
      </c>
      <c r="C185" s="88"/>
      <c r="O185" s="7"/>
      <c r="Q185" s="7"/>
      <c r="R185" s="90"/>
      <c r="T185" s="6"/>
    </row>
    <row r="186" spans="1:236">
      <c r="A186" s="4" t="s">
        <v>307</v>
      </c>
      <c r="B186" s="70" t="s">
        <v>315</v>
      </c>
      <c r="C186" s="28" t="s">
        <v>316</v>
      </c>
      <c r="D186" s="29">
        <v>6</v>
      </c>
      <c r="E186" s="29">
        <v>17</v>
      </c>
      <c r="F186" s="30">
        <v>6</v>
      </c>
      <c r="G186" s="30">
        <f>+D186*F186</f>
        <v>36</v>
      </c>
      <c r="H186" s="30">
        <f>G186*E186</f>
        <v>612</v>
      </c>
      <c r="I186" s="44">
        <f>+F186*-3</f>
        <v>-18</v>
      </c>
      <c r="J186" s="67"/>
      <c r="K186" s="67"/>
      <c r="L186" s="30"/>
      <c r="M186" s="30"/>
      <c r="N186" s="30"/>
      <c r="O186" s="30"/>
      <c r="P186" s="91">
        <f>SUM(H186:O186)</f>
        <v>594</v>
      </c>
      <c r="Q186" s="79"/>
      <c r="R186" s="60"/>
      <c r="T186" s="29">
        <v>21</v>
      </c>
    </row>
    <row r="187" spans="1:236">
      <c r="B187" s="70" t="s">
        <v>315</v>
      </c>
      <c r="C187" s="28" t="s">
        <v>303</v>
      </c>
      <c r="D187" s="29">
        <v>1</v>
      </c>
      <c r="E187" s="29">
        <v>17</v>
      </c>
      <c r="F187" s="30">
        <v>6</v>
      </c>
      <c r="G187" s="30">
        <f>+D187*F187</f>
        <v>6</v>
      </c>
      <c r="H187" s="30"/>
      <c r="I187" s="30"/>
      <c r="J187" s="30"/>
      <c r="K187" s="30"/>
      <c r="L187" s="30">
        <f>+D187*E187*F187</f>
        <v>102</v>
      </c>
      <c r="M187" s="44">
        <f>+G187*2</f>
        <v>12</v>
      </c>
      <c r="N187" s="30"/>
      <c r="O187" s="30"/>
      <c r="P187" s="91">
        <f>SUM(H187:O187)</f>
        <v>114</v>
      </c>
      <c r="Q187" s="79"/>
      <c r="R187" s="64"/>
      <c r="T187" s="29">
        <v>21</v>
      </c>
    </row>
    <row r="188" spans="1:236">
      <c r="A188" s="2" t="s">
        <v>311</v>
      </c>
      <c r="B188" s="70" t="s">
        <v>312</v>
      </c>
      <c r="C188" s="28" t="s">
        <v>316</v>
      </c>
      <c r="D188" s="29">
        <v>6</v>
      </c>
      <c r="E188" s="29">
        <v>17</v>
      </c>
      <c r="F188" s="30">
        <v>6</v>
      </c>
      <c r="G188" s="30">
        <f>+D188*F188</f>
        <v>36</v>
      </c>
      <c r="H188" s="30">
        <f>G188*E188</f>
        <v>612</v>
      </c>
      <c r="I188" s="44">
        <f>+F188*-3</f>
        <v>-18</v>
      </c>
      <c r="J188" s="67"/>
      <c r="K188" s="67"/>
      <c r="L188" s="30"/>
      <c r="M188" s="30"/>
      <c r="N188" s="30"/>
      <c r="O188" s="30"/>
      <c r="P188" s="91">
        <f>SUM(H188:O188)</f>
        <v>594</v>
      </c>
      <c r="Q188" s="79"/>
      <c r="R188" s="64"/>
      <c r="S188" s="40"/>
      <c r="T188" s="29">
        <v>21</v>
      </c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  <c r="HH188" s="40"/>
      <c r="HI188" s="40"/>
      <c r="HJ188" s="40"/>
      <c r="HK188" s="40"/>
      <c r="HL188" s="40"/>
      <c r="HM188" s="40"/>
      <c r="HN188" s="40"/>
      <c r="HO188" s="40"/>
      <c r="HP188" s="40"/>
      <c r="HQ188" s="40"/>
      <c r="HR188" s="40"/>
      <c r="HS188" s="40"/>
      <c r="HT188" s="40"/>
      <c r="HU188" s="40"/>
      <c r="HV188" s="40"/>
      <c r="HW188" s="40"/>
      <c r="HX188" s="40"/>
      <c r="HY188" s="40"/>
      <c r="HZ188" s="40"/>
      <c r="IA188" s="40"/>
      <c r="IB188" s="40"/>
    </row>
    <row r="189" spans="1:236">
      <c r="B189" s="70" t="s">
        <v>312</v>
      </c>
      <c r="C189" s="28" t="s">
        <v>303</v>
      </c>
      <c r="D189" s="29">
        <v>1</v>
      </c>
      <c r="E189" s="29">
        <v>17</v>
      </c>
      <c r="F189" s="30">
        <v>6</v>
      </c>
      <c r="G189" s="30">
        <f>+D189*F189</f>
        <v>6</v>
      </c>
      <c r="H189" s="30"/>
      <c r="I189" s="30"/>
      <c r="J189" s="30"/>
      <c r="K189" s="30"/>
      <c r="L189" s="30">
        <f>+D189*E189*F189</f>
        <v>102</v>
      </c>
      <c r="M189" s="44">
        <f>+G189*2</f>
        <v>12</v>
      </c>
      <c r="N189" s="30"/>
      <c r="O189" s="30"/>
      <c r="P189" s="91">
        <f>SUM(H189:O189)</f>
        <v>114</v>
      </c>
      <c r="Q189" s="79"/>
      <c r="R189" s="43"/>
      <c r="T189" s="29">
        <v>21</v>
      </c>
    </row>
    <row r="190" spans="1:236">
      <c r="B190" s="84"/>
      <c r="C190" s="84"/>
      <c r="H190" s="95">
        <f>SUM(H2:H189)</f>
        <v>112255.42999999996</v>
      </c>
      <c r="I190" s="95">
        <f>SUM(I2:I189)</f>
        <v>-5222.8</v>
      </c>
      <c r="J190" s="95">
        <f>SUM(J2:J189)</f>
        <v>15413.300000000003</v>
      </c>
      <c r="K190" s="95">
        <f>SUM(K2:K189)</f>
        <v>-776</v>
      </c>
      <c r="L190" s="95">
        <f>SUM(L2:L189)</f>
        <v>2193.96</v>
      </c>
      <c r="M190" s="95">
        <f>SUM(M2:M189)</f>
        <v>508</v>
      </c>
      <c r="N190" s="95">
        <f>SUM(N2:N189)</f>
        <v>0</v>
      </c>
      <c r="O190" s="95">
        <f>SUM(O2:O189)</f>
        <v>0</v>
      </c>
      <c r="P190" s="95">
        <f>SUM(P2:P189)</f>
        <v>124371.8899999999</v>
      </c>
      <c r="Q190" s="95">
        <f>SUM(Q2:Q189)</f>
        <v>6954.5955018576633</v>
      </c>
      <c r="R190" s="25">
        <f>SUM(R2:R189)</f>
        <v>10357.19</v>
      </c>
      <c r="T190" s="6"/>
    </row>
    <row r="191" spans="1:236">
      <c r="T191" s="6"/>
    </row>
    <row r="192" spans="1:236">
      <c r="A192" s="4" t="s">
        <v>317</v>
      </c>
      <c r="B192" s="96" t="s">
        <v>318</v>
      </c>
      <c r="C192" s="97" t="s">
        <v>19</v>
      </c>
      <c r="D192" s="98">
        <v>5</v>
      </c>
      <c r="E192" s="98">
        <v>34.67</v>
      </c>
      <c r="F192" s="99">
        <v>14</v>
      </c>
      <c r="G192" s="99">
        <f>F192*D192</f>
        <v>70</v>
      </c>
      <c r="H192" s="99">
        <f>G192*E192</f>
        <v>2426.9</v>
      </c>
      <c r="I192" s="99">
        <f>+F192*-8</f>
        <v>-112</v>
      </c>
      <c r="J192" s="100"/>
      <c r="K192" s="100"/>
      <c r="L192" s="99"/>
      <c r="M192" s="99"/>
      <c r="N192" s="99"/>
      <c r="O192" s="99"/>
      <c r="P192" s="99">
        <f>SUM(H192:O192)</f>
        <v>2314.9</v>
      </c>
      <c r="Q192" s="79">
        <f>R192-'2026'!Q192</f>
        <v>84.341442307692319</v>
      </c>
      <c r="R192" s="31">
        <v>126.5</v>
      </c>
      <c r="T192" s="98">
        <v>52</v>
      </c>
    </row>
    <row r="193" spans="1:20">
      <c r="A193" s="4" t="s">
        <v>319</v>
      </c>
      <c r="B193" s="96" t="s">
        <v>320</v>
      </c>
      <c r="C193" s="97" t="s">
        <v>321</v>
      </c>
      <c r="D193" s="98">
        <v>1</v>
      </c>
      <c r="E193" s="98">
        <f>8*T193/12</f>
        <v>8</v>
      </c>
      <c r="F193" s="99">
        <v>4</v>
      </c>
      <c r="G193" s="99">
        <f>F193*D193</f>
        <v>4</v>
      </c>
      <c r="H193" s="99">
        <f>G193*E193</f>
        <v>32</v>
      </c>
      <c r="I193" s="99"/>
      <c r="J193" s="99"/>
      <c r="K193" s="99"/>
      <c r="L193" s="99"/>
      <c r="M193" s="99"/>
      <c r="N193" s="99"/>
      <c r="O193" s="99"/>
      <c r="P193" s="99">
        <f>SUM(H193:O193)</f>
        <v>32</v>
      </c>
      <c r="Q193" s="23">
        <f>R193-'2026'!Q193</f>
        <v>0</v>
      </c>
      <c r="R193" s="60"/>
      <c r="T193" s="98">
        <v>12</v>
      </c>
    </row>
    <row r="194" spans="1:20">
      <c r="A194" s="4" t="s">
        <v>322</v>
      </c>
      <c r="B194" s="96" t="s">
        <v>323</v>
      </c>
      <c r="C194" s="97" t="s">
        <v>321</v>
      </c>
      <c r="D194" s="98">
        <v>1</v>
      </c>
      <c r="E194" s="98">
        <f>8*T194/12</f>
        <v>8</v>
      </c>
      <c r="F194" s="99">
        <v>4</v>
      </c>
      <c r="G194" s="99">
        <f>F194*D194</f>
        <v>4</v>
      </c>
      <c r="H194" s="99">
        <f>G194*E194</f>
        <v>32</v>
      </c>
      <c r="I194" s="99"/>
      <c r="J194" s="99"/>
      <c r="K194" s="99"/>
      <c r="L194" s="99"/>
      <c r="M194" s="99"/>
      <c r="N194" s="99"/>
      <c r="O194" s="99"/>
      <c r="P194" s="99">
        <f>SUM(H194:O194)</f>
        <v>32</v>
      </c>
      <c r="Q194" s="23">
        <f>R194-'2026'!Q194</f>
        <v>0</v>
      </c>
      <c r="R194" s="64"/>
      <c r="T194" s="98">
        <v>12</v>
      </c>
    </row>
    <row r="195" spans="1:20">
      <c r="A195" s="4" t="s">
        <v>324</v>
      </c>
      <c r="B195" s="96" t="s">
        <v>325</v>
      </c>
      <c r="C195" s="97" t="s">
        <v>321</v>
      </c>
      <c r="D195" s="98">
        <v>1</v>
      </c>
      <c r="E195" s="98">
        <f>8*T195/12</f>
        <v>8</v>
      </c>
      <c r="F195" s="99">
        <v>2</v>
      </c>
      <c r="G195" s="99">
        <f>F195*D195</f>
        <v>2</v>
      </c>
      <c r="H195" s="99">
        <f>G195*E195</f>
        <v>16</v>
      </c>
      <c r="I195" s="99"/>
      <c r="J195" s="99"/>
      <c r="K195" s="99"/>
      <c r="L195" s="99"/>
      <c r="M195" s="99"/>
      <c r="N195" s="99"/>
      <c r="O195" s="99"/>
      <c r="P195" s="99">
        <f>SUM(H195:O195)</f>
        <v>16</v>
      </c>
      <c r="Q195" s="23">
        <f>R195-'2026'!Q195</f>
        <v>0</v>
      </c>
      <c r="R195" s="64"/>
      <c r="T195" s="98">
        <v>12</v>
      </c>
    </row>
    <row r="196" spans="1:20">
      <c r="A196" s="4" t="s">
        <v>326</v>
      </c>
      <c r="B196" s="96" t="s">
        <v>325</v>
      </c>
      <c r="C196" s="97" t="s">
        <v>327</v>
      </c>
      <c r="D196" s="98">
        <v>1</v>
      </c>
      <c r="E196" s="101">
        <f>8*26/12</f>
        <v>17.333333333333332</v>
      </c>
      <c r="F196" s="99">
        <v>2</v>
      </c>
      <c r="G196" s="99">
        <f>F196*D196</f>
        <v>2</v>
      </c>
      <c r="H196" s="99">
        <f>G196*E196</f>
        <v>34.666666666666664</v>
      </c>
      <c r="I196" s="99"/>
      <c r="J196" s="99"/>
      <c r="K196" s="99"/>
      <c r="L196" s="99"/>
      <c r="M196" s="99"/>
      <c r="N196" s="99"/>
      <c r="O196" s="99"/>
      <c r="P196" s="99">
        <f>SUM(H196:O196)</f>
        <v>34.666666666666664</v>
      </c>
      <c r="Q196" s="23">
        <f>R196-'2026'!Q196</f>
        <v>0</v>
      </c>
      <c r="R196" s="43"/>
      <c r="T196" s="98">
        <v>26</v>
      </c>
    </row>
    <row r="197" spans="1:20">
      <c r="A197" s="4" t="s">
        <v>328</v>
      </c>
      <c r="B197" s="96" t="s">
        <v>329</v>
      </c>
      <c r="C197" s="97" t="s">
        <v>321</v>
      </c>
      <c r="D197" s="98">
        <v>1</v>
      </c>
      <c r="E197" s="98">
        <v>8</v>
      </c>
      <c r="F197" s="99">
        <v>2</v>
      </c>
      <c r="G197" s="99">
        <f>F197*D197</f>
        <v>2</v>
      </c>
      <c r="H197" s="99">
        <f>G197*E197</f>
        <v>16</v>
      </c>
      <c r="I197" s="99"/>
      <c r="J197" s="99"/>
      <c r="K197" s="99"/>
      <c r="L197" s="99"/>
      <c r="M197" s="99"/>
      <c r="N197" s="99"/>
      <c r="O197" s="99"/>
      <c r="P197" s="99">
        <f>SUM(H197:O197)</f>
        <v>16</v>
      </c>
      <c r="Q197" s="23">
        <f>R197-'2026'!Q197</f>
        <v>10.666666666666668</v>
      </c>
      <c r="R197" s="31">
        <v>16</v>
      </c>
      <c r="T197" s="98">
        <v>12</v>
      </c>
    </row>
    <row r="198" spans="1:20">
      <c r="A198" s="4" t="s">
        <v>330</v>
      </c>
      <c r="B198" s="96" t="s">
        <v>331</v>
      </c>
      <c r="C198" s="97"/>
      <c r="D198" s="98"/>
      <c r="E198" s="98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>
        <f>SUM(H198:O198)</f>
        <v>0</v>
      </c>
      <c r="Q198" s="23">
        <f>R198-'2026'!Q198</f>
        <v>16</v>
      </c>
      <c r="R198" s="31">
        <v>16</v>
      </c>
      <c r="T198" s="98"/>
    </row>
    <row r="199" spans="1:20">
      <c r="A199" s="4" t="s">
        <v>332</v>
      </c>
      <c r="B199" s="96" t="s">
        <v>333</v>
      </c>
      <c r="C199" s="97" t="s">
        <v>321</v>
      </c>
      <c r="D199" s="98">
        <v>1</v>
      </c>
      <c r="E199" s="98">
        <v>8</v>
      </c>
      <c r="F199" s="99">
        <v>2</v>
      </c>
      <c r="G199" s="99">
        <f>F199*D199</f>
        <v>2</v>
      </c>
      <c r="H199" s="99">
        <f>G199*E199</f>
        <v>16</v>
      </c>
      <c r="I199" s="99"/>
      <c r="J199" s="99"/>
      <c r="K199" s="99"/>
      <c r="L199" s="99"/>
      <c r="M199" s="99"/>
      <c r="N199" s="99"/>
      <c r="O199" s="99"/>
      <c r="P199" s="99">
        <f>SUM(H199:O199)</f>
        <v>16</v>
      </c>
      <c r="Q199" s="23">
        <f>R199-'2026'!Q199</f>
        <v>0</v>
      </c>
      <c r="R199" s="64"/>
      <c r="T199" s="98">
        <v>12</v>
      </c>
    </row>
    <row r="200" spans="1:20">
      <c r="A200" s="4" t="s">
        <v>334</v>
      </c>
      <c r="B200" s="96" t="s">
        <v>335</v>
      </c>
      <c r="C200" s="97" t="s">
        <v>336</v>
      </c>
      <c r="D200" s="98">
        <v>1</v>
      </c>
      <c r="E200" s="98">
        <v>4</v>
      </c>
      <c r="F200" s="99">
        <v>2</v>
      </c>
      <c r="G200" s="99">
        <f>F200*D200</f>
        <v>2</v>
      </c>
      <c r="H200" s="99">
        <f>G200*E200</f>
        <v>8</v>
      </c>
      <c r="I200" s="99"/>
      <c r="J200" s="99"/>
      <c r="K200" s="99"/>
      <c r="L200" s="99"/>
      <c r="M200" s="99"/>
      <c r="N200" s="99"/>
      <c r="O200" s="99"/>
      <c r="P200" s="99">
        <f>SUM(H200:O200)</f>
        <v>8</v>
      </c>
      <c r="Q200" s="23">
        <f>R200-'2026'!Q200</f>
        <v>0</v>
      </c>
      <c r="R200" s="64"/>
      <c r="T200" s="98">
        <v>6</v>
      </c>
    </row>
    <row r="201" spans="1:20">
      <c r="A201" s="4" t="s">
        <v>337</v>
      </c>
      <c r="B201" s="102" t="s">
        <v>338</v>
      </c>
      <c r="C201" s="97"/>
      <c r="D201" s="98"/>
      <c r="E201" s="98"/>
      <c r="F201" s="99"/>
      <c r="G201" s="99"/>
      <c r="H201" s="99">
        <f>96/2</f>
        <v>48</v>
      </c>
      <c r="I201" s="99"/>
      <c r="J201" s="99"/>
      <c r="K201" s="99"/>
      <c r="L201" s="99"/>
      <c r="M201" s="99"/>
      <c r="N201" s="99"/>
      <c r="O201" s="99"/>
      <c r="P201" s="99">
        <f>SUM(H201:O201)</f>
        <v>48</v>
      </c>
      <c r="Q201" s="23">
        <f>R201-'2026'!Q201</f>
        <v>0</v>
      </c>
      <c r="R201" s="43"/>
      <c r="T201" s="98"/>
    </row>
    <row r="202" spans="1:20">
      <c r="B202" s="84"/>
      <c r="C202" s="84"/>
      <c r="H202" s="95">
        <f>SUM(H192:H201)</f>
        <v>2629.5666666666666</v>
      </c>
      <c r="I202" s="95">
        <f>SUM(I192:I201)</f>
        <v>-112</v>
      </c>
      <c r="J202" s="95">
        <f>SUM(J192:J201)</f>
        <v>0</v>
      </c>
      <c r="K202" s="95">
        <f>SUM(K192:K201)</f>
        <v>0</v>
      </c>
      <c r="L202" s="95">
        <f>SUM(L192:L201)</f>
        <v>0</v>
      </c>
      <c r="M202" s="95">
        <f>SUM(M192:M201)</f>
        <v>0</v>
      </c>
      <c r="N202" s="95">
        <f>SUM(N192:N201)</f>
        <v>0</v>
      </c>
      <c r="O202" s="95">
        <f>SUM(O192:O201)</f>
        <v>0</v>
      </c>
      <c r="P202" s="95">
        <f>SUM(P192:P201)</f>
        <v>2517.5666666666666</v>
      </c>
      <c r="Q202" s="95">
        <f>SUM(Q192:Q201)</f>
        <v>111.00810897435899</v>
      </c>
      <c r="R202" s="25">
        <f>SUM(R192:R200)</f>
        <v>158.5</v>
      </c>
      <c r="T202" s="6"/>
    </row>
    <row r="203" spans="1:20">
      <c r="B203" s="84"/>
      <c r="C203" s="84"/>
      <c r="O203" s="7"/>
      <c r="R203" s="104"/>
      <c r="T203" s="6"/>
    </row>
    <row r="204" spans="1:20">
      <c r="A204" s="4" t="s">
        <v>339</v>
      </c>
      <c r="B204" s="105" t="s">
        <v>340</v>
      </c>
      <c r="C204" s="106" t="s">
        <v>19</v>
      </c>
      <c r="D204" s="107">
        <v>5</v>
      </c>
      <c r="E204" s="107">
        <v>34.67</v>
      </c>
      <c r="F204" s="108">
        <v>1</v>
      </c>
      <c r="G204" s="108">
        <f>F204*D204</f>
        <v>5</v>
      </c>
      <c r="H204" s="108">
        <f>G204*E204</f>
        <v>173.35000000000002</v>
      </c>
      <c r="I204" s="108">
        <f>+F204*-8</f>
        <v>-8</v>
      </c>
      <c r="J204" s="109"/>
      <c r="K204" s="109"/>
      <c r="L204" s="108"/>
      <c r="M204" s="108"/>
      <c r="N204" s="108"/>
      <c r="O204" s="108"/>
      <c r="P204" s="108">
        <f>SUM(H204:O204)</f>
        <v>165.35000000000002</v>
      </c>
      <c r="Q204" s="79">
        <f>R204-'2026'!Q204</f>
        <v>8.0007692307692313</v>
      </c>
      <c r="R204" s="33">
        <v>12</v>
      </c>
      <c r="T204" s="107">
        <v>52</v>
      </c>
    </row>
    <row r="205" spans="1:20">
      <c r="B205" s="84"/>
      <c r="C205" s="84"/>
      <c r="H205" s="95">
        <f>SUM(H204)</f>
        <v>173.35000000000002</v>
      </c>
      <c r="I205" s="95">
        <f>SUM(I204)</f>
        <v>-8</v>
      </c>
      <c r="J205" s="95">
        <f>SUM(J204)</f>
        <v>0</v>
      </c>
      <c r="K205" s="95">
        <f>SUM(K204)</f>
        <v>0</v>
      </c>
      <c r="L205" s="95">
        <f>SUM(L204)</f>
        <v>0</v>
      </c>
      <c r="M205" s="95">
        <f>SUM(M204)</f>
        <v>0</v>
      </c>
      <c r="N205" s="95">
        <f>SUM(N204)</f>
        <v>0</v>
      </c>
      <c r="O205" s="95">
        <f>SUM(O204)</f>
        <v>0</v>
      </c>
      <c r="P205" s="95">
        <f>SUM(P204)</f>
        <v>165.35000000000002</v>
      </c>
      <c r="Q205" s="95">
        <f>SUM(Q203:Q204)</f>
        <v>8.0007692307692313</v>
      </c>
      <c r="R205" s="25">
        <f>+R204</f>
        <v>12</v>
      </c>
      <c r="T205" s="6"/>
    </row>
    <row r="206" spans="1:20">
      <c r="B206" s="84"/>
      <c r="C206" s="84"/>
      <c r="O206" s="7"/>
      <c r="R206" s="104"/>
      <c r="T206" s="6"/>
    </row>
    <row r="207" spans="1:20">
      <c r="A207" s="4" t="s">
        <v>341</v>
      </c>
      <c r="B207" s="110" t="s">
        <v>342</v>
      </c>
      <c r="C207" s="111" t="s">
        <v>343</v>
      </c>
      <c r="D207" s="112">
        <v>5</v>
      </c>
      <c r="E207" s="112">
        <v>34.67</v>
      </c>
      <c r="F207" s="113">
        <v>2.5</v>
      </c>
      <c r="G207" s="113">
        <f>F207*D207</f>
        <v>12.5</v>
      </c>
      <c r="H207" s="113">
        <f>G207*E207</f>
        <v>433.375</v>
      </c>
      <c r="I207" s="113">
        <f>+F207*-8</f>
        <v>-20</v>
      </c>
      <c r="J207" s="114"/>
      <c r="K207" s="114"/>
      <c r="L207" s="113"/>
      <c r="M207" s="113"/>
      <c r="N207" s="113"/>
      <c r="O207" s="113"/>
      <c r="P207" s="113">
        <f>SUM(H207:O207)</f>
        <v>413.375</v>
      </c>
      <c r="Q207" s="79">
        <f>R207-'2026'!Q207</f>
        <v>44.004230769230773</v>
      </c>
      <c r="R207" s="33">
        <v>66</v>
      </c>
      <c r="T207" s="112">
        <v>52</v>
      </c>
    </row>
    <row r="208" spans="1:20">
      <c r="A208" s="4" t="s">
        <v>344</v>
      </c>
      <c r="B208" s="110" t="s">
        <v>342</v>
      </c>
      <c r="C208" s="111" t="s">
        <v>37</v>
      </c>
      <c r="D208" s="112">
        <v>1</v>
      </c>
      <c r="E208" s="112">
        <v>34.67</v>
      </c>
      <c r="F208" s="113">
        <v>2.5</v>
      </c>
      <c r="G208" s="113">
        <f>F208*D208</f>
        <v>2.5</v>
      </c>
      <c r="H208" s="113">
        <v>0</v>
      </c>
      <c r="I208" s="113">
        <v>0</v>
      </c>
      <c r="J208" s="113"/>
      <c r="K208" s="113"/>
      <c r="L208" s="113">
        <f>+D208*E208*F208</f>
        <v>86.675000000000011</v>
      </c>
      <c r="M208" s="113">
        <f>+F208*8</f>
        <v>20</v>
      </c>
      <c r="N208" s="113"/>
      <c r="O208" s="113"/>
      <c r="P208" s="113">
        <f>SUM(H208:O208)</f>
        <v>106.67500000000001</v>
      </c>
      <c r="Q208" s="23">
        <f>R208-'2026'!Q208</f>
        <v>0</v>
      </c>
      <c r="R208" s="35"/>
      <c r="T208" s="112">
        <v>52</v>
      </c>
    </row>
    <row r="209" spans="1:20">
      <c r="B209" s="84"/>
      <c r="C209" s="84"/>
      <c r="H209" s="95">
        <f>SUM(H207:H208)</f>
        <v>433.375</v>
      </c>
      <c r="I209" s="95">
        <f>SUM(I207:I208)</f>
        <v>-20</v>
      </c>
      <c r="J209" s="95">
        <f>SUM(J207:J208)</f>
        <v>0</v>
      </c>
      <c r="K209" s="95">
        <f>SUM(K207:K208)</f>
        <v>0</v>
      </c>
      <c r="L209" s="95">
        <f>SUM(L207:L208)</f>
        <v>86.675000000000011</v>
      </c>
      <c r="M209" s="95">
        <f>SUM(M207:M208)</f>
        <v>20</v>
      </c>
      <c r="N209" s="95">
        <f>SUM(N207:N208)</f>
        <v>0</v>
      </c>
      <c r="O209" s="95">
        <f>SUM(O207:O208)</f>
        <v>0</v>
      </c>
      <c r="P209" s="95">
        <f>SUM(P207:P208)</f>
        <v>520.04999999999995</v>
      </c>
      <c r="Q209" s="95">
        <f>SUM(Q207:Q208)</f>
        <v>44.004230769230773</v>
      </c>
      <c r="R209" s="25">
        <f>+R207</f>
        <v>66</v>
      </c>
      <c r="T209" s="6"/>
    </row>
    <row r="210" spans="1:20" ht="15" customHeight="1">
      <c r="T210" s="6"/>
    </row>
    <row r="211" spans="1:20">
      <c r="A211" s="4" t="s">
        <v>345</v>
      </c>
      <c r="B211" s="115" t="s">
        <v>346</v>
      </c>
      <c r="C211" s="116" t="s">
        <v>347</v>
      </c>
      <c r="D211" s="117">
        <v>5</v>
      </c>
      <c r="E211" s="117">
        <v>32</v>
      </c>
      <c r="F211" s="118">
        <v>6</v>
      </c>
      <c r="G211" s="118">
        <f>F211*D211</f>
        <v>30</v>
      </c>
      <c r="H211" s="119">
        <f>G211*E211</f>
        <v>960</v>
      </c>
      <c r="I211" s="119">
        <f>+F211*-8</f>
        <v>-48</v>
      </c>
      <c r="J211" s="120"/>
      <c r="K211" s="120"/>
      <c r="L211" s="120"/>
      <c r="M211" s="120"/>
      <c r="N211" s="120"/>
      <c r="O211" s="120"/>
      <c r="P211" s="119">
        <f>SUM(H211:O211)</f>
        <v>912</v>
      </c>
      <c r="Q211" s="79">
        <f>R211-'2026'!Q211</f>
        <v>14.666666666666668</v>
      </c>
      <c r="R211" s="83">
        <v>22</v>
      </c>
      <c r="T211" s="117">
        <v>48</v>
      </c>
    </row>
    <row r="212" spans="1:20">
      <c r="B212" s="84"/>
      <c r="C212" s="84"/>
      <c r="H212" s="95">
        <f>SUM(H210:H211)</f>
        <v>960</v>
      </c>
      <c r="I212" s="95">
        <f>SUM(I210:I211)</f>
        <v>-48</v>
      </c>
      <c r="J212" s="121"/>
      <c r="K212" s="121"/>
      <c r="L212" s="121"/>
      <c r="M212" s="121"/>
      <c r="N212" s="121"/>
      <c r="O212" s="121"/>
      <c r="P212" s="95">
        <f>SUM(P210:P211)</f>
        <v>912</v>
      </c>
      <c r="Q212" s="95">
        <f>+Q211</f>
        <v>14.666666666666668</v>
      </c>
      <c r="R212" s="145"/>
      <c r="T212" s="6"/>
    </row>
    <row r="213" spans="1:20">
      <c r="B213" s="84"/>
      <c r="C213" s="84"/>
      <c r="O213" s="7"/>
      <c r="R213" s="104"/>
      <c r="T213" s="6"/>
    </row>
    <row r="214" spans="1:20">
      <c r="A214" s="4" t="s">
        <v>348</v>
      </c>
      <c r="B214" s="123" t="s">
        <v>349</v>
      </c>
      <c r="C214" s="124" t="s">
        <v>350</v>
      </c>
      <c r="D214" s="124">
        <v>2</v>
      </c>
      <c r="E214" s="124">
        <v>34.67</v>
      </c>
      <c r="F214" s="125">
        <v>4</v>
      </c>
      <c r="G214" s="125">
        <f>+D214*F214</f>
        <v>8</v>
      </c>
      <c r="H214" s="125">
        <f>E214*G214</f>
        <v>277.36</v>
      </c>
      <c r="I214" s="125"/>
      <c r="J214" s="125"/>
      <c r="K214" s="125"/>
      <c r="L214" s="126"/>
      <c r="M214" s="126"/>
      <c r="N214" s="126"/>
      <c r="O214" s="126"/>
      <c r="P214" s="125">
        <f>SUM(H214:O214)</f>
        <v>277.36</v>
      </c>
      <c r="Q214" s="79">
        <f>R214-'2026'!Q214</f>
        <v>5.3338461538461539</v>
      </c>
      <c r="R214" s="33">
        <v>8</v>
      </c>
      <c r="T214" s="124">
        <v>52</v>
      </c>
    </row>
    <row r="215" spans="1:20">
      <c r="A215" s="4" t="s">
        <v>351</v>
      </c>
      <c r="B215" s="123" t="s">
        <v>352</v>
      </c>
      <c r="C215" s="124" t="s">
        <v>85</v>
      </c>
      <c r="D215" s="124">
        <v>1</v>
      </c>
      <c r="E215" s="124">
        <v>34.67</v>
      </c>
      <c r="F215" s="125">
        <v>2.5</v>
      </c>
      <c r="G215" s="125">
        <f>+D215*F215</f>
        <v>2.5</v>
      </c>
      <c r="H215" s="125">
        <f>+E215*G215</f>
        <v>86.675000000000011</v>
      </c>
      <c r="I215" s="125"/>
      <c r="J215" s="125"/>
      <c r="K215" s="125"/>
      <c r="L215" s="126"/>
      <c r="M215" s="126"/>
      <c r="N215" s="126"/>
      <c r="O215" s="126"/>
      <c r="P215" s="125">
        <f>SUM(H215:O215)</f>
        <v>86.675000000000011</v>
      </c>
      <c r="Q215" s="23">
        <f>R215-'2026'!Q215</f>
        <v>0</v>
      </c>
      <c r="R215" s="64"/>
      <c r="T215" s="124">
        <v>52</v>
      </c>
    </row>
    <row r="216" spans="1:20">
      <c r="A216" s="4" t="s">
        <v>353</v>
      </c>
      <c r="B216" s="123" t="s">
        <v>354</v>
      </c>
      <c r="C216" s="124" t="s">
        <v>166</v>
      </c>
      <c r="D216" s="124">
        <v>1</v>
      </c>
      <c r="E216" s="124">
        <v>34.67</v>
      </c>
      <c r="F216" s="125">
        <v>2.5</v>
      </c>
      <c r="G216" s="125">
        <f>+D216*F216</f>
        <v>2.5</v>
      </c>
      <c r="H216" s="125">
        <f>+E216*G216</f>
        <v>86.675000000000011</v>
      </c>
      <c r="I216" s="125"/>
      <c r="J216" s="125"/>
      <c r="K216" s="125"/>
      <c r="L216" s="126"/>
      <c r="M216" s="126"/>
      <c r="N216" s="126"/>
      <c r="O216" s="126"/>
      <c r="P216" s="125">
        <f>SUM(H216:O216)</f>
        <v>86.675000000000011</v>
      </c>
      <c r="Q216" s="23">
        <f>R216-'2026'!Q216</f>
        <v>5.3338461538461539</v>
      </c>
      <c r="R216" s="33">
        <v>8</v>
      </c>
      <c r="T216" s="124">
        <v>52</v>
      </c>
    </row>
    <row r="217" spans="1:20">
      <c r="A217" s="4" t="s">
        <v>355</v>
      </c>
      <c r="B217" s="123" t="s">
        <v>354</v>
      </c>
      <c r="C217" s="124" t="s">
        <v>356</v>
      </c>
      <c r="D217" s="124">
        <v>1</v>
      </c>
      <c r="E217" s="124">
        <v>34.67</v>
      </c>
      <c r="F217" s="125">
        <v>0.75</v>
      </c>
      <c r="G217" s="125">
        <f>+D217*F217</f>
        <v>0.75</v>
      </c>
      <c r="H217" s="125">
        <f>+E217*G217</f>
        <v>26.002500000000001</v>
      </c>
      <c r="I217" s="125"/>
      <c r="J217" s="125"/>
      <c r="K217" s="125"/>
      <c r="L217" s="126"/>
      <c r="M217" s="126"/>
      <c r="N217" s="126"/>
      <c r="O217" s="126"/>
      <c r="P217" s="125">
        <f>SUM(H217:O217)</f>
        <v>26.002500000000001</v>
      </c>
      <c r="Q217" s="23">
        <f>R217-'2026'!Q217</f>
        <v>0</v>
      </c>
      <c r="R217" s="127"/>
      <c r="T217" s="124">
        <v>52</v>
      </c>
    </row>
    <row r="218" spans="1:20">
      <c r="A218" s="4" t="s">
        <v>357</v>
      </c>
      <c r="B218" s="123" t="s">
        <v>358</v>
      </c>
      <c r="C218" s="124" t="s">
        <v>30</v>
      </c>
      <c r="D218" s="124">
        <v>2</v>
      </c>
      <c r="E218" s="124">
        <v>34.67</v>
      </c>
      <c r="F218" s="125">
        <v>2.25</v>
      </c>
      <c r="G218" s="125">
        <f>+D218*F218</f>
        <v>4.5</v>
      </c>
      <c r="H218" s="125">
        <f>+E218*G218</f>
        <v>156.01500000000001</v>
      </c>
      <c r="I218" s="125"/>
      <c r="J218" s="125"/>
      <c r="K218" s="125"/>
      <c r="L218" s="126"/>
      <c r="M218" s="126"/>
      <c r="N218" s="126"/>
      <c r="O218" s="126"/>
      <c r="P218" s="125">
        <f>SUM(H218:O218)</f>
        <v>156.01500000000001</v>
      </c>
      <c r="Q218" s="23">
        <f>R218-'2026'!Q218</f>
        <v>4.0003846153846156</v>
      </c>
      <c r="R218" s="33">
        <v>6</v>
      </c>
      <c r="T218" s="124">
        <v>52</v>
      </c>
    </row>
    <row r="219" spans="1:20">
      <c r="A219" s="4" t="s">
        <v>359</v>
      </c>
      <c r="B219" s="123" t="s">
        <v>360</v>
      </c>
      <c r="C219" s="124" t="s">
        <v>166</v>
      </c>
      <c r="D219" s="124">
        <v>1</v>
      </c>
      <c r="E219" s="124">
        <v>34.67</v>
      </c>
      <c r="F219" s="125">
        <v>2</v>
      </c>
      <c r="G219" s="125">
        <f>+D219*F219</f>
        <v>2</v>
      </c>
      <c r="H219" s="125">
        <f>+E219*G219</f>
        <v>69.34</v>
      </c>
      <c r="I219" s="125"/>
      <c r="J219" s="125"/>
      <c r="K219" s="125"/>
      <c r="L219" s="126"/>
      <c r="M219" s="126"/>
      <c r="N219" s="126"/>
      <c r="O219" s="126"/>
      <c r="P219" s="125">
        <f>SUM(H219:O219)</f>
        <v>69.34</v>
      </c>
      <c r="Q219" s="23">
        <f>R219-'2026'!Q219</f>
        <v>0</v>
      </c>
      <c r="R219" s="128"/>
      <c r="T219" s="124">
        <v>52</v>
      </c>
    </row>
    <row r="220" spans="1:20">
      <c r="A220" s="4" t="s">
        <v>361</v>
      </c>
      <c r="B220" s="123" t="s">
        <v>362</v>
      </c>
      <c r="C220" s="124" t="s">
        <v>85</v>
      </c>
      <c r="D220" s="124">
        <v>1</v>
      </c>
      <c r="E220" s="124">
        <v>34.67</v>
      </c>
      <c r="F220" s="125">
        <v>3</v>
      </c>
      <c r="G220" s="125">
        <f>+D220*F220</f>
        <v>3</v>
      </c>
      <c r="H220" s="125">
        <f>+E220*G220</f>
        <v>104.01</v>
      </c>
      <c r="I220" s="125"/>
      <c r="J220" s="125"/>
      <c r="K220" s="125"/>
      <c r="L220" s="126"/>
      <c r="M220" s="126"/>
      <c r="N220" s="126"/>
      <c r="O220" s="126"/>
      <c r="P220" s="125">
        <f>SUM(H220:O220)</f>
        <v>104.01</v>
      </c>
      <c r="Q220" s="23">
        <f>R220-'2026'!Q220</f>
        <v>0</v>
      </c>
      <c r="R220" s="128"/>
      <c r="T220" s="124">
        <v>52</v>
      </c>
    </row>
    <row r="221" spans="1:20">
      <c r="A221" s="4" t="s">
        <v>363</v>
      </c>
      <c r="B221" s="123" t="s">
        <v>364</v>
      </c>
      <c r="C221" s="124" t="s">
        <v>44</v>
      </c>
      <c r="D221" s="124">
        <v>1</v>
      </c>
      <c r="E221" s="124">
        <v>34.67</v>
      </c>
      <c r="F221" s="125">
        <v>1</v>
      </c>
      <c r="G221" s="125">
        <f>+D221*F221</f>
        <v>1</v>
      </c>
      <c r="H221" s="125">
        <f>+E221*G221</f>
        <v>34.67</v>
      </c>
      <c r="I221" s="125"/>
      <c r="J221" s="125"/>
      <c r="K221" s="125"/>
      <c r="L221" s="126"/>
      <c r="M221" s="126"/>
      <c r="N221" s="126"/>
      <c r="O221" s="126"/>
      <c r="P221" s="125">
        <f>SUM(H221:O221)</f>
        <v>34.67</v>
      </c>
      <c r="Q221" s="23">
        <f>R221-'2026'!Q221</f>
        <v>0</v>
      </c>
      <c r="R221" s="128"/>
      <c r="T221" s="124">
        <v>52</v>
      </c>
    </row>
    <row r="222" spans="1:20">
      <c r="A222" s="4" t="s">
        <v>365</v>
      </c>
      <c r="B222" s="123" t="s">
        <v>364</v>
      </c>
      <c r="C222" s="124" t="s">
        <v>366</v>
      </c>
      <c r="D222" s="124">
        <v>1</v>
      </c>
      <c r="E222" s="124">
        <v>34.67</v>
      </c>
      <c r="F222" s="125">
        <v>3.15</v>
      </c>
      <c r="G222" s="125">
        <f>+D222*F222</f>
        <v>3.15</v>
      </c>
      <c r="H222" s="125">
        <f>+E222*G222</f>
        <v>109.2105</v>
      </c>
      <c r="I222" s="125"/>
      <c r="J222" s="125"/>
      <c r="K222" s="125"/>
      <c r="L222" s="126"/>
      <c r="M222" s="126"/>
      <c r="N222" s="126"/>
      <c r="O222" s="126"/>
      <c r="P222" s="125">
        <f>SUM(H222:O222)</f>
        <v>109.2105</v>
      </c>
      <c r="Q222" s="23">
        <f>R222-'2026'!Q222</f>
        <v>0</v>
      </c>
      <c r="R222" s="128"/>
      <c r="T222" s="124">
        <v>52</v>
      </c>
    </row>
    <row r="223" spans="1:20">
      <c r="A223" s="4" t="s">
        <v>367</v>
      </c>
      <c r="B223" s="123" t="s">
        <v>368</v>
      </c>
      <c r="C223" s="124" t="s">
        <v>166</v>
      </c>
      <c r="D223" s="124">
        <v>1</v>
      </c>
      <c r="E223" s="124">
        <v>34.67</v>
      </c>
      <c r="F223" s="125">
        <v>1</v>
      </c>
      <c r="G223" s="125">
        <f>+D223*F223</f>
        <v>1</v>
      </c>
      <c r="H223" s="125">
        <f>+E223*G223</f>
        <v>34.67</v>
      </c>
      <c r="I223" s="125"/>
      <c r="J223" s="125"/>
      <c r="K223" s="125"/>
      <c r="L223" s="126"/>
      <c r="M223" s="126"/>
      <c r="N223" s="126"/>
      <c r="O223" s="126"/>
      <c r="P223" s="125">
        <f>SUM(H223:O223)</f>
        <v>34.67</v>
      </c>
      <c r="Q223" s="23">
        <f>R223-'2026'!Q223</f>
        <v>0</v>
      </c>
      <c r="R223" s="128"/>
      <c r="T223" s="124">
        <v>52</v>
      </c>
    </row>
    <row r="224" spans="1:20">
      <c r="A224" s="4" t="s">
        <v>369</v>
      </c>
      <c r="B224" s="123" t="s">
        <v>370</v>
      </c>
      <c r="C224" s="124" t="s">
        <v>166</v>
      </c>
      <c r="D224" s="124">
        <v>1</v>
      </c>
      <c r="E224" s="124">
        <v>34.67</v>
      </c>
      <c r="F224" s="125">
        <v>3</v>
      </c>
      <c r="G224" s="125">
        <f>+D224*F224</f>
        <v>3</v>
      </c>
      <c r="H224" s="125">
        <f>+E224*G224</f>
        <v>104.01</v>
      </c>
      <c r="I224" s="125"/>
      <c r="J224" s="125"/>
      <c r="K224" s="125"/>
      <c r="L224" s="126"/>
      <c r="M224" s="126"/>
      <c r="N224" s="126"/>
      <c r="O224" s="126"/>
      <c r="P224" s="125">
        <f>SUM(H224:O224)</f>
        <v>104.01</v>
      </c>
      <c r="Q224" s="23">
        <f>R224-'2026'!Q224</f>
        <v>0</v>
      </c>
      <c r="R224" s="129"/>
      <c r="T224" s="124">
        <v>52</v>
      </c>
    </row>
    <row r="225" spans="1:236">
      <c r="A225" s="4" t="s">
        <v>371</v>
      </c>
      <c r="B225" s="123" t="s">
        <v>372</v>
      </c>
      <c r="C225" s="124" t="s">
        <v>44</v>
      </c>
      <c r="D225" s="124">
        <v>1</v>
      </c>
      <c r="E225" s="124">
        <v>34.67</v>
      </c>
      <c r="F225" s="125">
        <v>1</v>
      </c>
      <c r="G225" s="125">
        <f>+D225*F225</f>
        <v>1</v>
      </c>
      <c r="H225" s="125">
        <f>+E225*G225</f>
        <v>34.67</v>
      </c>
      <c r="I225" s="125"/>
      <c r="J225" s="125"/>
      <c r="K225" s="125"/>
      <c r="L225" s="126"/>
      <c r="M225" s="126"/>
      <c r="N225" s="126"/>
      <c r="O225" s="126"/>
      <c r="P225" s="125">
        <f>SUM(H225:O225)</f>
        <v>34.67</v>
      </c>
      <c r="Q225" s="23">
        <f>R225-'2026'!Q225</f>
        <v>1.3334615384615385</v>
      </c>
      <c r="R225" s="33">
        <v>2</v>
      </c>
      <c r="T225" s="124">
        <v>52</v>
      </c>
    </row>
    <row r="226" spans="1:236">
      <c r="A226" s="4" t="s">
        <v>373</v>
      </c>
      <c r="B226" s="123" t="s">
        <v>372</v>
      </c>
      <c r="C226" s="124" t="s">
        <v>366</v>
      </c>
      <c r="D226" s="124">
        <v>1</v>
      </c>
      <c r="E226" s="124">
        <v>34.67</v>
      </c>
      <c r="F226" s="125">
        <v>2</v>
      </c>
      <c r="G226" s="125">
        <f>+D226*F226</f>
        <v>2</v>
      </c>
      <c r="H226" s="125">
        <f>+E226*G226</f>
        <v>69.34</v>
      </c>
      <c r="I226" s="125"/>
      <c r="J226" s="125"/>
      <c r="K226" s="125"/>
      <c r="L226" s="126"/>
      <c r="M226" s="126"/>
      <c r="N226" s="126"/>
      <c r="O226" s="126"/>
      <c r="P226" s="125">
        <f>SUM(H226:O226)</f>
        <v>69.34</v>
      </c>
      <c r="Q226" s="23">
        <f>R226-'2026'!Q226</f>
        <v>0</v>
      </c>
      <c r="R226" s="64"/>
      <c r="T226" s="124">
        <v>52</v>
      </c>
    </row>
    <row r="227" spans="1:236">
      <c r="A227" s="2" t="s">
        <v>374</v>
      </c>
      <c r="B227" s="123" t="s">
        <v>375</v>
      </c>
      <c r="C227" s="124" t="s">
        <v>166</v>
      </c>
      <c r="D227" s="124">
        <v>1</v>
      </c>
      <c r="E227" s="124">
        <v>34.67</v>
      </c>
      <c r="F227" s="125">
        <v>3</v>
      </c>
      <c r="G227" s="125">
        <f>+D227*F227</f>
        <v>3</v>
      </c>
      <c r="H227" s="125">
        <f>+E227*G227</f>
        <v>104.01</v>
      </c>
      <c r="I227" s="125"/>
      <c r="J227" s="125"/>
      <c r="K227" s="125"/>
      <c r="L227" s="126"/>
      <c r="M227" s="126"/>
      <c r="N227" s="126"/>
      <c r="O227" s="126"/>
      <c r="P227" s="125">
        <f>SUM(H227:O227)</f>
        <v>104.01</v>
      </c>
      <c r="Q227" s="23">
        <f>R227-'2026'!Q227</f>
        <v>0</v>
      </c>
      <c r="R227" s="64"/>
      <c r="S227" s="1"/>
      <c r="T227" s="124">
        <v>52</v>
      </c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</row>
    <row r="228" spans="1:236">
      <c r="A228" s="2" t="s">
        <v>376</v>
      </c>
      <c r="B228" s="123" t="s">
        <v>375</v>
      </c>
      <c r="C228" s="124" t="s">
        <v>356</v>
      </c>
      <c r="D228" s="124">
        <v>1</v>
      </c>
      <c r="E228" s="124">
        <v>34.67</v>
      </c>
      <c r="F228" s="125">
        <v>2</v>
      </c>
      <c r="G228" s="125">
        <f>+D228*F228</f>
        <v>2</v>
      </c>
      <c r="H228" s="125">
        <f>+E228*G228</f>
        <v>69.34</v>
      </c>
      <c r="I228" s="125"/>
      <c r="J228" s="125"/>
      <c r="K228" s="125"/>
      <c r="L228" s="126"/>
      <c r="M228" s="126"/>
      <c r="N228" s="126"/>
      <c r="O228" s="126"/>
      <c r="P228" s="125">
        <f>SUM(H228:O228)</f>
        <v>69.34</v>
      </c>
      <c r="Q228" s="23">
        <f>R228-'2026'!Q228</f>
        <v>0</v>
      </c>
      <c r="R228" s="43"/>
      <c r="S228" s="1"/>
      <c r="T228" s="124">
        <v>52</v>
      </c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</row>
    <row r="229" spans="1:236">
      <c r="A229" s="2" t="s">
        <v>377</v>
      </c>
      <c r="B229" s="123" t="s">
        <v>378</v>
      </c>
      <c r="C229" s="124" t="s">
        <v>379</v>
      </c>
      <c r="D229" s="124">
        <v>1</v>
      </c>
      <c r="E229" s="124">
        <v>34.67</v>
      </c>
      <c r="F229" s="125">
        <v>1.5</v>
      </c>
      <c r="G229" s="125">
        <f>+D229*F229</f>
        <v>1.5</v>
      </c>
      <c r="H229" s="125">
        <f>+E229*G229</f>
        <v>52.005000000000003</v>
      </c>
      <c r="I229" s="125"/>
      <c r="J229" s="125"/>
      <c r="K229" s="125"/>
      <c r="L229" s="126"/>
      <c r="M229" s="126"/>
      <c r="N229" s="126"/>
      <c r="O229" s="126"/>
      <c r="P229" s="125">
        <f>SUM(H229:O229)</f>
        <v>52.005000000000003</v>
      </c>
      <c r="Q229" s="23">
        <f>R229-'2026'!Q229</f>
        <v>12.001153846153848</v>
      </c>
      <c r="R229" s="33">
        <v>18</v>
      </c>
      <c r="S229" s="1"/>
      <c r="T229" s="124">
        <v>52</v>
      </c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</row>
    <row r="230" spans="1:236">
      <c r="A230" s="2" t="s">
        <v>380</v>
      </c>
      <c r="B230" s="123" t="s">
        <v>381</v>
      </c>
      <c r="C230" s="124" t="s">
        <v>309</v>
      </c>
      <c r="D230" s="124">
        <v>5</v>
      </c>
      <c r="E230" s="124">
        <v>34.67</v>
      </c>
      <c r="F230" s="125">
        <v>2.5</v>
      </c>
      <c r="G230" s="125">
        <f>+D230*F230</f>
        <v>12.5</v>
      </c>
      <c r="H230" s="125">
        <f>+E230*G230</f>
        <v>433.375</v>
      </c>
      <c r="I230" s="125">
        <f>+F230*-8</f>
        <v>-20</v>
      </c>
      <c r="J230" s="130"/>
      <c r="K230" s="130"/>
      <c r="L230" s="126"/>
      <c r="M230" s="126"/>
      <c r="N230" s="126"/>
      <c r="O230" s="126"/>
      <c r="P230" s="125">
        <f>SUM(H230:O230)</f>
        <v>413.375</v>
      </c>
      <c r="Q230" s="23">
        <f>R230-'2026'!Q230</f>
        <v>57.338846153846156</v>
      </c>
      <c r="R230" s="33">
        <v>86</v>
      </c>
      <c r="S230" s="1"/>
      <c r="T230" s="124">
        <v>52</v>
      </c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</row>
    <row r="231" spans="1:236">
      <c r="A231" s="2" t="s">
        <v>382</v>
      </c>
      <c r="B231" s="123" t="s">
        <v>383</v>
      </c>
      <c r="C231" s="124" t="s">
        <v>309</v>
      </c>
      <c r="D231" s="124">
        <v>5</v>
      </c>
      <c r="E231" s="124">
        <v>32.67</v>
      </c>
      <c r="F231" s="125">
        <v>3</v>
      </c>
      <c r="G231" s="125">
        <f>+D231*F231</f>
        <v>15</v>
      </c>
      <c r="H231" s="125">
        <f>+E231*G231</f>
        <v>490.05</v>
      </c>
      <c r="I231" s="125">
        <f>+F231*-8</f>
        <v>-24</v>
      </c>
      <c r="J231" s="130"/>
      <c r="K231" s="130"/>
      <c r="L231" s="126"/>
      <c r="M231" s="126"/>
      <c r="N231" s="126"/>
      <c r="O231" s="126"/>
      <c r="P231" s="125">
        <f>SUM(H231:O231)</f>
        <v>466.05</v>
      </c>
      <c r="Q231" s="23">
        <f>R231-'2026'!Q231</f>
        <v>4.0004081632653063</v>
      </c>
      <c r="R231" s="33">
        <v>6</v>
      </c>
      <c r="S231" s="1"/>
      <c r="T231" s="124">
        <v>49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</row>
    <row r="232" spans="1:236" ht="24.75">
      <c r="A232" s="2" t="s">
        <v>384</v>
      </c>
      <c r="B232" s="123" t="s">
        <v>385</v>
      </c>
      <c r="C232" s="131" t="s">
        <v>386</v>
      </c>
      <c r="D232" s="124">
        <v>4</v>
      </c>
      <c r="E232" s="124">
        <v>34.67</v>
      </c>
      <c r="F232" s="125">
        <v>3.5</v>
      </c>
      <c r="G232" s="125">
        <f>+D232*F232</f>
        <v>14</v>
      </c>
      <c r="H232" s="125">
        <f>+E232*G232</f>
        <v>485.38</v>
      </c>
      <c r="I232" s="125">
        <f>+F232*-8</f>
        <v>-28</v>
      </c>
      <c r="J232" s="130"/>
      <c r="K232" s="130"/>
      <c r="L232" s="126"/>
      <c r="M232" s="126"/>
      <c r="N232" s="126"/>
      <c r="O232" s="126"/>
      <c r="P232" s="125">
        <f>SUM(H232:O232)</f>
        <v>457.38</v>
      </c>
      <c r="Q232" s="23">
        <f>R232-'2026'!Q232</f>
        <v>16.001538461538463</v>
      </c>
      <c r="R232" s="33">
        <v>24</v>
      </c>
      <c r="S232" s="1"/>
      <c r="T232" s="124">
        <v>52</v>
      </c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</row>
    <row r="233" spans="1:236">
      <c r="A233" s="2" t="s">
        <v>387</v>
      </c>
      <c r="B233" s="123" t="s">
        <v>385</v>
      </c>
      <c r="C233" s="124" t="s">
        <v>366</v>
      </c>
      <c r="D233" s="124">
        <v>1</v>
      </c>
      <c r="E233" s="124">
        <v>34.67</v>
      </c>
      <c r="F233" s="125">
        <v>1.5</v>
      </c>
      <c r="G233" s="125">
        <f>+D233*F233</f>
        <v>1.5</v>
      </c>
      <c r="H233" s="125">
        <f>+E233*G233</f>
        <v>52.005000000000003</v>
      </c>
      <c r="I233" s="125"/>
      <c r="J233" s="125"/>
      <c r="K233" s="125"/>
      <c r="L233" s="126"/>
      <c r="M233" s="126"/>
      <c r="N233" s="126"/>
      <c r="O233" s="126"/>
      <c r="P233" s="125">
        <f>SUM(H233:O233)</f>
        <v>52.005000000000003</v>
      </c>
      <c r="Q233" s="23">
        <f>R233-'2026'!Q233</f>
        <v>0</v>
      </c>
      <c r="R233" s="39"/>
      <c r="S233" s="1"/>
      <c r="T233" s="124">
        <v>52</v>
      </c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</row>
    <row r="234" spans="1:236">
      <c r="A234" s="2" t="s">
        <v>388</v>
      </c>
      <c r="B234" s="123" t="s">
        <v>389</v>
      </c>
      <c r="C234" s="124" t="s">
        <v>309</v>
      </c>
      <c r="D234" s="124">
        <v>5</v>
      </c>
      <c r="E234" s="124">
        <v>34.67</v>
      </c>
      <c r="F234" s="125">
        <v>1</v>
      </c>
      <c r="G234" s="125">
        <f>+D234*F234</f>
        <v>5</v>
      </c>
      <c r="H234" s="125">
        <f>+E234*G234</f>
        <v>173.35000000000002</v>
      </c>
      <c r="I234" s="125">
        <f>+F234*-8</f>
        <v>-8</v>
      </c>
      <c r="J234" s="130"/>
      <c r="K234" s="130"/>
      <c r="L234" s="126"/>
      <c r="M234" s="126"/>
      <c r="N234" s="126"/>
      <c r="O234" s="126"/>
      <c r="P234" s="125">
        <f>SUM(H234:O234)</f>
        <v>165.35000000000002</v>
      </c>
      <c r="Q234" s="23">
        <f>R234-'2026'!Q234</f>
        <v>0</v>
      </c>
      <c r="R234" s="39"/>
      <c r="S234" s="1"/>
      <c r="T234" s="124">
        <v>52</v>
      </c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</row>
    <row r="235" spans="1:236">
      <c r="A235" s="2" t="s">
        <v>390</v>
      </c>
      <c r="B235" s="123" t="s">
        <v>391</v>
      </c>
      <c r="C235" s="124" t="s">
        <v>309</v>
      </c>
      <c r="D235" s="124">
        <v>5</v>
      </c>
      <c r="E235" s="124">
        <v>34.67</v>
      </c>
      <c r="F235" s="125">
        <v>1</v>
      </c>
      <c r="G235" s="125">
        <f>+D235*F235</f>
        <v>5</v>
      </c>
      <c r="H235" s="125">
        <f>+E235*G235</f>
        <v>173.35000000000002</v>
      </c>
      <c r="I235" s="125">
        <f>+F235*-8</f>
        <v>-8</v>
      </c>
      <c r="J235" s="130"/>
      <c r="K235" s="130"/>
      <c r="L235" s="126"/>
      <c r="M235" s="126"/>
      <c r="N235" s="126"/>
      <c r="O235" s="126"/>
      <c r="P235" s="125">
        <f>SUM(H235:O235)</f>
        <v>165.35000000000002</v>
      </c>
      <c r="Q235" s="23">
        <f>R235-'2026'!Q235</f>
        <v>0</v>
      </c>
      <c r="R235" s="39"/>
      <c r="S235" s="1"/>
      <c r="T235" s="124">
        <v>52</v>
      </c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</row>
    <row r="236" spans="1:236">
      <c r="A236" s="2" t="s">
        <v>392</v>
      </c>
      <c r="B236" s="123" t="s">
        <v>393</v>
      </c>
      <c r="C236" s="124" t="s">
        <v>309</v>
      </c>
      <c r="D236" s="124">
        <v>5</v>
      </c>
      <c r="E236" s="124">
        <v>34.67</v>
      </c>
      <c r="F236" s="125">
        <v>1.75</v>
      </c>
      <c r="G236" s="125">
        <f>+D236*F236</f>
        <v>8.75</v>
      </c>
      <c r="H236" s="125">
        <f>+E236*G236</f>
        <v>303.36250000000001</v>
      </c>
      <c r="I236" s="125">
        <f>+F236*-8</f>
        <v>-14</v>
      </c>
      <c r="J236" s="130"/>
      <c r="K236" s="130"/>
      <c r="L236" s="126"/>
      <c r="M236" s="126"/>
      <c r="N236" s="126"/>
      <c r="O236" s="126"/>
      <c r="P236" s="125">
        <f>SUM(H236:O236)</f>
        <v>289.36250000000001</v>
      </c>
      <c r="Q236" s="23">
        <f>R236-'2026'!Q236</f>
        <v>0</v>
      </c>
      <c r="R236" s="39"/>
      <c r="S236" s="1"/>
      <c r="T236" s="124">
        <v>52</v>
      </c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</row>
    <row r="237" spans="1:236">
      <c r="A237" s="2" t="s">
        <v>394</v>
      </c>
      <c r="B237" s="123" t="s">
        <v>395</v>
      </c>
      <c r="C237" s="124" t="s">
        <v>292</v>
      </c>
      <c r="D237" s="124">
        <v>2</v>
      </c>
      <c r="E237" s="124">
        <v>34.67</v>
      </c>
      <c r="F237" s="125">
        <v>1.5</v>
      </c>
      <c r="G237" s="125">
        <f>+D237*F237</f>
        <v>3</v>
      </c>
      <c r="H237" s="125">
        <f>+E237*G237</f>
        <v>104.01</v>
      </c>
      <c r="I237" s="130"/>
      <c r="J237" s="130"/>
      <c r="K237" s="130"/>
      <c r="L237" s="126"/>
      <c r="M237" s="126"/>
      <c r="N237" s="126"/>
      <c r="O237" s="126"/>
      <c r="P237" s="125">
        <f>SUM(H237:O237)</f>
        <v>104.01</v>
      </c>
      <c r="Q237" s="23">
        <f>R237-'2026'!Q237</f>
        <v>0</v>
      </c>
      <c r="R237" s="39"/>
      <c r="S237" s="1"/>
      <c r="T237" s="124">
        <v>52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</row>
    <row r="238" spans="1:236">
      <c r="B238" s="84"/>
      <c r="C238" s="84"/>
      <c r="H238" s="95">
        <f>SUM(H214:H237)</f>
        <v>3632.8855000000008</v>
      </c>
      <c r="I238" s="95">
        <f>SUM(I214:I237)</f>
        <v>-102</v>
      </c>
      <c r="J238" s="95">
        <f>SUM(J214:J237)</f>
        <v>0</v>
      </c>
      <c r="K238" s="95">
        <f>SUM(K214:K237)</f>
        <v>0</v>
      </c>
      <c r="L238" s="95">
        <f>SUM(L214:L237)</f>
        <v>0</v>
      </c>
      <c r="M238" s="95">
        <f>SUM(M214:M237)</f>
        <v>0</v>
      </c>
      <c r="N238" s="95">
        <f>SUM(N214:N237)</f>
        <v>0</v>
      </c>
      <c r="O238" s="95">
        <f>SUM(O214:O237)</f>
        <v>0</v>
      </c>
      <c r="P238" s="95">
        <f>SUM(P214:P237)</f>
        <v>3530.8855000000008</v>
      </c>
      <c r="Q238" s="95">
        <f>SUM(Q214:Q237)</f>
        <v>105.34348508634223</v>
      </c>
      <c r="R238" s="25">
        <f>SUM(R214:R237)</f>
        <v>158</v>
      </c>
      <c r="T238" s="6"/>
    </row>
    <row r="239" spans="1:236">
      <c r="A239" s="2"/>
      <c r="D239" s="1"/>
      <c r="E239" s="1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71"/>
      <c r="R239" s="134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</row>
    <row r="240" spans="1:236">
      <c r="A240" s="2"/>
      <c r="C240" s="1"/>
      <c r="D240" s="1"/>
      <c r="E240" s="40" t="s">
        <v>396</v>
      </c>
      <c r="F240" s="132"/>
      <c r="G240" s="132"/>
      <c r="H240" s="95">
        <f>+H190+H202+H205+H209+H212+H238</f>
        <v>120084.60716666664</v>
      </c>
      <c r="I240" s="95">
        <f>+I190+I202+I205+I209+I238+I212</f>
        <v>-5512.8</v>
      </c>
      <c r="J240" s="95">
        <f>+J190+J202+J205+J209+J238+J212</f>
        <v>15413.300000000003</v>
      </c>
      <c r="K240" s="95">
        <f>+K190+K202+K205+K209+K238+K212</f>
        <v>-776</v>
      </c>
      <c r="L240" s="95">
        <f>+L190+L202+L205+L209+L238+L212</f>
        <v>2280.6350000000002</v>
      </c>
      <c r="M240" s="95">
        <f>+M190+M202+M205+M209+M238+M212</f>
        <v>528</v>
      </c>
      <c r="N240" s="95">
        <f>+N190+N202+N205+N209+N238+N212</f>
        <v>0</v>
      </c>
      <c r="O240" s="95">
        <f>+O190+O202+O205+O209+O238+O212</f>
        <v>0</v>
      </c>
      <c r="P240" s="95">
        <f>+P190+P202+P205+P209+P212+P238</f>
        <v>132017.74216666658</v>
      </c>
      <c r="Q240" s="95">
        <f>SUM(Q190+Q202+Q205+Q209+Q238+Q212)</f>
        <v>7237.6187625850316</v>
      </c>
      <c r="R240" s="25">
        <f>+R190+R202+R205+R209+R238</f>
        <v>10751.69</v>
      </c>
      <c r="S240" s="1"/>
      <c r="T240" s="40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</row>
    <row r="241" spans="1:236">
      <c r="A241" s="2"/>
      <c r="D241" s="5"/>
      <c r="E241" s="1"/>
      <c r="F241" s="132"/>
      <c r="G241" s="132"/>
      <c r="H241" s="132">
        <f>H240+I240</f>
        <v>114571.80716666664</v>
      </c>
      <c r="I241" s="132"/>
      <c r="J241" s="132"/>
      <c r="K241" s="132"/>
      <c r="L241" s="132"/>
      <c r="M241" s="132"/>
      <c r="N241" s="132"/>
      <c r="O241" s="132"/>
      <c r="P241" s="132"/>
      <c r="Q241" s="132"/>
      <c r="R241" s="134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</row>
    <row r="242" spans="1:236" ht="15" customHeight="1">
      <c r="T242" s="6"/>
    </row>
    <row r="243" spans="1:236" ht="15" customHeight="1">
      <c r="Q243" s="7"/>
      <c r="T243" s="6"/>
    </row>
    <row r="244" spans="1:236" ht="26.25" customHeight="1">
      <c r="A244" s="2"/>
      <c r="B244" s="1"/>
      <c r="C244" s="1"/>
      <c r="D244" s="1"/>
      <c r="E244" s="3"/>
      <c r="F244" s="3"/>
      <c r="G244" s="3"/>
      <c r="H244" s="132"/>
      <c r="I244" s="1"/>
      <c r="J244" s="1"/>
      <c r="K244" s="1"/>
      <c r="L244" s="1"/>
      <c r="M244" s="1"/>
      <c r="N244" s="1"/>
      <c r="O244" s="1"/>
      <c r="P244" s="1"/>
      <c r="Q244" s="1"/>
      <c r="R244" s="166"/>
      <c r="S244" s="1"/>
      <c r="T244" s="3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</row>
    <row r="245" spans="1:236">
      <c r="A245" s="2"/>
      <c r="B245" s="1"/>
      <c r="C245" s="1"/>
      <c r="D245" s="1"/>
      <c r="E245" s="2"/>
      <c r="F245" s="2"/>
      <c r="G245" s="2"/>
      <c r="H245" s="132"/>
      <c r="I245" s="1"/>
      <c r="J245" s="1"/>
      <c r="K245" s="1"/>
      <c r="L245" s="1"/>
      <c r="M245" s="1"/>
      <c r="N245" s="1"/>
      <c r="O245" s="1"/>
      <c r="P245" s="1"/>
      <c r="Q245" s="1"/>
      <c r="R245" s="166"/>
      <c r="S245" s="1"/>
      <c r="T245" s="2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</row>
    <row r="246" spans="1:236">
      <c r="E246" s="2"/>
      <c r="F246" s="2"/>
      <c r="G246" s="2"/>
      <c r="H246" s="132"/>
      <c r="Q246" s="7"/>
      <c r="T246" s="2"/>
    </row>
    <row r="247" spans="1:236" ht="15" customHeight="1">
      <c r="Q247" s="7"/>
    </row>
    <row r="248" spans="1:236" ht="15" customHeight="1">
      <c r="Q248" s="7"/>
    </row>
    <row r="249" spans="1:236" ht="15" customHeight="1">
      <c r="Q249" s="7"/>
    </row>
    <row r="250" spans="1:236" ht="15" customHeight="1">
      <c r="Q250" s="7"/>
    </row>
    <row r="251" spans="1:236" ht="15" customHeight="1">
      <c r="Q251" s="7"/>
    </row>
    <row r="252" spans="1:236" ht="15" customHeight="1">
      <c r="Q252" s="7"/>
    </row>
    <row r="253" spans="1:236" ht="15" customHeight="1">
      <c r="Q253" s="7"/>
    </row>
    <row r="254" spans="1:236" ht="15" customHeight="1">
      <c r="Q254" s="7"/>
    </row>
    <row r="255" spans="1:236" ht="15" customHeight="1">
      <c r="Q255" s="7"/>
    </row>
    <row r="256" spans="1:236" ht="15" customHeight="1">
      <c r="Q256" s="7"/>
    </row>
    <row r="257" spans="17:17" ht="15" customHeight="1">
      <c r="Q257" s="7"/>
    </row>
    <row r="258" spans="17:17" ht="15" customHeight="1">
      <c r="Q258" s="7"/>
    </row>
    <row r="259" spans="17:17" ht="15" customHeight="1">
      <c r="Q259" s="7"/>
    </row>
    <row r="260" spans="17:17" ht="15" customHeight="1">
      <c r="Q260" s="7"/>
    </row>
    <row r="261" spans="17:17" ht="15" customHeight="1">
      <c r="Q261" s="7"/>
    </row>
    <row r="262" spans="17:17" ht="15" customHeight="1">
      <c r="Q262" s="7"/>
    </row>
    <row r="263" spans="17:17" ht="15" customHeight="1">
      <c r="Q263" s="7"/>
    </row>
    <row r="264" spans="17:17" ht="15" customHeight="1">
      <c r="Q264" s="7"/>
    </row>
    <row r="265" spans="17:17" ht="15" customHeight="1">
      <c r="Q265" s="7"/>
    </row>
    <row r="266" spans="17:17" ht="15" customHeight="1">
      <c r="Q266" s="7"/>
    </row>
    <row r="267" spans="17:17" ht="15" customHeight="1">
      <c r="Q267" s="7"/>
    </row>
    <row r="268" spans="17:17" ht="15" customHeight="1">
      <c r="Q268" s="7"/>
    </row>
    <row r="269" spans="17:17" ht="15" customHeight="1">
      <c r="Q269" s="7"/>
    </row>
    <row r="270" spans="17:17" ht="15" customHeight="1">
      <c r="Q270" s="7"/>
    </row>
    <row r="271" spans="17:17" ht="15" customHeight="1">
      <c r="Q271" s="7"/>
    </row>
    <row r="272" spans="17:17" ht="15" customHeight="1">
      <c r="Q272" s="7"/>
    </row>
    <row r="273" spans="17:17" ht="15" customHeight="1">
      <c r="Q273" s="7"/>
    </row>
    <row r="274" spans="17:17" ht="15" customHeight="1">
      <c r="Q274" s="7"/>
    </row>
    <row r="275" spans="17:17" ht="15" customHeight="1">
      <c r="Q275" s="7"/>
    </row>
    <row r="276" spans="17:17" ht="15" customHeight="1">
      <c r="Q276" s="7"/>
    </row>
    <row r="277" spans="17:17" ht="15" customHeight="1">
      <c r="Q277" s="7"/>
    </row>
    <row r="278" spans="17:17" ht="15" customHeight="1">
      <c r="Q278" s="7"/>
    </row>
    <row r="279" spans="17:17" ht="15" customHeight="1">
      <c r="Q279" s="7"/>
    </row>
    <row r="280" spans="17:17" ht="15" customHeight="1">
      <c r="Q280" s="7"/>
    </row>
    <row r="281" spans="17:17" ht="15" customHeight="1">
      <c r="Q281" s="7"/>
    </row>
    <row r="282" spans="17:17" ht="15" customHeight="1">
      <c r="Q282" s="7"/>
    </row>
    <row r="283" spans="17:17" ht="15" customHeight="1">
      <c r="Q283" s="7"/>
    </row>
    <row r="284" spans="17:17" ht="15" customHeight="1">
      <c r="Q284" s="7"/>
    </row>
    <row r="285" spans="17:17" ht="15" customHeight="1">
      <c r="Q285" s="7"/>
    </row>
    <row r="286" spans="17:17" ht="15" customHeight="1">
      <c r="Q286" s="7"/>
    </row>
    <row r="287" spans="17:17" ht="15" customHeight="1">
      <c r="Q287" s="7"/>
    </row>
    <row r="288" spans="17:17" ht="15" customHeight="1">
      <c r="Q288" s="7"/>
    </row>
    <row r="289" spans="17:17" ht="15" customHeight="1">
      <c r="Q289" s="7"/>
    </row>
    <row r="290" spans="17:17" ht="15" customHeight="1">
      <c r="Q290" s="7"/>
    </row>
    <row r="291" spans="17:17" ht="15" customHeight="1">
      <c r="Q291" s="7"/>
    </row>
    <row r="292" spans="17:17" ht="15" customHeight="1">
      <c r="Q292" s="7"/>
    </row>
    <row r="293" spans="17:17" ht="15" customHeight="1">
      <c r="Q293" s="7"/>
    </row>
    <row r="294" spans="17:17" ht="15" customHeight="1">
      <c r="Q294" s="7"/>
    </row>
    <row r="295" spans="17:17" ht="15" customHeight="1">
      <c r="Q295" s="7"/>
    </row>
    <row r="296" spans="17:17" ht="15" customHeight="1">
      <c r="Q296" s="7"/>
    </row>
    <row r="297" spans="17:17" ht="15" customHeight="1">
      <c r="Q297" s="7"/>
    </row>
    <row r="298" spans="17:17" ht="15" customHeight="1">
      <c r="Q298" s="7"/>
    </row>
    <row r="299" spans="17:17" ht="15" customHeight="1">
      <c r="Q299" s="7"/>
    </row>
    <row r="300" spans="17:17" ht="15" customHeight="1">
      <c r="Q300" s="7"/>
    </row>
    <row r="301" spans="17:17" ht="15" customHeight="1">
      <c r="Q301" s="7"/>
    </row>
    <row r="302" spans="17:17" ht="15" customHeight="1">
      <c r="Q302" s="7"/>
    </row>
    <row r="303" spans="17:17" ht="15" customHeight="1">
      <c r="Q303" s="7"/>
    </row>
  </sheetData>
  <sheetProtection password="DCA9" sheet="1" objects="1" scenarios="1"/>
  <autoFilter ref="B1:T171" xr:uid="{00000000-0009-0000-0000-000003000000}"/>
  <mergeCells count="2">
    <mergeCell ref="B171:B172"/>
    <mergeCell ref="C171:C172"/>
  </mergeCells>
  <dataValidations count="1">
    <dataValidation type="list" operator="equal" allowBlank="1" showErrorMessage="1" sqref="C178 C185" xr:uid="{00000000-0002-0000-0300-000000000000}">
      <formula1>B176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75" orientation="landscape" horizontalDpi="300" verticalDpi="300"/>
  <headerFooter>
    <oddHeader>&amp;C&amp;"Times New Roman,Normal"&amp;12&amp;A</oddHeader>
    <oddFooter>&amp;C&amp;"Times New Roman,Normal"&amp;12Pàgina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ons xmlns="bd6b893e-6d98-4710-92c2-389b59b64829" xsi:nil="true"/>
    <Creaci_x00f3_ xmlns="bd6b893e-6d98-4710-92c2-389b59b64829" xsi:nil="true"/>
    <Assessor xmlns="bd6b893e-6d98-4710-92c2-389b59b64829" xsi:nil="true"/>
    <lcf76f155ced4ddcb4097134ff3c332f xmlns="bd6b893e-6d98-4710-92c2-389b59b64829">
      <Terms xmlns="http://schemas.microsoft.com/office/infopath/2007/PartnerControls"/>
    </lcf76f155ced4ddcb4097134ff3c332f>
    <TaxCatchAll xmlns="bdc334ff-fa8b-47d3-aaa3-b464e9aabbec" xsi:nil="true"/>
    <GTM xmlns="bd6b893e-6d98-4710-92c2-389b59b64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0F433-F1C0-4F35-B28F-439A62326D7D}"/>
</file>

<file path=customXml/itemProps2.xml><?xml version="1.0" encoding="utf-8"?>
<ds:datastoreItem xmlns:ds="http://schemas.openxmlformats.org/officeDocument/2006/customXml" ds:itemID="{A29DBFFF-376D-406D-BAC7-C2371D66BAA6}"/>
</file>

<file path=customXml/itemProps3.xml><?xml version="1.0" encoding="utf-8"?>
<ds:datastoreItem xmlns:ds="http://schemas.openxmlformats.org/officeDocument/2006/customXml" ds:itemID="{1900400E-38F7-4C5A-91A4-400F09FA7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Bonamusa Ventura, Mercè</cp:lastModifiedBy>
  <cp:revision>44</cp:revision>
  <dcterms:created xsi:type="dcterms:W3CDTF">2026-01-15T12:26:40Z</dcterms:created>
  <dcterms:modified xsi:type="dcterms:W3CDTF">2026-04-16T12:50:37Z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