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4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5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  <Override PartName="/customXml/_rels/item5.xml.rels" ContentType="application/vnd.openxmlformats-package.relationships+xml"/>
  <Override PartName="/_rels/.rels" ContentType="application/vnd.openxmlformats-package.relationship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customXml/itemProps6.xml" ContentType="application/vnd.openxmlformats-officedocument.customXmlProperties+xml"/>
  <Override PartName="/xl/_rels/workbook.xml.rels" ContentType="application/vnd.openxmlformats-package.relationships+xml"/>
  <Override PartName="/customXml/itemProps7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<Relationship Id="rId9" Type="http://schemas.openxmlformats.org/officeDocument/2006/relationships/customXml" Target="../customXml/item5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" sheetId="1" state="visible" r:id="rId3"/>
    <sheet name="2026" sheetId="2" state="visible" r:id="rId4"/>
    <sheet name="2027" sheetId="3" state="visible" r:id="rId5"/>
    <sheet name="2028" sheetId="4" state="visible" r:id="rId6"/>
    <sheet name="2029" sheetId="5" state="visible" r:id="rId7"/>
  </sheets>
  <definedNames>
    <definedName function="false" hidden="false" localSheetId="1" name="_xlnm.Print_Titles" vbProcedure="false">'2026'!$8:$8</definedName>
    <definedName function="false" hidden="true" localSheetId="1" name="_xlnm._FilterDatabase" vbProcedure="false">'2026'!$A$8:$T$272</definedName>
    <definedName function="false" hidden="false" localSheetId="2" name="_xlnm.Print_Titles" vbProcedure="false">'2027'!$8:$8</definedName>
    <definedName function="false" hidden="true" localSheetId="2" name="_xlnm._FilterDatabase" vbProcedure="false">'2027'!$A$8:$T$272</definedName>
    <definedName function="false" hidden="false" localSheetId="3" name="_xlnm.Print_Titles" vbProcedure="false">'2028'!$8:$8</definedName>
    <definedName function="false" hidden="true" localSheetId="3" name="_xlnm._FilterDatabase" vbProcedure="false">'2028'!$A$8:$T$272</definedName>
    <definedName function="false" hidden="false" localSheetId="4" name="_xlnm.Print_Titles" vbProcedure="false">'2029'!$8:$8</definedName>
    <definedName function="false" hidden="true" localSheetId="4" name="_xlnm._FilterDatabase" vbProcedure="false">'2029'!$A$8:$T$272</definedName>
    <definedName function="false" hidden="false" localSheetId="0" name="_xlnm.Print_Area" vbProcedure="false">Resum!$A$1:$N$61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<sst xmlns="http://schemas.openxmlformats.org/spreadsheetml/2006/main" count="2089" uniqueCount="334">
  <si>
    <t xml:space="preserve">ANNEX 2. QUADRE DE DADES ECONÒMIQUES </t>
  </si>
  <si>
    <t xml:space="preserve">LOT 1</t>
  </si>
  <si>
    <t xml:space="preserve">DIVISIÓ DE COSTOS</t>
  </si>
  <si>
    <t xml:space="preserve">Costos període 2026</t>
  </si>
  <si>
    <t xml:space="preserve">Costos  període 2027</t>
  </si>
  <si>
    <t xml:space="preserve">Costos  període 2028</t>
  </si>
  <si>
    <t xml:space="preserve">Costos  període 2029</t>
  </si>
  <si>
    <t xml:space="preserve">CASELLES EDITABLES</t>
  </si>
  <si>
    <t xml:space="preserve">COSTOS DIRECTES</t>
  </si>
  <si>
    <t xml:space="preserve">Preu de sortida </t>
  </si>
  <si>
    <t xml:space="preserve">Preu ofert </t>
  </si>
  <si>
    <t xml:space="preserve">Preu de sortida</t>
  </si>
  <si>
    <t xml:space="preserve">Preu ofert</t>
  </si>
  <si>
    <t xml:space="preserve">Costos salarials</t>
  </si>
  <si>
    <t xml:space="preserve">Material i maquinària</t>
  </si>
  <si>
    <t xml:space="preserve">Respecte a la divisió de costos, si que cal omplir totes les caselles de color verd amb la vostre proposta.</t>
  </si>
  <si>
    <t xml:space="preserve">Total costos directes</t>
  </si>
  <si>
    <t xml:space="preserve">COSTOS INDIRECTES</t>
  </si>
  <si>
    <t xml:space="preserve">Despeses generals (6,5%)</t>
  </si>
  <si>
    <t xml:space="preserve">Benefici industrial (6%)</t>
  </si>
  <si>
    <t xml:space="preserve">Total costos indirectes</t>
  </si>
  <si>
    <t xml:space="preserve">TOTAL COSTOS</t>
  </si>
  <si>
    <t xml:space="preserve">TOTAL COSTOS IVA INCLÒS</t>
  </si>
  <si>
    <t xml:space="preserve">Preu màxim unitari amb material i IVA exclòs</t>
  </si>
  <si>
    <t xml:space="preserve">Preu/hora</t>
  </si>
  <si>
    <t xml:space="preserve">Neteja ordinària</t>
  </si>
  <si>
    <t xml:space="preserve">En el quadre següent s’indica el preu unitari de sortida proposat. Només s’ha emplenar l’any 2026 (en color verd). La resta de preus es calcularan automàticament amb l’increment corresponent. </t>
  </si>
  <si>
    <t xml:space="preserve">Neteja responsable d'equip</t>
  </si>
  <si>
    <t xml:space="preserve">Neteja festiva</t>
  </si>
  <si>
    <t xml:space="preserve">Neteja nocturna</t>
  </si>
  <si>
    <t xml:space="preserve">Neteja especialista</t>
  </si>
  <si>
    <t xml:space="preserve">Entitat</t>
  </si>
  <si>
    <t xml:space="preserve"> (A) Hores ordinàries</t>
  </si>
  <si>
    <t xml:space="preserve">(A') Hores festius a descomptar</t>
  </si>
  <si>
    <t xml:space="preserve"> (B) Hores responsable equip</t>
  </si>
  <si>
    <t xml:space="preserve">(B') Hores festius a descomptar</t>
  </si>
  <si>
    <t xml:space="preserve">(C) Hores festives</t>
  </si>
  <si>
    <t xml:space="preserve">(C') Hores festius a incrementar</t>
  </si>
  <si>
    <t xml:space="preserve">(D) Hores nocturnes</t>
  </si>
  <si>
    <t xml:space="preserve">(D') Hores nocturnes a descomptar</t>
  </si>
  <si>
    <t xml:space="preserve">(A+B+C+D) Hores/any amb dto festius</t>
  </si>
  <si>
    <t xml:space="preserve">Import neteja ordinària</t>
  </si>
  <si>
    <t xml:space="preserve">Especialistes</t>
  </si>
  <si>
    <t xml:space="preserve">Import neteja especialistes</t>
  </si>
  <si>
    <t xml:space="preserve">Total neteja</t>
  </si>
  <si>
    <t xml:space="preserve">Període: 2026</t>
  </si>
  <si>
    <t xml:space="preserve">Ajuntament de Mataró</t>
  </si>
  <si>
    <t xml:space="preserve">Aigües de Mataró, SA</t>
  </si>
  <si>
    <t xml:space="preserve">Consorci Digital Mataró Maresme</t>
  </si>
  <si>
    <t xml:space="preserve">Consorci Museu d'Art Contemporani de Mataró</t>
  </si>
  <si>
    <t xml:space="preserve">Fundació Hospital</t>
  </si>
  <si>
    <t xml:space="preserve">Promoció Urbanística de Mataró</t>
  </si>
  <si>
    <t xml:space="preserve">Subtotal any 2026</t>
  </si>
  <si>
    <t xml:space="preserve">Període:  2027</t>
  </si>
  <si>
    <t xml:space="preserve">Subtotal any 2027</t>
  </si>
  <si>
    <t xml:space="preserve">Període:  2028</t>
  </si>
  <si>
    <t xml:space="preserve">Subtotal any 2028</t>
  </si>
  <si>
    <t xml:space="preserve">Període: 2029</t>
  </si>
  <si>
    <t xml:space="preserve">Subtotal any 2029</t>
  </si>
  <si>
    <t xml:space="preserve">Total</t>
  </si>
  <si>
    <t xml:space="preserve">Preu ofert 2026</t>
  </si>
  <si>
    <t xml:space="preserve">Neteja responsable</t>
  </si>
  <si>
    <t xml:space="preserve">Període:  2026</t>
  </si>
  <si>
    <t xml:space="preserve">DESCRIPCIÓ</t>
  </si>
  <si>
    <t xml:space="preserve">HORARI</t>
  </si>
  <si>
    <t xml:space="preserve">Dies / setmana</t>
  </si>
  <si>
    <t xml:space="preserve">Setmana/ any</t>
  </si>
  <si>
    <t xml:space="preserve">Hores/  dia </t>
  </si>
  <si>
    <t xml:space="preserve">Hores/  setmana</t>
  </si>
  <si>
    <t xml:space="preserve"> (A) Hores/any ordinàries</t>
  </si>
  <si>
    <t xml:space="preserve">(A') Hores/any festius a descomptar</t>
  </si>
  <si>
    <t xml:space="preserve"> (B) Hores/any responsable equip</t>
  </si>
  <si>
    <t xml:space="preserve">(B') Hores/any festius a descomptar</t>
  </si>
  <si>
    <t xml:space="preserve">(C) Hores/any festives</t>
  </si>
  <si>
    <t xml:space="preserve">(C') Hores/any festius a incrementar</t>
  </si>
  <si>
    <t xml:space="preserve">(D) Hores/any nocturnes</t>
  </si>
  <si>
    <t xml:space="preserve">(D') Hores/any nocturnes a descomptar</t>
  </si>
  <si>
    <t xml:space="preserve">Hores/any ESPECIALISTES *</t>
  </si>
  <si>
    <t xml:space="preserve">Import neteja  especialistes</t>
  </si>
  <si>
    <t xml:space="preserve">SUBTOTAL</t>
  </si>
  <si>
    <t xml:space="preserve">TOTAL</t>
  </si>
  <si>
    <t xml:space="preserve">Edifici Via Pública</t>
  </si>
  <si>
    <t xml:space="preserve">dilluns a divendres, exclòs festius</t>
  </si>
  <si>
    <t xml:space="preserve">dissabtes, exclòs festius</t>
  </si>
  <si>
    <t xml:space="preserve">NETEJA VIA PÚBLICA</t>
  </si>
  <si>
    <t xml:space="preserve">Edifici serveis teritorials- Edifici de vidre</t>
  </si>
  <si>
    <t xml:space="preserve">Casa Capell</t>
  </si>
  <si>
    <t xml:space="preserve">dillunsa divendres, exclòs festius</t>
  </si>
  <si>
    <t xml:space="preserve">NETEJA SERVEIS TERRITORIALS</t>
  </si>
  <si>
    <t xml:space="preserve">Servei d'Eq. i Espais Públics</t>
  </si>
  <si>
    <t xml:space="preserve">Viver Municipal </t>
  </si>
  <si>
    <t xml:space="preserve">dilluns i dijous</t>
  </si>
  <si>
    <t xml:space="preserve">NETEJA SERVEI DE MANTENIMENT</t>
  </si>
  <si>
    <t xml:space="preserve">WC Santa Anna</t>
  </si>
  <si>
    <t xml:space="preserve">dilluns a dissabte, exclòs festius</t>
  </si>
  <si>
    <t xml:space="preserve">Wc Parc central vell (inclou Casa jardiners)</t>
  </si>
  <si>
    <t xml:space="preserve">Wc Parc central vell</t>
  </si>
  <si>
    <t xml:space="preserve">diumenges i festius</t>
  </si>
  <si>
    <t xml:space="preserve">WC Cerdanyola </t>
  </si>
  <si>
    <t xml:space="preserve">WC Can Cruzate</t>
  </si>
  <si>
    <t xml:space="preserve">WC Mercat de la plaça de Cuba</t>
  </si>
  <si>
    <t xml:space="preserve">dilluns</t>
  </si>
  <si>
    <t xml:space="preserve">De dimarts a dissabte</t>
  </si>
  <si>
    <t xml:space="preserve">WC parc central Nou (inclou casa dels jardiners)</t>
  </si>
  <si>
    <t xml:space="preserve">WC parc central Nou</t>
  </si>
  <si>
    <t xml:space="preserve">NETEJA LAVABOS PÚBLICS</t>
  </si>
  <si>
    <t xml:space="preserve">Benestar social</t>
  </si>
  <si>
    <t xml:space="preserve">Centre d'acollida</t>
  </si>
  <si>
    <t xml:space="preserve">NETEJA BENESTAR SOCIAL</t>
  </si>
  <si>
    <t xml:space="preserve">Casal de la gent gran Santes-Escorxador</t>
  </si>
  <si>
    <t xml:space="preserve">Casal de la gent gran Havana i mòdul</t>
  </si>
  <si>
    <t xml:space="preserve">Casal de la gent gran La Llàntia</t>
  </si>
  <si>
    <t xml:space="preserve">Casal de la gent gran Molins </t>
  </si>
  <si>
    <t xml:space="preserve">Casal de la gent gran Rocafonda</t>
  </si>
  <si>
    <t xml:space="preserve">Casal de la gent gran Pla d'en Boet</t>
  </si>
  <si>
    <t xml:space="preserve">Casal de la gent gran Cirera</t>
  </si>
  <si>
    <t xml:space="preserve">Casal de la gent gran Parc</t>
  </si>
  <si>
    <t xml:space="preserve">Casal de la gent gran Oriol Batista</t>
  </si>
  <si>
    <t xml:space="preserve">Casal de la gent gran Cerdanyola</t>
  </si>
  <si>
    <t xml:space="preserve">NETEJA CASALS D'AVIS</t>
  </si>
  <si>
    <t xml:space="preserve">Centres Social Pla d'en Boet</t>
  </si>
  <si>
    <t xml:space="preserve">Centre Social ciutat Freta.cs Andana</t>
  </si>
  <si>
    <t xml:space="preserve">NETEJA PROMOCIÓ SOCIAL</t>
  </si>
  <si>
    <t xml:space="preserve">Casal de joves Cerdanyola</t>
  </si>
  <si>
    <t xml:space="preserve">Casal de joves Rocafonda</t>
  </si>
  <si>
    <t xml:space="preserve">Casal de joves la Llàntia</t>
  </si>
  <si>
    <t xml:space="preserve">Casal de joves Rabadà*</t>
  </si>
  <si>
    <t xml:space="preserve">dimecres</t>
  </si>
  <si>
    <t xml:space="preserve">Espai jove Pla d'en Boet</t>
  </si>
  <si>
    <t xml:space="preserve">NETEJA CASALS DE JOVES</t>
  </si>
  <si>
    <t xml:space="preserve">Servei de la Dona</t>
  </si>
  <si>
    <t xml:space="preserve">NETEJA SERVEI D'ATENCIÓ A LA DONA</t>
  </si>
  <si>
    <t xml:space="preserve">CARE citylab </t>
  </si>
  <si>
    <t xml:space="preserve">Oficines Direcció promoció econòmica</t>
  </si>
  <si>
    <t xml:space="preserve">NETEJA PROMOCIÓ ECONÒMICA</t>
  </si>
  <si>
    <t xml:space="preserve">EB Els menuts</t>
  </si>
  <si>
    <t xml:space="preserve">EB Els Garrofers </t>
  </si>
  <si>
    <t xml:space="preserve">EB LA Riereta</t>
  </si>
  <si>
    <t xml:space="preserve">EB Tabalet</t>
  </si>
  <si>
    <t xml:space="preserve">EB Cerdanyola </t>
  </si>
  <si>
    <t xml:space="preserve">EB Rocafonda</t>
  </si>
  <si>
    <t xml:space="preserve">EB La Llantia</t>
  </si>
  <si>
    <t xml:space="preserve">EB Elna </t>
  </si>
  <si>
    <t xml:space="preserve">EB Figueretes</t>
  </si>
  <si>
    <t xml:space="preserve">NETEJA ESCOLES BRESSOL</t>
  </si>
  <si>
    <t xml:space="preserve">Escola Anxaneta</t>
  </si>
  <si>
    <t xml:space="preserve">Escola Angeleta Ferrer</t>
  </si>
  <si>
    <t xml:space="preserve">Escola Antonio Machado</t>
  </si>
  <si>
    <t xml:space="preserve">Escola Cami del Mig</t>
  </si>
  <si>
    <t xml:space="preserve">Escola Josep Montserrat</t>
  </si>
  <si>
    <t xml:space="preserve">Escola Mar Mediterrani</t>
  </si>
  <si>
    <t xml:space="preserve">Escola Cirera</t>
  </si>
  <si>
    <t xml:space="preserve">Escola Angela Bransuela</t>
  </si>
  <si>
    <t xml:space="preserve">Escola Vista Alegre</t>
  </si>
  <si>
    <t xml:space="preserve">Escola Germanes Bertomeu primària</t>
  </si>
  <si>
    <t xml:space="preserve">Escola Germanes Bertomeu parvulari</t>
  </si>
  <si>
    <t xml:space="preserve">Escola Rocafonda</t>
  </si>
  <si>
    <t xml:space="preserve">Escola Montserrat Solà</t>
  </si>
  <si>
    <t xml:space="preserve">Escola Josep Manuel Peramàs</t>
  </si>
  <si>
    <t xml:space="preserve">Escola Cami del Cros</t>
  </si>
  <si>
    <t xml:space="preserve">Escola Marta Mata </t>
  </si>
  <si>
    <t xml:space="preserve">Escola Joan Coromines infantil</t>
  </si>
  <si>
    <t xml:space="preserve">Escola Joan Coromines primària</t>
  </si>
  <si>
    <t xml:space="preserve">NETEJA ESCOLES</t>
  </si>
  <si>
    <t xml:space="preserve">Escola d'adults Els Tarongers</t>
  </si>
  <si>
    <t xml:space="preserve">Escola d'adults Can Noe</t>
  </si>
  <si>
    <t xml:space="preserve">Escols d'adults Alarona</t>
  </si>
  <si>
    <t xml:space="preserve">CFP Tres roques - Can Noé I</t>
  </si>
  <si>
    <t xml:space="preserve">Escola de música</t>
  </si>
  <si>
    <t xml:space="preserve">Escola d'adults Can Noe II</t>
  </si>
  <si>
    <t xml:space="preserve">NETEJA ESCOLES D'ADULTS</t>
  </si>
  <si>
    <t xml:space="preserve">Can Palauet</t>
  </si>
  <si>
    <t xml:space="preserve">Oficina Direcció de Cultura / despatx directores àrea i wc pati residència</t>
  </si>
  <si>
    <t xml:space="preserve">Can Marfa (figures)*</t>
  </si>
  <si>
    <t xml:space="preserve">dimarts</t>
  </si>
  <si>
    <t xml:space="preserve">Fons Miralles</t>
  </si>
  <si>
    <t xml:space="preserve">dimecres (un cop al mes)</t>
  </si>
  <si>
    <t xml:space="preserve">NETEJA CULTURA GENERAL</t>
  </si>
  <si>
    <t xml:space="preserve">Biblioteca Pompeu Fabra</t>
  </si>
  <si>
    <t xml:space="preserve">Biblioteca Pompeu Fabra maig a juliol</t>
  </si>
  <si>
    <t xml:space="preserve">diumengues</t>
  </si>
  <si>
    <t xml:space="preserve">Biblioteca Antoni Comas</t>
  </si>
  <si>
    <t xml:space="preserve">NETEJA BIBLIOTEQUES I ARXIUS</t>
  </si>
  <si>
    <t xml:space="preserve">Museu de Mataró</t>
  </si>
  <si>
    <t xml:space="preserve">Can Marfà Museu tèxtil</t>
  </si>
  <si>
    <t xml:space="preserve">dimecres, divendres i dissabte</t>
  </si>
  <si>
    <t xml:space="preserve">Ca l'Arenas</t>
  </si>
  <si>
    <t xml:space="preserve">NETEJA ACTIVITAT MUSEÍSTICA</t>
  </si>
  <si>
    <t xml:space="preserve">MAC (Museu art contemporani)</t>
  </si>
  <si>
    <t xml:space="preserve">Dimarts a dissabte </t>
  </si>
  <si>
    <t xml:space="preserve">Diumenge</t>
  </si>
  <si>
    <t xml:space="preserve">Teatre Monumental</t>
  </si>
  <si>
    <t xml:space="preserve">Aula de teatre i dansa</t>
  </si>
  <si>
    <t xml:space="preserve">Nau Can Gassol</t>
  </si>
  <si>
    <t xml:space="preserve">segons necessitats </t>
  </si>
  <si>
    <t xml:space="preserve">NETEJA ARTS ESCÈNIQUES</t>
  </si>
  <si>
    <t xml:space="preserve">Clos arqueologic</t>
  </si>
  <si>
    <t xml:space="preserve">Masia Boet</t>
  </si>
  <si>
    <t xml:space="preserve">NETEJA ARQUEOLOGIA I PATRIMONI</t>
  </si>
  <si>
    <t xml:space="preserve">Oficines Esports</t>
  </si>
  <si>
    <t xml:space="preserve">NETEJA OFICINES D'ESPORTS</t>
  </si>
  <si>
    <t xml:space="preserve">PE Eusebi Millan</t>
  </si>
  <si>
    <t xml:space="preserve">dissabtes, exclòs festivos </t>
  </si>
  <si>
    <t xml:space="preserve">diumenges </t>
  </si>
  <si>
    <t xml:space="preserve">PE Tersa Maria Roca</t>
  </si>
  <si>
    <t xml:space="preserve">Pavelló Euskadi </t>
  </si>
  <si>
    <t xml:space="preserve">Gimnàs Casal de Joves (Sidral)</t>
  </si>
  <si>
    <t xml:space="preserve">PE Jaume Parera </t>
  </si>
  <si>
    <t xml:space="preserve">diumenges</t>
  </si>
  <si>
    <t xml:space="preserve">Pista oberta Cirera</t>
  </si>
  <si>
    <t xml:space="preserve">PE josep Mora- Pista coberta casal</t>
  </si>
  <si>
    <t xml:space="preserve">Estadi Atletisme</t>
  </si>
  <si>
    <t xml:space="preserve">Pista Coberta Remigi Herrero</t>
  </si>
  <si>
    <t xml:space="preserve">Velodrom i gimnàs de boxa</t>
  </si>
  <si>
    <t xml:space="preserve">Camp de futbol Camí del mig </t>
  </si>
  <si>
    <t xml:space="preserve">Camp de futbol Can Xalant</t>
  </si>
  <si>
    <t xml:space="preserve">Camp de futbol de pla d'en Boet</t>
  </si>
  <si>
    <t xml:space="preserve">Camp de futbol de la llantia </t>
  </si>
  <si>
    <t xml:space="preserve">Camp de futbol Francisco Melero</t>
  </si>
  <si>
    <t xml:space="preserve">Camp de futbol  El Centanari</t>
  </si>
  <si>
    <t xml:space="preserve">Camp de futbol  Antonio Jiménez </t>
  </si>
  <si>
    <t xml:space="preserve">Camp de futbol  Vista Alegre- Molins</t>
  </si>
  <si>
    <t xml:space="preserve">Camp de futbol  de Rocafonda</t>
  </si>
  <si>
    <t xml:space="preserve">Camp Municipal d' Hoquei</t>
  </si>
  <si>
    <t xml:space="preserve">IMPREVISTOS equipaments esportius</t>
  </si>
  <si>
    <t xml:space="preserve">NETEJA INSTAL·LACIONS DEPORTIVES</t>
  </si>
  <si>
    <t xml:space="preserve">La Riera </t>
  </si>
  <si>
    <t xml:space="preserve">dissabtes </t>
  </si>
  <si>
    <t xml:space="preserve">El Carreró</t>
  </si>
  <si>
    <t xml:space="preserve">La Moderna</t>
  </si>
  <si>
    <t xml:space="preserve">dilluns dimecres i divendres </t>
  </si>
  <si>
    <t xml:space="preserve">Oficines d'acció comunitaria </t>
  </si>
  <si>
    <t xml:space="preserve">dilluns i dimecres</t>
  </si>
  <si>
    <t xml:space="preserve">Pl. Espanya (Consell Esportiu)</t>
  </si>
  <si>
    <t xml:space="preserve">Oficines SITT</t>
  </si>
  <si>
    <t xml:space="preserve">Espai Mataro connecta cerdanyola</t>
  </si>
  <si>
    <t xml:space="preserve">Espai mataró Connecta i ofic residus</t>
  </si>
  <si>
    <t xml:space="preserve">IMPREVISTOS serveis generals </t>
  </si>
  <si>
    <t xml:space="preserve">NETEJA SERVEIS GENERALS</t>
  </si>
  <si>
    <t xml:space="preserve">CC Pla d'en Boet</t>
  </si>
  <si>
    <t xml:space="preserve">CC Cerdanyola i espai polivalent</t>
  </si>
  <si>
    <t xml:space="preserve">CC Civic rocafonda </t>
  </si>
  <si>
    <t xml:space="preserve">CC Molins </t>
  </si>
  <si>
    <t xml:space="preserve">CC Cirera</t>
  </si>
  <si>
    <t xml:space="preserve">CC Cabot i Barba</t>
  </si>
  <si>
    <t xml:space="preserve">CC Cabot i Barba - Oficines servei d'educació</t>
  </si>
  <si>
    <t xml:space="preserve">CC Espai Gatassa</t>
  </si>
  <si>
    <t xml:space="preserve">NETEJA CENTRES CÍVICS</t>
  </si>
  <si>
    <t xml:space="preserve">Asso de veïns i veïnes  del c. València </t>
  </si>
  <si>
    <t xml:space="preserve">Associació de veïns i veïnes  de Cirera</t>
  </si>
  <si>
    <t xml:space="preserve">SEGONS NECESSITATS</t>
  </si>
  <si>
    <t xml:space="preserve">Associació de veïns i veïnes de les Esmandies</t>
  </si>
  <si>
    <t xml:space="preserve">Escala Nau Minguell</t>
  </si>
  <si>
    <t xml:space="preserve">Auditori de Cerdanyola</t>
  </si>
  <si>
    <t xml:space="preserve">dimarts i dijous</t>
  </si>
  <si>
    <t xml:space="preserve">Mediadors Culturals</t>
  </si>
  <si>
    <t xml:space="preserve">NETEJA ASSOCIACIONS</t>
  </si>
  <si>
    <t xml:space="preserve">Mercat plaça de Cuba</t>
  </si>
  <si>
    <t xml:space="preserve">ANUAL</t>
  </si>
  <si>
    <t xml:space="preserve">NETEJA MERCAT PLAÇA DE CUBA</t>
  </si>
  <si>
    <t xml:space="preserve">neteja 4 mòduls segons fitxes WC-Lorque ciutat </t>
  </si>
  <si>
    <t xml:space="preserve">Es fan diariment per la persona que fa el centre mes proper </t>
  </si>
  <si>
    <t xml:space="preserve">CENTRE ACOLLIDA ANIMALS DOMÈSTICS </t>
  </si>
  <si>
    <t xml:space="preserve">De dilluns a dissabte</t>
  </si>
  <si>
    <t xml:space="preserve">Diumenges i festius</t>
  </si>
  <si>
    <t xml:space="preserve">CAAD</t>
  </si>
  <si>
    <t xml:space="preserve">HIVERN</t>
  </si>
  <si>
    <t xml:space="preserve">Periode 1 octubre a 30 abril</t>
  </si>
  <si>
    <t xml:space="preserve">SÍ</t>
  </si>
  <si>
    <t xml:space="preserve">WC del Callao</t>
  </si>
  <si>
    <t xml:space="preserve">De dilluns a divendres</t>
  </si>
  <si>
    <t xml:space="preserve">Dissabte</t>
  </si>
  <si>
    <t xml:space="preserve">4 moduls WC pg marítim</t>
  </si>
  <si>
    <t xml:space="preserve">ESTIU</t>
  </si>
  <si>
    <t xml:space="preserve">NETEJA LAVABOS PLATJA HIVERN</t>
  </si>
  <si>
    <t xml:space="preserve">Periode 1 maig a 30 setembre</t>
  </si>
  <si>
    <t xml:space="preserve">WC del Callao </t>
  </si>
  <si>
    <t xml:space="preserve">De dilluns a dissabte, exclòs festius</t>
  </si>
  <si>
    <t xml:space="preserve">NETEJA LAVABOS PLATJA ESTIU</t>
  </si>
  <si>
    <t xml:space="preserve">Oficines Aigües de Mataró i lab</t>
  </si>
  <si>
    <t xml:space="preserve">Dipòsit Cota 100 Rocablanca</t>
  </si>
  <si>
    <t xml:space="preserve">un cop al mes</t>
  </si>
  <si>
    <t xml:space="preserve">Dipòsit cota 140 Els Turons</t>
  </si>
  <si>
    <t xml:space="preserve">Dipòsit cota 65 1r de Maig</t>
  </si>
  <si>
    <t xml:space="preserve">un cop cada quinze dies</t>
  </si>
  <si>
    <t xml:space="preserve">Dipòsit cota 45 Can Boada</t>
  </si>
  <si>
    <t xml:space="preserve">Pg. Desviament (Edicle)</t>
  </si>
  <si>
    <t xml:space="preserve">Dipòsit Cota 300 Laietana</t>
  </si>
  <si>
    <t xml:space="preserve">Decantador</t>
  </si>
  <si>
    <t xml:space="preserve">un cada dos mes</t>
  </si>
  <si>
    <t xml:space="preserve">IMPREVISTOS</t>
  </si>
  <si>
    <t xml:space="preserve">AMSA</t>
  </si>
  <si>
    <t xml:space="preserve">Mataró Audiovisual</t>
  </si>
  <si>
    <t xml:space="preserve">CDMM</t>
  </si>
  <si>
    <t xml:space="preserve">Consorci Museu d'Art Contemporani</t>
  </si>
  <si>
    <t xml:space="preserve">dimarts a dissabtes, exclòs festius</t>
  </si>
  <si>
    <t xml:space="preserve">CMAC</t>
  </si>
  <si>
    <t xml:space="preserve">FUNDACIÓ HOSPITAL</t>
  </si>
  <si>
    <t xml:space="preserve">de dilluns a divendres, exclòs festius</t>
  </si>
  <si>
    <t xml:space="preserve">FHM</t>
  </si>
  <si>
    <t xml:space="preserve">Carlemany</t>
  </si>
  <si>
    <t xml:space="preserve">dimarts i divendres</t>
  </si>
  <si>
    <t xml:space="preserve">Fragata</t>
  </si>
  <si>
    <t xml:space="preserve">Herrera</t>
  </si>
  <si>
    <t xml:space="preserve">divendres</t>
  </si>
  <si>
    <t xml:space="preserve">Jaume Comas</t>
  </si>
  <si>
    <t xml:space="preserve">Meléndez Valdés</t>
  </si>
  <si>
    <t xml:space="preserve">Nuñez de Balboa</t>
  </si>
  <si>
    <t xml:space="preserve">Pascual Madoz</t>
  </si>
  <si>
    <t xml:space="preserve">dijous</t>
  </si>
  <si>
    <t xml:space="preserve">Pujol</t>
  </si>
  <si>
    <t xml:space="preserve">Rierot</t>
  </si>
  <si>
    <t xml:space="preserve">Teià</t>
  </si>
  <si>
    <t xml:space="preserve">València</t>
  </si>
  <si>
    <t xml:space="preserve">Espenyes</t>
  </si>
  <si>
    <t xml:space="preserve">1 cop a la setmana</t>
  </si>
  <si>
    <t xml:space="preserve">Vallveric</t>
  </si>
  <si>
    <t xml:space="preserve">Edifici de Vidre</t>
  </si>
  <si>
    <t xml:space="preserve">Dipòsit</t>
  </si>
  <si>
    <t xml:space="preserve">Dilluns, dimarts, dimecres i divendres</t>
  </si>
  <si>
    <t xml:space="preserve">Aparcament Plaça de les Tereses</t>
  </si>
  <si>
    <t xml:space="preserve">Aparcament Parc Central</t>
  </si>
  <si>
    <t xml:space="preserve">Aparcament Plaça Granollers</t>
  </si>
  <si>
    <t xml:space="preserve">Locals zona blava</t>
  </si>
  <si>
    <t xml:space="preserve">PUMSA</t>
  </si>
  <si>
    <t xml:space="preserve">TOTAL NETEJA</t>
  </si>
  <si>
    <t xml:space="preserve">* Les hores al dia resultants a la taula són una estimació a efectes de càlcul. Per a l’establiment de les freqüències i distribució de tasques caldrà observar les taules que figuren a l’annex fitxes dels edificis</t>
  </si>
  <si>
    <t xml:space="preserve">Preu ofert 2027</t>
  </si>
  <si>
    <t xml:space="preserve">Pavelló Euskadi / Gimnàs Casal de Joves (Sidral)</t>
  </si>
  <si>
    <t xml:space="preserve">CC Espai Gatassa/casal de la gent Cerdanyola</t>
  </si>
  <si>
    <t xml:space="preserve">AJUNTAMENT</t>
  </si>
  <si>
    <t xml:space="preserve">Preu ofert 2028</t>
  </si>
  <si>
    <t xml:space="preserve">Preu ofert 2029</t>
  </si>
  <si>
    <t xml:space="preserve">Període:  2029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</si>
</sst>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-* #,##0.00&quot; €&quot;_-;\-* #,##0.00&quot; €&quot;_-;_-* \-??&quot; €&quot;_-;_-@_-"/>
    <numFmt numFmtId="166" formatCode="#,##0.00"/>
    <numFmt numFmtId="167" formatCode="_-* #,##0.00\ _€_-;\-* #,##0.00\ _€_-;_-* \-??\ _€_-;_-@_-"/>
    <numFmt numFmtId="168" formatCode="#,##0.00&quot; €&quot;"/>
    <numFmt numFmtId="169" formatCode="#,##0.000"/>
    <numFmt numFmtId="170" formatCode="0.00\ %"/>
    <numFmt numFmtId="171" formatCode="#,##0.000&quot; €&quot;"/>
    <numFmt numFmtId="172" formatCode="0.00&quot; h&quot;"/>
    <numFmt numFmtId="173" formatCode="0.00"/>
    <numFmt numFmtId="174" formatCode="0.000"/>
    <numFmt numFmtId="175" formatCode="#,##0.000000000&quot; €&quot;"/>
    <numFmt numFmtId="176" formatCode="#,##0.00\ [$€-C0A];[RED]\-#,##0.00\ [$€-C0A]"/>
  </numFmts>
  <fonts count="4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4"/>
      <name val="Times New Roman"/>
      <family val="1"/>
      <charset val="1"/>
    </font>
    <font>
      <b val="true"/>
      <sz val="14"/>
      <name val="Times New Roman"/>
      <family val="1"/>
      <charset val="1"/>
    </font>
    <font>
      <b val="true"/>
      <sz val="20"/>
      <name val="Times New Roman"/>
      <family val="1"/>
      <charset val="1"/>
    </font>
    <font>
      <b val="true"/>
      <sz val="11"/>
      <name val="Times New Roman"/>
      <family val="1"/>
      <charset val="1"/>
    </font>
    <font>
      <sz val="12"/>
      <color theme="1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11"/>
      <color rgb="FFFFFFFF"/>
      <name val="Times New Roman"/>
      <family val="1"/>
      <charset val="1"/>
    </font>
    <font>
      <b val="true"/>
      <sz val="10"/>
      <color rgb="FFFFFFFF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10"/>
      <name val="AppleMyungjo"/>
      <family val="0"/>
      <charset val="1"/>
    </font>
    <font>
      <b val="true"/>
      <sz val="10"/>
      <name val="AppleMyungjo"/>
      <family val="0"/>
      <charset val="1"/>
    </font>
    <font>
      <b val="true"/>
      <sz val="10"/>
      <color rgb="FF000000"/>
      <name val="Times New Roman"/>
      <family val="1"/>
      <charset val="1"/>
    </font>
    <font>
      <b val="true"/>
      <u val="double"/>
      <sz val="11"/>
      <name val="Arial"/>
      <family val="2"/>
      <charset val="1"/>
    </font>
    <font>
      <b val="true"/>
      <u val="single"/>
      <sz val="11"/>
      <name val="Arial"/>
      <family val="2"/>
      <charset val="1"/>
    </font>
    <font>
      <b val="true"/>
      <u val="single"/>
      <sz val="10"/>
      <name val="Arial"/>
      <family val="2"/>
      <charset val="1"/>
    </font>
    <font>
      <sz val="11"/>
      <color rgb="FFFF0000"/>
      <name val="Times New Roman"/>
      <family val="1"/>
      <charset val="1"/>
    </font>
    <font>
      <b val="true"/>
      <sz val="14"/>
      <color rgb="FFFF0000"/>
      <name val="Times New Roman"/>
      <family val="1"/>
      <charset val="1"/>
    </font>
    <font>
      <b val="true"/>
      <sz val="9"/>
      <name val="Times New Roman"/>
      <family val="1"/>
      <charset val="1"/>
    </font>
    <font>
      <b val="true"/>
      <sz val="9"/>
      <color rgb="FFFF0000"/>
      <name val="Times New Roman"/>
      <family val="1"/>
      <charset val="1"/>
    </font>
    <font>
      <b val="true"/>
      <sz val="11"/>
      <color rgb="FFFF0000"/>
      <name val="Times New Roman"/>
      <family val="1"/>
      <charset val="1"/>
    </font>
    <font>
      <b val="true"/>
      <sz val="9"/>
      <color rgb="FFFFFFFF"/>
      <name val="Times New Roman"/>
      <family val="1"/>
      <charset val="1"/>
    </font>
    <font>
      <sz val="9"/>
      <name val="Times New Roman"/>
      <family val="1"/>
      <charset val="1"/>
    </font>
    <font>
      <b val="true"/>
      <u val="single"/>
      <sz val="11"/>
      <name val="Times New Roman"/>
      <family val="1"/>
      <charset val="1"/>
    </font>
    <font>
      <b val="true"/>
      <sz val="11"/>
      <color rgb="FFFF66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b val="true"/>
      <sz val="11"/>
      <color theme="0"/>
      <name val="Times New Roman"/>
      <family val="1"/>
      <charset val="1"/>
    </font>
    <font>
      <sz val="11"/>
      <color theme="0"/>
      <name val="Times New Roman"/>
      <family val="1"/>
      <charset val="1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5E0B4"/>
        <bgColor rgb="FFC0C0C0"/>
      </patternFill>
    </fill>
    <fill>
      <patternFill patternType="solid">
        <fgColor rgb="FF969696"/>
        <bgColor rgb="FFA6A6A6"/>
      </patternFill>
    </fill>
    <fill>
      <patternFill patternType="solid">
        <fgColor rgb="FFA6A6A6"/>
        <bgColor rgb="FF969696"/>
      </patternFill>
    </fill>
    <fill>
      <patternFill patternType="solid">
        <fgColor rgb="FF808080"/>
        <bgColor rgb="FF969696"/>
      </patternFill>
    </fill>
    <fill>
      <patternFill patternType="solid">
        <fgColor rgb="FFC0C0C0"/>
        <bgColor rgb="FFCCCCFF"/>
      </patternFill>
    </fill>
    <fill>
      <patternFill patternType="solid">
        <fgColor rgb="FFCC99FF"/>
        <bgColor rgb="FFFF99CC"/>
      </patternFill>
    </fill>
    <fill>
      <patternFill patternType="solid">
        <fgColor rgb="FF99CC00"/>
        <bgColor rgb="FFFFCC00"/>
      </patternFill>
    </fill>
    <fill>
      <patternFill patternType="solid">
        <fgColor rgb="FF99CCFF"/>
        <bgColor rgb="FFCCCCFF"/>
      </patternFill>
    </fill>
    <fill>
      <patternFill patternType="solid">
        <fgColor rgb="FF3FAF46"/>
        <bgColor rgb="FF33CCCC"/>
      </patternFill>
    </fill>
    <fill>
      <patternFill patternType="solid">
        <fgColor rgb="FFFFCC99"/>
        <bgColor rgb="FFC5E0B4"/>
      </patternFill>
    </fill>
    <fill>
      <patternFill patternType="solid">
        <fgColor rgb="FFFF0000"/>
        <bgColor rgb="FF993300"/>
      </patternFill>
    </fill>
    <fill>
      <patternFill patternType="solid">
        <fgColor rgb="FFFFFF99"/>
        <bgColor rgb="FFFFFFCC"/>
      </patternFill>
    </fill>
    <fill>
      <patternFill patternType="solid">
        <fgColor theme="0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3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12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5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4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7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7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4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4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5" fillId="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6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5" fillId="6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1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7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1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8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2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2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6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8" fontId="11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8" fontId="7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73" fontId="11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3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32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75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7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3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74" fontId="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71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7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7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1" fillId="7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31" fillId="7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35" fillId="7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31" fillId="7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31" fillId="7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7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9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1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7" fillId="7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2" fontId="12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72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12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7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72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38" fillId="6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38" fillId="6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6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3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1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1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1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1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1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1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1" fillId="11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11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11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11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12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1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1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1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1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9" fillId="1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0" fillId="1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0" fillId="1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40" fillId="1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0" fillId="1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38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1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1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1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72" fontId="11" fillId="14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4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6" fontId="38" fillId="6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3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9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1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7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11" fillId="9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2" fontId="12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2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9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11" fillId="1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9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7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72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</cellStyles>
  <dxfs count="13">
    <dxf>
      <fill>
        <patternFill patternType="solid">
          <fgColor rgb="FF3FAF46"/>
          <bgColor rgb="FF000000"/>
        </patternFill>
      </fill>
    </dxf>
    <dxf>
      <fill>
        <patternFill patternType="solid">
          <fgColor rgb="FF99CCFF"/>
          <bgColor rgb="FF000000"/>
        </patternFill>
      </fill>
    </dxf>
    <dxf>
      <fill>
        <patternFill patternType="solid">
          <fgColor rgb="FFC0C0C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CC99"/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6600"/>
          <bgColor rgb="FF000000"/>
        </patternFill>
      </fill>
    </dxf>
    <dxf>
      <fill>
        <patternFill patternType="solid">
          <fgColor rgb="FF808080"/>
          <bgColor rgb="FF000000"/>
        </patternFill>
      </fill>
    </dxf>
    <dxf>
      <fill>
        <patternFill patternType="solid">
          <fgColor rgb="FFCC99FF"/>
          <bgColor rgb="FF000000"/>
        </patternFill>
      </fill>
    </dxf>
    <dxf>
      <fill>
        <patternFill patternType="solid">
          <fgColor rgb="FF99CC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A6A6A6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4.xml"/><Relationship Id="rId11" Type="http://schemas.openxmlformats.org/officeDocument/2006/relationships/customXml" Target="../customXml/item7.xml"/><Relationship Id="rId5" Type="http://schemas.openxmlformats.org/officeDocument/2006/relationships/worksheet" Target="worksheets/sheet3.xml"/><Relationship Id="rId10" Type="http://schemas.openxmlformats.org/officeDocument/2006/relationships/customXml" Target="../customXml/item6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K25" activeCellId="0" sqref="K25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16"/>
    <col collapsed="false" customWidth="true" hidden="false" outlineLevel="0" max="3" min="3" style="1" width="17.86"/>
    <col collapsed="false" customWidth="true" hidden="false" outlineLevel="0" max="4" min="4" style="1" width="18.29"/>
    <col collapsed="false" customWidth="true" hidden="false" outlineLevel="0" max="5" min="5" style="1" width="16.57"/>
    <col collapsed="false" customWidth="true" hidden="false" outlineLevel="0" max="6" min="6" style="1" width="18.57"/>
    <col collapsed="false" customWidth="true" hidden="false" outlineLevel="0" max="7" min="7" style="1" width="14.42"/>
    <col collapsed="false" customWidth="true" hidden="false" outlineLevel="0" max="8" min="8" style="1" width="17.42"/>
    <col collapsed="false" customWidth="true" hidden="false" outlineLevel="0" max="9" min="9" style="1" width="16.29"/>
    <col collapsed="false" customWidth="true" hidden="false" outlineLevel="0" max="10" min="10" style="1" width="13.71"/>
    <col collapsed="false" customWidth="true" hidden="false" outlineLevel="0" max="11" min="11" style="1" width="17.42"/>
    <col collapsed="false" customWidth="true" hidden="false" outlineLevel="0" max="12" min="12" style="1" width="11.29"/>
    <col collapsed="false" customWidth="true" hidden="false" outlineLevel="0" max="13" min="13" style="1" width="18.42"/>
    <col collapsed="false" customWidth="true" hidden="false" outlineLevel="0" max="14" min="14" style="1" width="17"/>
    <col collapsed="false" customWidth="true" hidden="false" outlineLevel="0" max="15" min="15" style="1" width="31.16"/>
    <col collapsed="false" customWidth="true" hidden="false" outlineLevel="0" max="16" min="16" style="1" width="22.29"/>
    <col collapsed="false" customWidth="true" hidden="false" outlineLevel="0" max="18" min="17" style="1" width="14.42"/>
  </cols>
  <sheetData>
    <row r="1" customFormat="false" ht="17.25" hidden="false" customHeight="true" outlineLevel="0" collapsed="false">
      <c r="A1" s="2" t="s">
        <v>0</v>
      </c>
      <c r="E1" s="3"/>
      <c r="F1" s="3"/>
      <c r="G1" s="3"/>
      <c r="H1" s="3"/>
      <c r="I1" s="3"/>
    </row>
    <row r="2" customFormat="false" ht="17.25" hidden="false" customHeight="false" outlineLevel="0" collapsed="false">
      <c r="A2" s="4" t="s">
        <v>1</v>
      </c>
      <c r="D2" s="3"/>
      <c r="E2" s="3"/>
      <c r="F2" s="3"/>
      <c r="G2" s="3"/>
      <c r="H2" s="3"/>
      <c r="I2" s="3"/>
    </row>
    <row r="3" customFormat="false" ht="26.1" hidden="false" customHeight="true" outlineLevel="0" collapsed="false">
      <c r="A3" s="4"/>
      <c r="C3" s="5" t="s">
        <v>2</v>
      </c>
      <c r="D3" s="5"/>
      <c r="E3" s="5"/>
      <c r="F3" s="5"/>
      <c r="G3" s="3"/>
      <c r="H3" s="3"/>
      <c r="I3" s="3"/>
    </row>
    <row r="4" customFormat="false" ht="17.25" hidden="false" customHeight="false" outlineLevel="0" collapsed="false">
      <c r="A4" s="4"/>
    </row>
    <row r="5" customFormat="false" ht="30.75" hidden="false" customHeight="true" outlineLevel="0" collapsed="false">
      <c r="A5" s="6"/>
      <c r="B5" s="6" t="s">
        <v>3</v>
      </c>
      <c r="C5" s="6"/>
      <c r="D5" s="7" t="s">
        <v>4</v>
      </c>
      <c r="E5" s="7"/>
      <c r="F5" s="7" t="s">
        <v>5</v>
      </c>
      <c r="G5" s="7"/>
      <c r="H5" s="7" t="s">
        <v>6</v>
      </c>
      <c r="I5" s="7"/>
      <c r="K5" s="8" t="s">
        <v>7</v>
      </c>
      <c r="L5" s="8"/>
    </row>
    <row r="6" customFormat="false" ht="13.5" hidden="false" customHeight="false" outlineLevel="0" collapsed="false">
      <c r="A6" s="9" t="s">
        <v>8</v>
      </c>
      <c r="B6" s="9" t="s">
        <v>9</v>
      </c>
      <c r="C6" s="9" t="s">
        <v>10</v>
      </c>
      <c r="D6" s="10" t="s">
        <v>11</v>
      </c>
      <c r="E6" s="10" t="s">
        <v>12</v>
      </c>
      <c r="F6" s="10" t="s">
        <v>11</v>
      </c>
      <c r="G6" s="10" t="s">
        <v>12</v>
      </c>
      <c r="H6" s="10" t="s">
        <v>11</v>
      </c>
      <c r="I6" s="10" t="s">
        <v>12</v>
      </c>
      <c r="K6" s="8"/>
      <c r="L6" s="8"/>
    </row>
    <row r="7" customFormat="false" ht="13.5" hidden="false" customHeight="false" outlineLevel="0" collapsed="false">
      <c r="A7" s="11" t="s">
        <v>13</v>
      </c>
      <c r="B7" s="12" t="n">
        <v>1137627.22248017</v>
      </c>
      <c r="C7" s="13" t="n">
        <v>0</v>
      </c>
      <c r="D7" s="14" t="n">
        <v>3518758.22</v>
      </c>
      <c r="E7" s="13" t="n">
        <v>0</v>
      </c>
      <c r="F7" s="15" t="n">
        <v>3633117.85863434</v>
      </c>
      <c r="G7" s="13" t="n">
        <v>0</v>
      </c>
      <c r="H7" s="14" t="n">
        <v>2498971.20984986</v>
      </c>
      <c r="I7" s="13" t="n">
        <v>0</v>
      </c>
    </row>
    <row r="8" customFormat="false" ht="15" hidden="false" customHeight="true" outlineLevel="0" collapsed="false">
      <c r="A8" s="11" t="s">
        <v>14</v>
      </c>
      <c r="B8" s="12" t="n">
        <v>104862.95</v>
      </c>
      <c r="C8" s="13" t="n">
        <v>0</v>
      </c>
      <c r="D8" s="14" t="n">
        <v>324776.71</v>
      </c>
      <c r="E8" s="13" t="n">
        <v>0</v>
      </c>
      <c r="F8" s="14" t="n">
        <v>335290.65</v>
      </c>
      <c r="G8" s="13" t="n">
        <v>0</v>
      </c>
      <c r="H8" s="14" t="n">
        <v>230794.54</v>
      </c>
      <c r="I8" s="13" t="n">
        <v>0</v>
      </c>
      <c r="K8" s="16" t="s">
        <v>15</v>
      </c>
      <c r="L8" s="16"/>
      <c r="M8" s="16"/>
    </row>
    <row r="9" customFormat="false" ht="13.5" hidden="false" customHeight="true" outlineLevel="0" collapsed="false">
      <c r="A9" s="17" t="s">
        <v>16</v>
      </c>
      <c r="B9" s="18" t="n">
        <f aca="false">SUM(B7:B8)</f>
        <v>1242490.17248017</v>
      </c>
      <c r="C9" s="19" t="n">
        <f aca="false">SUM(C7:C8)</f>
        <v>0</v>
      </c>
      <c r="D9" s="18" t="n">
        <f aca="false">SUM(D7:D8)</f>
        <v>3843534.93</v>
      </c>
      <c r="E9" s="19" t="n">
        <f aca="false">SUM(E7:E8)</f>
        <v>0</v>
      </c>
      <c r="F9" s="18" t="n">
        <f aca="false">SUM(F7:F8)</f>
        <v>3968408.50863434</v>
      </c>
      <c r="G9" s="19" t="n">
        <f aca="false">SUM(G7:G8)</f>
        <v>0</v>
      </c>
      <c r="H9" s="18" t="n">
        <f aca="false">SUM(H7:H8)</f>
        <v>2729765.74984986</v>
      </c>
      <c r="I9" s="19" t="n">
        <f aca="false">SUM(I7:I8)</f>
        <v>0</v>
      </c>
      <c r="K9" s="16"/>
      <c r="L9" s="16"/>
      <c r="M9" s="16"/>
    </row>
    <row r="10" customFormat="false" ht="13.5" hidden="false" customHeight="false" outlineLevel="0" collapsed="false">
      <c r="A10" s="20" t="s">
        <v>17</v>
      </c>
      <c r="B10" s="20"/>
      <c r="C10" s="21"/>
      <c r="D10" s="10"/>
      <c r="E10" s="22"/>
      <c r="F10" s="10"/>
      <c r="G10" s="22"/>
      <c r="H10" s="10"/>
      <c r="I10" s="22"/>
      <c r="K10" s="16"/>
      <c r="L10" s="16"/>
      <c r="M10" s="16"/>
    </row>
    <row r="11" customFormat="false" ht="13.5" hidden="false" customHeight="false" outlineLevel="0" collapsed="false">
      <c r="A11" s="11" t="s">
        <v>18</v>
      </c>
      <c r="B11" s="12" t="n">
        <f aca="false">ROUND(B9*6.5%,2)</f>
        <v>80761.86</v>
      </c>
      <c r="C11" s="13" t="n">
        <v>0</v>
      </c>
      <c r="D11" s="12" t="n">
        <f aca="false">ROUND(D9*6.5%,2)</f>
        <v>249829.77</v>
      </c>
      <c r="E11" s="13" t="n">
        <v>0</v>
      </c>
      <c r="F11" s="12" t="n">
        <f aca="false">ROUND(F9*6.5%,2)</f>
        <v>257946.55</v>
      </c>
      <c r="G11" s="13" t="n">
        <v>0</v>
      </c>
      <c r="H11" s="12" t="n">
        <f aca="false">ROUND(H9*6.5%,2)</f>
        <v>177434.77</v>
      </c>
      <c r="I11" s="13" t="n">
        <v>0</v>
      </c>
      <c r="K11" s="16"/>
      <c r="L11" s="16"/>
      <c r="M11" s="16"/>
    </row>
    <row r="12" customFormat="false" ht="13.5" hidden="false" customHeight="false" outlineLevel="0" collapsed="false">
      <c r="A12" s="11" t="s">
        <v>19</v>
      </c>
      <c r="B12" s="12" t="n">
        <f aca="false">ROUND((B11+B9)*6%,2)</f>
        <v>79395.12</v>
      </c>
      <c r="C12" s="13" t="n">
        <v>0</v>
      </c>
      <c r="D12" s="12" t="n">
        <f aca="false">ROUND((D9+D11)*6%,2)</f>
        <v>245601.88</v>
      </c>
      <c r="E12" s="13" t="n">
        <v>0</v>
      </c>
      <c r="F12" s="12" t="n">
        <f aca="false">ROUND((F11+F9)*6%,2)</f>
        <v>253581.3</v>
      </c>
      <c r="G12" s="13" t="n">
        <v>0</v>
      </c>
      <c r="H12" s="12" t="n">
        <f aca="false">ROUND((H11+H9)*6%,2)</f>
        <v>174432.03</v>
      </c>
      <c r="I12" s="13" t="n">
        <v>0</v>
      </c>
      <c r="K12" s="16"/>
      <c r="L12" s="16"/>
      <c r="M12" s="16"/>
    </row>
    <row r="13" customFormat="false" ht="13.5" hidden="false" customHeight="false" outlineLevel="0" collapsed="false">
      <c r="A13" s="17" t="s">
        <v>20</v>
      </c>
      <c r="B13" s="23" t="n">
        <f aca="false">SUM(B11:B12)</f>
        <v>160156.98</v>
      </c>
      <c r="C13" s="24" t="n">
        <f aca="false">SUM(C11:C12)</f>
        <v>0</v>
      </c>
      <c r="D13" s="25" t="n">
        <f aca="false">SUM(D11:D12)</f>
        <v>495431.65</v>
      </c>
      <c r="E13" s="26" t="n">
        <f aca="false">SUM(E11:E12)</f>
        <v>0</v>
      </c>
      <c r="F13" s="25" t="n">
        <f aca="false">SUM(F11:F12)</f>
        <v>511527.85</v>
      </c>
      <c r="G13" s="26" t="n">
        <f aca="false">SUM(G11:G12)</f>
        <v>0</v>
      </c>
      <c r="H13" s="25" t="n">
        <v>351866.8</v>
      </c>
      <c r="I13" s="26" t="n">
        <f aca="false">SUM(I11:I12)</f>
        <v>0</v>
      </c>
    </row>
    <row r="14" customFormat="false" ht="15.75" hidden="false" customHeight="true" outlineLevel="0" collapsed="false">
      <c r="A14" s="27" t="s">
        <v>21</v>
      </c>
      <c r="B14" s="28" t="n">
        <f aca="false">+B9+B13</f>
        <v>1402647.15248017</v>
      </c>
      <c r="C14" s="29" t="n">
        <f aca="false">+C9+C13</f>
        <v>0</v>
      </c>
      <c r="D14" s="28" t="n">
        <f aca="false">+D9+D13</f>
        <v>4338966.58</v>
      </c>
      <c r="E14" s="29" t="n">
        <f aca="false">+E9+E13</f>
        <v>0</v>
      </c>
      <c r="F14" s="28" t="n">
        <f aca="false">+F9+F13</f>
        <v>4479936.35863434</v>
      </c>
      <c r="G14" s="29" t="n">
        <f aca="false">+G9+G13</f>
        <v>0</v>
      </c>
      <c r="H14" s="28" t="n">
        <f aca="false">+H9+H13</f>
        <v>3081632.54984986</v>
      </c>
      <c r="I14" s="29" t="n">
        <f aca="false">+I9+I13</f>
        <v>0</v>
      </c>
    </row>
    <row r="15" customFormat="false" ht="13.5" hidden="false" customHeight="false" outlineLevel="0" collapsed="false">
      <c r="A15" s="27" t="s">
        <v>22</v>
      </c>
      <c r="B15" s="28" t="n">
        <f aca="false">+B14*1.21</f>
        <v>1697203.05450101</v>
      </c>
      <c r="C15" s="29" t="n">
        <f aca="false">+C14*1.21</f>
        <v>0</v>
      </c>
      <c r="D15" s="28" t="n">
        <f aca="false">+D14*1.21</f>
        <v>5250149.5618</v>
      </c>
      <c r="E15" s="29" t="n">
        <f aca="false">+E14*1.21</f>
        <v>0</v>
      </c>
      <c r="F15" s="28" t="n">
        <f aca="false">+F14*1.21</f>
        <v>5420722.99394755</v>
      </c>
      <c r="G15" s="29" t="n">
        <f aca="false">+G14*1.21</f>
        <v>0</v>
      </c>
      <c r="H15" s="28" t="n">
        <f aca="false">+H14*1.21</f>
        <v>3728775.38531833</v>
      </c>
      <c r="I15" s="29" t="n">
        <f aca="false">+I14*1.21</f>
        <v>0</v>
      </c>
    </row>
    <row r="16" customFormat="false" ht="17.25" hidden="false" customHeight="false" outlineLevel="0" collapsed="false">
      <c r="A16" s="4"/>
      <c r="K16" s="30"/>
    </row>
    <row r="17" customFormat="false" ht="17.25" hidden="false" customHeight="false" outlineLevel="0" collapsed="false">
      <c r="A17" s="4"/>
    </row>
    <row r="18" customFormat="false" ht="30.75" hidden="false" customHeight="true" outlineLevel="0" collapsed="false">
      <c r="A18" s="31"/>
      <c r="B18" s="32" t="s">
        <v>23</v>
      </c>
      <c r="C18" s="32"/>
      <c r="D18" s="32"/>
      <c r="E18" s="32"/>
      <c r="F18" s="32" t="s">
        <v>12</v>
      </c>
      <c r="G18" s="32"/>
      <c r="H18" s="32"/>
      <c r="I18" s="32"/>
    </row>
    <row r="19" customFormat="false" ht="13.5" hidden="false" customHeight="false" outlineLevel="0" collapsed="false">
      <c r="A19" s="33" t="s">
        <v>24</v>
      </c>
      <c r="B19" s="34" t="n">
        <v>2026</v>
      </c>
      <c r="C19" s="34" t="n">
        <v>2027</v>
      </c>
      <c r="D19" s="34" t="n">
        <v>2028</v>
      </c>
      <c r="E19" s="34" t="n">
        <v>2029</v>
      </c>
      <c r="F19" s="34" t="n">
        <v>2026</v>
      </c>
      <c r="G19" s="34" t="n">
        <v>2027</v>
      </c>
      <c r="H19" s="34" t="n">
        <v>2028</v>
      </c>
      <c r="I19" s="34" t="n">
        <v>2029</v>
      </c>
    </row>
    <row r="20" customFormat="false" ht="13.5" hidden="false" customHeight="true" outlineLevel="0" collapsed="false">
      <c r="A20" s="35" t="s">
        <v>25</v>
      </c>
      <c r="B20" s="36" t="n">
        <v>19.764</v>
      </c>
      <c r="C20" s="36" t="n">
        <v>20.407</v>
      </c>
      <c r="D20" s="36" t="n">
        <v>21.07</v>
      </c>
      <c r="E20" s="36" t="n">
        <v>21.755</v>
      </c>
      <c r="F20" s="37" t="n">
        <v>0</v>
      </c>
      <c r="G20" s="38" t="n">
        <f aca="false">F20 *(1+3.25%)</f>
        <v>0</v>
      </c>
      <c r="H20" s="38" t="n">
        <f aca="false">G20 *(1+3.25%)</f>
        <v>0</v>
      </c>
      <c r="I20" s="38" t="n">
        <f aca="false">H20 *(1+3.25%)</f>
        <v>0</v>
      </c>
      <c r="K20" s="16" t="s">
        <v>26</v>
      </c>
      <c r="L20" s="16"/>
      <c r="M20" s="16"/>
    </row>
    <row r="21" customFormat="false" ht="13.5" hidden="false" customHeight="false" outlineLevel="0" collapsed="false">
      <c r="A21" s="35" t="s">
        <v>27</v>
      </c>
      <c r="B21" s="36" t="n">
        <v>19.764</v>
      </c>
      <c r="C21" s="36" t="n">
        <v>20.407</v>
      </c>
      <c r="D21" s="36" t="n">
        <v>21.07</v>
      </c>
      <c r="E21" s="36" t="n">
        <v>21.755</v>
      </c>
      <c r="F21" s="37" t="n">
        <v>0</v>
      </c>
      <c r="G21" s="38" t="n">
        <f aca="false">F21 *(1+3.25%)</f>
        <v>0</v>
      </c>
      <c r="H21" s="38" t="n">
        <f aca="false">G21 *(1+3.25%)</f>
        <v>0</v>
      </c>
      <c r="I21" s="38" t="n">
        <f aca="false">H21 *(1+3.25%)</f>
        <v>0</v>
      </c>
      <c r="K21" s="16"/>
      <c r="L21" s="16"/>
      <c r="M21" s="16"/>
    </row>
    <row r="22" customFormat="false" ht="13.5" hidden="false" customHeight="false" outlineLevel="0" collapsed="false">
      <c r="A22" s="35" t="s">
        <v>28</v>
      </c>
      <c r="B22" s="36" t="n">
        <v>31.565</v>
      </c>
      <c r="C22" s="36" t="n">
        <v>32.592</v>
      </c>
      <c r="D22" s="36" t="n">
        <v>33.651</v>
      </c>
      <c r="E22" s="36" t="n">
        <v>34.745</v>
      </c>
      <c r="F22" s="37" t="n">
        <v>0</v>
      </c>
      <c r="G22" s="38" t="n">
        <f aca="false">F22 *(1+3.25%)</f>
        <v>0</v>
      </c>
      <c r="H22" s="38" t="n">
        <f aca="false">G22 *(1+3.25%)</f>
        <v>0</v>
      </c>
      <c r="I22" s="38" t="n">
        <f aca="false">H22 *(1+3.25%)</f>
        <v>0</v>
      </c>
      <c r="K22" s="16"/>
      <c r="L22" s="16"/>
      <c r="M22" s="16"/>
    </row>
    <row r="23" customFormat="false" ht="13.5" hidden="false" customHeight="false" outlineLevel="0" collapsed="false">
      <c r="A23" s="35" t="s">
        <v>29</v>
      </c>
      <c r="B23" s="36" t="n">
        <v>0</v>
      </c>
      <c r="C23" s="36" t="n">
        <v>0</v>
      </c>
      <c r="D23" s="36" t="n">
        <v>0</v>
      </c>
      <c r="E23" s="36" t="n">
        <v>0</v>
      </c>
      <c r="F23" s="37" t="n">
        <v>0</v>
      </c>
      <c r="G23" s="38" t="n">
        <f aca="false">F23 *(1+3.25%)</f>
        <v>0</v>
      </c>
      <c r="H23" s="38" t="n">
        <f aca="false">G23 *(1+3.25%)</f>
        <v>0</v>
      </c>
      <c r="I23" s="38" t="n">
        <f aca="false">H23 *(1+3.25%)</f>
        <v>0</v>
      </c>
      <c r="K23" s="16"/>
      <c r="L23" s="16"/>
      <c r="M23" s="16"/>
    </row>
    <row r="24" customFormat="false" ht="13.5" hidden="false" customHeight="false" outlineLevel="0" collapsed="false">
      <c r="A24" s="35" t="s">
        <v>30</v>
      </c>
      <c r="B24" s="36" t="n">
        <v>21.728</v>
      </c>
      <c r="C24" s="36" t="n">
        <v>22.435</v>
      </c>
      <c r="D24" s="36" t="n">
        <v>23.164</v>
      </c>
      <c r="E24" s="36" t="n">
        <v>23.917</v>
      </c>
      <c r="F24" s="37" t="n">
        <v>0</v>
      </c>
      <c r="G24" s="38" t="n">
        <f aca="false">F24 *(1+3.25%)</f>
        <v>0</v>
      </c>
      <c r="H24" s="38" t="n">
        <f aca="false">G24 *(1+3.25%)</f>
        <v>0</v>
      </c>
      <c r="I24" s="38" t="n">
        <f aca="false">H24 *(1+3.25%)</f>
        <v>0</v>
      </c>
      <c r="K24" s="16"/>
      <c r="L24" s="16"/>
      <c r="M24" s="16"/>
    </row>
    <row r="26" customFormat="false" ht="34.5" hidden="false" customHeight="false" outlineLevel="0" collapsed="false">
      <c r="A26" s="39" t="s">
        <v>31</v>
      </c>
      <c r="B26" s="39" t="s">
        <v>32</v>
      </c>
      <c r="C26" s="39" t="s">
        <v>33</v>
      </c>
      <c r="D26" s="39" t="s">
        <v>34</v>
      </c>
      <c r="E26" s="39" t="s">
        <v>35</v>
      </c>
      <c r="F26" s="39" t="s">
        <v>36</v>
      </c>
      <c r="G26" s="39" t="s">
        <v>37</v>
      </c>
      <c r="H26" s="39" t="s">
        <v>38</v>
      </c>
      <c r="I26" s="39" t="s">
        <v>39</v>
      </c>
      <c r="J26" s="39" t="s">
        <v>40</v>
      </c>
      <c r="K26" s="39" t="s">
        <v>41</v>
      </c>
      <c r="L26" s="39" t="s">
        <v>42</v>
      </c>
      <c r="M26" s="39" t="s">
        <v>43</v>
      </c>
      <c r="N26" s="39" t="s">
        <v>44</v>
      </c>
    </row>
    <row r="27" customFormat="false" ht="15.75" hidden="false" customHeight="true" outlineLevel="0" collapsed="false">
      <c r="A27" s="40" t="s">
        <v>45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customFormat="false" ht="12.75" hidden="false" customHeight="false" outlineLevel="0" collapsed="false">
      <c r="A28" s="41" t="s">
        <v>46</v>
      </c>
      <c r="B28" s="42" t="n">
        <f aca="false">'2026'!$G$222</f>
        <v>56373.292</v>
      </c>
      <c r="C28" s="42" t="n">
        <f aca="false">'2026'!$H$222</f>
        <v>-2606.4</v>
      </c>
      <c r="D28" s="42" t="n">
        <f aca="false">'2026'!$I$222</f>
        <v>7706.65</v>
      </c>
      <c r="E28" s="42" t="n">
        <f aca="false">'2026'!$J$222</f>
        <v>-388</v>
      </c>
      <c r="F28" s="42" t="n">
        <f aca="false">'2026'!$K$222</f>
        <v>1069.72</v>
      </c>
      <c r="G28" s="42" t="n">
        <v>272</v>
      </c>
      <c r="H28" s="42" t="n">
        <f aca="false">'2026'!$M$222</f>
        <v>0</v>
      </c>
      <c r="I28" s="42" t="n">
        <f aca="false">'2026'!$N$222</f>
        <v>0</v>
      </c>
      <c r="J28" s="42" t="n">
        <f aca="false">'2026'!$O$222</f>
        <v>62427.262</v>
      </c>
      <c r="K28" s="43" t="n">
        <f aca="false">+(B28+C28)*$F$20+(F28+G28)*$F$22+(H28+I28)*$F$23+(D28+E28)*$F$21</f>
        <v>0</v>
      </c>
      <c r="L28" s="42" t="n">
        <f aca="false">'2026'!Q222</f>
        <v>3380.90449814234</v>
      </c>
      <c r="M28" s="43" t="n">
        <f aca="false">+L28*$F$24</f>
        <v>0</v>
      </c>
      <c r="N28" s="43" t="n">
        <f aca="false">K28+M28</f>
        <v>0</v>
      </c>
    </row>
    <row r="29" customFormat="false" ht="12.75" hidden="false" customHeight="false" outlineLevel="0" collapsed="false">
      <c r="A29" s="41" t="s">
        <v>47</v>
      </c>
      <c r="B29" s="42" t="n">
        <f aca="false">'2026'!G234</f>
        <v>1338.43333333333</v>
      </c>
      <c r="C29" s="42" t="n">
        <f aca="false">'2026'!H234</f>
        <v>-56</v>
      </c>
      <c r="D29" s="42"/>
      <c r="E29" s="42"/>
      <c r="F29" s="42"/>
      <c r="G29" s="42"/>
      <c r="H29" s="42"/>
      <c r="I29" s="42"/>
      <c r="J29" s="42" t="n">
        <f aca="false">'2026'!O234</f>
        <v>1282.43333333333</v>
      </c>
      <c r="K29" s="43" t="n">
        <f aca="false">+(B29+C29)*$F$20+(F29+G29)*$F$22+(H29+I29)*$F$23+(D29+E29)*$F$21</f>
        <v>0</v>
      </c>
      <c r="L29" s="42" t="n">
        <f aca="false">'2026'!Q234</f>
        <v>47.491891025641</v>
      </c>
      <c r="M29" s="43" t="n">
        <f aca="false">+L29*$F$24</f>
        <v>0</v>
      </c>
      <c r="N29" s="43" t="n">
        <f aca="false">K29+M29</f>
        <v>0</v>
      </c>
    </row>
    <row r="30" customFormat="false" ht="12.75" hidden="false" customHeight="false" outlineLevel="0" collapsed="false">
      <c r="A30" s="41" t="s">
        <v>48</v>
      </c>
      <c r="B30" s="42" t="n">
        <f aca="false">'2026'!G237</f>
        <v>86.65</v>
      </c>
      <c r="C30" s="42" t="n">
        <f aca="false">'2026'!H237</f>
        <v>-4</v>
      </c>
      <c r="D30" s="42"/>
      <c r="E30" s="42"/>
      <c r="F30" s="42"/>
      <c r="G30" s="42"/>
      <c r="H30" s="42"/>
      <c r="I30" s="44"/>
      <c r="J30" s="42" t="n">
        <f aca="false">'2026'!O237</f>
        <v>82.65</v>
      </c>
      <c r="K30" s="43" t="n">
        <f aca="false">+(B30+C30)*$F$20+(F30+G30)*$F$22+(H30+I30)*$F$23+(D30+E30)*$F$21</f>
        <v>0</v>
      </c>
      <c r="L30" s="42" t="n">
        <f aca="false">'2026'!Q237</f>
        <v>4</v>
      </c>
      <c r="M30" s="43" t="n">
        <f aca="false">+L30*$F$24</f>
        <v>0</v>
      </c>
      <c r="N30" s="43" t="n">
        <f aca="false">K30+M30</f>
        <v>0</v>
      </c>
    </row>
    <row r="31" customFormat="false" ht="23.25" hidden="false" customHeight="false" outlineLevel="0" collapsed="false">
      <c r="A31" s="41" t="s">
        <v>49</v>
      </c>
      <c r="B31" s="42" t="n">
        <f aca="false">'2026'!G241</f>
        <v>216.625</v>
      </c>
      <c r="C31" s="42" t="n">
        <f aca="false">'2026'!H241</f>
        <v>-10</v>
      </c>
      <c r="D31" s="42"/>
      <c r="E31" s="42"/>
      <c r="F31" s="42" t="n">
        <f aca="false">'2026'!K241</f>
        <v>43.325</v>
      </c>
      <c r="G31" s="42" t="n">
        <f aca="false">'2026'!L241</f>
        <v>10</v>
      </c>
      <c r="H31" s="42"/>
      <c r="I31" s="42"/>
      <c r="J31" s="42" t="n">
        <f aca="false">'2026'!O241</f>
        <v>259.95</v>
      </c>
      <c r="K31" s="43" t="n">
        <f aca="false">+(B31+C31)*$F$20+(F31+G31)*$F$22+(H31+I31)*$F$23+(D31+E31)*$F$21</f>
        <v>0</v>
      </c>
      <c r="L31" s="42" t="n">
        <f aca="false">'2026'!Q241</f>
        <v>22</v>
      </c>
      <c r="M31" s="43" t="n">
        <f aca="false">+L31*$F$24</f>
        <v>0</v>
      </c>
      <c r="N31" s="43" t="n">
        <f aca="false">K31+M31</f>
        <v>0</v>
      </c>
    </row>
    <row r="32" customFormat="false" ht="12.75" hidden="false" customHeight="false" outlineLevel="0" collapsed="false">
      <c r="A32" s="41" t="s">
        <v>50</v>
      </c>
      <c r="B32" s="42" t="n">
        <f aca="false">'2026'!G244</f>
        <v>480</v>
      </c>
      <c r="C32" s="42" t="n">
        <f aca="false">'2026'!H244</f>
        <v>-24</v>
      </c>
      <c r="D32" s="42"/>
      <c r="E32" s="42"/>
      <c r="F32" s="42"/>
      <c r="G32" s="42"/>
      <c r="H32" s="42"/>
      <c r="I32" s="42"/>
      <c r="J32" s="42" t="n">
        <f aca="false">'2026'!O244</f>
        <v>456</v>
      </c>
      <c r="K32" s="43" t="n">
        <f aca="false">+(B32+C32)*$F$20+(F32+G32)*$F$22+(H32+I32)*$F$23+(D32+E32)*$F$21</f>
        <v>0</v>
      </c>
      <c r="L32" s="42" t="n">
        <f aca="false">'2026'!Q244</f>
        <v>7.33</v>
      </c>
      <c r="M32" s="43" t="n">
        <f aca="false">+L32*$F$24</f>
        <v>0</v>
      </c>
      <c r="N32" s="43" t="n">
        <f aca="false">K32+M32</f>
        <v>0</v>
      </c>
      <c r="P32" s="45"/>
      <c r="Q32" s="46"/>
    </row>
    <row r="33" customFormat="false" ht="12.75" hidden="false" customHeight="false" outlineLevel="0" collapsed="false">
      <c r="A33" s="41" t="s">
        <v>51</v>
      </c>
      <c r="B33" s="42" t="n">
        <f aca="false">'2026'!G270</f>
        <v>1815.9145</v>
      </c>
      <c r="C33" s="42" t="n">
        <f aca="false">'2026'!H270</f>
        <v>-51</v>
      </c>
      <c r="D33" s="42"/>
      <c r="E33" s="42"/>
      <c r="F33" s="42"/>
      <c r="G33" s="42"/>
      <c r="H33" s="42"/>
      <c r="I33" s="42"/>
      <c r="J33" s="42" t="n">
        <f aca="false">'2026'!O270</f>
        <v>1764.9145</v>
      </c>
      <c r="K33" s="43" t="n">
        <f aca="false">+(B33+C33)*$F$20+(F33+G33)*$F$22+(H33+I33)*$F$23+(D33+E33)*$F$21</f>
        <v>0</v>
      </c>
      <c r="L33" s="42" t="n">
        <f aca="false">'2026'!Q270</f>
        <v>52.6565149136577</v>
      </c>
      <c r="M33" s="43" t="n">
        <f aca="false">+L33*$F$24</f>
        <v>0</v>
      </c>
      <c r="N33" s="43" t="n">
        <f aca="false">K33+M33</f>
        <v>0</v>
      </c>
      <c r="O33" s="47"/>
    </row>
    <row r="34" customFormat="false" ht="12.75" hidden="false" customHeight="false" outlineLevel="0" collapsed="false">
      <c r="A34" s="45" t="s">
        <v>52</v>
      </c>
      <c r="B34" s="48" t="n">
        <f aca="false">SUM(B28:B33)</f>
        <v>60310.9148333334</v>
      </c>
      <c r="C34" s="48" t="n">
        <f aca="false">SUM(C28:C33)</f>
        <v>-2751.4</v>
      </c>
      <c r="D34" s="49" t="n">
        <f aca="false">SUM(D28:D33)</f>
        <v>7706.65</v>
      </c>
      <c r="E34" s="49" t="n">
        <f aca="false">SUM(E28:E33)</f>
        <v>-388</v>
      </c>
      <c r="F34" s="49" t="n">
        <f aca="false">SUM(F28:F33)</f>
        <v>1113.045</v>
      </c>
      <c r="G34" s="49" t="n">
        <f aca="false">SUM(G28:G33)</f>
        <v>282</v>
      </c>
      <c r="H34" s="49" t="n">
        <f aca="false">SUM(H28:H33)</f>
        <v>0</v>
      </c>
      <c r="I34" s="49" t="n">
        <f aca="false">SUM(I28:I33)</f>
        <v>0</v>
      </c>
      <c r="J34" s="50" t="n">
        <f aca="false">SUM(J28:J33)</f>
        <v>66273.2098333333</v>
      </c>
      <c r="K34" s="43" t="n">
        <f aca="false">+(B34+C34)*$F$20+(F34+G34)*$F$22+(H34+I34)*$F$23+(D34+E34)*$F$21</f>
        <v>0</v>
      </c>
      <c r="L34" s="51" t="n">
        <f aca="false">SUM(L28:L33)</f>
        <v>3514.38290408163</v>
      </c>
      <c r="M34" s="43" t="n">
        <f aca="false">+L34*$F$24</f>
        <v>0</v>
      </c>
      <c r="N34" s="52" t="n">
        <f aca="false">TRUNC(SUM(K34+M34),2)</f>
        <v>0</v>
      </c>
      <c r="O34" s="53"/>
    </row>
    <row r="35" customFormat="false" ht="15.75" hidden="false" customHeight="true" outlineLevel="0" collapsed="false">
      <c r="A35" s="40" t="s">
        <v>53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customFormat="false" ht="12.75" hidden="false" customHeight="false" outlineLevel="0" collapsed="false">
      <c r="A36" s="41" t="s">
        <v>46</v>
      </c>
      <c r="B36" s="42" t="n">
        <f aca="false">'2027'!$G$222</f>
        <v>168628.725</v>
      </c>
      <c r="C36" s="42" t="n">
        <f aca="false">'2027'!$H$222</f>
        <v>-7829.2</v>
      </c>
      <c r="D36" s="42" t="n">
        <f aca="false">'2027'!$I$222</f>
        <v>23119.95</v>
      </c>
      <c r="E36" s="42" t="n">
        <f aca="false">'2027'!$J$222</f>
        <v>-1164</v>
      </c>
      <c r="F36" s="42" t="n">
        <f aca="false">'2027'!$K$222</f>
        <v>3263.68</v>
      </c>
      <c r="G36" s="42" t="n">
        <f aca="false">'2027'!$L$222</f>
        <v>780</v>
      </c>
      <c r="H36" s="42" t="n">
        <f aca="false">'2027'!$M$220</f>
        <v>0</v>
      </c>
      <c r="I36" s="42" t="n">
        <f aca="false">'2027'!$N$220</f>
        <v>0</v>
      </c>
      <c r="J36" s="42" t="n">
        <f aca="false">'2027'!O222</f>
        <v>186799.155</v>
      </c>
      <c r="K36" s="43" t="n">
        <f aca="false">(($B36+$C36)*$G$20)+(($D36+$E36)*$G$21)+(($F36+$G36)*$G$22)+(($H36+$I36)*$H$23)</f>
        <v>0</v>
      </c>
      <c r="L36" s="42" t="n">
        <f aca="false">'2027'!Q222</f>
        <v>10335.5</v>
      </c>
      <c r="M36" s="43" t="n">
        <f aca="false">+L36*$G$24</f>
        <v>0</v>
      </c>
      <c r="N36" s="43" t="n">
        <f aca="false">+K36+M36</f>
        <v>0</v>
      </c>
    </row>
    <row r="37" customFormat="false" ht="12.75" hidden="false" customHeight="false" outlineLevel="0" collapsed="false">
      <c r="A37" s="41" t="s">
        <v>47</v>
      </c>
      <c r="B37" s="42" t="n">
        <f aca="false">'2027'!$G$234</f>
        <v>3968</v>
      </c>
      <c r="C37" s="42" t="n">
        <f aca="false">'2027'!$H$234</f>
        <v>-168</v>
      </c>
      <c r="D37" s="42"/>
      <c r="E37" s="42"/>
      <c r="F37" s="42"/>
      <c r="G37" s="42"/>
      <c r="H37" s="42"/>
      <c r="I37" s="42"/>
      <c r="J37" s="42" t="n">
        <f aca="false">'2027'!O234</f>
        <v>3800</v>
      </c>
      <c r="K37" s="43" t="n">
        <f aca="false">(($B37+$C37)*$G$20)+(($D37+$E37)*$G$21)+(($F37+$G37)*$G$22)+(($H37+$I37)*$H$23)</f>
        <v>0</v>
      </c>
      <c r="L37" s="42" t="n">
        <f aca="false">'2027'!Q234</f>
        <v>158.5</v>
      </c>
      <c r="M37" s="43" t="n">
        <f aca="false">+L37*$G$24</f>
        <v>0</v>
      </c>
      <c r="N37" s="43" t="n">
        <f aca="false">+K37+M37</f>
        <v>0</v>
      </c>
    </row>
    <row r="38" customFormat="false" ht="12.75" hidden="false" customHeight="false" outlineLevel="0" collapsed="false">
      <c r="A38" s="41" t="s">
        <v>48</v>
      </c>
      <c r="B38" s="42" t="n">
        <f aca="false">'2027'!$G$237</f>
        <v>260</v>
      </c>
      <c r="C38" s="42" t="n">
        <f aca="false">'2027'!$H$237</f>
        <v>-12</v>
      </c>
      <c r="D38" s="42"/>
      <c r="E38" s="42"/>
      <c r="F38" s="42"/>
      <c r="G38" s="42"/>
      <c r="H38" s="42"/>
      <c r="I38" s="42"/>
      <c r="J38" s="42" t="n">
        <f aca="false">'2027'!O237</f>
        <v>248</v>
      </c>
      <c r="K38" s="43" t="n">
        <f aca="false">(($B38+$C38)*$G$20)+(($D38+$E38)*$G$21)+(($F38+$G38)*$G$22)+(($H38+$I38)*$H$23)</f>
        <v>0</v>
      </c>
      <c r="L38" s="42" t="n">
        <f aca="false">'2027'!Q237</f>
        <v>12</v>
      </c>
      <c r="M38" s="43" t="n">
        <f aca="false">+L38*$G$24</f>
        <v>0</v>
      </c>
      <c r="N38" s="43" t="n">
        <f aca="false">+K38+M38</f>
        <v>0</v>
      </c>
    </row>
    <row r="39" customFormat="false" ht="23.25" hidden="false" customHeight="false" outlineLevel="0" collapsed="false">
      <c r="A39" s="41" t="s">
        <v>49</v>
      </c>
      <c r="B39" s="42" t="n">
        <f aca="false">'2027'!$G$241</f>
        <v>650</v>
      </c>
      <c r="C39" s="42" t="n">
        <f aca="false">'2027'!$H$241</f>
        <v>-30</v>
      </c>
      <c r="D39" s="42"/>
      <c r="E39" s="42"/>
      <c r="F39" s="42" t="n">
        <f aca="false">'2027'!$K$241</f>
        <v>130</v>
      </c>
      <c r="G39" s="42" t="n">
        <f aca="false">'2027'!$L$241</f>
        <v>30</v>
      </c>
      <c r="H39" s="42"/>
      <c r="I39" s="42"/>
      <c r="J39" s="42" t="n">
        <f aca="false">'2027'!O241</f>
        <v>780</v>
      </c>
      <c r="K39" s="43" t="n">
        <f aca="false">(($B39+$C39)*$G$20)+(($D39+$E39)*$G$21)+(($F39+$G39)*$G$22)+(($H39+$I39)*$H$23)</f>
        <v>0</v>
      </c>
      <c r="L39" s="42" t="n">
        <f aca="false">'2027'!Q241</f>
        <v>66</v>
      </c>
      <c r="M39" s="43" t="n">
        <f aca="false">+L39*$G$24</f>
        <v>0</v>
      </c>
      <c r="N39" s="43" t="n">
        <f aca="false">+K39+M39</f>
        <v>0</v>
      </c>
    </row>
    <row r="40" customFormat="false" ht="12.75" hidden="false" customHeight="false" outlineLevel="0" collapsed="false">
      <c r="A40" s="41" t="s">
        <v>50</v>
      </c>
      <c r="B40" s="42" t="n">
        <f aca="false">'2027'!$G$244</f>
        <v>1440</v>
      </c>
      <c r="C40" s="42" t="n">
        <f aca="false">'2027'!$H$244</f>
        <v>-72</v>
      </c>
      <c r="D40" s="42"/>
      <c r="E40" s="42"/>
      <c r="F40" s="42"/>
      <c r="G40" s="42"/>
      <c r="H40" s="42"/>
      <c r="I40" s="42"/>
      <c r="J40" s="42" t="n">
        <f aca="false">'2027'!O244</f>
        <v>1368</v>
      </c>
      <c r="K40" s="43" t="n">
        <f aca="false">(($B40+$C40)*$G$20)+(($D40+$E40)*$G$21)+(($F40+$G40)*$G$22)+(($H40+$I40)*$H$23)</f>
        <v>0</v>
      </c>
      <c r="L40" s="42" t="n">
        <f aca="false">'2027'!Q244</f>
        <v>22</v>
      </c>
      <c r="M40" s="43" t="n">
        <f aca="false">+L40*$G$24</f>
        <v>0</v>
      </c>
      <c r="N40" s="43" t="n">
        <f aca="false">+K40+M40</f>
        <v>0</v>
      </c>
      <c r="P40" s="45"/>
      <c r="Q40" s="46"/>
    </row>
    <row r="41" customFormat="false" ht="12.75" hidden="false" customHeight="false" outlineLevel="0" collapsed="false">
      <c r="A41" s="41" t="s">
        <v>51</v>
      </c>
      <c r="B41" s="42" t="n">
        <f aca="false">'2027'!$G$270</f>
        <v>5448.8</v>
      </c>
      <c r="C41" s="42" t="n">
        <f aca="false">'2027'!$H$270</f>
        <v>-153</v>
      </c>
      <c r="D41" s="42"/>
      <c r="E41" s="42"/>
      <c r="F41" s="42"/>
      <c r="G41" s="42"/>
      <c r="H41" s="42"/>
      <c r="I41" s="42"/>
      <c r="J41" s="42" t="n">
        <f aca="false">'2027'!O270</f>
        <v>5295.8</v>
      </c>
      <c r="K41" s="43" t="n">
        <f aca="false">(($B41+$C41)*$G$20)+(($D41+$E41)*$G$21)+(($F41+$G41)*$G$22)+(($H41+$I41)*$H$23)</f>
        <v>0</v>
      </c>
      <c r="L41" s="42" t="n">
        <f aca="false">'2027'!Q270</f>
        <v>158</v>
      </c>
      <c r="M41" s="43" t="n">
        <f aca="false">+L41*$G$24</f>
        <v>0</v>
      </c>
      <c r="N41" s="43" t="n">
        <f aca="false">+K41+M41</f>
        <v>0</v>
      </c>
    </row>
    <row r="42" s="56" customFormat="true" ht="13.8" hidden="false" customHeight="false" outlineLevel="0" collapsed="false">
      <c r="A42" s="45" t="s">
        <v>54</v>
      </c>
      <c r="B42" s="49" t="n">
        <f aca="false">ROUNDUP(SUM(B36:B41),2)</f>
        <v>180395.53</v>
      </c>
      <c r="C42" s="49" t="n">
        <f aca="false">SUM(C36:C41)</f>
        <v>-8264.2</v>
      </c>
      <c r="D42" s="49" t="n">
        <f aca="false">SUM(D36:D41)</f>
        <v>23119.95</v>
      </c>
      <c r="E42" s="49" t="n">
        <f aca="false">SUM(E36:E41)</f>
        <v>-1164</v>
      </c>
      <c r="F42" s="49" t="n">
        <f aca="false">SUM(F36:F41)</f>
        <v>3393.68</v>
      </c>
      <c r="G42" s="49" t="n">
        <f aca="false">SUM(G36:G41)</f>
        <v>810</v>
      </c>
      <c r="H42" s="49" t="n">
        <f aca="false">SUM(H36:H41)</f>
        <v>0</v>
      </c>
      <c r="I42" s="49" t="n">
        <f aca="false">SUM(I36:I41)</f>
        <v>0</v>
      </c>
      <c r="J42" s="50" t="n">
        <f aca="false">SUM(J36:J41)</f>
        <v>198290.955</v>
      </c>
      <c r="K42" s="43" t="n">
        <f aca="false">(($B42+$C42)*$G$20)+(($D42+$E42)*$G$21)+(($F42+$G42)*$G$22)+(($H42+$I42)*$H$23)</f>
        <v>0</v>
      </c>
      <c r="L42" s="51" t="n">
        <f aca="false">SUM(L36:L41)</f>
        <v>10752</v>
      </c>
      <c r="M42" s="43" t="n">
        <f aca="false">+L42*$G$24</f>
        <v>0</v>
      </c>
      <c r="N42" s="54" t="n">
        <f aca="false">SUM(K42+M42)</f>
        <v>0</v>
      </c>
      <c r="O42" s="55"/>
      <c r="P42" s="45"/>
      <c r="Q42" s="46"/>
    </row>
    <row r="43" customFormat="false" ht="15.75" hidden="false" customHeight="true" outlineLevel="0" collapsed="false">
      <c r="A43" s="40" t="s">
        <v>55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</row>
    <row r="44" customFormat="false" ht="12.75" hidden="false" customHeight="false" outlineLevel="0" collapsed="false">
      <c r="A44" s="41" t="s">
        <v>46</v>
      </c>
      <c r="B44" s="42" t="n">
        <f aca="false">'2028'!$G$222</f>
        <v>168628.725</v>
      </c>
      <c r="C44" s="42" t="n">
        <f aca="false">'2028'!$H$222</f>
        <v>-7829.2</v>
      </c>
      <c r="D44" s="42" t="n">
        <f aca="false">'2028'!$I$222</f>
        <v>23119.95</v>
      </c>
      <c r="E44" s="42" t="n">
        <f aca="false">'2028'!$J$222</f>
        <v>-1164</v>
      </c>
      <c r="F44" s="42" t="n">
        <f aca="false">'2028'!$K$222</f>
        <v>3263.68</v>
      </c>
      <c r="G44" s="42" t="n">
        <f aca="false">'2028'!$L$222</f>
        <v>780</v>
      </c>
      <c r="H44" s="42" t="n">
        <f aca="false">'2028'!$M$220</f>
        <v>0</v>
      </c>
      <c r="I44" s="42" t="n">
        <f aca="false">'2028'!$N$220</f>
        <v>0</v>
      </c>
      <c r="J44" s="42" t="n">
        <f aca="false">'2028'!O222</f>
        <v>186799.155</v>
      </c>
      <c r="K44" s="43" t="n">
        <f aca="false">+(B44+C44)*$H$20+(F44+G44)*$H$22+(H44+I44)*$H$23+(D44+E44)*$H$21</f>
        <v>0</v>
      </c>
      <c r="L44" s="42" t="n">
        <f aca="false">'2028'!Q222</f>
        <v>10335.5</v>
      </c>
      <c r="M44" s="43" t="n">
        <f aca="false">+L44*$H$24</f>
        <v>0</v>
      </c>
      <c r="N44" s="43" t="n">
        <f aca="false">+K44+M44</f>
        <v>0</v>
      </c>
      <c r="O44" s="55"/>
    </row>
    <row r="45" customFormat="false" ht="12.75" hidden="false" customHeight="false" outlineLevel="0" collapsed="false">
      <c r="A45" s="41" t="s">
        <v>47</v>
      </c>
      <c r="B45" s="42" t="n">
        <f aca="false">'2028'!$G$234</f>
        <v>3968</v>
      </c>
      <c r="C45" s="42" t="n">
        <f aca="false">'2028'!$H$234</f>
        <v>-168</v>
      </c>
      <c r="D45" s="42"/>
      <c r="E45" s="42"/>
      <c r="F45" s="42"/>
      <c r="G45" s="42"/>
      <c r="H45" s="42"/>
      <c r="I45" s="42"/>
      <c r="J45" s="42" t="n">
        <f aca="false">'2028'!O234</f>
        <v>3800</v>
      </c>
      <c r="K45" s="43" t="n">
        <f aca="false">+(B45+C45)*$H$20+(F45+G45)*$H$22+(H45+I45)*$H$23+(D45+E45)*$H$21</f>
        <v>0</v>
      </c>
      <c r="L45" s="42" t="n">
        <f aca="false">'2028'!Q234</f>
        <v>158.5</v>
      </c>
      <c r="M45" s="43" t="n">
        <f aca="false">+L45*$H$24</f>
        <v>0</v>
      </c>
      <c r="N45" s="43" t="n">
        <f aca="false">+K45+M45</f>
        <v>0</v>
      </c>
    </row>
    <row r="46" customFormat="false" ht="12.75" hidden="false" customHeight="false" outlineLevel="0" collapsed="false">
      <c r="A46" s="41" t="s">
        <v>48</v>
      </c>
      <c r="B46" s="42" t="n">
        <f aca="false">'2028'!$G$237</f>
        <v>260</v>
      </c>
      <c r="C46" s="42" t="n">
        <f aca="false">'2028'!$H$237</f>
        <v>-12</v>
      </c>
      <c r="D46" s="42"/>
      <c r="E46" s="42"/>
      <c r="F46" s="42"/>
      <c r="G46" s="42"/>
      <c r="H46" s="42"/>
      <c r="I46" s="42"/>
      <c r="J46" s="42" t="n">
        <f aca="false">'2028'!O237</f>
        <v>248</v>
      </c>
      <c r="K46" s="43" t="n">
        <f aca="false">+(B46+C46)*$H$20+(F46+G46)*$H$22+(H46+I46)*$H$23+(D46+E46)*$H$21</f>
        <v>0</v>
      </c>
      <c r="L46" s="42" t="n">
        <f aca="false">'2028'!Q237</f>
        <v>12</v>
      </c>
      <c r="M46" s="43" t="n">
        <f aca="false">+L46*$H$24</f>
        <v>0</v>
      </c>
      <c r="N46" s="43" t="n">
        <f aca="false">+K46+M46</f>
        <v>0</v>
      </c>
    </row>
    <row r="47" customFormat="false" ht="23.25" hidden="false" customHeight="false" outlineLevel="0" collapsed="false">
      <c r="A47" s="41" t="s">
        <v>49</v>
      </c>
      <c r="B47" s="42" t="n">
        <f aca="false">'2028'!$G$241</f>
        <v>650</v>
      </c>
      <c r="C47" s="42" t="n">
        <f aca="false">'2028'!$H$241</f>
        <v>-30</v>
      </c>
      <c r="D47" s="42"/>
      <c r="E47" s="42"/>
      <c r="F47" s="42" t="n">
        <f aca="false">'2028'!$K$241</f>
        <v>130</v>
      </c>
      <c r="G47" s="42" t="n">
        <f aca="false">'2028'!$L$241</f>
        <v>30</v>
      </c>
      <c r="H47" s="42"/>
      <c r="I47" s="42"/>
      <c r="J47" s="42" t="n">
        <f aca="false">'2028'!O241</f>
        <v>780</v>
      </c>
      <c r="K47" s="43" t="n">
        <f aca="false">+(B47+C47)*$H$20+(F47+G47)*$H$22+(H47+I47)*$H$23+(D47+E47)*$H$21</f>
        <v>0</v>
      </c>
      <c r="L47" s="42" t="n">
        <f aca="false">'2028'!Q241</f>
        <v>66</v>
      </c>
      <c r="M47" s="43" t="n">
        <f aca="false">+L47*$H$24</f>
        <v>0</v>
      </c>
      <c r="N47" s="43" t="n">
        <f aca="false">+K47+M47</f>
        <v>0</v>
      </c>
    </row>
    <row r="48" customFormat="false" ht="12.75" hidden="false" customHeight="false" outlineLevel="0" collapsed="false">
      <c r="A48" s="41" t="s">
        <v>50</v>
      </c>
      <c r="B48" s="42" t="n">
        <f aca="false">'2028'!$G$244</f>
        <v>1440</v>
      </c>
      <c r="C48" s="42" t="n">
        <f aca="false">'2028'!$H$244</f>
        <v>-72</v>
      </c>
      <c r="D48" s="42"/>
      <c r="E48" s="42"/>
      <c r="F48" s="42"/>
      <c r="G48" s="42"/>
      <c r="H48" s="42"/>
      <c r="I48" s="42"/>
      <c r="J48" s="42" t="n">
        <f aca="false">'2028'!O244</f>
        <v>1368</v>
      </c>
      <c r="K48" s="43" t="n">
        <f aca="false">+(B48+C48)*$H$20+(F48+G48)*$H$22+(H48+I48)*$H$23+(D48+E48)*$H$21</f>
        <v>0</v>
      </c>
      <c r="L48" s="42" t="n">
        <f aca="false">'2028'!Q244</f>
        <v>22</v>
      </c>
      <c r="M48" s="43" t="n">
        <f aca="false">+L48*$H$24</f>
        <v>0</v>
      </c>
      <c r="N48" s="43" t="n">
        <f aca="false">+K48+M48</f>
        <v>0</v>
      </c>
      <c r="P48" s="45"/>
      <c r="Q48" s="46"/>
    </row>
    <row r="49" customFormat="false" ht="12.75" hidden="false" customHeight="false" outlineLevel="0" collapsed="false">
      <c r="A49" s="41" t="s">
        <v>51</v>
      </c>
      <c r="B49" s="42" t="n">
        <f aca="false">'2028'!$G$270</f>
        <v>5448.8</v>
      </c>
      <c r="C49" s="42" t="n">
        <f aca="false">'2028'!$H$270</f>
        <v>-153</v>
      </c>
      <c r="D49" s="42"/>
      <c r="E49" s="42"/>
      <c r="F49" s="42"/>
      <c r="G49" s="42"/>
      <c r="H49" s="42"/>
      <c r="I49" s="42"/>
      <c r="J49" s="42" t="n">
        <f aca="false">'2028'!O270</f>
        <v>5295.8</v>
      </c>
      <c r="K49" s="43" t="n">
        <f aca="false">+(B49+C49)*$H$20+(F49+G49)*$H$22+(H49+I49)*$H$23+(D49+E49)*$H$21</f>
        <v>0</v>
      </c>
      <c r="L49" s="42" t="n">
        <f aca="false">'2028'!Q270</f>
        <v>158</v>
      </c>
      <c r="M49" s="43" t="n">
        <f aca="false">+L49*$H$24</f>
        <v>0</v>
      </c>
      <c r="N49" s="43" t="n">
        <f aca="false">+K49+M49</f>
        <v>0</v>
      </c>
    </row>
    <row r="50" customFormat="false" ht="12.75" hidden="false" customHeight="false" outlineLevel="0" collapsed="false">
      <c r="A50" s="45" t="s">
        <v>56</v>
      </c>
      <c r="B50" s="49" t="n">
        <f aca="false">ROUNDUP(SUM(B44:B49),2)</f>
        <v>180395.53</v>
      </c>
      <c r="C50" s="49" t="n">
        <f aca="false">SUM(C44:C49)</f>
        <v>-8264.2</v>
      </c>
      <c r="D50" s="49" t="n">
        <f aca="false">SUM(D44:D49)</f>
        <v>23119.95</v>
      </c>
      <c r="E50" s="49" t="n">
        <f aca="false">SUM(E44:E49)</f>
        <v>-1164</v>
      </c>
      <c r="F50" s="49" t="n">
        <f aca="false">SUM(F44:F49)</f>
        <v>3393.68</v>
      </c>
      <c r="G50" s="49" t="n">
        <f aca="false">SUM(G44:G49)</f>
        <v>810</v>
      </c>
      <c r="H50" s="49" t="n">
        <f aca="false">SUM(H44:H49)</f>
        <v>0</v>
      </c>
      <c r="I50" s="49" t="n">
        <f aca="false">SUM(I44:I49)</f>
        <v>0</v>
      </c>
      <c r="J50" s="50" t="n">
        <f aca="false">SUM(J44:J49)</f>
        <v>198290.955</v>
      </c>
      <c r="K50" s="43" t="n">
        <f aca="false">+(B50+C50)*$H$20+(F50+G50)*$H$22+(H50+I50)*$H$23+(D50+E50)*$H$21</f>
        <v>0</v>
      </c>
      <c r="L50" s="51" t="n">
        <f aca="false">SUM(L44:L49)</f>
        <v>10752</v>
      </c>
      <c r="M50" s="43" t="n">
        <f aca="false">+L50*$H$24</f>
        <v>0</v>
      </c>
      <c r="N50" s="54" t="n">
        <f aca="false">ROUNDUP(SUM(K50+M50),2)</f>
        <v>0</v>
      </c>
      <c r="O50" s="55"/>
      <c r="P50" s="45"/>
      <c r="Q50" s="46"/>
    </row>
    <row r="51" customFormat="false" ht="15.75" hidden="false" customHeight="true" outlineLevel="0" collapsed="false">
      <c r="A51" s="40" t="s">
        <v>57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</row>
    <row r="52" customFormat="false" ht="12.75" hidden="false" customHeight="false" outlineLevel="0" collapsed="false">
      <c r="A52" s="41" t="s">
        <v>46</v>
      </c>
      <c r="B52" s="42" t="n">
        <f aca="false">'2029'!G222</f>
        <v>112255.43</v>
      </c>
      <c r="C52" s="42" t="n">
        <f aca="false">'2029'!H222</f>
        <v>-5222.8</v>
      </c>
      <c r="D52" s="42" t="n">
        <f aca="false">'2029'!I222</f>
        <v>15413.3</v>
      </c>
      <c r="E52" s="42" t="n">
        <f aca="false">'2029'!J222</f>
        <v>-776</v>
      </c>
      <c r="F52" s="42" t="n">
        <f aca="false">'2029'!K222</f>
        <v>2193.96</v>
      </c>
      <c r="G52" s="42" t="n">
        <f aca="false">'2029'!L222</f>
        <v>508</v>
      </c>
      <c r="H52" s="42" t="n">
        <f aca="false">'2029'!M220</f>
        <v>0</v>
      </c>
      <c r="I52" s="42" t="n">
        <f aca="false">'2029'!N220</f>
        <v>0</v>
      </c>
      <c r="J52" s="42" t="n">
        <f aca="false">'2029'!O222</f>
        <v>124371.89</v>
      </c>
      <c r="K52" s="57" t="n">
        <f aca="false">+(B52+C52)*$I$20+(F52+G52)*$I$22+(H52+I52)*$I$23+(D52+E52)*$I$21</f>
        <v>0</v>
      </c>
      <c r="L52" s="58" t="n">
        <f aca="false">'2029'!Q222</f>
        <v>6954.59550185766</v>
      </c>
      <c r="M52" s="57" t="n">
        <f aca="false">+L52*$I$24</f>
        <v>0</v>
      </c>
      <c r="N52" s="57" t="n">
        <f aca="false">+K52+M52</f>
        <v>0</v>
      </c>
      <c r="P52" s="45"/>
      <c r="Q52" s="46"/>
    </row>
    <row r="53" customFormat="false" ht="12.75" hidden="false" customHeight="false" outlineLevel="0" collapsed="false">
      <c r="A53" s="41" t="s">
        <v>47</v>
      </c>
      <c r="B53" s="42" t="n">
        <f aca="false">'2029'!G234</f>
        <v>2629.56666666667</v>
      </c>
      <c r="C53" s="42" t="n">
        <f aca="false">'2029'!H234</f>
        <v>-112</v>
      </c>
      <c r="D53" s="42"/>
      <c r="E53" s="42"/>
      <c r="F53" s="42"/>
      <c r="G53" s="42"/>
      <c r="H53" s="42"/>
      <c r="I53" s="42"/>
      <c r="J53" s="42" t="n">
        <f aca="false">'2029'!$O234</f>
        <v>2517.56666666667</v>
      </c>
      <c r="K53" s="57" t="n">
        <f aca="false">+(B53+C53)*$I$20+(F53+G53)*$I$22+(H53+I53)*$I$23+(D53+E53)*$I$21</f>
        <v>0</v>
      </c>
      <c r="L53" s="58" t="n">
        <f aca="false">'2029'!Q234</f>
        <v>111.008108974359</v>
      </c>
      <c r="M53" s="57" t="n">
        <f aca="false">+L53*$I$24</f>
        <v>0</v>
      </c>
      <c r="N53" s="57" t="n">
        <f aca="false">+K53+M53</f>
        <v>0</v>
      </c>
      <c r="O53" s="59"/>
      <c r="P53" s="60"/>
      <c r="Q53" s="61"/>
    </row>
    <row r="54" customFormat="false" ht="12.75" hidden="false" customHeight="false" outlineLevel="0" collapsed="false">
      <c r="A54" s="41" t="s">
        <v>48</v>
      </c>
      <c r="B54" s="42" t="n">
        <f aca="false">'2029'!G237</f>
        <v>173.35</v>
      </c>
      <c r="C54" s="42" t="n">
        <f aca="false">'2029'!H237</f>
        <v>-8</v>
      </c>
      <c r="D54" s="42"/>
      <c r="E54" s="42"/>
      <c r="F54" s="42"/>
      <c r="G54" s="42"/>
      <c r="H54" s="42"/>
      <c r="I54" s="42"/>
      <c r="J54" s="42" t="n">
        <f aca="false">'2029'!$O237</f>
        <v>165.35</v>
      </c>
      <c r="K54" s="57" t="n">
        <f aca="false">+(B54+C54)*$I$20+(F54+G54)*$I$22+(H54+I54)*$I$23+(D54+E54)*$I$21</f>
        <v>0</v>
      </c>
      <c r="L54" s="58" t="n">
        <f aca="false">'2029'!Q237</f>
        <v>8.00076923076923</v>
      </c>
      <c r="M54" s="57" t="n">
        <f aca="false">+L54*$I$24</f>
        <v>0</v>
      </c>
      <c r="N54" s="57" t="n">
        <f aca="false">+K54+M54</f>
        <v>0</v>
      </c>
      <c r="P54" s="45"/>
      <c r="Q54" s="46"/>
    </row>
    <row r="55" customFormat="false" ht="23.25" hidden="false" customHeight="false" outlineLevel="0" collapsed="false">
      <c r="A55" s="41" t="s">
        <v>49</v>
      </c>
      <c r="B55" s="42" t="n">
        <f aca="false">'2029'!G241</f>
        <v>433.375</v>
      </c>
      <c r="C55" s="42" t="n">
        <f aca="false">'2029'!H241</f>
        <v>-20</v>
      </c>
      <c r="D55" s="42"/>
      <c r="E55" s="42"/>
      <c r="F55" s="42" t="n">
        <f aca="false">'2029'!K241</f>
        <v>86.675</v>
      </c>
      <c r="G55" s="42" t="n">
        <f aca="false">'2029'!L241</f>
        <v>20</v>
      </c>
      <c r="H55" s="42"/>
      <c r="I55" s="42"/>
      <c r="J55" s="42" t="n">
        <f aca="false">'2029'!$O241</f>
        <v>520.05</v>
      </c>
      <c r="K55" s="57" t="n">
        <f aca="false">+(B55+C55)*$I$20+(F55+G55)*$I$22+(H55+I55)*$I$23+(D55+E55)*$I$21</f>
        <v>0</v>
      </c>
      <c r="L55" s="58" t="n">
        <f aca="false">'2029'!Q241</f>
        <v>44.0042307692308</v>
      </c>
      <c r="M55" s="57" t="n">
        <f aca="false">+L55*$I$24</f>
        <v>0</v>
      </c>
      <c r="N55" s="57" t="n">
        <f aca="false">+K55+M55</f>
        <v>0</v>
      </c>
      <c r="P55" s="45"/>
      <c r="Q55" s="46"/>
    </row>
    <row r="56" customFormat="false" ht="12.75" hidden="false" customHeight="false" outlineLevel="0" collapsed="false">
      <c r="A56" s="41" t="s">
        <v>50</v>
      </c>
      <c r="B56" s="42" t="n">
        <f aca="false">'2029'!G244</f>
        <v>960</v>
      </c>
      <c r="C56" s="42" t="n">
        <f aca="false">'2029'!H244</f>
        <v>-48</v>
      </c>
      <c r="D56" s="42"/>
      <c r="E56" s="42"/>
      <c r="F56" s="42"/>
      <c r="G56" s="42"/>
      <c r="H56" s="42"/>
      <c r="I56" s="42"/>
      <c r="J56" s="42" t="n">
        <f aca="false">'2029'!$O244</f>
        <v>912</v>
      </c>
      <c r="K56" s="57" t="n">
        <f aca="false">+(B56+C56)*$I$20+(F56+G56)*$H$22+(H56+I56)*$H$23+(D56+E56)*$H$21</f>
        <v>0</v>
      </c>
      <c r="L56" s="58" t="n">
        <f aca="false">'2029'!Q244</f>
        <v>14.6666666666667</v>
      </c>
      <c r="M56" s="57" t="n">
        <f aca="false">+L56*$I$24</f>
        <v>0</v>
      </c>
      <c r="N56" s="57" t="n">
        <f aca="false">+K56+M56</f>
        <v>0</v>
      </c>
      <c r="P56" s="45"/>
      <c r="Q56" s="46"/>
    </row>
    <row r="57" customFormat="false" ht="12.75" hidden="false" customHeight="false" outlineLevel="0" collapsed="false">
      <c r="A57" s="41" t="s">
        <v>51</v>
      </c>
      <c r="B57" s="42" t="n">
        <f aca="false">'2029'!G270</f>
        <v>3632.8855</v>
      </c>
      <c r="C57" s="42" t="n">
        <f aca="false">'2029'!H270</f>
        <v>-102</v>
      </c>
      <c r="D57" s="42"/>
      <c r="E57" s="42"/>
      <c r="F57" s="42"/>
      <c r="G57" s="42"/>
      <c r="H57" s="42"/>
      <c r="I57" s="42"/>
      <c r="J57" s="42" t="n">
        <f aca="false">'2029'!O270</f>
        <v>3530.8855</v>
      </c>
      <c r="K57" s="57" t="n">
        <f aca="false">+(B57+C57)*$I$20+(F57+G57)*$I$22+(H57+I57)*$I$23+(D57+E57)*$I$21</f>
        <v>0</v>
      </c>
      <c r="L57" s="58" t="n">
        <f aca="false">'2029'!Q270</f>
        <v>105.343485086342</v>
      </c>
      <c r="M57" s="57" t="n">
        <f aca="false">+L57*$I$24</f>
        <v>0</v>
      </c>
      <c r="N57" s="57" t="n">
        <f aca="false">+K57+M57</f>
        <v>0</v>
      </c>
      <c r="P57" s="45"/>
      <c r="Q57" s="46"/>
    </row>
    <row r="58" customFormat="false" ht="12.75" hidden="false" customHeight="false" outlineLevel="0" collapsed="false">
      <c r="A58" s="45" t="s">
        <v>58</v>
      </c>
      <c r="B58" s="49" t="n">
        <f aca="false">ROUNDUP(SUM(B52:B57),2)</f>
        <v>120084.61</v>
      </c>
      <c r="C58" s="49" t="n">
        <f aca="false">SUM(C52:C57)</f>
        <v>-5512.8</v>
      </c>
      <c r="D58" s="49" t="n">
        <f aca="false">SUM(D52:D57)</f>
        <v>15413.3</v>
      </c>
      <c r="E58" s="49" t="n">
        <f aca="false">SUM(E52:E57)</f>
        <v>-776</v>
      </c>
      <c r="F58" s="49" t="n">
        <f aca="false">SUM(F52:F57)</f>
        <v>2280.635</v>
      </c>
      <c r="G58" s="49" t="n">
        <f aca="false">SUM(G52:G57)</f>
        <v>528</v>
      </c>
      <c r="H58" s="49" t="n">
        <f aca="false">SUM(H52:H57)</f>
        <v>0</v>
      </c>
      <c r="I58" s="49" t="n">
        <f aca="false">SUM(I52:I57)</f>
        <v>0</v>
      </c>
      <c r="J58" s="50" t="n">
        <f aca="false">SUM(J52:J57)</f>
        <v>132017.742166667</v>
      </c>
      <c r="K58" s="57" t="n">
        <f aca="false">+(B58+C58)*$I$20+ROUNDUP((F58+G58),2)*$I$22+(H58+I58)*$I$23+(D58+E58)*$I$21</f>
        <v>0</v>
      </c>
      <c r="L58" s="62" t="n">
        <f aca="false">ROUNDUP(SUM(L52:L57),2)</f>
        <v>7237.62</v>
      </c>
      <c r="M58" s="57" t="n">
        <f aca="false">+L58*$I$24</f>
        <v>0</v>
      </c>
      <c r="N58" s="52" t="n">
        <f aca="false">ROUNDUP(SUM(K58+M58),2)</f>
        <v>0</v>
      </c>
      <c r="O58" s="55"/>
      <c r="P58" s="45"/>
      <c r="Q58" s="46"/>
    </row>
    <row r="59" customFormat="false" ht="12.75" hidden="false" customHeight="false" outlineLevel="0" collapsed="false">
      <c r="A59" s="45"/>
      <c r="B59" s="63"/>
      <c r="C59" s="63"/>
      <c r="D59" s="63"/>
      <c r="E59" s="63"/>
      <c r="F59" s="63"/>
      <c r="G59" s="63"/>
      <c r="H59" s="63"/>
      <c r="I59" s="63"/>
      <c r="J59" s="51"/>
      <c r="K59" s="46"/>
      <c r="L59" s="51"/>
      <c r="M59" s="46"/>
      <c r="N59" s="46"/>
      <c r="P59" s="45"/>
      <c r="Q59" s="46"/>
    </row>
    <row r="60" customFormat="false" ht="13.5" hidden="false" customHeight="false" outlineLevel="0" collapsed="false">
      <c r="A60" s="64" t="s">
        <v>59</v>
      </c>
      <c r="B60" s="65"/>
      <c r="C60" s="65"/>
      <c r="D60" s="65"/>
      <c r="E60" s="65"/>
      <c r="F60" s="65"/>
      <c r="G60" s="65"/>
      <c r="H60" s="65"/>
      <c r="I60" s="65"/>
      <c r="J60" s="65"/>
      <c r="K60" s="66" t="n">
        <f aca="false">+K34+K42+K58+K50</f>
        <v>0</v>
      </c>
      <c r="L60" s="66"/>
      <c r="M60" s="66" t="n">
        <f aca="false">$M$34+M42+M50+M58</f>
        <v>0</v>
      </c>
      <c r="N60" s="66" t="n">
        <f aca="false">+N34+N42+N58+N50</f>
        <v>0</v>
      </c>
      <c r="O60" s="56"/>
      <c r="P60" s="45"/>
      <c r="Q60" s="46"/>
    </row>
    <row r="61" customFormat="false" ht="12.75" hidden="false" customHeight="false" outlineLevel="0" collapsed="false">
      <c r="P61" s="45"/>
      <c r="Q61" s="46"/>
    </row>
    <row r="62" customFormat="false" ht="12.75" hidden="false" customHeight="false" outlineLevel="0" collapsed="false">
      <c r="P62" s="45"/>
      <c r="Q62" s="46"/>
    </row>
    <row r="63" customFormat="false" ht="12.75" hidden="false" customHeight="true" outlineLevel="0" collapsed="false">
      <c r="B63" s="67"/>
      <c r="C63" s="67"/>
      <c r="D63" s="67"/>
      <c r="E63" s="67"/>
      <c r="F63" s="67"/>
    </row>
  </sheetData>
  <sheetProtection sheet="true" password="dca9" objects="true" scenarios="true"/>
  <mergeCells count="14">
    <mergeCell ref="C3:F3"/>
    <mergeCell ref="B5:C5"/>
    <mergeCell ref="D5:E5"/>
    <mergeCell ref="F5:G5"/>
    <mergeCell ref="H5:I5"/>
    <mergeCell ref="K5:L6"/>
    <mergeCell ref="K8:M12"/>
    <mergeCell ref="B18:E18"/>
    <mergeCell ref="F18:I18"/>
    <mergeCell ref="K20:M24"/>
    <mergeCell ref="A27:N27"/>
    <mergeCell ref="A35:N35"/>
    <mergeCell ref="A43:N43"/>
    <mergeCell ref="A51:N5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1" man="true" max="16383" min="0"/>
  </rowBreaks>
  <colBreaks count="1" manualBreakCount="1">
    <brk id="14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31" width="44"/>
    <col collapsed="false" customWidth="true" hidden="false" outlineLevel="0" max="2" min="2" style="31" width="30.71"/>
    <col collapsed="false" customWidth="true" hidden="false" outlineLevel="0" max="3" min="3" style="68" width="8.15"/>
    <col collapsed="false" customWidth="true" hidden="false" outlineLevel="0" max="4" min="4" style="68" width="7.71"/>
    <col collapsed="false" customWidth="true" hidden="false" outlineLevel="0" max="5" min="5" style="69" width="12"/>
    <col collapsed="false" customWidth="false" hidden="false" outlineLevel="0" max="6" min="6" style="69" width="9.14"/>
    <col collapsed="false" customWidth="true" hidden="false" outlineLevel="0" max="10" min="7" style="69" width="12.71"/>
    <col collapsed="false" customWidth="true" hidden="false" outlineLevel="0" max="13" min="11" style="69" width="13"/>
    <col collapsed="false" customWidth="true" hidden="false" outlineLevel="0" max="14" min="14" style="70" width="12.86"/>
    <col collapsed="false" customWidth="true" hidden="false" outlineLevel="0" max="16" min="15" style="69" width="15.71"/>
    <col collapsed="false" customWidth="true" hidden="false" outlineLevel="0" max="17" min="17" style="71" width="17.71"/>
    <col collapsed="false" customWidth="true" hidden="false" outlineLevel="0" max="18" min="18" style="72" width="14.57"/>
    <col collapsed="false" customWidth="true" hidden="false" outlineLevel="0" max="19" min="19" style="72" width="16"/>
    <col collapsed="false" customWidth="true" hidden="false" outlineLevel="0" max="20" min="20" style="73" width="16.29"/>
    <col collapsed="false" customWidth="true" hidden="false" outlineLevel="0" max="21" min="21" style="31" width="19.42"/>
    <col collapsed="false" customWidth="false" hidden="false" outlineLevel="0" max="16384" min="22" style="31" width="9.14"/>
  </cols>
  <sheetData>
    <row r="1" s="1" customFormat="true" ht="17.25" hidden="false" customHeight="false" outlineLevel="0" collapsed="false">
      <c r="A1" s="4" t="n">
        <v>2026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74"/>
      <c r="O1" s="47"/>
      <c r="P1" s="47"/>
      <c r="Q1" s="75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  <c r="IW1" s="47"/>
    </row>
    <row r="2" customFormat="false" ht="15" hidden="false" customHeight="true" outlineLevel="0" collapsed="false">
      <c r="A2" s="33" t="s">
        <v>24</v>
      </c>
      <c r="B2" s="76" t="s">
        <v>60</v>
      </c>
      <c r="C2" s="76"/>
      <c r="D2" s="76"/>
      <c r="E2" s="76"/>
      <c r="F2" s="76"/>
      <c r="G2" s="77"/>
      <c r="H2" s="77"/>
      <c r="I2" s="77"/>
      <c r="J2" s="77"/>
      <c r="K2" s="77"/>
      <c r="L2" s="77"/>
      <c r="M2" s="77"/>
      <c r="N2" s="78"/>
      <c r="O2" s="79"/>
      <c r="P2" s="80"/>
      <c r="Q2" s="81"/>
      <c r="R2" s="82"/>
      <c r="S2" s="82"/>
      <c r="T2" s="83"/>
    </row>
    <row r="3" customFormat="false" ht="15" hidden="false" customHeight="true" outlineLevel="0" collapsed="false">
      <c r="A3" s="84" t="s">
        <v>25</v>
      </c>
      <c r="B3" s="38" t="n">
        <f aca="false">Resum!F20</f>
        <v>0</v>
      </c>
      <c r="C3" s="85" t="s">
        <v>30</v>
      </c>
      <c r="D3" s="85"/>
      <c r="E3" s="85"/>
      <c r="F3" s="38" t="n">
        <f aca="false">Resum!F24</f>
        <v>0</v>
      </c>
      <c r="G3" s="86"/>
      <c r="H3" s="86"/>
      <c r="I3" s="86"/>
      <c r="J3" s="86"/>
      <c r="K3" s="86"/>
      <c r="L3" s="86"/>
      <c r="M3" s="86"/>
      <c r="N3" s="87"/>
      <c r="O3" s="68"/>
      <c r="P3" s="68"/>
      <c r="R3" s="88"/>
      <c r="S3" s="71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</row>
    <row r="4" customFormat="false" ht="15" hidden="false" customHeight="true" outlineLevel="0" collapsed="false">
      <c r="A4" s="35" t="s">
        <v>28</v>
      </c>
      <c r="B4" s="38" t="n">
        <f aca="false">Resum!F22</f>
        <v>0</v>
      </c>
      <c r="C4" s="89" t="s">
        <v>29</v>
      </c>
      <c r="D4" s="89"/>
      <c r="E4" s="89"/>
      <c r="F4" s="38" t="n">
        <f aca="false">Resum!F23</f>
        <v>0</v>
      </c>
      <c r="G4" s="90"/>
      <c r="H4" s="90"/>
      <c r="I4" s="90"/>
      <c r="J4" s="90"/>
      <c r="K4" s="90"/>
      <c r="L4" s="90"/>
      <c r="M4" s="90"/>
      <c r="N4" s="91"/>
      <c r="O4" s="90"/>
      <c r="P4" s="92"/>
      <c r="R4" s="93"/>
      <c r="S4" s="93"/>
      <c r="T4" s="94"/>
    </row>
    <row r="5" customFormat="false" ht="15" hidden="false" customHeight="false" outlineLevel="0" collapsed="false">
      <c r="A5" s="35" t="s">
        <v>61</v>
      </c>
      <c r="B5" s="38" t="n">
        <f aca="false">Resum!F21</f>
        <v>0</v>
      </c>
      <c r="C5" s="95"/>
      <c r="D5" s="95"/>
      <c r="E5" s="95"/>
      <c r="F5" s="96"/>
      <c r="G5" s="90"/>
      <c r="H5" s="90"/>
      <c r="I5" s="90"/>
      <c r="J5" s="90"/>
      <c r="K5" s="90"/>
      <c r="L5" s="90"/>
      <c r="M5" s="90"/>
      <c r="N5" s="91"/>
      <c r="O5" s="90"/>
      <c r="P5" s="92"/>
      <c r="R5" s="93"/>
      <c r="S5" s="93"/>
      <c r="T5" s="94"/>
    </row>
    <row r="6" s="1" customFormat="true" ht="15" hidden="false" customHeight="false" outlineLevel="0" collapsed="false">
      <c r="A6" s="97"/>
      <c r="B6" s="98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1"/>
      <c r="O6" s="90"/>
      <c r="P6" s="92"/>
      <c r="Q6" s="71"/>
      <c r="R6" s="93"/>
      <c r="S6" s="93"/>
      <c r="T6" s="94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</row>
    <row r="7" customFormat="false" ht="15" hidden="false" customHeight="true" outlineLevel="0" collapsed="false">
      <c r="A7" s="97"/>
      <c r="B7" s="99" t="s">
        <v>62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</row>
    <row r="8" customFormat="false" ht="42.75" hidden="false" customHeight="false" outlineLevel="0" collapsed="false">
      <c r="A8" s="100" t="s">
        <v>63</v>
      </c>
      <c r="B8" s="100" t="s">
        <v>64</v>
      </c>
      <c r="C8" s="101" t="s">
        <v>65</v>
      </c>
      <c r="D8" s="101" t="s">
        <v>66</v>
      </c>
      <c r="E8" s="102" t="s">
        <v>67</v>
      </c>
      <c r="F8" s="102" t="s">
        <v>68</v>
      </c>
      <c r="G8" s="102" t="s">
        <v>69</v>
      </c>
      <c r="H8" s="102" t="s">
        <v>70</v>
      </c>
      <c r="I8" s="102" t="s">
        <v>71</v>
      </c>
      <c r="J8" s="102" t="s">
        <v>72</v>
      </c>
      <c r="K8" s="102" t="s">
        <v>73</v>
      </c>
      <c r="L8" s="102" t="s">
        <v>74</v>
      </c>
      <c r="M8" s="102" t="s">
        <v>75</v>
      </c>
      <c r="N8" s="102" t="s">
        <v>76</v>
      </c>
      <c r="O8" s="102" t="s">
        <v>40</v>
      </c>
      <c r="P8" s="102" t="s">
        <v>41</v>
      </c>
      <c r="Q8" s="103" t="s">
        <v>77</v>
      </c>
      <c r="R8" s="104" t="s">
        <v>78</v>
      </c>
      <c r="S8" s="105" t="s">
        <v>79</v>
      </c>
      <c r="T8" s="106" t="s">
        <v>80</v>
      </c>
    </row>
    <row r="9" customFormat="false" ht="15" hidden="false" customHeight="false" outlineLevel="0" collapsed="false">
      <c r="A9" s="107" t="s">
        <v>81</v>
      </c>
      <c r="B9" s="108" t="s">
        <v>82</v>
      </c>
      <c r="C9" s="109" t="n">
        <v>5</v>
      </c>
      <c r="D9" s="109" t="n">
        <v>17.33</v>
      </c>
      <c r="E9" s="110" t="n">
        <v>13.5</v>
      </c>
      <c r="F9" s="111" t="n">
        <f aca="false">+C9*E9</f>
        <v>67.5</v>
      </c>
      <c r="G9" s="111" t="n">
        <f aca="false">F9*D9</f>
        <v>1169.775</v>
      </c>
      <c r="H9" s="112" t="n">
        <f aca="false">+E9*-4</f>
        <v>-54</v>
      </c>
      <c r="I9" s="111"/>
      <c r="J9" s="111"/>
      <c r="K9" s="111"/>
      <c r="L9" s="111"/>
      <c r="M9" s="111"/>
      <c r="N9" s="111"/>
      <c r="O9" s="113" t="n">
        <f aca="false">SUM(G9:N9)</f>
        <v>1115.775</v>
      </c>
      <c r="P9" s="114" t="n">
        <f aca="false">+(G9+H9)*$B$3+(K9+L9)*$B$4+(M9+N9)*$F$4+(I9+J9)*$B$5</f>
        <v>0</v>
      </c>
      <c r="Q9" s="115" t="n">
        <v>49.9903846153846</v>
      </c>
      <c r="R9" s="114" t="n">
        <f aca="false">+Q9*$F$3</f>
        <v>0</v>
      </c>
      <c r="S9" s="116" t="n">
        <f aca="false">+R9+P9</f>
        <v>0</v>
      </c>
      <c r="T9" s="117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5" hidden="false" customHeight="false" outlineLevel="0" collapsed="false">
      <c r="A10" s="118" t="s">
        <v>81</v>
      </c>
      <c r="B10" s="119" t="s">
        <v>83</v>
      </c>
      <c r="C10" s="120" t="n">
        <v>1</v>
      </c>
      <c r="D10" s="109" t="n">
        <v>17.33</v>
      </c>
      <c r="E10" s="121" t="n">
        <v>3</v>
      </c>
      <c r="F10" s="121" t="n">
        <f aca="false">+C10*E10</f>
        <v>3</v>
      </c>
      <c r="G10" s="111" t="n">
        <f aca="false">F10*D10</f>
        <v>51.99</v>
      </c>
      <c r="H10" s="121"/>
      <c r="I10" s="121"/>
      <c r="J10" s="121"/>
      <c r="K10" s="121"/>
      <c r="L10" s="121"/>
      <c r="M10" s="121"/>
      <c r="N10" s="121"/>
      <c r="O10" s="113" t="n">
        <f aca="false">SUM(G10:N10)</f>
        <v>51.99</v>
      </c>
      <c r="P10" s="114" t="n">
        <f aca="false">+(G10+H10)*$B$3+(K10+L10)*$B$4+(M10+N10)*$F$4+(I10+J10)*$B$5</f>
        <v>0</v>
      </c>
      <c r="Q10" s="122"/>
      <c r="R10" s="123"/>
      <c r="S10" s="116" t="n">
        <f aca="false">+R10+P10</f>
        <v>0</v>
      </c>
      <c r="T10" s="92"/>
    </row>
    <row r="11" customFormat="false" ht="15" hidden="false" customHeight="false" outlineLevel="0" collapsed="false">
      <c r="A11" s="118"/>
      <c r="B11" s="119"/>
      <c r="C11" s="120"/>
      <c r="D11" s="109"/>
      <c r="E11" s="121"/>
      <c r="F11" s="121"/>
      <c r="G11" s="111"/>
      <c r="H11" s="121"/>
      <c r="I11" s="121"/>
      <c r="J11" s="121"/>
      <c r="K11" s="124"/>
      <c r="L11" s="121"/>
      <c r="M11" s="124"/>
      <c r="N11" s="121"/>
      <c r="O11" s="113" t="n">
        <f aca="false">SUM(G11:N11)</f>
        <v>0</v>
      </c>
      <c r="P11" s="114" t="n">
        <f aca="false">+(G11+H11)*$B$3+(K11+L11)*$B$4+(M11+N11)*$F$4+(I11+J11)*$B$5</f>
        <v>0</v>
      </c>
      <c r="Q11" s="125" t="s">
        <v>84</v>
      </c>
      <c r="R11" s="123"/>
      <c r="S11" s="126"/>
      <c r="T11" s="93" t="n">
        <f aca="false">SUM(S9:S10)</f>
        <v>0</v>
      </c>
    </row>
    <row r="12" customFormat="false" ht="15" hidden="false" customHeight="false" outlineLevel="0" collapsed="false">
      <c r="A12" s="118" t="s">
        <v>85</v>
      </c>
      <c r="B12" s="119" t="s">
        <v>82</v>
      </c>
      <c r="C12" s="120" t="n">
        <v>5</v>
      </c>
      <c r="D12" s="109" t="n">
        <v>17.33</v>
      </c>
      <c r="E12" s="121" t="n">
        <v>6</v>
      </c>
      <c r="F12" s="121" t="n">
        <f aca="false">+C12*E12</f>
        <v>30</v>
      </c>
      <c r="G12" s="111" t="n">
        <f aca="false">F12*D12</f>
        <v>519.9</v>
      </c>
      <c r="H12" s="127" t="n">
        <f aca="false">+E12*-4</f>
        <v>-24</v>
      </c>
      <c r="I12" s="121"/>
      <c r="J12" s="121"/>
      <c r="K12" s="124"/>
      <c r="L12" s="124"/>
      <c r="M12" s="124"/>
      <c r="N12" s="121"/>
      <c r="O12" s="113" t="n">
        <f aca="false">SUM(G12:N12)</f>
        <v>495.9</v>
      </c>
      <c r="P12" s="114" t="n">
        <f aca="false">+(G12+H12)*$B$3+(K12+L12)*$B$4+(M12+N12)*$F$4+(I12+J12)*$B$5</f>
        <v>0</v>
      </c>
      <c r="Q12" s="122" t="n">
        <v>19.9961538461538</v>
      </c>
      <c r="R12" s="114" t="n">
        <f aca="false">+Q12*$F$3</f>
        <v>0</v>
      </c>
      <c r="S12" s="116" t="n">
        <f aca="false">+R12+P12</f>
        <v>0</v>
      </c>
      <c r="T12" s="93"/>
    </row>
    <row r="13" customFormat="false" ht="15" hidden="false" customHeight="false" outlineLevel="0" collapsed="false">
      <c r="A13" s="118" t="s">
        <v>86</v>
      </c>
      <c r="B13" s="119" t="s">
        <v>87</v>
      </c>
      <c r="C13" s="120" t="n">
        <v>5</v>
      </c>
      <c r="D13" s="109" t="n">
        <v>17.33</v>
      </c>
      <c r="E13" s="121" t="n">
        <v>1</v>
      </c>
      <c r="F13" s="121" t="n">
        <f aca="false">+C13*E13</f>
        <v>5</v>
      </c>
      <c r="G13" s="111" t="n">
        <f aca="false">F13*D13</f>
        <v>86.65</v>
      </c>
      <c r="H13" s="127" t="n">
        <f aca="false">+E13*-4</f>
        <v>-4</v>
      </c>
      <c r="I13" s="121"/>
      <c r="J13" s="121"/>
      <c r="K13" s="124"/>
      <c r="L13" s="124"/>
      <c r="M13" s="124"/>
      <c r="N13" s="121"/>
      <c r="O13" s="113" t="n">
        <f aca="false">SUM(G13:N13)</f>
        <v>82.65</v>
      </c>
      <c r="P13" s="114" t="n">
        <f aca="false">+(G13+H13)*$B$3+(K13+L13)*$B$4+(M13+N13)*$F$4+(I13+J13)*$B$5</f>
        <v>0</v>
      </c>
      <c r="Q13" s="115" t="n">
        <v>8.33173076923077</v>
      </c>
      <c r="R13" s="114" t="n">
        <f aca="false">+Q13*$F$3</f>
        <v>0</v>
      </c>
      <c r="S13" s="116" t="n">
        <f aca="false">+R13+P13</f>
        <v>0</v>
      </c>
      <c r="T13" s="92"/>
    </row>
    <row r="14" customFormat="false" ht="15" hidden="false" customHeight="false" outlineLevel="0" collapsed="false">
      <c r="A14" s="1"/>
      <c r="B14" s="1"/>
      <c r="C14" s="120"/>
      <c r="D14" s="109"/>
      <c r="E14" s="121"/>
      <c r="F14" s="121"/>
      <c r="G14" s="111"/>
      <c r="H14" s="1"/>
      <c r="I14" s="1"/>
      <c r="J14" s="1"/>
      <c r="K14" s="1"/>
      <c r="L14" s="124"/>
      <c r="M14" s="1"/>
      <c r="N14" s="1"/>
      <c r="O14" s="113" t="n">
        <f aca="false">SUM(G14:N14)</f>
        <v>0</v>
      </c>
      <c r="P14" s="114" t="n">
        <f aca="false">+(G14+H14)*$B$3+(K14+L14)*$B$4+(M14+N14)*$F$4+(I14+J14)*$B$5</f>
        <v>0</v>
      </c>
      <c r="Q14" s="125" t="s">
        <v>88</v>
      </c>
      <c r="R14" s="1"/>
      <c r="S14" s="1"/>
      <c r="T14" s="93" t="n">
        <f aca="false">SUM(S12:S13)</f>
        <v>0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5" hidden="false" customHeight="false" outlineLevel="0" collapsed="false">
      <c r="A15" s="128" t="s">
        <v>89</v>
      </c>
      <c r="B15" s="119" t="s">
        <v>82</v>
      </c>
      <c r="C15" s="120" t="n">
        <v>5</v>
      </c>
      <c r="D15" s="109" t="n">
        <v>17.33</v>
      </c>
      <c r="E15" s="121" t="n">
        <v>5</v>
      </c>
      <c r="F15" s="121" t="n">
        <f aca="false">+C15*E15</f>
        <v>25</v>
      </c>
      <c r="G15" s="111" t="n">
        <f aca="false">F15*D15</f>
        <v>433.25</v>
      </c>
      <c r="H15" s="127" t="n">
        <f aca="false">+E15*-4</f>
        <v>-20</v>
      </c>
      <c r="I15" s="121"/>
      <c r="J15" s="121"/>
      <c r="K15" s="121"/>
      <c r="L15" s="121"/>
      <c r="M15" s="121"/>
      <c r="N15" s="121"/>
      <c r="O15" s="113" t="n">
        <f aca="false">SUM(G15:N15)</f>
        <v>413.25</v>
      </c>
      <c r="P15" s="114" t="n">
        <f aca="false">+(G15+H15)*$B$3+(K15+L15)*$B$4+(M15+N15)*$F$4+(I15+J15)*$B$5</f>
        <v>0</v>
      </c>
      <c r="Q15" s="115" t="n">
        <v>19.9961538461538</v>
      </c>
      <c r="R15" s="114" t="n">
        <f aca="false">+Q15*$F$3</f>
        <v>0</v>
      </c>
      <c r="S15" s="116" t="n">
        <f aca="false">+R15+P15</f>
        <v>0</v>
      </c>
      <c r="T15" s="92"/>
    </row>
    <row r="16" customFormat="false" ht="15" hidden="false" customHeight="false" outlineLevel="0" collapsed="false">
      <c r="A16" s="128" t="s">
        <v>90</v>
      </c>
      <c r="B16" s="119" t="s">
        <v>91</v>
      </c>
      <c r="C16" s="120" t="n">
        <v>2</v>
      </c>
      <c r="D16" s="109" t="n">
        <v>17.33</v>
      </c>
      <c r="E16" s="121" t="n">
        <v>1</v>
      </c>
      <c r="F16" s="121" t="n">
        <f aca="false">+C16*E16</f>
        <v>2</v>
      </c>
      <c r="G16" s="111" t="n">
        <f aca="false">F16*D16</f>
        <v>34.66</v>
      </c>
      <c r="H16" s="121"/>
      <c r="I16" s="121"/>
      <c r="J16" s="121"/>
      <c r="K16" s="121"/>
      <c r="L16" s="121"/>
      <c r="M16" s="121"/>
      <c r="N16" s="121"/>
      <c r="O16" s="113" t="n">
        <f aca="false">SUM(G16:N16)</f>
        <v>34.66</v>
      </c>
      <c r="P16" s="114" t="n">
        <f aca="false">+(G16+H16)*$B$3+(K16+L16)*$B$4+(M16+N16)*$F$4+(I16+J16)*$B$5</f>
        <v>0</v>
      </c>
      <c r="Q16" s="122"/>
      <c r="R16" s="123"/>
      <c r="S16" s="116" t="n">
        <f aca="false">+R16+P16</f>
        <v>0</v>
      </c>
      <c r="T16" s="93"/>
    </row>
    <row r="17" customFormat="false" ht="15" hidden="false" customHeight="false" outlineLevel="0" collapsed="false">
      <c r="A17" s="128"/>
      <c r="B17" s="119"/>
      <c r="C17" s="120"/>
      <c r="D17" s="109"/>
      <c r="E17" s="121"/>
      <c r="F17" s="121"/>
      <c r="G17" s="111"/>
      <c r="H17" s="121"/>
      <c r="I17" s="121"/>
      <c r="J17" s="121"/>
      <c r="K17" s="121"/>
      <c r="L17" s="121"/>
      <c r="M17" s="121"/>
      <c r="N17" s="121"/>
      <c r="O17" s="113" t="n">
        <f aca="false">SUM(G17:N17)</f>
        <v>0</v>
      </c>
      <c r="P17" s="114" t="n">
        <f aca="false">+(G17+H17)*$B$3+(K17+L17)*$B$4+(M17+N17)*$F$4+(I17+J17)*$B$5</f>
        <v>0</v>
      </c>
      <c r="Q17" s="125" t="s">
        <v>92</v>
      </c>
      <c r="R17" s="123"/>
      <c r="S17" s="126"/>
      <c r="T17" s="93" t="n">
        <f aca="false">SUM(S15:S16)</f>
        <v>0</v>
      </c>
    </row>
    <row r="18" s="92" customFormat="true" ht="15" hidden="false" customHeight="false" outlineLevel="0" collapsed="false">
      <c r="A18" s="118" t="s">
        <v>93</v>
      </c>
      <c r="B18" s="119" t="s">
        <v>94</v>
      </c>
      <c r="C18" s="120" t="n">
        <v>6</v>
      </c>
      <c r="D18" s="109" t="n">
        <v>17.33</v>
      </c>
      <c r="E18" s="121" t="n">
        <v>3</v>
      </c>
      <c r="F18" s="121" t="n">
        <f aca="false">+C18*E18</f>
        <v>18</v>
      </c>
      <c r="G18" s="111" t="n">
        <f aca="false">F18*D18</f>
        <v>311.94</v>
      </c>
      <c r="H18" s="127" t="n">
        <f aca="false">+E18*-4</f>
        <v>-12</v>
      </c>
      <c r="I18" s="121"/>
      <c r="J18" s="121"/>
      <c r="K18" s="121"/>
      <c r="L18" s="121"/>
      <c r="M18" s="121"/>
      <c r="N18" s="121"/>
      <c r="O18" s="113" t="n">
        <f aca="false">SUM(G18:N18)</f>
        <v>299.94</v>
      </c>
      <c r="P18" s="114" t="n">
        <f aca="false">+(G18+H18)*$B$3+(K18+L18)*$B$4+(M18+N18)*$F$4+(I18+J18)*$B$5</f>
        <v>0</v>
      </c>
      <c r="Q18" s="115"/>
      <c r="R18" s="123"/>
      <c r="S18" s="116" t="n">
        <f aca="false">+R18+P18</f>
        <v>0</v>
      </c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customFormat="false" ht="15" hidden="false" customHeight="false" outlineLevel="0" collapsed="false">
      <c r="A19" s="128" t="s">
        <v>95</v>
      </c>
      <c r="B19" s="119" t="s">
        <v>94</v>
      </c>
      <c r="C19" s="120" t="n">
        <v>6</v>
      </c>
      <c r="D19" s="109" t="n">
        <v>17.33</v>
      </c>
      <c r="E19" s="121" t="n">
        <v>2.5</v>
      </c>
      <c r="F19" s="121" t="n">
        <f aca="false">+C19*E19</f>
        <v>15</v>
      </c>
      <c r="G19" s="111" t="n">
        <f aca="false">F19*D19</f>
        <v>259.95</v>
      </c>
      <c r="H19" s="127" t="n">
        <f aca="false">+E19*-4</f>
        <v>-10</v>
      </c>
      <c r="I19" s="121"/>
      <c r="J19" s="121"/>
      <c r="K19" s="121"/>
      <c r="L19" s="121"/>
      <c r="M19" s="121"/>
      <c r="N19" s="121"/>
      <c r="O19" s="113" t="n">
        <f aca="false">SUM(G19:N19)</f>
        <v>249.95</v>
      </c>
      <c r="P19" s="114" t="n">
        <f aca="false">+(G19+H19)*$B$3+(K19+L19)*$B$4+(M19+N19)*$F$4+(I19+J19)*$B$5</f>
        <v>0</v>
      </c>
      <c r="Q19" s="115"/>
      <c r="R19" s="123"/>
      <c r="S19" s="116" t="n">
        <f aca="false">+R19+P19</f>
        <v>0</v>
      </c>
      <c r="T19" s="92"/>
    </row>
    <row r="20" customFormat="false" ht="15" hidden="false" customHeight="false" outlineLevel="0" collapsed="false">
      <c r="A20" s="118" t="s">
        <v>96</v>
      </c>
      <c r="B20" s="119" t="s">
        <v>97</v>
      </c>
      <c r="C20" s="120" t="n">
        <v>1</v>
      </c>
      <c r="D20" s="109" t="n">
        <v>17.33</v>
      </c>
      <c r="E20" s="121" t="n">
        <v>2.5</v>
      </c>
      <c r="F20" s="121" t="n">
        <f aca="false">+C20*E20</f>
        <v>2.5</v>
      </c>
      <c r="G20" s="121"/>
      <c r="H20" s="121"/>
      <c r="I20" s="121"/>
      <c r="J20" s="121"/>
      <c r="K20" s="121" t="n">
        <f aca="false">+C20*D20*E20</f>
        <v>43.325</v>
      </c>
      <c r="L20" s="127" t="n">
        <f aca="false">+F20*4</f>
        <v>10</v>
      </c>
      <c r="M20" s="121"/>
      <c r="N20" s="121"/>
      <c r="O20" s="113" t="n">
        <f aca="false">SUM(G20:N20)</f>
        <v>53.325</v>
      </c>
      <c r="P20" s="114" t="n">
        <f aca="false">+(G20+H20)*$B$3+(K20+L20)*$B$4+(M20+N20)*$F$4+(I20+J20)*$B$5</f>
        <v>0</v>
      </c>
      <c r="Q20" s="122"/>
      <c r="R20" s="123"/>
      <c r="S20" s="116" t="n">
        <f aca="false">+R20+P20</f>
        <v>0</v>
      </c>
      <c r="T20" s="93"/>
    </row>
    <row r="21" s="1" customFormat="true" ht="15" hidden="false" customHeight="false" outlineLevel="0" collapsed="false">
      <c r="A21" s="118" t="s">
        <v>98</v>
      </c>
      <c r="B21" s="119" t="s">
        <v>94</v>
      </c>
      <c r="C21" s="120" t="n">
        <v>6</v>
      </c>
      <c r="D21" s="109" t="n">
        <v>17.33</v>
      </c>
      <c r="E21" s="121" t="n">
        <v>3.5</v>
      </c>
      <c r="F21" s="121" t="n">
        <f aca="false">+C21*E21</f>
        <v>21</v>
      </c>
      <c r="G21" s="121" t="n">
        <f aca="false">F21*D21</f>
        <v>363.93</v>
      </c>
      <c r="H21" s="127" t="n">
        <f aca="false">+E21*-4</f>
        <v>-14</v>
      </c>
      <c r="I21" s="121"/>
      <c r="J21" s="121"/>
      <c r="K21" s="121"/>
      <c r="L21" s="121"/>
      <c r="M21" s="121"/>
      <c r="N21" s="121"/>
      <c r="O21" s="113" t="n">
        <f aca="false">SUM(G21:N21)</f>
        <v>349.93</v>
      </c>
      <c r="P21" s="114" t="n">
        <f aca="false">+(G21+H21)*$B$3+(K21+L21)*$B$4+(M21+N21)*$F$4+(I21+J21)*$B$5</f>
        <v>0</v>
      </c>
      <c r="Q21" s="129"/>
      <c r="R21" s="123"/>
      <c r="S21" s="116" t="n">
        <f aca="false">+R21+P21</f>
        <v>0</v>
      </c>
      <c r="T21" s="92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  <c r="IW21" s="31"/>
    </row>
    <row r="22" customFormat="false" ht="15" hidden="false" customHeight="false" outlineLevel="0" collapsed="false">
      <c r="A22" s="118" t="s">
        <v>98</v>
      </c>
      <c r="B22" s="119" t="s">
        <v>97</v>
      </c>
      <c r="C22" s="120" t="n">
        <v>1</v>
      </c>
      <c r="D22" s="109" t="n">
        <v>17.33</v>
      </c>
      <c r="E22" s="121" t="n">
        <v>3.5</v>
      </c>
      <c r="F22" s="121" t="n">
        <f aca="false">+C22*E22</f>
        <v>3.5</v>
      </c>
      <c r="G22" s="121"/>
      <c r="H22" s="121"/>
      <c r="I22" s="121"/>
      <c r="J22" s="121"/>
      <c r="K22" s="121" t="n">
        <f aca="false">+C22*D22*E22</f>
        <v>60.655</v>
      </c>
      <c r="L22" s="127" t="n">
        <f aca="false">+F22*4</f>
        <v>14</v>
      </c>
      <c r="M22" s="121"/>
      <c r="N22" s="121"/>
      <c r="O22" s="113" t="n">
        <f aca="false">SUM(G22:N22)</f>
        <v>74.655</v>
      </c>
      <c r="P22" s="114" t="n">
        <f aca="false">+(G22+H22)*$B$3+(K22+L22)*$B$4+(M22+N22)*$F$4+(I22+J22)*$B$5</f>
        <v>0</v>
      </c>
      <c r="Q22" s="129"/>
      <c r="R22" s="123"/>
      <c r="S22" s="116" t="n">
        <f aca="false">+R22+P22</f>
        <v>0</v>
      </c>
      <c r="T22" s="92"/>
    </row>
    <row r="23" s="92" customFormat="true" ht="15" hidden="false" customHeight="false" outlineLevel="0" collapsed="false">
      <c r="A23" s="128" t="s">
        <v>99</v>
      </c>
      <c r="B23" s="119" t="s">
        <v>94</v>
      </c>
      <c r="C23" s="120" t="n">
        <v>6</v>
      </c>
      <c r="D23" s="109" t="n">
        <v>17.33</v>
      </c>
      <c r="E23" s="121" t="n">
        <v>2</v>
      </c>
      <c r="F23" s="121" t="n">
        <f aca="false">+C23*E23</f>
        <v>12</v>
      </c>
      <c r="G23" s="121" t="n">
        <f aca="false">F23*D23</f>
        <v>207.96</v>
      </c>
      <c r="H23" s="127" t="n">
        <f aca="false">+E23*-4</f>
        <v>-8</v>
      </c>
      <c r="I23" s="121"/>
      <c r="J23" s="121"/>
      <c r="K23" s="121"/>
      <c r="L23" s="121"/>
      <c r="M23" s="121"/>
      <c r="N23" s="121"/>
      <c r="O23" s="113" t="n">
        <f aca="false">SUM(G23:N23)</f>
        <v>199.96</v>
      </c>
      <c r="P23" s="114" t="n">
        <f aca="false">+(G23+H23)*$B$3+(K23+L23)*$B$4+(M23+N23)*$F$4+(I23+J23)*$B$5</f>
        <v>0</v>
      </c>
      <c r="Q23" s="129"/>
      <c r="R23" s="123"/>
      <c r="S23" s="116" t="n">
        <f aca="false">+R23+P23</f>
        <v>0</v>
      </c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  <c r="IW23" s="31"/>
    </row>
    <row r="24" customFormat="false" ht="15" hidden="false" customHeight="false" outlineLevel="0" collapsed="false">
      <c r="A24" s="128" t="s">
        <v>99</v>
      </c>
      <c r="B24" s="119" t="s">
        <v>97</v>
      </c>
      <c r="C24" s="120" t="n">
        <v>1</v>
      </c>
      <c r="D24" s="109" t="n">
        <v>17.33</v>
      </c>
      <c r="E24" s="121" t="n">
        <v>2</v>
      </c>
      <c r="F24" s="121" t="n">
        <f aca="false">+C24*E24</f>
        <v>2</v>
      </c>
      <c r="G24" s="121"/>
      <c r="H24" s="121"/>
      <c r="I24" s="121"/>
      <c r="J24" s="121"/>
      <c r="K24" s="121" t="n">
        <f aca="false">+C24*D24*E24</f>
        <v>34.66</v>
      </c>
      <c r="L24" s="127" t="n">
        <f aca="false">+F24*4</f>
        <v>8</v>
      </c>
      <c r="M24" s="121"/>
      <c r="N24" s="121"/>
      <c r="O24" s="113" t="n">
        <f aca="false">SUM(G24:N24)</f>
        <v>42.66</v>
      </c>
      <c r="P24" s="114" t="n">
        <f aca="false">+(G24+H24)*$B$3+(K24+L24)*$B$4+(M24+N24)*$F$4+(I24+J24)*$B$5</f>
        <v>0</v>
      </c>
      <c r="Q24" s="129"/>
      <c r="R24" s="123"/>
      <c r="S24" s="116" t="n">
        <f aca="false">+R24+P24</f>
        <v>0</v>
      </c>
      <c r="T24" s="92"/>
    </row>
    <row r="25" s="1" customFormat="true" ht="15" hidden="false" customHeight="false" outlineLevel="0" collapsed="false">
      <c r="A25" s="128" t="s">
        <v>100</v>
      </c>
      <c r="B25" s="119" t="s">
        <v>101</v>
      </c>
      <c r="C25" s="120" t="n">
        <v>1</v>
      </c>
      <c r="D25" s="109" t="n">
        <v>17.33</v>
      </c>
      <c r="E25" s="121" t="n">
        <v>3</v>
      </c>
      <c r="F25" s="121" t="n">
        <f aca="false">+C25*E25</f>
        <v>3</v>
      </c>
      <c r="G25" s="121" t="n">
        <f aca="false">F25*D25</f>
        <v>51.99</v>
      </c>
      <c r="H25" s="121"/>
      <c r="I25" s="121"/>
      <c r="J25" s="121"/>
      <c r="K25" s="121"/>
      <c r="L25" s="121"/>
      <c r="M25" s="121"/>
      <c r="N25" s="121"/>
      <c r="O25" s="113" t="n">
        <f aca="false">SUM(G25:N25)</f>
        <v>51.99</v>
      </c>
      <c r="P25" s="114" t="n">
        <f aca="false">+(G25+H25)*$B$3+(K25+L25)*$B$4+(M25+N25)*$F$4+(I25+J25)*$B$5</f>
        <v>0</v>
      </c>
      <c r="Q25" s="129" t="n">
        <v>53.3230769230769</v>
      </c>
      <c r="R25" s="114" t="n">
        <f aca="false">+Q25*$F$3</f>
        <v>0</v>
      </c>
      <c r="S25" s="116" t="n">
        <f aca="false">+R25+P25</f>
        <v>0</v>
      </c>
      <c r="T25" s="92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  <c r="IV25" s="31"/>
      <c r="IW25" s="31"/>
    </row>
    <row r="26" s="92" customFormat="true" ht="15" hidden="false" customHeight="false" outlineLevel="0" collapsed="false">
      <c r="A26" s="128" t="s">
        <v>100</v>
      </c>
      <c r="B26" s="119" t="s">
        <v>102</v>
      </c>
      <c r="C26" s="120" t="n">
        <v>5</v>
      </c>
      <c r="D26" s="109" t="n">
        <v>17.33</v>
      </c>
      <c r="E26" s="121" t="n">
        <v>4</v>
      </c>
      <c r="F26" s="121" t="n">
        <f aca="false">+C26*E26</f>
        <v>20</v>
      </c>
      <c r="G26" s="121" t="n">
        <f aca="false">F26*D26</f>
        <v>346.6</v>
      </c>
      <c r="H26" s="127" t="n">
        <f aca="false">+E26*-4</f>
        <v>-16</v>
      </c>
      <c r="I26" s="121"/>
      <c r="J26" s="121"/>
      <c r="K26" s="121"/>
      <c r="L26" s="121"/>
      <c r="M26" s="121"/>
      <c r="N26" s="121"/>
      <c r="O26" s="113" t="n">
        <f aca="false">SUM(G26:N26)</f>
        <v>330.6</v>
      </c>
      <c r="P26" s="114" t="n">
        <f aca="false">+(G26+H26)*$B$3+(K26+L26)*$B$4+(M26+N26)*$F$4+(I26+J26)*$B$5</f>
        <v>0</v>
      </c>
      <c r="Q26" s="129"/>
      <c r="R26" s="123"/>
      <c r="S26" s="116" t="n">
        <f aca="false">+R26+P26</f>
        <v>0</v>
      </c>
    </row>
    <row r="27" s="92" customFormat="true" ht="15" hidden="false" customHeight="false" outlineLevel="0" collapsed="false">
      <c r="A27" s="128" t="s">
        <v>103</v>
      </c>
      <c r="B27" s="119" t="s">
        <v>94</v>
      </c>
      <c r="C27" s="120" t="n">
        <v>6</v>
      </c>
      <c r="D27" s="109" t="n">
        <v>17.33</v>
      </c>
      <c r="E27" s="121" t="n">
        <v>2.5</v>
      </c>
      <c r="F27" s="121" t="n">
        <f aca="false">+C27*E27</f>
        <v>15</v>
      </c>
      <c r="G27" s="121" t="n">
        <f aca="false">F27*D27</f>
        <v>259.95</v>
      </c>
      <c r="H27" s="127" t="n">
        <f aca="false">+E27*-4</f>
        <v>-10</v>
      </c>
      <c r="I27" s="121"/>
      <c r="J27" s="121"/>
      <c r="K27" s="121"/>
      <c r="L27" s="121"/>
      <c r="M27" s="121"/>
      <c r="N27" s="121"/>
      <c r="O27" s="113" t="n">
        <f aca="false">SUM(G27:N27)</f>
        <v>249.95</v>
      </c>
      <c r="P27" s="114" t="n">
        <f aca="false">+(G27+H27)*$B$3+(K27+L27)*$B$4+(M27+N27)*$F$4+(I27+J27)*$B$5</f>
        <v>0</v>
      </c>
      <c r="Q27" s="129"/>
      <c r="R27" s="123"/>
      <c r="S27" s="116" t="n">
        <f aca="false">+R27+P27</f>
        <v>0</v>
      </c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  <c r="IV27" s="31"/>
      <c r="IW27" s="31"/>
    </row>
    <row r="28" s="92" customFormat="true" ht="15" hidden="false" customHeight="false" outlineLevel="0" collapsed="false">
      <c r="A28" s="118" t="s">
        <v>104</v>
      </c>
      <c r="B28" s="119" t="s">
        <v>97</v>
      </c>
      <c r="C28" s="120" t="n">
        <v>1</v>
      </c>
      <c r="D28" s="109" t="n">
        <v>17.33</v>
      </c>
      <c r="E28" s="121" t="n">
        <v>2.5</v>
      </c>
      <c r="F28" s="121" t="n">
        <f aca="false">+C28*E28</f>
        <v>2.5</v>
      </c>
      <c r="G28" s="121"/>
      <c r="H28" s="121"/>
      <c r="I28" s="121"/>
      <c r="J28" s="121"/>
      <c r="K28" s="121" t="n">
        <f aca="false">+C28*D28*E28</f>
        <v>43.325</v>
      </c>
      <c r="L28" s="127" t="n">
        <f aca="false">+F28*4</f>
        <v>10</v>
      </c>
      <c r="M28" s="121"/>
      <c r="N28" s="121"/>
      <c r="O28" s="113" t="n">
        <f aca="false">SUM(G28:N28)</f>
        <v>53.325</v>
      </c>
      <c r="P28" s="114" t="n">
        <f aca="false">+(G28+H28)*$B$3+(K28+L28)*$B$4+(M28+N28)*$F$4+(I28+J28)*$B$5</f>
        <v>0</v>
      </c>
      <c r="Q28" s="129"/>
      <c r="R28" s="123"/>
      <c r="S28" s="116" t="n">
        <f aca="false">+R28+P28</f>
        <v>0</v>
      </c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  <c r="IV28" s="31"/>
      <c r="IW28" s="31"/>
    </row>
    <row r="29" s="92" customFormat="true" ht="15" hidden="false" customHeight="true" outlineLevel="0" collapsed="false">
      <c r="A29" s="31"/>
      <c r="B29" s="68"/>
      <c r="C29" s="120"/>
      <c r="D29" s="109"/>
      <c r="E29" s="121"/>
      <c r="F29" s="121"/>
      <c r="G29" s="121"/>
      <c r="H29" s="130"/>
      <c r="I29" s="130"/>
      <c r="J29" s="130"/>
      <c r="K29" s="130"/>
      <c r="L29" s="130"/>
      <c r="M29" s="130"/>
      <c r="N29" s="130"/>
      <c r="O29" s="113" t="n">
        <f aca="false">SUM(G29:N29)</f>
        <v>0</v>
      </c>
      <c r="P29" s="114" t="n">
        <f aca="false">+(G29+H29)*$B$3+(K29+L29)*$B$4+(M29+N29)*$F$4+(I29+J29)*$B$5</f>
        <v>0</v>
      </c>
      <c r="Q29" s="125" t="s">
        <v>105</v>
      </c>
      <c r="R29" s="71"/>
      <c r="S29" s="131"/>
      <c r="T29" s="93" t="n">
        <f aca="false">SUM(S18:S28)</f>
        <v>0</v>
      </c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  <c r="IU29" s="31"/>
      <c r="IV29" s="31"/>
      <c r="IW29" s="31"/>
    </row>
    <row r="30" s="92" customFormat="true" ht="15" hidden="false" customHeight="false" outlineLevel="0" collapsed="false">
      <c r="A30" s="118" t="s">
        <v>106</v>
      </c>
      <c r="B30" s="119" t="s">
        <v>82</v>
      </c>
      <c r="C30" s="120" t="n">
        <v>5</v>
      </c>
      <c r="D30" s="109" t="n">
        <v>17.33</v>
      </c>
      <c r="E30" s="121" t="n">
        <v>8</v>
      </c>
      <c r="F30" s="121" t="n">
        <f aca="false">+C30*E30</f>
        <v>40</v>
      </c>
      <c r="G30" s="121" t="n">
        <f aca="false">F30*D30</f>
        <v>693.2</v>
      </c>
      <c r="H30" s="127" t="n">
        <f aca="false">+E30*-4</f>
        <v>-32</v>
      </c>
      <c r="I30" s="121"/>
      <c r="J30" s="121"/>
      <c r="K30" s="124"/>
      <c r="L30" s="124"/>
      <c r="M30" s="124"/>
      <c r="N30" s="121"/>
      <c r="O30" s="113" t="n">
        <f aca="false">SUM(G30:N30)</f>
        <v>661.2</v>
      </c>
      <c r="P30" s="114" t="n">
        <f aca="false">+(G30+H30)*$B$3+(K30+L30)*$B$4+(M30+N30)*$F$4+(I30+J30)*$B$5</f>
        <v>0</v>
      </c>
      <c r="Q30" s="129" t="n">
        <v>49.9903846153846</v>
      </c>
      <c r="R30" s="114" t="n">
        <f aca="false">+Q30*$F$3</f>
        <v>0</v>
      </c>
      <c r="S30" s="116" t="n">
        <f aca="false">+R30+P30</f>
        <v>0</v>
      </c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  <c r="IU30" s="31"/>
      <c r="IV30" s="31"/>
      <c r="IW30" s="31"/>
    </row>
    <row r="31" s="92" customFormat="true" ht="15" hidden="false" customHeight="false" outlineLevel="0" collapsed="false">
      <c r="A31" s="118" t="s">
        <v>107</v>
      </c>
      <c r="B31" s="119" t="s">
        <v>82</v>
      </c>
      <c r="C31" s="120" t="n">
        <v>5</v>
      </c>
      <c r="D31" s="109" t="n">
        <v>17.33</v>
      </c>
      <c r="E31" s="121" t="n">
        <v>6</v>
      </c>
      <c r="F31" s="121" t="n">
        <f aca="false">+C31*E31</f>
        <v>30</v>
      </c>
      <c r="G31" s="121" t="n">
        <f aca="false">F31*D31</f>
        <v>519.9</v>
      </c>
      <c r="H31" s="127" t="n">
        <f aca="false">+E31*-4</f>
        <v>-24</v>
      </c>
      <c r="I31" s="121"/>
      <c r="J31" s="121"/>
      <c r="K31" s="121"/>
      <c r="L31" s="121"/>
      <c r="M31" s="121"/>
      <c r="N31" s="121"/>
      <c r="O31" s="113" t="n">
        <f aca="false">SUM(G31:N31)</f>
        <v>495.9</v>
      </c>
      <c r="P31" s="114" t="n">
        <f aca="false">+(G31+H31)*$B$3+(K31+L31)*$B$4+(M31+N31)*$F$4+(I31+J31)*$B$5</f>
        <v>0</v>
      </c>
      <c r="Q31" s="129" t="n">
        <v>19.9961538461538</v>
      </c>
      <c r="R31" s="114" t="n">
        <f aca="false">+Q31*$F$3</f>
        <v>0</v>
      </c>
      <c r="S31" s="116" t="n">
        <f aca="false">+R31+P31</f>
        <v>0</v>
      </c>
    </row>
    <row r="32" s="92" customFormat="true" ht="15" hidden="false" customHeight="false" outlineLevel="0" collapsed="false">
      <c r="A32" s="118" t="s">
        <v>107</v>
      </c>
      <c r="B32" s="119" t="s">
        <v>83</v>
      </c>
      <c r="C32" s="120" t="n">
        <v>1</v>
      </c>
      <c r="D32" s="109" t="n">
        <v>17.33</v>
      </c>
      <c r="E32" s="121" t="n">
        <v>6</v>
      </c>
      <c r="F32" s="121" t="n">
        <f aca="false">+C32*E32</f>
        <v>6</v>
      </c>
      <c r="G32" s="121" t="n">
        <f aca="false">F32*D32</f>
        <v>103.98</v>
      </c>
      <c r="H32" s="121"/>
      <c r="I32" s="121"/>
      <c r="J32" s="121"/>
      <c r="K32" s="121"/>
      <c r="L32" s="121"/>
      <c r="M32" s="121"/>
      <c r="N32" s="124"/>
      <c r="O32" s="113" t="n">
        <f aca="false">SUM(G32:N32)</f>
        <v>103.98</v>
      </c>
      <c r="P32" s="114" t="n">
        <f aca="false">+(G32+H32)*$B$3+(K32+L32)*$B$4+(M32+N32)*$F$4+(I32+J32)*$B$5</f>
        <v>0</v>
      </c>
      <c r="Q32" s="129"/>
      <c r="R32" s="123"/>
      <c r="S32" s="116" t="n">
        <f aca="false">+R32+P32</f>
        <v>0</v>
      </c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  <c r="IU32" s="31"/>
      <c r="IV32" s="31"/>
      <c r="IW32" s="31"/>
    </row>
    <row r="33" s="92" customFormat="true" ht="15" hidden="false" customHeight="false" outlineLevel="0" collapsed="false">
      <c r="A33" s="118" t="s">
        <v>107</v>
      </c>
      <c r="B33" s="119" t="s">
        <v>97</v>
      </c>
      <c r="C33" s="120" t="n">
        <v>1</v>
      </c>
      <c r="D33" s="109" t="n">
        <v>17.33</v>
      </c>
      <c r="E33" s="121" t="n">
        <v>6</v>
      </c>
      <c r="F33" s="121" t="n">
        <f aca="false">+C33*E33</f>
        <v>6</v>
      </c>
      <c r="G33" s="121"/>
      <c r="H33" s="121"/>
      <c r="I33" s="121"/>
      <c r="J33" s="121"/>
      <c r="K33" s="121" t="n">
        <f aca="false">+C33*D33*E33</f>
        <v>103.98</v>
      </c>
      <c r="L33" s="127" t="n">
        <f aca="false">+F33*4</f>
        <v>24</v>
      </c>
      <c r="M33" s="121"/>
      <c r="N33" s="121"/>
      <c r="O33" s="113" t="n">
        <f aca="false">SUM(G33:N33)</f>
        <v>127.98</v>
      </c>
      <c r="P33" s="114" t="n">
        <f aca="false">+(G33+H33)*$B$3+(K33+L33)*$B$4+(M33+N33)*$F$4+(I33+J33)*$B$5</f>
        <v>0</v>
      </c>
      <c r="Q33" s="122"/>
      <c r="R33" s="123"/>
      <c r="S33" s="116" t="n">
        <f aca="false">+R33+P33</f>
        <v>0</v>
      </c>
      <c r="T33" s="93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  <c r="IU33" s="31"/>
      <c r="IV33" s="31"/>
      <c r="IW33" s="31"/>
    </row>
    <row r="34" s="92" customFormat="true" ht="15" hidden="false" customHeight="true" outlineLevel="0" collapsed="false">
      <c r="A34" s="31"/>
      <c r="B34" s="132"/>
      <c r="C34" s="120"/>
      <c r="D34" s="109"/>
      <c r="E34" s="121"/>
      <c r="F34" s="121"/>
      <c r="G34" s="121"/>
      <c r="H34" s="130"/>
      <c r="I34" s="130"/>
      <c r="J34" s="130"/>
      <c r="K34" s="130"/>
      <c r="L34" s="130"/>
      <c r="M34" s="130"/>
      <c r="N34" s="130"/>
      <c r="O34" s="113" t="n">
        <f aca="false">SUM(G34:N34)</f>
        <v>0</v>
      </c>
      <c r="P34" s="114" t="n">
        <f aca="false">+(G34+H34)*$B$3+(K34+L34)*$B$4+(M34+N34)*$F$4+(I34+J34)*$B$5</f>
        <v>0</v>
      </c>
      <c r="Q34" s="125" t="s">
        <v>108</v>
      </c>
      <c r="R34" s="71"/>
      <c r="S34" s="131"/>
      <c r="T34" s="93" t="n">
        <f aca="false">SUM(S30:S33)</f>
        <v>0</v>
      </c>
    </row>
    <row r="35" s="1" customFormat="true" ht="15" hidden="false" customHeight="false" outlineLevel="0" collapsed="false">
      <c r="A35" s="133" t="s">
        <v>109</v>
      </c>
      <c r="B35" s="119" t="s">
        <v>82</v>
      </c>
      <c r="C35" s="120" t="n">
        <v>5</v>
      </c>
      <c r="D35" s="109" t="n">
        <v>17.33</v>
      </c>
      <c r="E35" s="121" t="n">
        <v>1</v>
      </c>
      <c r="F35" s="121" t="n">
        <f aca="false">+E35*5</f>
        <v>5</v>
      </c>
      <c r="G35" s="121" t="n">
        <f aca="false">F35*D35</f>
        <v>86.65</v>
      </c>
      <c r="H35" s="127" t="n">
        <f aca="false">E35*-4</f>
        <v>-4</v>
      </c>
      <c r="I35" s="121"/>
      <c r="J35" s="121"/>
      <c r="K35" s="124"/>
      <c r="L35" s="124"/>
      <c r="M35" s="124"/>
      <c r="N35" s="121"/>
      <c r="O35" s="113" t="n">
        <f aca="false">SUM(G35:N35)</f>
        <v>82.65</v>
      </c>
      <c r="P35" s="114" t="n">
        <f aca="false">+(G35+H35)*$B$3+(K35+L35)*$B$4+(M35+N35)*$F$4+(I35+J35)*$B$5</f>
        <v>0</v>
      </c>
      <c r="Q35" s="115" t="n">
        <v>8.33173076923077</v>
      </c>
      <c r="R35" s="114" t="n">
        <f aca="false">+Q35*$F$3</f>
        <v>0</v>
      </c>
      <c r="S35" s="116" t="n">
        <f aca="false">+R35+P35</f>
        <v>0</v>
      </c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  <c r="IW35" s="92"/>
    </row>
    <row r="36" s="1" customFormat="true" ht="15" hidden="false" customHeight="false" outlineLevel="0" collapsed="false">
      <c r="A36" s="118" t="s">
        <v>110</v>
      </c>
      <c r="B36" s="119" t="s">
        <v>82</v>
      </c>
      <c r="C36" s="120" t="n">
        <v>5</v>
      </c>
      <c r="D36" s="120" t="n">
        <v>15.89</v>
      </c>
      <c r="E36" s="121" t="n">
        <v>2</v>
      </c>
      <c r="F36" s="121" t="n">
        <f aca="false">+E36*5</f>
        <v>10</v>
      </c>
      <c r="G36" s="121" t="n">
        <f aca="false">F36*D36</f>
        <v>158.9</v>
      </c>
      <c r="H36" s="127" t="n">
        <f aca="false">E36*-4</f>
        <v>-8</v>
      </c>
      <c r="I36" s="121"/>
      <c r="J36" s="121"/>
      <c r="K36" s="124"/>
      <c r="L36" s="124"/>
      <c r="M36" s="124"/>
      <c r="N36" s="121"/>
      <c r="O36" s="113" t="n">
        <f aca="false">SUM(G36:N36)</f>
        <v>150.9</v>
      </c>
      <c r="P36" s="114" t="n">
        <f aca="false">+(G36+H36)*$B$3+(K36+L36)*$B$4+(M36+N36)*$F$4+(I36+J36)*$B$5</f>
        <v>0</v>
      </c>
      <c r="Q36" s="115" t="n">
        <v>4</v>
      </c>
      <c r="R36" s="114" t="n">
        <f aca="false">+Q36*$F$3</f>
        <v>0</v>
      </c>
      <c r="S36" s="116" t="n">
        <f aca="false">+R36+P36</f>
        <v>0</v>
      </c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  <c r="IW36" s="92"/>
    </row>
    <row r="37" s="92" customFormat="true" ht="15" hidden="false" customHeight="false" outlineLevel="0" collapsed="false">
      <c r="A37" s="133" t="s">
        <v>111</v>
      </c>
      <c r="B37" s="119" t="s">
        <v>82</v>
      </c>
      <c r="C37" s="120" t="n">
        <v>5</v>
      </c>
      <c r="D37" s="120" t="n">
        <v>15.89</v>
      </c>
      <c r="E37" s="121" t="n">
        <v>1</v>
      </c>
      <c r="F37" s="121" t="n">
        <f aca="false">+C37*E37</f>
        <v>5</v>
      </c>
      <c r="G37" s="121" t="n">
        <f aca="false">F37*D37</f>
        <v>79.45</v>
      </c>
      <c r="H37" s="127" t="n">
        <f aca="false">E37*-4</f>
        <v>-4</v>
      </c>
      <c r="I37" s="121"/>
      <c r="J37" s="121"/>
      <c r="K37" s="124"/>
      <c r="L37" s="124"/>
      <c r="M37" s="124"/>
      <c r="N37" s="121"/>
      <c r="O37" s="113" t="n">
        <f aca="false">SUM(G37:N37)</f>
        <v>75.45</v>
      </c>
      <c r="P37" s="114" t="n">
        <f aca="false">+(G37+H37)*$B$3+(K37+L37)*$B$4+(M37+N37)*$F$4+(I37+J37)*$B$5</f>
        <v>0</v>
      </c>
      <c r="Q37" s="115" t="n">
        <v>6.33333333333333</v>
      </c>
      <c r="R37" s="114" t="n">
        <f aca="false">+Q37*$F$3</f>
        <v>0</v>
      </c>
      <c r="S37" s="116" t="n">
        <f aca="false">+R37+P37</f>
        <v>0</v>
      </c>
    </row>
    <row r="38" s="92" customFormat="true" ht="15" hidden="false" customHeight="false" outlineLevel="0" collapsed="false">
      <c r="A38" s="133" t="s">
        <v>112</v>
      </c>
      <c r="B38" s="119" t="s">
        <v>82</v>
      </c>
      <c r="C38" s="120" t="n">
        <v>5</v>
      </c>
      <c r="D38" s="120" t="n">
        <v>17.33</v>
      </c>
      <c r="E38" s="121" t="n">
        <v>1</v>
      </c>
      <c r="F38" s="121" t="n">
        <f aca="false">+C38*E38</f>
        <v>5</v>
      </c>
      <c r="G38" s="121" t="n">
        <f aca="false">F38*D38</f>
        <v>86.65</v>
      </c>
      <c r="H38" s="127" t="n">
        <f aca="false">E38*-4</f>
        <v>-4</v>
      </c>
      <c r="I38" s="121"/>
      <c r="J38" s="121"/>
      <c r="K38" s="124"/>
      <c r="L38" s="124"/>
      <c r="M38" s="124"/>
      <c r="N38" s="121"/>
      <c r="O38" s="113" t="n">
        <f aca="false">SUM(G38:N38)</f>
        <v>82.65</v>
      </c>
      <c r="P38" s="114" t="n">
        <f aca="false">+(G38+H38)*$B$3+(K38+L38)*$B$4+(M38+N38)*$F$4+(I38+J38)*$B$5</f>
        <v>0</v>
      </c>
      <c r="Q38" s="115" t="n">
        <v>7.99846153846154</v>
      </c>
      <c r="R38" s="114" t="n">
        <f aca="false">+Q38*$F$3</f>
        <v>0</v>
      </c>
      <c r="S38" s="116" t="n">
        <f aca="false">+R38+P38</f>
        <v>0</v>
      </c>
      <c r="T38" s="93"/>
    </row>
    <row r="39" s="1" customFormat="true" ht="15" hidden="false" customHeight="false" outlineLevel="0" collapsed="false">
      <c r="A39" s="133" t="s">
        <v>113</v>
      </c>
      <c r="B39" s="119" t="s">
        <v>82</v>
      </c>
      <c r="C39" s="120" t="n">
        <v>5</v>
      </c>
      <c r="D39" s="120" t="n">
        <v>15.89</v>
      </c>
      <c r="E39" s="121" t="n">
        <v>1.5</v>
      </c>
      <c r="F39" s="121" t="n">
        <f aca="false">+C39*E39</f>
        <v>7.5</v>
      </c>
      <c r="G39" s="121" t="n">
        <f aca="false">F39*D39</f>
        <v>119.175</v>
      </c>
      <c r="H39" s="127" t="n">
        <f aca="false">E39*-4</f>
        <v>-6</v>
      </c>
      <c r="I39" s="121"/>
      <c r="J39" s="121"/>
      <c r="K39" s="124"/>
      <c r="L39" s="124"/>
      <c r="M39" s="124"/>
      <c r="N39" s="121"/>
      <c r="O39" s="113" t="n">
        <f aca="false">SUM(G39:N39)</f>
        <v>113.175</v>
      </c>
      <c r="P39" s="114" t="n">
        <f aca="false">+(G39+H39)*$B$3+(K39+L39)*$B$4+(M39+N39)*$F$4+(I39+J39)*$B$5</f>
        <v>0</v>
      </c>
      <c r="Q39" s="122" t="n">
        <v>12</v>
      </c>
      <c r="R39" s="114" t="n">
        <f aca="false">+Q39*$F$3</f>
        <v>0</v>
      </c>
      <c r="S39" s="116" t="n">
        <f aca="false">+R39+P39</f>
        <v>0</v>
      </c>
      <c r="T39" s="93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  <c r="IW39" s="92"/>
    </row>
    <row r="40" s="92" customFormat="true" ht="15" hidden="false" customHeight="false" outlineLevel="0" collapsed="false">
      <c r="A40" s="133" t="s">
        <v>114</v>
      </c>
      <c r="B40" s="119"/>
      <c r="C40" s="120"/>
      <c r="D40" s="120"/>
      <c r="E40" s="121" t="n">
        <v>0</v>
      </c>
      <c r="F40" s="121" t="n">
        <f aca="false">+C40*E40</f>
        <v>0</v>
      </c>
      <c r="G40" s="121" t="n">
        <f aca="false">F40*D40</f>
        <v>0</v>
      </c>
      <c r="H40" s="127" t="n">
        <f aca="false">E40*-4</f>
        <v>0</v>
      </c>
      <c r="I40" s="121"/>
      <c r="J40" s="121"/>
      <c r="K40" s="124"/>
      <c r="L40" s="124"/>
      <c r="M40" s="124"/>
      <c r="N40" s="124"/>
      <c r="O40" s="113" t="n">
        <f aca="false">SUM(G40:N40)</f>
        <v>0</v>
      </c>
      <c r="P40" s="114" t="n">
        <f aca="false">+(G40+H40)*$B$3+(K40+L40)*$B$4+(M40+N40)*$F$4+(I40+J40)*$B$5</f>
        <v>0</v>
      </c>
      <c r="Q40" s="115" t="n">
        <v>0</v>
      </c>
      <c r="R40" s="114" t="n">
        <f aca="false">+Q40*$F$3</f>
        <v>0</v>
      </c>
      <c r="S40" s="116" t="n">
        <f aca="false">+R40+P40</f>
        <v>0</v>
      </c>
    </row>
    <row r="41" s="92" customFormat="true" ht="15" hidden="false" customHeight="false" outlineLevel="0" collapsed="false">
      <c r="A41" s="133" t="s">
        <v>115</v>
      </c>
      <c r="B41" s="119" t="s">
        <v>82</v>
      </c>
      <c r="C41" s="120" t="n">
        <v>5</v>
      </c>
      <c r="D41" s="120" t="n">
        <v>15.89</v>
      </c>
      <c r="E41" s="121" t="n">
        <v>1.6</v>
      </c>
      <c r="F41" s="121" t="n">
        <f aca="false">+C41*E41</f>
        <v>8</v>
      </c>
      <c r="G41" s="121" t="n">
        <f aca="false">F41*D41</f>
        <v>127.12</v>
      </c>
      <c r="H41" s="127" t="n">
        <f aca="false">E41*-4</f>
        <v>-6.4</v>
      </c>
      <c r="I41" s="121"/>
      <c r="J41" s="121"/>
      <c r="K41" s="124"/>
      <c r="L41" s="124"/>
      <c r="M41" s="124"/>
      <c r="N41" s="124"/>
      <c r="O41" s="113" t="n">
        <f aca="false">SUM(G41:N41)</f>
        <v>120.72</v>
      </c>
      <c r="P41" s="114" t="n">
        <f aca="false">+(G41+H41)*$B$3+(K41+L41)*$B$4+(M41+N41)*$F$4+(I41+J41)*$B$5</f>
        <v>0</v>
      </c>
      <c r="Q41" s="115" t="n">
        <v>4.66666666666667</v>
      </c>
      <c r="R41" s="114" t="n">
        <f aca="false">+Q41*$F$3</f>
        <v>0</v>
      </c>
      <c r="S41" s="116" t="n">
        <f aca="false">+R41+P41</f>
        <v>0</v>
      </c>
    </row>
    <row r="42" s="92" customFormat="true" ht="15" hidden="false" customHeight="false" outlineLevel="0" collapsed="false">
      <c r="A42" s="133" t="s">
        <v>116</v>
      </c>
      <c r="B42" s="119" t="s">
        <v>82</v>
      </c>
      <c r="C42" s="120"/>
      <c r="D42" s="120"/>
      <c r="E42" s="121" t="n">
        <v>0</v>
      </c>
      <c r="F42" s="121" t="n">
        <f aca="false">+C42*E42</f>
        <v>0</v>
      </c>
      <c r="G42" s="121" t="n">
        <f aca="false">F42*D42</f>
        <v>0</v>
      </c>
      <c r="H42" s="127" t="n">
        <f aca="false">E42*-4</f>
        <v>0</v>
      </c>
      <c r="I42" s="121"/>
      <c r="J42" s="121"/>
      <c r="K42" s="124"/>
      <c r="L42" s="124"/>
      <c r="M42" s="124"/>
      <c r="N42" s="124"/>
      <c r="O42" s="113" t="n">
        <f aca="false">SUM(G42:N42)</f>
        <v>0</v>
      </c>
      <c r="P42" s="114" t="n">
        <f aca="false">+(G42+H42)*$B$3+(K42+L42)*$B$4+(M42+N42)*$F$4+(I42+J42)*$B$5</f>
        <v>0</v>
      </c>
      <c r="Q42" s="122" t="n">
        <v>0</v>
      </c>
      <c r="R42" s="114" t="n">
        <f aca="false">+Q42*$F$3</f>
        <v>0</v>
      </c>
      <c r="S42" s="116" t="n">
        <f aca="false">+R42+P42</f>
        <v>0</v>
      </c>
      <c r="T42" s="93"/>
    </row>
    <row r="43" customFormat="false" ht="15" hidden="false" customHeight="false" outlineLevel="0" collapsed="false">
      <c r="A43" s="133" t="s">
        <v>117</v>
      </c>
      <c r="B43" s="119" t="s">
        <v>82</v>
      </c>
      <c r="C43" s="120" t="n">
        <v>5</v>
      </c>
      <c r="D43" s="120" t="n">
        <v>15.89</v>
      </c>
      <c r="E43" s="121" t="n">
        <v>2</v>
      </c>
      <c r="F43" s="121" t="n">
        <f aca="false">+C43*E43</f>
        <v>10</v>
      </c>
      <c r="G43" s="121" t="n">
        <f aca="false">F43*D43</f>
        <v>158.9</v>
      </c>
      <c r="H43" s="127" t="n">
        <f aca="false">E43*-4</f>
        <v>-8</v>
      </c>
      <c r="I43" s="121"/>
      <c r="J43" s="121"/>
      <c r="K43" s="124"/>
      <c r="L43" s="124"/>
      <c r="M43" s="124"/>
      <c r="N43" s="121"/>
      <c r="O43" s="113" t="n">
        <f aca="false">SUM(G43:N43)</f>
        <v>150.9</v>
      </c>
      <c r="P43" s="114" t="n">
        <f aca="false">+(G43+H43)*$B$3+(K43+L43)*$B$4+(M43+N43)*$F$4+(I43+J43)*$B$5</f>
        <v>0</v>
      </c>
      <c r="Q43" s="115" t="n">
        <v>13.3333333333333</v>
      </c>
      <c r="R43" s="114" t="n">
        <f aca="false">+Q43*$F$3</f>
        <v>0</v>
      </c>
      <c r="S43" s="116" t="n">
        <f aca="false">+R43+P43</f>
        <v>0</v>
      </c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  <c r="CI43" s="92"/>
      <c r="CJ43" s="92"/>
      <c r="CK43" s="92"/>
      <c r="CL43" s="92"/>
      <c r="CM43" s="92"/>
      <c r="CN43" s="92"/>
      <c r="CO43" s="92"/>
      <c r="CP43" s="92"/>
      <c r="CQ43" s="92"/>
      <c r="CR43" s="92"/>
      <c r="CS43" s="92"/>
      <c r="CT43" s="92"/>
      <c r="CU43" s="92"/>
      <c r="CV43" s="92"/>
      <c r="CW43" s="92"/>
      <c r="CX43" s="92"/>
      <c r="CY43" s="92"/>
      <c r="CZ43" s="92"/>
      <c r="DA43" s="92"/>
      <c r="DB43" s="92"/>
      <c r="DC43" s="92"/>
      <c r="DD43" s="92"/>
      <c r="DE43" s="92"/>
      <c r="DF43" s="92"/>
      <c r="DG43" s="92"/>
      <c r="DH43" s="92"/>
      <c r="DI43" s="92"/>
      <c r="DJ43" s="92"/>
      <c r="DK43" s="92"/>
      <c r="DL43" s="92"/>
      <c r="DM43" s="92"/>
      <c r="DN43" s="92"/>
      <c r="DO43" s="92"/>
      <c r="DP43" s="92"/>
      <c r="DQ43" s="92"/>
      <c r="DR43" s="92"/>
      <c r="DS43" s="92"/>
      <c r="DT43" s="92"/>
      <c r="DU43" s="92"/>
      <c r="DV43" s="92"/>
      <c r="DW43" s="92"/>
      <c r="DX43" s="92"/>
      <c r="DY43" s="92"/>
      <c r="DZ43" s="92"/>
      <c r="EA43" s="92"/>
      <c r="EB43" s="92"/>
      <c r="EC43" s="92"/>
      <c r="ED43" s="92"/>
      <c r="EE43" s="92"/>
      <c r="EF43" s="92"/>
      <c r="EG43" s="92"/>
      <c r="EH43" s="92"/>
      <c r="EI43" s="92"/>
      <c r="EJ43" s="92"/>
      <c r="EK43" s="92"/>
      <c r="EL43" s="92"/>
      <c r="EM43" s="92"/>
      <c r="EN43" s="92"/>
      <c r="EO43" s="92"/>
      <c r="EP43" s="92"/>
      <c r="EQ43" s="92"/>
      <c r="ER43" s="92"/>
      <c r="ES43" s="92"/>
      <c r="ET43" s="92"/>
      <c r="EU43" s="92"/>
      <c r="EV43" s="92"/>
      <c r="EW43" s="92"/>
      <c r="EX43" s="92"/>
      <c r="EY43" s="92"/>
      <c r="EZ43" s="92"/>
      <c r="FA43" s="92"/>
      <c r="FB43" s="92"/>
      <c r="FC43" s="92"/>
      <c r="FD43" s="92"/>
      <c r="FE43" s="92"/>
      <c r="FF43" s="92"/>
      <c r="FG43" s="92"/>
      <c r="FH43" s="92"/>
      <c r="FI43" s="92"/>
      <c r="FJ43" s="92"/>
      <c r="FK43" s="92"/>
      <c r="FL43" s="92"/>
      <c r="FM43" s="92"/>
      <c r="FN43" s="92"/>
      <c r="FO43" s="92"/>
      <c r="FP43" s="92"/>
      <c r="FQ43" s="92"/>
      <c r="FR43" s="92"/>
      <c r="FS43" s="92"/>
      <c r="FT43" s="92"/>
      <c r="FU43" s="92"/>
      <c r="FV43" s="92"/>
      <c r="FW43" s="92"/>
      <c r="FX43" s="92"/>
      <c r="FY43" s="92"/>
      <c r="FZ43" s="92"/>
      <c r="GA43" s="92"/>
      <c r="GB43" s="92"/>
      <c r="GC43" s="92"/>
      <c r="GD43" s="92"/>
      <c r="GE43" s="92"/>
      <c r="GF43" s="92"/>
      <c r="GG43" s="92"/>
      <c r="GH43" s="92"/>
      <c r="GI43" s="92"/>
      <c r="GJ43" s="92"/>
      <c r="GK43" s="92"/>
      <c r="GL43" s="92"/>
      <c r="GM43" s="92"/>
      <c r="GN43" s="92"/>
      <c r="GO43" s="92"/>
      <c r="GP43" s="92"/>
      <c r="GQ43" s="92"/>
      <c r="GR43" s="92"/>
      <c r="GS43" s="92"/>
      <c r="GT43" s="92"/>
      <c r="GU43" s="92"/>
      <c r="GV43" s="92"/>
      <c r="GW43" s="92"/>
      <c r="GX43" s="92"/>
      <c r="GY43" s="92"/>
      <c r="GZ43" s="92"/>
      <c r="HA43" s="92"/>
      <c r="HB43" s="92"/>
      <c r="HC43" s="92"/>
      <c r="HD43" s="92"/>
      <c r="HE43" s="92"/>
      <c r="HF43" s="92"/>
      <c r="HG43" s="92"/>
      <c r="HH43" s="92"/>
      <c r="HI43" s="92"/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92"/>
      <c r="HV43" s="92"/>
      <c r="HW43" s="92"/>
      <c r="HX43" s="92"/>
      <c r="HY43" s="92"/>
      <c r="HZ43" s="92"/>
      <c r="IA43" s="92"/>
      <c r="IB43" s="92"/>
      <c r="IC43" s="92"/>
      <c r="ID43" s="92"/>
      <c r="IE43" s="92"/>
      <c r="IF43" s="92"/>
      <c r="IG43" s="92"/>
      <c r="IH43" s="92"/>
      <c r="II43" s="92"/>
      <c r="IJ43" s="92"/>
      <c r="IK43" s="92"/>
      <c r="IL43" s="92"/>
      <c r="IM43" s="92"/>
      <c r="IN43" s="92"/>
      <c r="IO43" s="92"/>
      <c r="IP43" s="92"/>
      <c r="IQ43" s="92"/>
      <c r="IR43" s="92"/>
      <c r="IS43" s="92"/>
      <c r="IT43" s="92"/>
      <c r="IU43" s="92"/>
      <c r="IV43" s="92"/>
      <c r="IW43" s="92"/>
    </row>
    <row r="44" s="1" customFormat="true" ht="15" hidden="false" customHeight="false" outlineLevel="0" collapsed="false">
      <c r="A44" s="133" t="s">
        <v>118</v>
      </c>
      <c r="B44" s="119" t="s">
        <v>82</v>
      </c>
      <c r="C44" s="120"/>
      <c r="D44" s="120"/>
      <c r="E44" s="121"/>
      <c r="F44" s="121"/>
      <c r="G44" s="121"/>
      <c r="H44" s="121"/>
      <c r="I44" s="121"/>
      <c r="J44" s="121"/>
      <c r="K44" s="124"/>
      <c r="L44" s="124"/>
      <c r="M44" s="124"/>
      <c r="N44" s="121"/>
      <c r="O44" s="113" t="n">
        <f aca="false">SUM(G44:N44)</f>
        <v>0</v>
      </c>
      <c r="P44" s="114" t="n">
        <f aca="false">+(G44+H44)*$B$3+(K44+L44)*$B$4+(M44+N44)*$F$4+(I44+J44)*$B$5</f>
        <v>0</v>
      </c>
      <c r="Q44" s="115"/>
      <c r="R44" s="114" t="n">
        <f aca="false">+Q44*$F$3</f>
        <v>0</v>
      </c>
      <c r="S44" s="116" t="n">
        <f aca="false">+R44+P44</f>
        <v>0</v>
      </c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2"/>
      <c r="CM44" s="92"/>
      <c r="CN44" s="92"/>
      <c r="CO44" s="92"/>
      <c r="CP44" s="92"/>
      <c r="CQ44" s="92"/>
      <c r="CR44" s="92"/>
      <c r="CS44" s="92"/>
      <c r="CT44" s="92"/>
      <c r="CU44" s="92"/>
      <c r="CV44" s="92"/>
      <c r="CW44" s="92"/>
      <c r="CX44" s="92"/>
      <c r="CY44" s="92"/>
      <c r="CZ44" s="92"/>
      <c r="DA44" s="92"/>
      <c r="DB44" s="92"/>
      <c r="DC44" s="92"/>
      <c r="DD44" s="92"/>
      <c r="DE44" s="92"/>
      <c r="DF44" s="92"/>
      <c r="DG44" s="92"/>
      <c r="DH44" s="92"/>
      <c r="DI44" s="92"/>
      <c r="DJ44" s="92"/>
      <c r="DK44" s="92"/>
      <c r="DL44" s="92"/>
      <c r="DM44" s="92"/>
      <c r="DN44" s="92"/>
      <c r="DO44" s="92"/>
      <c r="DP44" s="92"/>
      <c r="DQ44" s="92"/>
      <c r="DR44" s="92"/>
      <c r="DS44" s="92"/>
      <c r="DT44" s="92"/>
      <c r="DU44" s="92"/>
      <c r="DV44" s="92"/>
      <c r="DW44" s="92"/>
      <c r="DX44" s="92"/>
      <c r="DY44" s="92"/>
      <c r="DZ44" s="92"/>
      <c r="EA44" s="92"/>
      <c r="EB44" s="92"/>
      <c r="EC44" s="92"/>
      <c r="ED44" s="92"/>
      <c r="EE44" s="92"/>
      <c r="EF44" s="92"/>
      <c r="EG44" s="92"/>
      <c r="EH44" s="92"/>
      <c r="EI44" s="92"/>
      <c r="EJ44" s="92"/>
      <c r="EK44" s="92"/>
      <c r="EL44" s="92"/>
      <c r="EM44" s="92"/>
      <c r="EN44" s="92"/>
      <c r="EO44" s="92"/>
      <c r="EP44" s="92"/>
      <c r="EQ44" s="92"/>
      <c r="ER44" s="92"/>
      <c r="ES44" s="92"/>
      <c r="ET44" s="92"/>
      <c r="EU44" s="92"/>
      <c r="EV44" s="92"/>
      <c r="EW44" s="92"/>
      <c r="EX44" s="92"/>
      <c r="EY44" s="92"/>
      <c r="EZ44" s="92"/>
      <c r="FA44" s="92"/>
      <c r="FB44" s="92"/>
      <c r="FC44" s="92"/>
      <c r="FD44" s="92"/>
      <c r="FE44" s="92"/>
      <c r="FF44" s="92"/>
      <c r="FG44" s="92"/>
      <c r="FH44" s="92"/>
      <c r="FI44" s="92"/>
      <c r="FJ44" s="92"/>
      <c r="FK44" s="92"/>
      <c r="FL44" s="92"/>
      <c r="FM44" s="92"/>
      <c r="FN44" s="92"/>
      <c r="FO44" s="92"/>
      <c r="FP44" s="92"/>
      <c r="FQ44" s="92"/>
      <c r="FR44" s="92"/>
      <c r="FS44" s="92"/>
      <c r="FT44" s="92"/>
      <c r="FU44" s="92"/>
      <c r="FV44" s="92"/>
      <c r="FW44" s="92"/>
      <c r="FX44" s="92"/>
      <c r="FY44" s="92"/>
      <c r="FZ44" s="92"/>
      <c r="GA44" s="92"/>
      <c r="GB44" s="92"/>
      <c r="GC44" s="92"/>
      <c r="GD44" s="92"/>
      <c r="GE44" s="92"/>
      <c r="GF44" s="92"/>
      <c r="GG44" s="92"/>
      <c r="GH44" s="92"/>
      <c r="GI44" s="92"/>
      <c r="GJ44" s="92"/>
      <c r="GK44" s="92"/>
      <c r="GL44" s="92"/>
      <c r="GM44" s="92"/>
      <c r="GN44" s="92"/>
      <c r="GO44" s="92"/>
      <c r="GP44" s="92"/>
      <c r="GQ44" s="92"/>
      <c r="GR44" s="92"/>
      <c r="GS44" s="92"/>
      <c r="GT44" s="92"/>
      <c r="GU44" s="92"/>
      <c r="GV44" s="92"/>
      <c r="GW44" s="92"/>
      <c r="GX44" s="92"/>
      <c r="GY44" s="92"/>
      <c r="GZ44" s="92"/>
      <c r="HA44" s="92"/>
      <c r="HB44" s="92"/>
      <c r="HC44" s="92"/>
      <c r="HD44" s="92"/>
      <c r="HE44" s="92"/>
      <c r="HF44" s="92"/>
      <c r="HG44" s="92"/>
      <c r="HH44" s="92"/>
      <c r="HI44" s="92"/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92"/>
      <c r="HV44" s="92"/>
      <c r="HW44" s="92"/>
      <c r="HX44" s="92"/>
      <c r="HY44" s="92"/>
      <c r="HZ44" s="92"/>
      <c r="IA44" s="92"/>
      <c r="IB44" s="92"/>
      <c r="IC44" s="92"/>
      <c r="ID44" s="92"/>
      <c r="IE44" s="92"/>
      <c r="IF44" s="92"/>
      <c r="IG44" s="92"/>
      <c r="IH44" s="92"/>
      <c r="II44" s="92"/>
      <c r="IJ44" s="92"/>
      <c r="IK44" s="92"/>
      <c r="IL44" s="92"/>
      <c r="IM44" s="92"/>
      <c r="IN44" s="92"/>
      <c r="IO44" s="92"/>
      <c r="IP44" s="92"/>
      <c r="IQ44" s="92"/>
      <c r="IR44" s="92"/>
      <c r="IS44" s="92"/>
      <c r="IT44" s="92"/>
      <c r="IU44" s="92"/>
      <c r="IV44" s="92"/>
      <c r="IW44" s="92"/>
    </row>
    <row r="45" s="92" customFormat="true" ht="15" hidden="false" customHeight="true" outlineLevel="0" collapsed="false">
      <c r="A45" s="134"/>
      <c r="B45" s="132"/>
      <c r="C45" s="120"/>
      <c r="D45" s="120"/>
      <c r="E45" s="121"/>
      <c r="F45" s="121"/>
      <c r="G45" s="121"/>
      <c r="H45" s="127" t="n">
        <f aca="false">E45*-4</f>
        <v>0</v>
      </c>
      <c r="I45" s="130"/>
      <c r="J45" s="130"/>
      <c r="K45" s="130"/>
      <c r="L45" s="124"/>
      <c r="M45" s="130"/>
      <c r="N45" s="130"/>
      <c r="O45" s="113" t="n">
        <f aca="false">SUM(G45:N45)</f>
        <v>0</v>
      </c>
      <c r="P45" s="114" t="n">
        <f aca="false">+(G45+H45)*$B$3+(K45+L45)*$B$4+(M45+N45)*$F$4+(I45+J45)*$B$5</f>
        <v>0</v>
      </c>
      <c r="Q45" s="125" t="s">
        <v>119</v>
      </c>
      <c r="R45" s="71"/>
      <c r="S45" s="131"/>
      <c r="T45" s="93" t="n">
        <f aca="false">SUM(S35:S44)</f>
        <v>0</v>
      </c>
    </row>
    <row r="46" s="1" customFormat="true" ht="15" hidden="false" customHeight="false" outlineLevel="0" collapsed="false">
      <c r="A46" s="133" t="s">
        <v>120</v>
      </c>
      <c r="B46" s="119" t="s">
        <v>82</v>
      </c>
      <c r="C46" s="120" t="n">
        <v>5</v>
      </c>
      <c r="D46" s="120" t="n">
        <v>16</v>
      </c>
      <c r="E46" s="135" t="n">
        <v>1</v>
      </c>
      <c r="F46" s="121" t="n">
        <f aca="false">+C46*E46</f>
        <v>5</v>
      </c>
      <c r="G46" s="121" t="n">
        <f aca="false">F46*D46</f>
        <v>80</v>
      </c>
      <c r="H46" s="127" t="n">
        <f aca="false">E46*-4</f>
        <v>-4</v>
      </c>
      <c r="I46" s="121"/>
      <c r="J46" s="121"/>
      <c r="K46" s="124"/>
      <c r="L46" s="124"/>
      <c r="M46" s="124"/>
      <c r="N46" s="121"/>
      <c r="O46" s="113" t="n">
        <f aca="false">SUM(G46:N46)</f>
        <v>76</v>
      </c>
      <c r="P46" s="114" t="n">
        <f aca="false">+(G46+H46)*$B$3+(K46+L46)*$B$4+(M46+N46)*$F$4+(I46+J46)*$B$5</f>
        <v>0</v>
      </c>
      <c r="Q46" s="115" t="n">
        <v>7.33333333333333</v>
      </c>
      <c r="R46" s="114" t="n">
        <f aca="false">+Q46*$F$3</f>
        <v>0</v>
      </c>
      <c r="S46" s="116" t="n">
        <f aca="false">+R46+P46</f>
        <v>0</v>
      </c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  <c r="CI46" s="92"/>
      <c r="CJ46" s="92"/>
      <c r="CK46" s="92"/>
      <c r="CL46" s="92"/>
      <c r="CM46" s="92"/>
      <c r="CN46" s="92"/>
      <c r="CO46" s="92"/>
      <c r="CP46" s="92"/>
      <c r="CQ46" s="92"/>
      <c r="CR46" s="92"/>
      <c r="CS46" s="92"/>
      <c r="CT46" s="92"/>
      <c r="CU46" s="92"/>
      <c r="CV46" s="92"/>
      <c r="CW46" s="92"/>
      <c r="CX46" s="92"/>
      <c r="CY46" s="92"/>
      <c r="CZ46" s="92"/>
      <c r="DA46" s="92"/>
      <c r="DB46" s="92"/>
      <c r="DC46" s="92"/>
      <c r="DD46" s="92"/>
      <c r="DE46" s="92"/>
      <c r="DF46" s="92"/>
      <c r="DG46" s="92"/>
      <c r="DH46" s="92"/>
      <c r="DI46" s="92"/>
      <c r="DJ46" s="92"/>
      <c r="DK46" s="92"/>
      <c r="DL46" s="92"/>
      <c r="DM46" s="92"/>
      <c r="DN46" s="92"/>
      <c r="DO46" s="92"/>
      <c r="DP46" s="92"/>
      <c r="DQ46" s="92"/>
      <c r="DR46" s="92"/>
      <c r="DS46" s="92"/>
      <c r="DT46" s="92"/>
      <c r="DU46" s="92"/>
      <c r="DV46" s="92"/>
      <c r="DW46" s="92"/>
      <c r="DX46" s="92"/>
      <c r="DY46" s="92"/>
      <c r="DZ46" s="92"/>
      <c r="EA46" s="92"/>
      <c r="EB46" s="92"/>
      <c r="EC46" s="92"/>
      <c r="ED46" s="92"/>
      <c r="EE46" s="92"/>
      <c r="EF46" s="92"/>
      <c r="EG46" s="92"/>
      <c r="EH46" s="92"/>
      <c r="EI46" s="92"/>
      <c r="EJ46" s="92"/>
      <c r="EK46" s="92"/>
      <c r="EL46" s="92"/>
      <c r="EM46" s="92"/>
      <c r="EN46" s="92"/>
      <c r="EO46" s="92"/>
      <c r="EP46" s="92"/>
      <c r="EQ46" s="92"/>
      <c r="ER46" s="92"/>
      <c r="ES46" s="92"/>
      <c r="ET46" s="92"/>
      <c r="EU46" s="92"/>
      <c r="EV46" s="92"/>
      <c r="EW46" s="92"/>
      <c r="EX46" s="92"/>
      <c r="EY46" s="92"/>
      <c r="EZ46" s="92"/>
      <c r="FA46" s="92"/>
      <c r="FB46" s="92"/>
      <c r="FC46" s="92"/>
      <c r="FD46" s="92"/>
      <c r="FE46" s="92"/>
      <c r="FF46" s="92"/>
      <c r="FG46" s="92"/>
      <c r="FH46" s="92"/>
      <c r="FI46" s="92"/>
      <c r="FJ46" s="92"/>
      <c r="FK46" s="92"/>
      <c r="FL46" s="92"/>
      <c r="FM46" s="92"/>
      <c r="FN46" s="92"/>
      <c r="FO46" s="92"/>
      <c r="FP46" s="92"/>
      <c r="FQ46" s="92"/>
      <c r="FR46" s="92"/>
      <c r="FS46" s="92"/>
      <c r="FT46" s="92"/>
      <c r="FU46" s="92"/>
      <c r="FV46" s="92"/>
      <c r="FW46" s="92"/>
      <c r="FX46" s="92"/>
      <c r="FY46" s="92"/>
      <c r="FZ46" s="92"/>
      <c r="GA46" s="92"/>
      <c r="GB46" s="92"/>
      <c r="GC46" s="92"/>
      <c r="GD46" s="92"/>
      <c r="GE46" s="92"/>
      <c r="GF46" s="92"/>
      <c r="GG46" s="92"/>
      <c r="GH46" s="92"/>
      <c r="GI46" s="92"/>
      <c r="GJ46" s="92"/>
      <c r="GK46" s="92"/>
      <c r="GL46" s="92"/>
      <c r="GM46" s="92"/>
      <c r="GN46" s="92"/>
      <c r="GO46" s="92"/>
      <c r="GP46" s="92"/>
      <c r="GQ46" s="92"/>
      <c r="GR46" s="92"/>
      <c r="GS46" s="92"/>
      <c r="GT46" s="92"/>
      <c r="GU46" s="92"/>
      <c r="GV46" s="92"/>
      <c r="GW46" s="92"/>
      <c r="GX46" s="92"/>
      <c r="GY46" s="92"/>
      <c r="GZ46" s="92"/>
      <c r="HA46" s="92"/>
      <c r="HB46" s="92"/>
      <c r="HC46" s="92"/>
      <c r="HD46" s="92"/>
      <c r="HE46" s="92"/>
      <c r="HF46" s="92"/>
      <c r="HG46" s="92"/>
      <c r="HH46" s="92"/>
      <c r="HI46" s="92"/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92"/>
      <c r="HV46" s="92"/>
      <c r="HW46" s="92"/>
      <c r="HX46" s="92"/>
      <c r="HY46" s="92"/>
      <c r="HZ46" s="92"/>
      <c r="IA46" s="92"/>
      <c r="IB46" s="92"/>
      <c r="IC46" s="92"/>
      <c r="ID46" s="92"/>
      <c r="IE46" s="92"/>
      <c r="IF46" s="92"/>
      <c r="IG46" s="92"/>
      <c r="IH46" s="92"/>
      <c r="II46" s="92"/>
      <c r="IJ46" s="92"/>
      <c r="IK46" s="92"/>
      <c r="IL46" s="92"/>
      <c r="IM46" s="92"/>
      <c r="IN46" s="92"/>
      <c r="IO46" s="92"/>
      <c r="IP46" s="92"/>
      <c r="IQ46" s="92"/>
      <c r="IR46" s="92"/>
      <c r="IS46" s="92"/>
      <c r="IT46" s="92"/>
      <c r="IU46" s="92"/>
      <c r="IV46" s="92"/>
      <c r="IW46" s="92"/>
    </row>
    <row r="47" s="92" customFormat="true" ht="15" hidden="false" customHeight="false" outlineLevel="0" collapsed="false">
      <c r="A47" s="133" t="s">
        <v>121</v>
      </c>
      <c r="B47" s="119" t="s">
        <v>82</v>
      </c>
      <c r="C47" s="120" t="n">
        <v>5</v>
      </c>
      <c r="D47" s="124" t="n">
        <v>15.89</v>
      </c>
      <c r="E47" s="121" t="n">
        <v>2</v>
      </c>
      <c r="F47" s="121" t="n">
        <f aca="false">+C47*E47</f>
        <v>10</v>
      </c>
      <c r="G47" s="121" t="n">
        <f aca="false">F47*D47</f>
        <v>158.9</v>
      </c>
      <c r="H47" s="127" t="n">
        <f aca="false">E47*-4</f>
        <v>-8</v>
      </c>
      <c r="I47" s="121"/>
      <c r="J47" s="121"/>
      <c r="K47" s="124"/>
      <c r="L47" s="124"/>
      <c r="M47" s="124"/>
      <c r="N47" s="121"/>
      <c r="O47" s="113" t="n">
        <f aca="false">SUM(G47:N47)</f>
        <v>150.9</v>
      </c>
      <c r="P47" s="114" t="n">
        <f aca="false">+(G47+H47)*$B$3+(K47+L47)*$B$4+(M47+N47)*$F$4+(I47+J47)*$B$5</f>
        <v>0</v>
      </c>
      <c r="Q47" s="115" t="n">
        <v>25.6666666666667</v>
      </c>
      <c r="R47" s="114" t="n">
        <f aca="false">+Q47*$F$3</f>
        <v>0</v>
      </c>
      <c r="S47" s="116" t="n">
        <f aca="false">+R47+P47</f>
        <v>0</v>
      </c>
    </row>
    <row r="48" customFormat="false" ht="15" hidden="false" customHeight="true" outlineLevel="0" collapsed="false">
      <c r="A48" s="134"/>
      <c r="B48" s="132"/>
      <c r="C48" s="120"/>
      <c r="D48" s="124"/>
      <c r="E48" s="121"/>
      <c r="F48" s="121"/>
      <c r="G48" s="121"/>
      <c r="H48" s="127" t="n">
        <f aca="false">E48*-4</f>
        <v>0</v>
      </c>
      <c r="I48" s="130"/>
      <c r="J48" s="130"/>
      <c r="K48" s="130"/>
      <c r="L48" s="124"/>
      <c r="M48" s="130"/>
      <c r="N48" s="130"/>
      <c r="O48" s="113" t="n">
        <f aca="false">SUM(G48:N48)</f>
        <v>0</v>
      </c>
      <c r="P48" s="114" t="n">
        <f aca="false">+(G48+H48)*$B$3+(K48+L48)*$B$4+(M48+N48)*$F$4+(I48+J48)*$B$5</f>
        <v>0</v>
      </c>
      <c r="Q48" s="125" t="s">
        <v>122</v>
      </c>
      <c r="R48" s="71"/>
      <c r="S48" s="131"/>
      <c r="T48" s="93" t="n">
        <f aca="false">SUM(S46:S47)</f>
        <v>0</v>
      </c>
    </row>
    <row r="49" s="1" customFormat="true" ht="15" hidden="false" customHeight="false" outlineLevel="0" collapsed="false">
      <c r="A49" s="118" t="s">
        <v>123</v>
      </c>
      <c r="B49" s="119" t="s">
        <v>82</v>
      </c>
      <c r="C49" s="120" t="n">
        <v>5</v>
      </c>
      <c r="D49" s="124" t="n">
        <v>15.89</v>
      </c>
      <c r="E49" s="121" t="n">
        <v>2</v>
      </c>
      <c r="F49" s="121" t="n">
        <f aca="false">+C49*E49</f>
        <v>10</v>
      </c>
      <c r="G49" s="121" t="n">
        <f aca="false">F49*D49</f>
        <v>158.9</v>
      </c>
      <c r="H49" s="127" t="n">
        <f aca="false">E49*-4</f>
        <v>-8</v>
      </c>
      <c r="I49" s="121"/>
      <c r="J49" s="121"/>
      <c r="K49" s="124"/>
      <c r="L49" s="124"/>
      <c r="M49" s="124"/>
      <c r="N49" s="121"/>
      <c r="O49" s="113" t="n">
        <f aca="false">SUM(G49:N49)</f>
        <v>150.9</v>
      </c>
      <c r="P49" s="114" t="n">
        <f aca="false">+(G49+H49)*$B$3+(K49+L49)*$B$4+(M49+N49)*$F$4+(I49+J49)*$B$5</f>
        <v>0</v>
      </c>
      <c r="Q49" s="115" t="n">
        <v>14.6666666666667</v>
      </c>
      <c r="R49" s="114" t="n">
        <f aca="false">+Q49*$F$3</f>
        <v>0</v>
      </c>
      <c r="S49" s="116" t="n">
        <f aca="false">+R49+P49</f>
        <v>0</v>
      </c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92"/>
      <c r="CJ49" s="92"/>
      <c r="CK49" s="92"/>
      <c r="CL49" s="92"/>
      <c r="CM49" s="92"/>
      <c r="CN49" s="92"/>
      <c r="CO49" s="92"/>
      <c r="CP49" s="92"/>
      <c r="CQ49" s="92"/>
      <c r="CR49" s="92"/>
      <c r="CS49" s="92"/>
      <c r="CT49" s="92"/>
      <c r="CU49" s="92"/>
      <c r="CV49" s="92"/>
      <c r="CW49" s="92"/>
      <c r="CX49" s="92"/>
      <c r="CY49" s="92"/>
      <c r="CZ49" s="92"/>
      <c r="DA49" s="92"/>
      <c r="DB49" s="92"/>
      <c r="DC49" s="92"/>
      <c r="DD49" s="92"/>
      <c r="DE49" s="92"/>
      <c r="DF49" s="92"/>
      <c r="DG49" s="92"/>
      <c r="DH49" s="92"/>
      <c r="DI49" s="92"/>
      <c r="DJ49" s="92"/>
      <c r="DK49" s="92"/>
      <c r="DL49" s="92"/>
      <c r="DM49" s="92"/>
      <c r="DN49" s="92"/>
      <c r="DO49" s="92"/>
      <c r="DP49" s="92"/>
      <c r="DQ49" s="92"/>
      <c r="DR49" s="92"/>
      <c r="DS49" s="92"/>
      <c r="DT49" s="92"/>
      <c r="DU49" s="92"/>
      <c r="DV49" s="92"/>
      <c r="DW49" s="92"/>
      <c r="DX49" s="92"/>
      <c r="DY49" s="92"/>
      <c r="DZ49" s="92"/>
      <c r="EA49" s="92"/>
      <c r="EB49" s="92"/>
      <c r="EC49" s="92"/>
      <c r="ED49" s="92"/>
      <c r="EE49" s="92"/>
      <c r="EF49" s="92"/>
      <c r="EG49" s="92"/>
      <c r="EH49" s="92"/>
      <c r="EI49" s="92"/>
      <c r="EJ49" s="92"/>
      <c r="EK49" s="92"/>
      <c r="EL49" s="92"/>
      <c r="EM49" s="92"/>
      <c r="EN49" s="92"/>
      <c r="EO49" s="92"/>
      <c r="EP49" s="92"/>
      <c r="EQ49" s="92"/>
      <c r="ER49" s="92"/>
      <c r="ES49" s="92"/>
      <c r="ET49" s="92"/>
      <c r="EU49" s="92"/>
      <c r="EV49" s="92"/>
      <c r="EW49" s="92"/>
      <c r="EX49" s="92"/>
      <c r="EY49" s="92"/>
      <c r="EZ49" s="92"/>
      <c r="FA49" s="92"/>
      <c r="FB49" s="92"/>
      <c r="FC49" s="92"/>
      <c r="FD49" s="92"/>
      <c r="FE49" s="92"/>
      <c r="FF49" s="92"/>
      <c r="FG49" s="92"/>
      <c r="FH49" s="92"/>
      <c r="FI49" s="92"/>
      <c r="FJ49" s="92"/>
      <c r="FK49" s="92"/>
      <c r="FL49" s="92"/>
      <c r="FM49" s="92"/>
      <c r="FN49" s="92"/>
      <c r="FO49" s="92"/>
      <c r="FP49" s="92"/>
      <c r="FQ49" s="92"/>
      <c r="FR49" s="92"/>
      <c r="FS49" s="92"/>
      <c r="FT49" s="92"/>
      <c r="FU49" s="92"/>
      <c r="FV49" s="92"/>
      <c r="FW49" s="92"/>
      <c r="FX49" s="92"/>
      <c r="FY49" s="92"/>
      <c r="FZ49" s="92"/>
      <c r="GA49" s="92"/>
      <c r="GB49" s="92"/>
      <c r="GC49" s="92"/>
      <c r="GD49" s="92"/>
      <c r="GE49" s="92"/>
      <c r="GF49" s="92"/>
      <c r="GG49" s="92"/>
      <c r="GH49" s="92"/>
      <c r="GI49" s="92"/>
      <c r="GJ49" s="92"/>
      <c r="GK49" s="92"/>
      <c r="GL49" s="92"/>
      <c r="GM49" s="92"/>
      <c r="GN49" s="92"/>
      <c r="GO49" s="92"/>
      <c r="GP49" s="92"/>
      <c r="GQ49" s="92"/>
      <c r="GR49" s="92"/>
      <c r="GS49" s="92"/>
      <c r="GT49" s="92"/>
      <c r="GU49" s="92"/>
      <c r="GV49" s="92"/>
      <c r="GW49" s="92"/>
      <c r="GX49" s="92"/>
      <c r="GY49" s="92"/>
      <c r="GZ49" s="92"/>
      <c r="HA49" s="92"/>
      <c r="HB49" s="92"/>
      <c r="HC49" s="92"/>
      <c r="HD49" s="92"/>
      <c r="HE49" s="92"/>
      <c r="HF49" s="92"/>
      <c r="HG49" s="92"/>
      <c r="HH49" s="92"/>
      <c r="HI49" s="92"/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92"/>
      <c r="HV49" s="92"/>
      <c r="HW49" s="92"/>
      <c r="HX49" s="92"/>
      <c r="HY49" s="92"/>
      <c r="HZ49" s="92"/>
      <c r="IA49" s="92"/>
      <c r="IB49" s="92"/>
      <c r="IC49" s="92"/>
      <c r="ID49" s="92"/>
      <c r="IE49" s="92"/>
      <c r="IF49" s="92"/>
      <c r="IG49" s="92"/>
      <c r="IH49" s="92"/>
      <c r="II49" s="92"/>
      <c r="IJ49" s="92"/>
      <c r="IK49" s="92"/>
      <c r="IL49" s="92"/>
      <c r="IM49" s="92"/>
      <c r="IN49" s="92"/>
      <c r="IO49" s="92"/>
      <c r="IP49" s="92"/>
      <c r="IQ49" s="92"/>
      <c r="IR49" s="92"/>
      <c r="IS49" s="92"/>
      <c r="IT49" s="92"/>
      <c r="IU49" s="92"/>
      <c r="IV49" s="92"/>
      <c r="IW49" s="92"/>
    </row>
    <row r="50" customFormat="false" ht="15" hidden="false" customHeight="false" outlineLevel="0" collapsed="false">
      <c r="A50" s="118" t="s">
        <v>124</v>
      </c>
      <c r="B50" s="119" t="s">
        <v>82</v>
      </c>
      <c r="C50" s="120" t="n">
        <v>5</v>
      </c>
      <c r="D50" s="124" t="n">
        <v>15.89</v>
      </c>
      <c r="E50" s="121" t="n">
        <v>2</v>
      </c>
      <c r="F50" s="121" t="n">
        <f aca="false">+C50*E50</f>
        <v>10</v>
      </c>
      <c r="G50" s="121" t="n">
        <f aca="false">F50*D50</f>
        <v>158.9</v>
      </c>
      <c r="H50" s="121"/>
      <c r="I50" s="121"/>
      <c r="J50" s="121"/>
      <c r="K50" s="124"/>
      <c r="L50" s="124"/>
      <c r="M50" s="124"/>
      <c r="N50" s="121"/>
      <c r="O50" s="113" t="n">
        <f aca="false">SUM(G50:N50)</f>
        <v>158.9</v>
      </c>
      <c r="P50" s="114" t="n">
        <f aca="false">+(G50+H50)*$B$3+(K50+L50)*$B$4+(M50+N50)*$F$4+(I50+J50)*$B$5</f>
        <v>0</v>
      </c>
      <c r="Q50" s="115" t="n">
        <v>7.33333333333333</v>
      </c>
      <c r="R50" s="114" t="n">
        <f aca="false">+Q50*$F$3</f>
        <v>0</v>
      </c>
      <c r="S50" s="116" t="n">
        <f aca="false">+R50+P50</f>
        <v>0</v>
      </c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  <c r="CN50" s="92"/>
      <c r="CO50" s="92"/>
      <c r="CP50" s="92"/>
      <c r="CQ50" s="92"/>
      <c r="CR50" s="92"/>
      <c r="CS50" s="92"/>
      <c r="CT50" s="92"/>
      <c r="CU50" s="92"/>
      <c r="CV50" s="92"/>
      <c r="CW50" s="92"/>
      <c r="CX50" s="92"/>
      <c r="CY50" s="92"/>
      <c r="CZ50" s="92"/>
      <c r="DA50" s="92"/>
      <c r="DB50" s="92"/>
      <c r="DC50" s="92"/>
      <c r="DD50" s="92"/>
      <c r="DE50" s="92"/>
      <c r="DF50" s="92"/>
      <c r="DG50" s="92"/>
      <c r="DH50" s="92"/>
      <c r="DI50" s="92"/>
      <c r="DJ50" s="92"/>
      <c r="DK50" s="92"/>
      <c r="DL50" s="92"/>
      <c r="DM50" s="92"/>
      <c r="DN50" s="92"/>
      <c r="DO50" s="92"/>
      <c r="DP50" s="92"/>
      <c r="DQ50" s="92"/>
      <c r="DR50" s="92"/>
      <c r="DS50" s="92"/>
      <c r="DT50" s="92"/>
      <c r="DU50" s="92"/>
      <c r="DV50" s="92"/>
      <c r="DW50" s="92"/>
      <c r="DX50" s="92"/>
      <c r="DY50" s="92"/>
      <c r="DZ50" s="92"/>
      <c r="EA50" s="92"/>
      <c r="EB50" s="92"/>
      <c r="EC50" s="92"/>
      <c r="ED50" s="92"/>
      <c r="EE50" s="92"/>
      <c r="EF50" s="92"/>
      <c r="EG50" s="92"/>
      <c r="EH50" s="92"/>
      <c r="EI50" s="92"/>
      <c r="EJ50" s="92"/>
      <c r="EK50" s="92"/>
      <c r="EL50" s="92"/>
      <c r="EM50" s="92"/>
      <c r="EN50" s="92"/>
      <c r="EO50" s="92"/>
      <c r="EP50" s="92"/>
      <c r="EQ50" s="92"/>
      <c r="ER50" s="92"/>
      <c r="ES50" s="92"/>
      <c r="ET50" s="92"/>
      <c r="EU50" s="92"/>
      <c r="EV50" s="92"/>
      <c r="EW50" s="92"/>
      <c r="EX50" s="92"/>
      <c r="EY50" s="92"/>
      <c r="EZ50" s="92"/>
      <c r="FA50" s="92"/>
      <c r="FB50" s="92"/>
      <c r="FC50" s="92"/>
      <c r="FD50" s="92"/>
      <c r="FE50" s="92"/>
      <c r="FF50" s="92"/>
      <c r="FG50" s="92"/>
      <c r="FH50" s="92"/>
      <c r="FI50" s="92"/>
      <c r="FJ50" s="92"/>
      <c r="FK50" s="92"/>
      <c r="FL50" s="92"/>
      <c r="FM50" s="92"/>
      <c r="FN50" s="92"/>
      <c r="FO50" s="92"/>
      <c r="FP50" s="92"/>
      <c r="FQ50" s="92"/>
      <c r="FR50" s="92"/>
      <c r="FS50" s="92"/>
      <c r="FT50" s="92"/>
      <c r="FU50" s="92"/>
      <c r="FV50" s="92"/>
      <c r="FW50" s="92"/>
      <c r="FX50" s="92"/>
      <c r="FY50" s="92"/>
      <c r="FZ50" s="92"/>
      <c r="GA50" s="92"/>
      <c r="GB50" s="92"/>
      <c r="GC50" s="92"/>
      <c r="GD50" s="92"/>
      <c r="GE50" s="92"/>
      <c r="GF50" s="92"/>
      <c r="GG50" s="92"/>
      <c r="GH50" s="92"/>
      <c r="GI50" s="92"/>
      <c r="GJ50" s="92"/>
      <c r="GK50" s="92"/>
      <c r="GL50" s="92"/>
      <c r="GM50" s="92"/>
      <c r="GN50" s="92"/>
      <c r="GO50" s="92"/>
      <c r="GP50" s="92"/>
      <c r="GQ50" s="92"/>
      <c r="GR50" s="92"/>
      <c r="GS50" s="92"/>
      <c r="GT50" s="92"/>
      <c r="GU50" s="92"/>
      <c r="GV50" s="92"/>
      <c r="GW50" s="92"/>
      <c r="GX50" s="92"/>
      <c r="GY50" s="92"/>
      <c r="GZ50" s="92"/>
      <c r="HA50" s="92"/>
      <c r="HB50" s="92"/>
      <c r="HC50" s="92"/>
      <c r="HD50" s="92"/>
      <c r="HE50" s="92"/>
      <c r="HF50" s="92"/>
      <c r="HG50" s="92"/>
      <c r="HH50" s="92"/>
      <c r="HI50" s="92"/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92"/>
      <c r="HV50" s="92"/>
      <c r="HW50" s="92"/>
      <c r="HX50" s="92"/>
      <c r="HY50" s="92"/>
      <c r="HZ50" s="92"/>
      <c r="IA50" s="92"/>
      <c r="IB50" s="92"/>
      <c r="IC50" s="92"/>
      <c r="ID50" s="92"/>
      <c r="IE50" s="92"/>
      <c r="IF50" s="92"/>
      <c r="IG50" s="92"/>
      <c r="IH50" s="92"/>
      <c r="II50" s="92"/>
      <c r="IJ50" s="92"/>
      <c r="IK50" s="92"/>
      <c r="IL50" s="92"/>
      <c r="IM50" s="92"/>
      <c r="IN50" s="92"/>
      <c r="IO50" s="92"/>
      <c r="IP50" s="92"/>
      <c r="IQ50" s="92"/>
      <c r="IR50" s="92"/>
      <c r="IS50" s="92"/>
      <c r="IT50" s="92"/>
      <c r="IU50" s="92"/>
      <c r="IV50" s="92"/>
      <c r="IW50" s="92"/>
    </row>
    <row r="51" customFormat="false" ht="15" hidden="false" customHeight="false" outlineLevel="0" collapsed="false">
      <c r="A51" s="118" t="s">
        <v>125</v>
      </c>
      <c r="B51" s="119" t="s">
        <v>82</v>
      </c>
      <c r="C51" s="120" t="n">
        <v>5</v>
      </c>
      <c r="D51" s="124" t="n">
        <v>15.89</v>
      </c>
      <c r="E51" s="121" t="n">
        <v>2</v>
      </c>
      <c r="F51" s="121" t="n">
        <f aca="false">+C51*E51</f>
        <v>10</v>
      </c>
      <c r="G51" s="121" t="n">
        <f aca="false">F51*D51</f>
        <v>158.9</v>
      </c>
      <c r="H51" s="127" t="n">
        <f aca="false">E51*-4</f>
        <v>-8</v>
      </c>
      <c r="I51" s="121"/>
      <c r="J51" s="121"/>
      <c r="K51" s="124"/>
      <c r="L51" s="124"/>
      <c r="M51" s="124"/>
      <c r="N51" s="121"/>
      <c r="O51" s="113" t="n">
        <f aca="false">SUM(G51:N51)</f>
        <v>150.9</v>
      </c>
      <c r="P51" s="114" t="n">
        <f aca="false">+(G51+H51)*$B$3+(K51+L51)*$B$4+(M51+N51)*$F$4+(I51+J51)*$B$5</f>
        <v>0</v>
      </c>
      <c r="Q51" s="115" t="n">
        <v>10</v>
      </c>
      <c r="R51" s="114" t="n">
        <f aca="false">+Q51*$F$3</f>
        <v>0</v>
      </c>
      <c r="S51" s="116" t="n">
        <f aca="false">+R51+P51</f>
        <v>0</v>
      </c>
      <c r="T51" s="92"/>
    </row>
    <row r="52" customFormat="false" ht="15" hidden="false" customHeight="false" outlineLevel="0" collapsed="false">
      <c r="A52" s="118" t="s">
        <v>126</v>
      </c>
      <c r="B52" s="119" t="s">
        <v>127</v>
      </c>
      <c r="C52" s="120" t="n">
        <v>1</v>
      </c>
      <c r="D52" s="124" t="n">
        <v>15.89</v>
      </c>
      <c r="E52" s="121" t="n">
        <v>3</v>
      </c>
      <c r="F52" s="121" t="n">
        <f aca="false">+C52*E52</f>
        <v>3</v>
      </c>
      <c r="G52" s="121" t="n">
        <f aca="false">F52*D52</f>
        <v>47.67</v>
      </c>
      <c r="H52" s="127" t="n">
        <f aca="false">E52*-4</f>
        <v>-12</v>
      </c>
      <c r="I52" s="121"/>
      <c r="J52" s="121"/>
      <c r="K52" s="124"/>
      <c r="L52" s="124"/>
      <c r="M52" s="124"/>
      <c r="N52" s="124"/>
      <c r="O52" s="113" t="n">
        <f aca="false">SUM(G52:N52)</f>
        <v>35.67</v>
      </c>
      <c r="P52" s="114" t="n">
        <f aca="false">+(G52+H52)*$B$3+(K52+L52)*$B$4+(M52+N52)*$F$4+(I52+J52)*$B$5</f>
        <v>0</v>
      </c>
      <c r="Q52" s="115" t="n">
        <v>2</v>
      </c>
      <c r="R52" s="114" t="n">
        <f aca="false">+Q52*$F$3</f>
        <v>0</v>
      </c>
      <c r="S52" s="116" t="n">
        <f aca="false">+R52+P52</f>
        <v>0</v>
      </c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92"/>
      <c r="CJ52" s="92"/>
      <c r="CK52" s="92"/>
      <c r="CL52" s="92"/>
      <c r="CM52" s="92"/>
      <c r="CN52" s="92"/>
      <c r="CO52" s="92"/>
      <c r="CP52" s="92"/>
      <c r="CQ52" s="92"/>
      <c r="CR52" s="92"/>
      <c r="CS52" s="92"/>
      <c r="CT52" s="92"/>
      <c r="CU52" s="92"/>
      <c r="CV52" s="92"/>
      <c r="CW52" s="92"/>
      <c r="CX52" s="92"/>
      <c r="CY52" s="92"/>
      <c r="CZ52" s="92"/>
      <c r="DA52" s="92"/>
      <c r="DB52" s="92"/>
      <c r="DC52" s="92"/>
      <c r="DD52" s="92"/>
      <c r="DE52" s="92"/>
      <c r="DF52" s="92"/>
      <c r="DG52" s="92"/>
      <c r="DH52" s="92"/>
      <c r="DI52" s="92"/>
      <c r="DJ52" s="92"/>
      <c r="DK52" s="92"/>
      <c r="DL52" s="92"/>
      <c r="DM52" s="92"/>
      <c r="DN52" s="92"/>
      <c r="DO52" s="92"/>
      <c r="DP52" s="92"/>
      <c r="DQ52" s="92"/>
      <c r="DR52" s="92"/>
      <c r="DS52" s="92"/>
      <c r="DT52" s="92"/>
      <c r="DU52" s="92"/>
      <c r="DV52" s="92"/>
      <c r="DW52" s="92"/>
      <c r="DX52" s="92"/>
      <c r="DY52" s="92"/>
      <c r="DZ52" s="92"/>
      <c r="EA52" s="92"/>
      <c r="EB52" s="92"/>
      <c r="EC52" s="92"/>
      <c r="ED52" s="92"/>
      <c r="EE52" s="92"/>
      <c r="EF52" s="92"/>
      <c r="EG52" s="92"/>
      <c r="EH52" s="92"/>
      <c r="EI52" s="92"/>
      <c r="EJ52" s="92"/>
      <c r="EK52" s="92"/>
      <c r="EL52" s="92"/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/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/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/>
      <c r="GR52" s="92"/>
      <c r="GS52" s="92"/>
      <c r="GT52" s="92"/>
      <c r="GU52" s="92"/>
      <c r="GV52" s="92"/>
      <c r="GW52" s="92"/>
      <c r="GX52" s="92"/>
      <c r="GY52" s="92"/>
      <c r="GZ52" s="92"/>
      <c r="HA52" s="92"/>
      <c r="HB52" s="92"/>
      <c r="HC52" s="92"/>
      <c r="HD52" s="92"/>
      <c r="HE52" s="92"/>
      <c r="HF52" s="92"/>
      <c r="HG52" s="92"/>
      <c r="HH52" s="92"/>
      <c r="HI52" s="92"/>
      <c r="HJ52" s="92"/>
      <c r="HK52" s="92"/>
      <c r="HL52" s="92"/>
      <c r="HM52" s="92"/>
      <c r="HN52" s="92"/>
      <c r="HO52" s="92"/>
      <c r="HP52" s="92"/>
      <c r="HQ52" s="92"/>
      <c r="HR52" s="92"/>
      <c r="HS52" s="92"/>
      <c r="HT52" s="92"/>
      <c r="HU52" s="92"/>
      <c r="HV52" s="92"/>
      <c r="HW52" s="92"/>
      <c r="HX52" s="92"/>
      <c r="HY52" s="92"/>
      <c r="HZ52" s="92"/>
      <c r="IA52" s="92"/>
      <c r="IB52" s="92"/>
      <c r="IC52" s="92"/>
      <c r="ID52" s="92"/>
      <c r="IE52" s="92"/>
      <c r="IF52" s="92"/>
      <c r="IG52" s="92"/>
      <c r="IH52" s="92"/>
      <c r="II52" s="92"/>
      <c r="IJ52" s="92"/>
      <c r="IK52" s="92"/>
      <c r="IL52" s="92"/>
      <c r="IM52" s="92"/>
      <c r="IN52" s="92"/>
      <c r="IO52" s="92"/>
      <c r="IP52" s="92"/>
      <c r="IQ52" s="92"/>
      <c r="IR52" s="92"/>
      <c r="IS52" s="92"/>
      <c r="IT52" s="92"/>
      <c r="IU52" s="92"/>
      <c r="IV52" s="92"/>
      <c r="IW52" s="92"/>
    </row>
    <row r="53" customFormat="false" ht="15" hidden="false" customHeight="false" outlineLevel="0" collapsed="false">
      <c r="A53" s="44" t="s">
        <v>128</v>
      </c>
      <c r="B53" s="119" t="s">
        <v>82</v>
      </c>
      <c r="C53" s="120" t="n">
        <v>5</v>
      </c>
      <c r="D53" s="124" t="n">
        <v>15.89</v>
      </c>
      <c r="E53" s="121" t="n">
        <v>1</v>
      </c>
      <c r="F53" s="121" t="n">
        <f aca="false">+C53*E53</f>
        <v>5</v>
      </c>
      <c r="G53" s="121" t="n">
        <f aca="false">F53*D53</f>
        <v>79.45</v>
      </c>
      <c r="H53" s="127" t="n">
        <f aca="false">E53*-4</f>
        <v>-4</v>
      </c>
      <c r="I53" s="121"/>
      <c r="J53" s="121"/>
      <c r="K53" s="124"/>
      <c r="L53" s="124"/>
      <c r="M53" s="124"/>
      <c r="N53" s="124"/>
      <c r="O53" s="113" t="n">
        <f aca="false">SUM(G53:N53)</f>
        <v>75.45</v>
      </c>
      <c r="P53" s="114" t="n">
        <f aca="false">+(G53+H53)*$B$3+(K53+L53)*$B$4+(M53+N53)*$F$4+(I53+J53)*$B$5</f>
        <v>0</v>
      </c>
      <c r="Q53" s="115" t="n">
        <v>7.33333333333333</v>
      </c>
      <c r="R53" s="114" t="n">
        <f aca="false">+Q53*$F$3</f>
        <v>0</v>
      </c>
      <c r="S53" s="116" t="n">
        <f aca="false">+R53+P53</f>
        <v>0</v>
      </c>
      <c r="T53" s="92"/>
    </row>
    <row r="54" s="1" customFormat="true" ht="15" hidden="false" customHeight="true" outlineLevel="0" collapsed="false">
      <c r="B54" s="136"/>
      <c r="C54" s="120"/>
      <c r="D54" s="124"/>
      <c r="E54" s="121"/>
      <c r="F54" s="121"/>
      <c r="G54" s="121"/>
      <c r="H54" s="127" t="n">
        <f aca="false">E54*-4</f>
        <v>0</v>
      </c>
      <c r="I54" s="130"/>
      <c r="J54" s="130"/>
      <c r="K54" s="130"/>
      <c r="L54" s="124"/>
      <c r="M54" s="130"/>
      <c r="N54" s="130"/>
      <c r="O54" s="113" t="n">
        <f aca="false">SUM(G54:N54)</f>
        <v>0</v>
      </c>
      <c r="P54" s="114" t="n">
        <f aca="false">+(G54+H54)*$B$3+(K54+L54)*$B$4+(M54+N54)*$F$4+(I54+J54)*$B$5</f>
        <v>0</v>
      </c>
      <c r="Q54" s="125" t="s">
        <v>129</v>
      </c>
      <c r="R54" s="71"/>
      <c r="S54" s="131"/>
      <c r="T54" s="93" t="n">
        <f aca="false">SUM(S49:S53)</f>
        <v>0</v>
      </c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31"/>
    </row>
    <row r="55" customFormat="false" ht="15" hidden="false" customHeight="false" outlineLevel="0" collapsed="false">
      <c r="A55" s="118" t="s">
        <v>130</v>
      </c>
      <c r="B55" s="119" t="s">
        <v>82</v>
      </c>
      <c r="C55" s="120" t="n">
        <v>5</v>
      </c>
      <c r="D55" s="109" t="n">
        <v>17.33</v>
      </c>
      <c r="E55" s="121" t="n">
        <v>2</v>
      </c>
      <c r="F55" s="121" t="n">
        <f aca="false">+C55*E55</f>
        <v>10</v>
      </c>
      <c r="G55" s="121" t="n">
        <f aca="false">F55*D55</f>
        <v>173.3</v>
      </c>
      <c r="H55" s="127" t="n">
        <f aca="false">E55*-4</f>
        <v>-8</v>
      </c>
      <c r="I55" s="121"/>
      <c r="J55" s="121"/>
      <c r="K55" s="124"/>
      <c r="L55" s="124"/>
      <c r="M55" s="124"/>
      <c r="N55" s="121"/>
      <c r="O55" s="113" t="n">
        <f aca="false">SUM(G55:N55)</f>
        <v>165.3</v>
      </c>
      <c r="P55" s="114" t="n">
        <f aca="false">+(G55+H55)*$B$3+(K55+L55)*$B$4+(M55+N55)*$F$4+(I55+J55)*$B$5</f>
        <v>0</v>
      </c>
      <c r="Q55" s="115" t="n">
        <v>9.99807692307692</v>
      </c>
      <c r="R55" s="114" t="n">
        <f aca="false">+Q55*$F$3</f>
        <v>0</v>
      </c>
      <c r="S55" s="116" t="n">
        <f aca="false">+R55+P55</f>
        <v>0</v>
      </c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  <c r="CI55" s="92"/>
      <c r="CJ55" s="92"/>
      <c r="CK55" s="92"/>
      <c r="CL55" s="92"/>
      <c r="CM55" s="92"/>
      <c r="CN55" s="92"/>
      <c r="CO55" s="92"/>
      <c r="CP55" s="92"/>
      <c r="CQ55" s="92"/>
      <c r="CR55" s="92"/>
      <c r="CS55" s="92"/>
      <c r="CT55" s="92"/>
      <c r="CU55" s="92"/>
      <c r="CV55" s="92"/>
      <c r="CW55" s="92"/>
      <c r="CX55" s="92"/>
      <c r="CY55" s="92"/>
      <c r="CZ55" s="92"/>
      <c r="DA55" s="92"/>
      <c r="DB55" s="92"/>
      <c r="DC55" s="92"/>
      <c r="DD55" s="92"/>
      <c r="DE55" s="92"/>
      <c r="DF55" s="92"/>
      <c r="DG55" s="92"/>
      <c r="DH55" s="92"/>
      <c r="DI55" s="92"/>
      <c r="DJ55" s="92"/>
      <c r="DK55" s="92"/>
      <c r="DL55" s="92"/>
      <c r="DM55" s="92"/>
      <c r="DN55" s="92"/>
      <c r="DO55" s="92"/>
      <c r="DP55" s="92"/>
      <c r="DQ55" s="92"/>
      <c r="DR55" s="92"/>
      <c r="DS55" s="92"/>
      <c r="DT55" s="92"/>
      <c r="DU55" s="92"/>
      <c r="DV55" s="92"/>
      <c r="DW55" s="92"/>
      <c r="DX55" s="92"/>
      <c r="DY55" s="92"/>
      <c r="DZ55" s="92"/>
      <c r="EA55" s="92"/>
      <c r="EB55" s="92"/>
      <c r="EC55" s="92"/>
      <c r="ED55" s="92"/>
      <c r="EE55" s="92"/>
      <c r="EF55" s="92"/>
      <c r="EG55" s="92"/>
      <c r="EH55" s="92"/>
      <c r="EI55" s="92"/>
      <c r="EJ55" s="92"/>
      <c r="EK55" s="92"/>
      <c r="EL55" s="92"/>
      <c r="EM55" s="92"/>
      <c r="EN55" s="92"/>
      <c r="EO55" s="92"/>
      <c r="EP55" s="92"/>
      <c r="EQ55" s="92"/>
      <c r="ER55" s="92"/>
      <c r="ES55" s="92"/>
      <c r="ET55" s="92"/>
      <c r="EU55" s="92"/>
      <c r="EV55" s="92"/>
      <c r="EW55" s="92"/>
      <c r="EX55" s="92"/>
      <c r="EY55" s="92"/>
      <c r="EZ55" s="92"/>
      <c r="FA55" s="92"/>
      <c r="FB55" s="92"/>
      <c r="FC55" s="92"/>
      <c r="FD55" s="92"/>
      <c r="FE55" s="92"/>
      <c r="FF55" s="92"/>
      <c r="FG55" s="92"/>
      <c r="FH55" s="92"/>
      <c r="FI55" s="92"/>
      <c r="FJ55" s="92"/>
      <c r="FK55" s="92"/>
      <c r="FL55" s="92"/>
      <c r="FM55" s="92"/>
      <c r="FN55" s="92"/>
      <c r="FO55" s="92"/>
      <c r="FP55" s="92"/>
      <c r="FQ55" s="92"/>
      <c r="FR55" s="92"/>
      <c r="FS55" s="92"/>
      <c r="FT55" s="92"/>
      <c r="FU55" s="92"/>
      <c r="FV55" s="92"/>
      <c r="FW55" s="92"/>
      <c r="FX55" s="92"/>
      <c r="FY55" s="92"/>
      <c r="FZ55" s="92"/>
      <c r="GA55" s="92"/>
      <c r="GB55" s="92"/>
      <c r="GC55" s="92"/>
      <c r="GD55" s="92"/>
      <c r="GE55" s="92"/>
      <c r="GF55" s="92"/>
      <c r="GG55" s="92"/>
      <c r="GH55" s="92"/>
      <c r="GI55" s="92"/>
      <c r="GJ55" s="92"/>
      <c r="GK55" s="92"/>
      <c r="GL55" s="92"/>
      <c r="GM55" s="92"/>
      <c r="GN55" s="92"/>
      <c r="GO55" s="92"/>
      <c r="GP55" s="92"/>
      <c r="GQ55" s="92"/>
      <c r="GR55" s="92"/>
      <c r="GS55" s="92"/>
      <c r="GT55" s="92"/>
      <c r="GU55" s="92"/>
      <c r="GV55" s="92"/>
      <c r="GW55" s="92"/>
      <c r="GX55" s="92"/>
      <c r="GY55" s="92"/>
      <c r="GZ55" s="92"/>
      <c r="HA55" s="92"/>
      <c r="HB55" s="92"/>
      <c r="HC55" s="92"/>
      <c r="HD55" s="92"/>
      <c r="HE55" s="92"/>
      <c r="HF55" s="92"/>
      <c r="HG55" s="92"/>
      <c r="HH55" s="92"/>
      <c r="HI55" s="92"/>
      <c r="HJ55" s="92"/>
      <c r="HK55" s="92"/>
      <c r="HL55" s="92"/>
      <c r="HM55" s="92"/>
      <c r="HN55" s="92"/>
      <c r="HO55" s="92"/>
      <c r="HP55" s="92"/>
      <c r="HQ55" s="92"/>
      <c r="HR55" s="92"/>
      <c r="HS55" s="92"/>
      <c r="HT55" s="92"/>
      <c r="HU55" s="92"/>
      <c r="HV55" s="92"/>
      <c r="HW55" s="92"/>
      <c r="HX55" s="92"/>
      <c r="HY55" s="92"/>
      <c r="HZ55" s="92"/>
      <c r="IA55" s="92"/>
      <c r="IB55" s="92"/>
      <c r="IC55" s="92"/>
      <c r="ID55" s="92"/>
      <c r="IE55" s="92"/>
      <c r="IF55" s="92"/>
      <c r="IG55" s="92"/>
      <c r="IH55" s="92"/>
      <c r="II55" s="92"/>
      <c r="IJ55" s="92"/>
      <c r="IK55" s="92"/>
      <c r="IL55" s="92"/>
      <c r="IM55" s="92"/>
      <c r="IN55" s="92"/>
      <c r="IO55" s="92"/>
      <c r="IP55" s="92"/>
      <c r="IQ55" s="92"/>
      <c r="IR55" s="92"/>
      <c r="IS55" s="92"/>
      <c r="IT55" s="92"/>
      <c r="IU55" s="92"/>
      <c r="IV55" s="92"/>
      <c r="IW55" s="92"/>
    </row>
    <row r="56" customFormat="false" ht="15" hidden="false" customHeight="true" outlineLevel="0" collapsed="false">
      <c r="B56" s="132"/>
      <c r="C56" s="120"/>
      <c r="D56" s="109"/>
      <c r="E56" s="121"/>
      <c r="F56" s="121"/>
      <c r="G56" s="121"/>
      <c r="H56" s="127" t="n">
        <f aca="false">E56*-4</f>
        <v>0</v>
      </c>
      <c r="I56" s="130"/>
      <c r="J56" s="130"/>
      <c r="K56" s="130"/>
      <c r="L56" s="124"/>
      <c r="M56" s="130"/>
      <c r="N56" s="130"/>
      <c r="O56" s="113" t="n">
        <f aca="false">SUM(G56:N56)</f>
        <v>0</v>
      </c>
      <c r="P56" s="114" t="n">
        <f aca="false">+(G56+H56)*$B$3+(K56+L56)*$B$4+(M56+N56)*$F$4+(I56+J56)*$B$5</f>
        <v>0</v>
      </c>
      <c r="Q56" s="125" t="s">
        <v>131</v>
      </c>
      <c r="R56" s="71"/>
      <c r="S56" s="131"/>
      <c r="T56" s="93" t="n">
        <f aca="false">SUM(S55)</f>
        <v>0</v>
      </c>
    </row>
    <row r="57" customFormat="false" ht="15" hidden="false" customHeight="false" outlineLevel="0" collapsed="false">
      <c r="A57" s="137" t="s">
        <v>132</v>
      </c>
      <c r="B57" s="138" t="s">
        <v>82</v>
      </c>
      <c r="C57" s="139" t="n">
        <v>5</v>
      </c>
      <c r="D57" s="109" t="n">
        <v>17.33</v>
      </c>
      <c r="E57" s="135" t="n">
        <v>4</v>
      </c>
      <c r="F57" s="135" t="n">
        <f aca="false">+C57*E57</f>
        <v>20</v>
      </c>
      <c r="G57" s="121" t="n">
        <f aca="false">F57*D57</f>
        <v>346.6</v>
      </c>
      <c r="H57" s="127" t="n">
        <f aca="false">E57*-4</f>
        <v>-16</v>
      </c>
      <c r="I57" s="140"/>
      <c r="J57" s="140"/>
      <c r="K57" s="141"/>
      <c r="L57" s="141"/>
      <c r="M57" s="141"/>
      <c r="N57" s="140"/>
      <c r="O57" s="113" t="n">
        <f aca="false">SUM(G57:N57)</f>
        <v>330.6</v>
      </c>
      <c r="P57" s="114" t="n">
        <f aca="false">+(G57+H57)*$B$3+(K57+L57)*$B$4+(M57+N57)*$F$4+(I57+J57)*$B$5</f>
        <v>0</v>
      </c>
      <c r="Q57" s="122" t="n">
        <v>29.9942307692308</v>
      </c>
      <c r="R57" s="114" t="n">
        <f aca="false">+Q57*$F$3</f>
        <v>0</v>
      </c>
      <c r="S57" s="116" t="n">
        <f aca="false">+R57+P57</f>
        <v>0</v>
      </c>
      <c r="T57" s="93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2"/>
      <c r="CO57" s="92"/>
      <c r="CP57" s="92"/>
      <c r="CQ57" s="92"/>
      <c r="CR57" s="92"/>
      <c r="CS57" s="92"/>
      <c r="CT57" s="92"/>
      <c r="CU57" s="92"/>
      <c r="CV57" s="92"/>
      <c r="CW57" s="92"/>
      <c r="CX57" s="92"/>
      <c r="CY57" s="92"/>
      <c r="CZ57" s="92"/>
      <c r="DA57" s="92"/>
      <c r="DB57" s="92"/>
      <c r="DC57" s="92"/>
      <c r="DD57" s="92"/>
      <c r="DE57" s="92"/>
      <c r="DF57" s="92"/>
      <c r="DG57" s="92"/>
      <c r="DH57" s="92"/>
      <c r="DI57" s="92"/>
      <c r="DJ57" s="92"/>
      <c r="DK57" s="92"/>
      <c r="DL57" s="92"/>
      <c r="DM57" s="92"/>
      <c r="DN57" s="92"/>
      <c r="DO57" s="92"/>
      <c r="DP57" s="92"/>
      <c r="DQ57" s="92"/>
      <c r="DR57" s="92"/>
      <c r="DS57" s="92"/>
      <c r="DT57" s="92"/>
      <c r="DU57" s="92"/>
      <c r="DV57" s="92"/>
      <c r="DW57" s="92"/>
      <c r="DX57" s="92"/>
      <c r="DY57" s="92"/>
      <c r="DZ57" s="92"/>
      <c r="EA57" s="92"/>
      <c r="EB57" s="92"/>
      <c r="EC57" s="92"/>
      <c r="ED57" s="92"/>
      <c r="EE57" s="92"/>
      <c r="EF57" s="92"/>
      <c r="EG57" s="92"/>
      <c r="EH57" s="92"/>
      <c r="EI57" s="92"/>
      <c r="EJ57" s="92"/>
      <c r="EK57" s="92"/>
      <c r="EL57" s="92"/>
      <c r="EM57" s="92"/>
      <c r="EN57" s="92"/>
      <c r="EO57" s="92"/>
      <c r="EP57" s="92"/>
      <c r="EQ57" s="92"/>
      <c r="ER57" s="92"/>
      <c r="ES57" s="92"/>
      <c r="ET57" s="92"/>
      <c r="EU57" s="92"/>
      <c r="EV57" s="92"/>
      <c r="EW57" s="92"/>
      <c r="EX57" s="92"/>
      <c r="EY57" s="92"/>
      <c r="EZ57" s="92"/>
      <c r="FA57" s="92"/>
      <c r="FB57" s="92"/>
      <c r="FC57" s="92"/>
      <c r="FD57" s="92"/>
      <c r="FE57" s="92"/>
      <c r="FF57" s="92"/>
      <c r="FG57" s="92"/>
      <c r="FH57" s="92"/>
      <c r="FI57" s="92"/>
      <c r="FJ57" s="92"/>
      <c r="FK57" s="92"/>
      <c r="FL57" s="92"/>
      <c r="FM57" s="92"/>
      <c r="FN57" s="92"/>
      <c r="FO57" s="92"/>
      <c r="FP57" s="92"/>
      <c r="FQ57" s="92"/>
      <c r="FR57" s="92"/>
      <c r="FS57" s="92"/>
      <c r="FT57" s="92"/>
      <c r="FU57" s="92"/>
      <c r="FV57" s="92"/>
      <c r="FW57" s="92"/>
      <c r="FX57" s="92"/>
      <c r="FY57" s="92"/>
      <c r="FZ57" s="92"/>
      <c r="GA57" s="92"/>
      <c r="GB57" s="92"/>
      <c r="GC57" s="92"/>
      <c r="GD57" s="92"/>
      <c r="GE57" s="92"/>
      <c r="GF57" s="92"/>
      <c r="GG57" s="92"/>
      <c r="GH57" s="92"/>
      <c r="GI57" s="92"/>
      <c r="GJ57" s="92"/>
      <c r="GK57" s="92"/>
      <c r="GL57" s="92"/>
      <c r="GM57" s="92"/>
      <c r="GN57" s="92"/>
      <c r="GO57" s="92"/>
      <c r="GP57" s="92"/>
      <c r="GQ57" s="92"/>
      <c r="GR57" s="92"/>
      <c r="GS57" s="92"/>
      <c r="GT57" s="92"/>
      <c r="GU57" s="92"/>
      <c r="GV57" s="92"/>
      <c r="GW57" s="92"/>
      <c r="GX57" s="92"/>
      <c r="GY57" s="92"/>
      <c r="GZ57" s="92"/>
      <c r="HA57" s="92"/>
      <c r="HB57" s="92"/>
      <c r="HC57" s="92"/>
      <c r="HD57" s="92"/>
      <c r="HE57" s="92"/>
      <c r="HF57" s="92"/>
      <c r="HG57" s="92"/>
      <c r="HH57" s="92"/>
      <c r="HI57" s="92"/>
      <c r="HJ57" s="92"/>
      <c r="HK57" s="92"/>
      <c r="HL57" s="92"/>
      <c r="HM57" s="92"/>
      <c r="HN57" s="92"/>
      <c r="HO57" s="92"/>
      <c r="HP57" s="92"/>
      <c r="HQ57" s="92"/>
      <c r="HR57" s="92"/>
      <c r="HS57" s="92"/>
      <c r="HT57" s="92"/>
      <c r="HU57" s="92"/>
      <c r="HV57" s="92"/>
      <c r="HW57" s="92"/>
      <c r="HX57" s="92"/>
      <c r="HY57" s="92"/>
      <c r="HZ57" s="92"/>
      <c r="IA57" s="92"/>
      <c r="IB57" s="92"/>
      <c r="IC57" s="92"/>
      <c r="ID57" s="92"/>
      <c r="IE57" s="92"/>
      <c r="IF57" s="92"/>
      <c r="IG57" s="92"/>
      <c r="IH57" s="92"/>
      <c r="II57" s="92"/>
      <c r="IJ57" s="92"/>
      <c r="IK57" s="92"/>
      <c r="IL57" s="92"/>
      <c r="IM57" s="92"/>
      <c r="IN57" s="92"/>
      <c r="IO57" s="92"/>
      <c r="IP57" s="92"/>
      <c r="IQ57" s="92"/>
      <c r="IR57" s="92"/>
      <c r="IS57" s="92"/>
      <c r="IT57" s="92"/>
      <c r="IU57" s="92"/>
      <c r="IV57" s="92"/>
      <c r="IW57" s="92"/>
    </row>
    <row r="58" customFormat="false" ht="15" hidden="false" customHeight="false" outlineLevel="0" collapsed="false">
      <c r="A58" s="118" t="s">
        <v>133</v>
      </c>
      <c r="B58" s="119" t="s">
        <v>82</v>
      </c>
      <c r="C58" s="120" t="n">
        <v>5</v>
      </c>
      <c r="D58" s="120" t="n">
        <v>16.67</v>
      </c>
      <c r="E58" s="135" t="n">
        <v>8</v>
      </c>
      <c r="F58" s="121" t="n">
        <f aca="false">+C58*E58</f>
        <v>40</v>
      </c>
      <c r="G58" s="121" t="n">
        <f aca="false">F58*D58</f>
        <v>666.8</v>
      </c>
      <c r="H58" s="127" t="n">
        <f aca="false">E58*-4</f>
        <v>-32</v>
      </c>
      <c r="I58" s="121"/>
      <c r="J58" s="121"/>
      <c r="K58" s="142"/>
      <c r="L58" s="142"/>
      <c r="M58" s="142"/>
      <c r="N58" s="121"/>
      <c r="O58" s="113" t="n">
        <f aca="false">SUM(G58:N58)</f>
        <v>634.8</v>
      </c>
      <c r="P58" s="114" t="n">
        <f aca="false">+(G58+H58)*$B$3+(K58+L58)*$B$4+(M58+N58)*$F$4+(I58+J58)*$B$5</f>
        <v>0</v>
      </c>
      <c r="Q58" s="115" t="n">
        <v>26.0052</v>
      </c>
      <c r="R58" s="114" t="n">
        <f aca="false">+Q58*$F$3</f>
        <v>0</v>
      </c>
      <c r="S58" s="116" t="n">
        <f aca="false">+R58+P58</f>
        <v>0</v>
      </c>
      <c r="T58" s="92"/>
    </row>
    <row r="59" customFormat="false" ht="15" hidden="false" customHeight="true" outlineLevel="0" collapsed="false">
      <c r="B59" s="68"/>
      <c r="C59" s="120"/>
      <c r="D59" s="120"/>
      <c r="E59" s="135"/>
      <c r="F59" s="121"/>
      <c r="G59" s="121"/>
      <c r="H59" s="127" t="n">
        <f aca="false">E59*-4</f>
        <v>0</v>
      </c>
      <c r="I59" s="143"/>
      <c r="J59" s="143"/>
      <c r="K59" s="143"/>
      <c r="L59" s="142"/>
      <c r="M59" s="143"/>
      <c r="N59" s="130"/>
      <c r="O59" s="113" t="n">
        <f aca="false">SUM(G59:N59)</f>
        <v>0</v>
      </c>
      <c r="P59" s="114" t="n">
        <f aca="false">+(G59+H59)*$B$3+(K59+L59)*$B$4+(M59+N59)*$F$4+(I59+J59)*$B$5</f>
        <v>0</v>
      </c>
      <c r="Q59" s="125" t="s">
        <v>134</v>
      </c>
      <c r="R59" s="71"/>
      <c r="S59" s="131"/>
      <c r="T59" s="93" t="n">
        <f aca="false">SUM(S57:S58)</f>
        <v>0</v>
      </c>
    </row>
    <row r="60" customFormat="false" ht="15" hidden="false" customHeight="false" outlineLevel="0" collapsed="false">
      <c r="A60" s="118" t="s">
        <v>135</v>
      </c>
      <c r="B60" s="119" t="s">
        <v>82</v>
      </c>
      <c r="C60" s="120" t="n">
        <v>5</v>
      </c>
      <c r="D60" s="124" t="n">
        <v>15.89</v>
      </c>
      <c r="E60" s="121" t="n">
        <v>12</v>
      </c>
      <c r="F60" s="121" t="n">
        <f aca="false">+C60*E60</f>
        <v>60</v>
      </c>
      <c r="G60" s="121" t="n">
        <f aca="false">F60*D60</f>
        <v>953.4</v>
      </c>
      <c r="H60" s="127" t="n">
        <f aca="false">E60*-4</f>
        <v>-48</v>
      </c>
      <c r="I60" s="121"/>
      <c r="J60" s="121"/>
      <c r="K60" s="124"/>
      <c r="L60" s="124"/>
      <c r="M60" s="124"/>
      <c r="N60" s="121"/>
      <c r="O60" s="113" t="n">
        <f aca="false">SUM(G60:N60)</f>
        <v>905.4</v>
      </c>
      <c r="P60" s="114" t="n">
        <f aca="false">+(G60+H60)*$B$3+(K60+L60)*$B$4+(M60+N60)*$F$4+(I60+J60)*$B$5</f>
        <v>0</v>
      </c>
      <c r="Q60" s="115" t="n">
        <v>70.6666666666667</v>
      </c>
      <c r="R60" s="114" t="n">
        <f aca="false">+Q60*$F$3</f>
        <v>0</v>
      </c>
      <c r="S60" s="116" t="n">
        <f aca="false">+R60+P60</f>
        <v>0</v>
      </c>
      <c r="T60" s="92"/>
    </row>
    <row r="61" customFormat="false" ht="15" hidden="false" customHeight="false" outlineLevel="0" collapsed="false">
      <c r="A61" s="118" t="s">
        <v>136</v>
      </c>
      <c r="B61" s="119" t="s">
        <v>82</v>
      </c>
      <c r="C61" s="120" t="n">
        <v>5</v>
      </c>
      <c r="D61" s="124" t="n">
        <v>15.89</v>
      </c>
      <c r="E61" s="121" t="n">
        <v>12</v>
      </c>
      <c r="F61" s="121" t="n">
        <f aca="false">+C61*E61</f>
        <v>60</v>
      </c>
      <c r="G61" s="121" t="n">
        <f aca="false">F61*D61</f>
        <v>953.4</v>
      </c>
      <c r="H61" s="127" t="n">
        <f aca="false">E61*-4</f>
        <v>-48</v>
      </c>
      <c r="I61" s="121"/>
      <c r="J61" s="121"/>
      <c r="K61" s="124"/>
      <c r="L61" s="124"/>
      <c r="M61" s="124"/>
      <c r="N61" s="121"/>
      <c r="O61" s="113" t="n">
        <f aca="false">SUM(G61:N61)</f>
        <v>905.4</v>
      </c>
      <c r="P61" s="114" t="n">
        <f aca="false">+(G61+H61)*$B$3+(K61+L61)*$B$4+(M61+N61)*$F$4+(I61+J61)*$B$5</f>
        <v>0</v>
      </c>
      <c r="Q61" s="122" t="n">
        <v>70.6666666666667</v>
      </c>
      <c r="R61" s="114" t="n">
        <f aca="false">+Q61*$F$3</f>
        <v>0</v>
      </c>
      <c r="S61" s="116" t="n">
        <f aca="false">+R61+P61</f>
        <v>0</v>
      </c>
      <c r="T61" s="93"/>
    </row>
    <row r="62" customFormat="false" ht="15" hidden="false" customHeight="false" outlineLevel="0" collapsed="false">
      <c r="A62" s="118" t="s">
        <v>137</v>
      </c>
      <c r="B62" s="119" t="s">
        <v>82</v>
      </c>
      <c r="C62" s="120" t="n">
        <v>5</v>
      </c>
      <c r="D62" s="124" t="n">
        <v>15.89</v>
      </c>
      <c r="E62" s="121" t="n">
        <v>12</v>
      </c>
      <c r="F62" s="121" t="n">
        <f aca="false">+C62*E62</f>
        <v>60</v>
      </c>
      <c r="G62" s="121" t="n">
        <f aca="false">F62*D62</f>
        <v>953.4</v>
      </c>
      <c r="H62" s="127" t="n">
        <f aca="false">E62*-4</f>
        <v>-48</v>
      </c>
      <c r="I62" s="121"/>
      <c r="J62" s="121"/>
      <c r="K62" s="124"/>
      <c r="L62" s="124"/>
      <c r="M62" s="124"/>
      <c r="N62" s="121"/>
      <c r="O62" s="113" t="n">
        <f aca="false">SUM(G62:N62)</f>
        <v>905.4</v>
      </c>
      <c r="P62" s="114" t="n">
        <f aca="false">+(G62+H62)*$B$3+(K62+L62)*$B$4+(M62+N62)*$F$4+(I62+J62)*$B$5</f>
        <v>0</v>
      </c>
      <c r="Q62" s="115" t="n">
        <v>70.6666666666667</v>
      </c>
      <c r="R62" s="114" t="n">
        <f aca="false">+Q62*$F$3</f>
        <v>0</v>
      </c>
      <c r="S62" s="116" t="n">
        <f aca="false">+R62+P62</f>
        <v>0</v>
      </c>
      <c r="T62" s="92"/>
    </row>
    <row r="63" customFormat="false" ht="15" hidden="false" customHeight="false" outlineLevel="0" collapsed="false">
      <c r="A63" s="118" t="s">
        <v>138</v>
      </c>
      <c r="B63" s="119" t="s">
        <v>82</v>
      </c>
      <c r="C63" s="120" t="n">
        <v>5</v>
      </c>
      <c r="D63" s="124" t="n">
        <v>15.89</v>
      </c>
      <c r="E63" s="121" t="n">
        <v>12</v>
      </c>
      <c r="F63" s="121" t="n">
        <f aca="false">+C63*E63</f>
        <v>60</v>
      </c>
      <c r="G63" s="121" t="n">
        <f aca="false">F63*D63</f>
        <v>953.4</v>
      </c>
      <c r="H63" s="127" t="n">
        <f aca="false">E63*-4</f>
        <v>-48</v>
      </c>
      <c r="I63" s="121"/>
      <c r="J63" s="121"/>
      <c r="K63" s="124"/>
      <c r="L63" s="124"/>
      <c r="M63" s="124"/>
      <c r="N63" s="121"/>
      <c r="O63" s="113" t="n">
        <f aca="false">SUM(G63:N63)</f>
        <v>905.4</v>
      </c>
      <c r="P63" s="114" t="n">
        <f aca="false">+(G63+H63)*$B$3+(K63+L63)*$B$4+(M63+N63)*$F$4+(I63+J63)*$B$5</f>
        <v>0</v>
      </c>
      <c r="Q63" s="115" t="n">
        <v>70.6666666666667</v>
      </c>
      <c r="R63" s="114" t="n">
        <f aca="false">+Q63*$F$3</f>
        <v>0</v>
      </c>
      <c r="S63" s="116" t="n">
        <f aca="false">+R63+P63</f>
        <v>0</v>
      </c>
      <c r="T63" s="92"/>
    </row>
    <row r="64" customFormat="false" ht="15" hidden="false" customHeight="false" outlineLevel="0" collapsed="false">
      <c r="A64" s="118" t="s">
        <v>139</v>
      </c>
      <c r="B64" s="119" t="s">
        <v>82</v>
      </c>
      <c r="C64" s="120" t="n">
        <v>5</v>
      </c>
      <c r="D64" s="124" t="n">
        <v>15.89</v>
      </c>
      <c r="E64" s="121" t="n">
        <v>11</v>
      </c>
      <c r="F64" s="121" t="n">
        <f aca="false">+C64*E64</f>
        <v>55</v>
      </c>
      <c r="G64" s="121" t="n">
        <f aca="false">F64*D64</f>
        <v>873.95</v>
      </c>
      <c r="H64" s="127" t="n">
        <f aca="false">E64*-4</f>
        <v>-44</v>
      </c>
      <c r="I64" s="121"/>
      <c r="J64" s="121"/>
      <c r="K64" s="124"/>
      <c r="L64" s="124"/>
      <c r="M64" s="124"/>
      <c r="N64" s="121"/>
      <c r="O64" s="113" t="n">
        <f aca="false">SUM(G64:N64)</f>
        <v>829.95</v>
      </c>
      <c r="P64" s="114" t="n">
        <f aca="false">+(G64+H64)*$B$3+(K64+L64)*$B$4+(M64+N64)*$F$4+(I64+J64)*$B$5</f>
        <v>0</v>
      </c>
      <c r="Q64" s="115" t="n">
        <v>70.6666666666667</v>
      </c>
      <c r="R64" s="114" t="n">
        <f aca="false">+Q64*$F$3</f>
        <v>0</v>
      </c>
      <c r="S64" s="116" t="n">
        <f aca="false">+R64+P64</f>
        <v>0</v>
      </c>
      <c r="T64" s="92"/>
    </row>
    <row r="65" customFormat="false" ht="15" hidden="false" customHeight="false" outlineLevel="0" collapsed="false">
      <c r="A65" s="118" t="s">
        <v>140</v>
      </c>
      <c r="B65" s="119" t="s">
        <v>82</v>
      </c>
      <c r="C65" s="120" t="n">
        <v>5</v>
      </c>
      <c r="D65" s="124" t="n">
        <v>15.89</v>
      </c>
      <c r="E65" s="135" t="n">
        <v>10</v>
      </c>
      <c r="F65" s="121" t="n">
        <f aca="false">+C65*E65</f>
        <v>50</v>
      </c>
      <c r="G65" s="121" t="n">
        <f aca="false">F65*D65</f>
        <v>794.5</v>
      </c>
      <c r="H65" s="127" t="n">
        <f aca="false">E65*-4</f>
        <v>-40</v>
      </c>
      <c r="I65" s="121"/>
      <c r="J65" s="121"/>
      <c r="K65" s="124"/>
      <c r="L65" s="124"/>
      <c r="M65" s="124"/>
      <c r="N65" s="121"/>
      <c r="O65" s="113" t="n">
        <f aca="false">SUM(G65:N65)</f>
        <v>754.5</v>
      </c>
      <c r="P65" s="114" t="n">
        <f aca="false">+(G65+H65)*$B$3+(K65+L65)*$B$4+(M65+N65)*$F$4+(I65+J65)*$B$5</f>
        <v>0</v>
      </c>
      <c r="Q65" s="115" t="n">
        <v>70.6666666666667</v>
      </c>
      <c r="R65" s="114" t="n">
        <f aca="false">+Q65*$F$3</f>
        <v>0</v>
      </c>
      <c r="S65" s="116" t="n">
        <f aca="false">+R65+P65</f>
        <v>0</v>
      </c>
      <c r="T65" s="92"/>
    </row>
    <row r="66" customFormat="false" ht="15" hidden="false" customHeight="false" outlineLevel="0" collapsed="false">
      <c r="A66" s="118" t="s">
        <v>141</v>
      </c>
      <c r="B66" s="119" t="s">
        <v>82</v>
      </c>
      <c r="C66" s="120" t="n">
        <v>5</v>
      </c>
      <c r="D66" s="124" t="n">
        <v>15.89</v>
      </c>
      <c r="E66" s="135" t="n">
        <v>5</v>
      </c>
      <c r="F66" s="121" t="n">
        <f aca="false">+C66*E66</f>
        <v>25</v>
      </c>
      <c r="G66" s="121" t="n">
        <f aca="false">F66*D66</f>
        <v>397.25</v>
      </c>
      <c r="H66" s="127" t="n">
        <f aca="false">E66*-4</f>
        <v>-20</v>
      </c>
      <c r="I66" s="121"/>
      <c r="J66" s="121"/>
      <c r="K66" s="124"/>
      <c r="L66" s="124"/>
      <c r="M66" s="124"/>
      <c r="N66" s="121"/>
      <c r="O66" s="113" t="n">
        <f aca="false">SUM(G66:N66)</f>
        <v>377.25</v>
      </c>
      <c r="P66" s="114" t="n">
        <f aca="false">+(G66+H66)*$B$3+(K66+L66)*$B$4+(M66+N66)*$F$4+(I66+J66)*$B$5</f>
        <v>0</v>
      </c>
      <c r="Q66" s="115" t="n">
        <v>70.6666666666667</v>
      </c>
      <c r="R66" s="114" t="n">
        <f aca="false">+Q66*$F$3</f>
        <v>0</v>
      </c>
      <c r="S66" s="116" t="n">
        <f aca="false">+R66+P66</f>
        <v>0</v>
      </c>
      <c r="T66" s="92"/>
    </row>
    <row r="67" customFormat="false" ht="15" hidden="false" customHeight="false" outlineLevel="0" collapsed="false">
      <c r="A67" s="118" t="s">
        <v>142</v>
      </c>
      <c r="B67" s="119" t="s">
        <v>82</v>
      </c>
      <c r="C67" s="120" t="n">
        <v>5</v>
      </c>
      <c r="D67" s="124" t="n">
        <v>15.89</v>
      </c>
      <c r="E67" s="135" t="n">
        <v>12</v>
      </c>
      <c r="F67" s="121" t="n">
        <f aca="false">+C67*E67</f>
        <v>60</v>
      </c>
      <c r="G67" s="121" t="n">
        <f aca="false">F67*D67</f>
        <v>953.4</v>
      </c>
      <c r="H67" s="127" t="n">
        <f aca="false">E67*-4</f>
        <v>-48</v>
      </c>
      <c r="I67" s="121"/>
      <c r="J67" s="121"/>
      <c r="K67" s="124"/>
      <c r="L67" s="124"/>
      <c r="M67" s="124"/>
      <c r="N67" s="121"/>
      <c r="O67" s="113" t="n">
        <f aca="false">SUM(G67:N67)</f>
        <v>905.4</v>
      </c>
      <c r="P67" s="114" t="n">
        <f aca="false">+(G67+H67)*$B$3+(K67+L67)*$B$4+(M67+N67)*$F$4+(I67+J67)*$B$5</f>
        <v>0</v>
      </c>
      <c r="Q67" s="122" t="n">
        <v>70.6666666666667</v>
      </c>
      <c r="R67" s="114" t="n">
        <f aca="false">+Q67*$F$3</f>
        <v>0</v>
      </c>
      <c r="S67" s="116" t="n">
        <f aca="false">+R67+P67</f>
        <v>0</v>
      </c>
      <c r="T67" s="93"/>
    </row>
    <row r="68" customFormat="false" ht="15" hidden="false" customHeight="false" outlineLevel="0" collapsed="false">
      <c r="A68" s="137" t="s">
        <v>143</v>
      </c>
      <c r="B68" s="138" t="s">
        <v>82</v>
      </c>
      <c r="C68" s="139" t="n">
        <v>5</v>
      </c>
      <c r="D68" s="124" t="n">
        <v>15.89</v>
      </c>
      <c r="E68" s="135" t="n">
        <v>12</v>
      </c>
      <c r="F68" s="135" t="n">
        <f aca="false">+C68*E68</f>
        <v>60</v>
      </c>
      <c r="G68" s="121" t="n">
        <f aca="false">F68*D68</f>
        <v>953.4</v>
      </c>
      <c r="H68" s="127" t="n">
        <f aca="false">E68*-4</f>
        <v>-48</v>
      </c>
      <c r="I68" s="140"/>
      <c r="J68" s="140"/>
      <c r="K68" s="141"/>
      <c r="L68" s="141"/>
      <c r="M68" s="141"/>
      <c r="N68" s="140"/>
      <c r="O68" s="113" t="n">
        <f aca="false">SUM(G68:N68)</f>
        <v>905.4</v>
      </c>
      <c r="P68" s="114" t="n">
        <f aca="false">+(G68+H68)*$B$3+(K68+L68)*$B$4+(M68+N68)*$F$4+(I68+J68)*$B$5</f>
        <v>0</v>
      </c>
      <c r="Q68" s="115" t="n">
        <v>33.3333333333333</v>
      </c>
      <c r="R68" s="114" t="n">
        <f aca="false">+Q68*$F$3</f>
        <v>0</v>
      </c>
      <c r="S68" s="116" t="n">
        <f aca="false">+R68+P68</f>
        <v>0</v>
      </c>
      <c r="T68" s="92"/>
    </row>
    <row r="69" customFormat="false" ht="15" hidden="false" customHeight="true" outlineLevel="0" collapsed="false">
      <c r="B69" s="68"/>
      <c r="C69" s="139"/>
      <c r="D69" s="124"/>
      <c r="E69" s="135"/>
      <c r="F69" s="135"/>
      <c r="G69" s="121"/>
      <c r="H69" s="127" t="n">
        <f aca="false">E69*-4</f>
        <v>0</v>
      </c>
      <c r="I69" s="130"/>
      <c r="J69" s="130"/>
      <c r="K69" s="130"/>
      <c r="L69" s="141"/>
      <c r="M69" s="130"/>
      <c r="N69" s="130"/>
      <c r="O69" s="113" t="n">
        <f aca="false">SUM(G69:N69)</f>
        <v>0</v>
      </c>
      <c r="P69" s="114" t="n">
        <f aca="false">+(G69+H69)*$B$3+(K69+L69)*$B$4+(M69+N69)*$F$4+(I69+J69)*$B$5</f>
        <v>0</v>
      </c>
      <c r="Q69" s="125" t="s">
        <v>144</v>
      </c>
      <c r="R69" s="71"/>
      <c r="S69" s="131"/>
      <c r="T69" s="93" t="n">
        <f aca="false">SUM(S60:S68)</f>
        <v>0</v>
      </c>
    </row>
    <row r="70" customFormat="false" ht="15" hidden="false" customHeight="false" outlineLevel="0" collapsed="false">
      <c r="A70" s="118" t="s">
        <v>145</v>
      </c>
      <c r="B70" s="119" t="s">
        <v>82</v>
      </c>
      <c r="C70" s="120" t="n">
        <v>5</v>
      </c>
      <c r="D70" s="124" t="n">
        <v>15.89</v>
      </c>
      <c r="E70" s="121" t="n">
        <v>19</v>
      </c>
      <c r="F70" s="121" t="n">
        <f aca="false">+C70*E70</f>
        <v>95</v>
      </c>
      <c r="G70" s="121" t="n">
        <f aca="false">F70*D70</f>
        <v>1509.55</v>
      </c>
      <c r="H70" s="127" t="n">
        <f aca="false">E70*-4</f>
        <v>-76</v>
      </c>
      <c r="I70" s="121"/>
      <c r="J70" s="121"/>
      <c r="K70" s="124"/>
      <c r="L70" s="124"/>
      <c r="M70" s="124"/>
      <c r="N70" s="121"/>
      <c r="O70" s="113" t="n">
        <f aca="false">SUM(G70:N70)</f>
        <v>1433.55</v>
      </c>
      <c r="P70" s="114" t="n">
        <f aca="false">+(G70+H70)*$B$3+(K70+L70)*$B$4+(M70+N70)*$F$4+(I70+J70)*$B$5</f>
        <v>0</v>
      </c>
      <c r="Q70" s="122" t="n">
        <v>43.3333333333333</v>
      </c>
      <c r="R70" s="114" t="n">
        <f aca="false">+Q70*$F$3</f>
        <v>0</v>
      </c>
      <c r="S70" s="116" t="n">
        <f aca="false">+R70+P70</f>
        <v>0</v>
      </c>
      <c r="T70" s="93"/>
    </row>
    <row r="71" customFormat="false" ht="15" hidden="false" customHeight="false" outlineLevel="0" collapsed="false">
      <c r="A71" s="118" t="s">
        <v>145</v>
      </c>
      <c r="B71" s="119" t="s">
        <v>82</v>
      </c>
      <c r="C71" s="120" t="n">
        <v>5</v>
      </c>
      <c r="D71" s="124" t="n">
        <v>15.89</v>
      </c>
      <c r="E71" s="121" t="n">
        <v>9</v>
      </c>
      <c r="F71" s="121" t="n">
        <f aca="false">+C71*E71</f>
        <v>45</v>
      </c>
      <c r="G71" s="121"/>
      <c r="H71" s="121"/>
      <c r="I71" s="121" t="n">
        <f aca="false">+D71*F71</f>
        <v>715.05</v>
      </c>
      <c r="J71" s="127" t="n">
        <f aca="false">+E71*-4</f>
        <v>-36</v>
      </c>
      <c r="K71" s="124"/>
      <c r="L71" s="124"/>
      <c r="M71" s="124"/>
      <c r="N71" s="121"/>
      <c r="O71" s="113" t="n">
        <f aca="false">SUM(G71:N71)</f>
        <v>679.05</v>
      </c>
      <c r="P71" s="114" t="n">
        <f aca="false">+(G71+H71)*$B$3+(K71+L71)*$B$4+(M71+N71)*$F$4+(I71+J71)*$B$5</f>
        <v>0</v>
      </c>
      <c r="Q71" s="115" t="n">
        <v>0</v>
      </c>
      <c r="R71" s="114" t="n">
        <f aca="false">+Q71*$F$3</f>
        <v>0</v>
      </c>
      <c r="S71" s="116" t="n">
        <f aca="false">+R71+P71</f>
        <v>0</v>
      </c>
      <c r="T71" s="92"/>
    </row>
    <row r="72" customFormat="false" ht="15" hidden="false" customHeight="false" outlineLevel="0" collapsed="false">
      <c r="A72" s="118" t="s">
        <v>146</v>
      </c>
      <c r="B72" s="119" t="s">
        <v>82</v>
      </c>
      <c r="C72" s="120" t="n">
        <v>5</v>
      </c>
      <c r="D72" s="124" t="n">
        <v>15.89</v>
      </c>
      <c r="E72" s="121" t="n">
        <v>16</v>
      </c>
      <c r="F72" s="121" t="n">
        <f aca="false">+C72*E72</f>
        <v>80</v>
      </c>
      <c r="G72" s="121" t="n">
        <f aca="false">F72*D72</f>
        <v>1271.2</v>
      </c>
      <c r="H72" s="127" t="n">
        <f aca="false">E72*-4</f>
        <v>-64</v>
      </c>
      <c r="I72" s="121"/>
      <c r="J72" s="121"/>
      <c r="K72" s="124"/>
      <c r="L72" s="124"/>
      <c r="M72" s="124"/>
      <c r="N72" s="121"/>
      <c r="O72" s="113" t="n">
        <f aca="false">SUM(G72:N72)</f>
        <v>1207.2</v>
      </c>
      <c r="P72" s="114" t="n">
        <f aca="false">+(G72+H72)*$B$3+(K72+L72)*$B$4+(M72+N72)*$F$4+(I72+J72)*$B$5</f>
        <v>0</v>
      </c>
      <c r="Q72" s="122" t="n">
        <v>43.3333333333333</v>
      </c>
      <c r="R72" s="114" t="n">
        <f aca="false">+Q72*$F$3</f>
        <v>0</v>
      </c>
      <c r="S72" s="116" t="n">
        <f aca="false">+R72+P72</f>
        <v>0</v>
      </c>
      <c r="T72" s="93"/>
    </row>
    <row r="73" customFormat="false" ht="15" hidden="false" customHeight="false" outlineLevel="0" collapsed="false">
      <c r="A73" s="118" t="s">
        <v>146</v>
      </c>
      <c r="B73" s="119" t="s">
        <v>82</v>
      </c>
      <c r="C73" s="120" t="n">
        <v>5</v>
      </c>
      <c r="D73" s="124" t="n">
        <v>15.89</v>
      </c>
      <c r="E73" s="121" t="n">
        <v>8</v>
      </c>
      <c r="F73" s="121" t="n">
        <f aca="false">+C73*E73</f>
        <v>40</v>
      </c>
      <c r="G73" s="121"/>
      <c r="H73" s="121"/>
      <c r="I73" s="121" t="n">
        <f aca="false">+D73*F73</f>
        <v>635.6</v>
      </c>
      <c r="J73" s="127" t="n">
        <f aca="false">+E73*-4</f>
        <v>-32</v>
      </c>
      <c r="K73" s="124"/>
      <c r="L73" s="124"/>
      <c r="M73" s="124"/>
      <c r="N73" s="121"/>
      <c r="O73" s="113" t="n">
        <f aca="false">SUM(G73:N73)</f>
        <v>603.6</v>
      </c>
      <c r="P73" s="114" t="n">
        <f aca="false">+(G73+H73)*$B$3+(K73+L73)*$B$4+(M73+N73)*$F$4+(I73+J73)*$B$5</f>
        <v>0</v>
      </c>
      <c r="Q73" s="115" t="n">
        <v>0</v>
      </c>
      <c r="R73" s="114" t="n">
        <f aca="false">+Q73*$F$3</f>
        <v>0</v>
      </c>
      <c r="S73" s="116" t="n">
        <f aca="false">+R73+P73</f>
        <v>0</v>
      </c>
      <c r="T73" s="92"/>
    </row>
    <row r="74" customFormat="false" ht="15" hidden="false" customHeight="false" outlineLevel="0" collapsed="false">
      <c r="A74" s="118" t="s">
        <v>147</v>
      </c>
      <c r="B74" s="119" t="s">
        <v>82</v>
      </c>
      <c r="C74" s="120" t="n">
        <v>5</v>
      </c>
      <c r="D74" s="124" t="n">
        <v>15.89</v>
      </c>
      <c r="E74" s="121" t="n">
        <v>12</v>
      </c>
      <c r="F74" s="121" t="n">
        <f aca="false">+C74*E74</f>
        <v>60</v>
      </c>
      <c r="G74" s="121" t="n">
        <f aca="false">F74*D74</f>
        <v>953.4</v>
      </c>
      <c r="H74" s="127" t="n">
        <f aca="false">E74*-4</f>
        <v>-48</v>
      </c>
      <c r="I74" s="121"/>
      <c r="J74" s="121"/>
      <c r="K74" s="121"/>
      <c r="L74" s="124"/>
      <c r="M74" s="124"/>
      <c r="N74" s="121"/>
      <c r="O74" s="113" t="n">
        <f aca="false">SUM(G74:N74)</f>
        <v>905.4</v>
      </c>
      <c r="P74" s="114" t="n">
        <f aca="false">+(G74+H74)*$B$3+(K74+L74)*$B$4+(M74+N74)*$F$4+(I74+J74)*$B$5</f>
        <v>0</v>
      </c>
      <c r="Q74" s="115" t="n">
        <v>43.3333333333333</v>
      </c>
      <c r="R74" s="114" t="n">
        <f aca="false">+Q74*$F$3</f>
        <v>0</v>
      </c>
      <c r="S74" s="116" t="n">
        <f aca="false">+R74+P74</f>
        <v>0</v>
      </c>
      <c r="T74" s="92"/>
    </row>
    <row r="75" customFormat="false" ht="15" hidden="false" customHeight="false" outlineLevel="0" collapsed="false">
      <c r="A75" s="118" t="s">
        <v>147</v>
      </c>
      <c r="B75" s="119" t="s">
        <v>82</v>
      </c>
      <c r="C75" s="120" t="n">
        <v>5</v>
      </c>
      <c r="D75" s="124" t="n">
        <v>15.89</v>
      </c>
      <c r="E75" s="121" t="n">
        <v>8</v>
      </c>
      <c r="F75" s="121" t="n">
        <f aca="false">+C75*E75</f>
        <v>40</v>
      </c>
      <c r="G75" s="121"/>
      <c r="H75" s="121"/>
      <c r="I75" s="121" t="n">
        <f aca="false">+D75*F75</f>
        <v>635.6</v>
      </c>
      <c r="J75" s="127" t="n">
        <f aca="false">+E75*-4</f>
        <v>-32</v>
      </c>
      <c r="K75" s="124"/>
      <c r="L75" s="124"/>
      <c r="M75" s="124"/>
      <c r="N75" s="121"/>
      <c r="O75" s="113" t="n">
        <f aca="false">SUM(G75:N75)</f>
        <v>603.6</v>
      </c>
      <c r="P75" s="114" t="n">
        <f aca="false">+(G75+H75)*$B$3+(K75+L75)*$B$4+(M75+N75)*$F$4+(I75+J75)*$B$5</f>
        <v>0</v>
      </c>
      <c r="Q75" s="115" t="n">
        <v>0</v>
      </c>
      <c r="R75" s="114" t="n">
        <f aca="false">+Q75*$F$3</f>
        <v>0</v>
      </c>
      <c r="S75" s="116" t="n">
        <f aca="false">+R75+P75</f>
        <v>0</v>
      </c>
      <c r="T75" s="92"/>
    </row>
    <row r="76" customFormat="false" ht="15" hidden="false" customHeight="false" outlineLevel="0" collapsed="false">
      <c r="A76" s="118" t="s">
        <v>148</v>
      </c>
      <c r="B76" s="119" t="s">
        <v>82</v>
      </c>
      <c r="C76" s="120" t="n">
        <v>5</v>
      </c>
      <c r="D76" s="124" t="n">
        <v>15.89</v>
      </c>
      <c r="E76" s="121" t="n">
        <v>18</v>
      </c>
      <c r="F76" s="121" t="n">
        <f aca="false">+C76*E76</f>
        <v>90</v>
      </c>
      <c r="G76" s="121" t="n">
        <f aca="false">F76*D76</f>
        <v>1430.1</v>
      </c>
      <c r="H76" s="127" t="n">
        <f aca="false">E76*-4</f>
        <v>-72</v>
      </c>
      <c r="I76" s="121"/>
      <c r="J76" s="121"/>
      <c r="K76" s="121"/>
      <c r="L76" s="124"/>
      <c r="M76" s="124"/>
      <c r="N76" s="121"/>
      <c r="O76" s="113" t="n">
        <f aca="false">SUM(G76:N76)</f>
        <v>1358.1</v>
      </c>
      <c r="P76" s="114" t="n">
        <f aca="false">+(G76+H76)*$B$3+(K76+L76)*$B$4+(M76+N76)*$F$4+(I76+J76)*$B$5</f>
        <v>0</v>
      </c>
      <c r="Q76" s="115" t="n">
        <v>66.6666666666667</v>
      </c>
      <c r="R76" s="114" t="n">
        <f aca="false">+Q76*$F$3</f>
        <v>0</v>
      </c>
      <c r="S76" s="116" t="n">
        <f aca="false">+R76+P76</f>
        <v>0</v>
      </c>
      <c r="T76" s="92"/>
    </row>
    <row r="77" customFormat="false" ht="15" hidden="false" customHeight="false" outlineLevel="0" collapsed="false">
      <c r="A77" s="118" t="s">
        <v>148</v>
      </c>
      <c r="B77" s="119" t="s">
        <v>82</v>
      </c>
      <c r="C77" s="120" t="n">
        <v>5</v>
      </c>
      <c r="D77" s="124" t="n">
        <v>15.89</v>
      </c>
      <c r="E77" s="121" t="n">
        <v>8</v>
      </c>
      <c r="F77" s="121" t="n">
        <f aca="false">+C77*E77</f>
        <v>40</v>
      </c>
      <c r="G77" s="121"/>
      <c r="H77" s="121"/>
      <c r="I77" s="121" t="n">
        <f aca="false">+D77*F77</f>
        <v>635.6</v>
      </c>
      <c r="J77" s="127" t="n">
        <f aca="false">+E77*-4</f>
        <v>-32</v>
      </c>
      <c r="K77" s="124"/>
      <c r="L77" s="124"/>
      <c r="M77" s="124"/>
      <c r="N77" s="121"/>
      <c r="O77" s="113" t="n">
        <f aca="false">SUM(G77:N77)</f>
        <v>603.6</v>
      </c>
      <c r="P77" s="114" t="n">
        <f aca="false">+(G77+H77)*$B$3+(K77+L77)*$B$4+(M77+N77)*$F$4+(I77+J77)*$B$5</f>
        <v>0</v>
      </c>
      <c r="Q77" s="115" t="n">
        <v>0</v>
      </c>
      <c r="R77" s="114" t="n">
        <f aca="false">+Q77*$F$3</f>
        <v>0</v>
      </c>
      <c r="S77" s="116" t="n">
        <f aca="false">+R77+P77</f>
        <v>0</v>
      </c>
      <c r="T77" s="92"/>
    </row>
    <row r="78" customFormat="false" ht="15" hidden="false" customHeight="false" outlineLevel="0" collapsed="false">
      <c r="A78" s="118" t="s">
        <v>149</v>
      </c>
      <c r="B78" s="119" t="s">
        <v>82</v>
      </c>
      <c r="C78" s="120" t="n">
        <v>5</v>
      </c>
      <c r="D78" s="124" t="n">
        <v>15.89</v>
      </c>
      <c r="E78" s="121" t="n">
        <v>10</v>
      </c>
      <c r="F78" s="121" t="n">
        <f aca="false">+C78*E78</f>
        <v>50</v>
      </c>
      <c r="G78" s="121" t="n">
        <f aca="false">F78*D78</f>
        <v>794.5</v>
      </c>
      <c r="H78" s="127" t="n">
        <f aca="false">E78*-4</f>
        <v>-40</v>
      </c>
      <c r="I78" s="121"/>
      <c r="J78" s="121"/>
      <c r="K78" s="121"/>
      <c r="L78" s="124"/>
      <c r="M78" s="124"/>
      <c r="N78" s="121"/>
      <c r="O78" s="113" t="n">
        <f aca="false">SUM(G78:N78)</f>
        <v>754.5</v>
      </c>
      <c r="P78" s="114" t="n">
        <f aca="false">+(G78+H78)*$B$3+(K78+L78)*$B$4+(M78+N78)*$F$4+(I78+J78)*$B$5</f>
        <v>0</v>
      </c>
      <c r="Q78" s="115" t="n">
        <v>50</v>
      </c>
      <c r="R78" s="114" t="n">
        <f aca="false">+Q78*$F$3</f>
        <v>0</v>
      </c>
      <c r="S78" s="116" t="n">
        <f aca="false">+R78+P78</f>
        <v>0</v>
      </c>
      <c r="T78" s="92"/>
    </row>
    <row r="79" customFormat="false" ht="15" hidden="false" customHeight="false" outlineLevel="0" collapsed="false">
      <c r="A79" s="118" t="s">
        <v>150</v>
      </c>
      <c r="B79" s="119" t="s">
        <v>82</v>
      </c>
      <c r="C79" s="120" t="n">
        <v>5</v>
      </c>
      <c r="D79" s="124" t="n">
        <v>15.89</v>
      </c>
      <c r="E79" s="121" t="n">
        <v>18</v>
      </c>
      <c r="F79" s="121" t="n">
        <f aca="false">+C79*E79</f>
        <v>90</v>
      </c>
      <c r="G79" s="121" t="n">
        <f aca="false">F79*D79</f>
        <v>1430.1</v>
      </c>
      <c r="H79" s="127" t="n">
        <f aca="false">E79*-4</f>
        <v>-72</v>
      </c>
      <c r="I79" s="121"/>
      <c r="J79" s="121"/>
      <c r="K79" s="121"/>
      <c r="L79" s="124"/>
      <c r="M79" s="124"/>
      <c r="N79" s="121"/>
      <c r="O79" s="113" t="n">
        <f aca="false">SUM(G79:N79)</f>
        <v>1358.1</v>
      </c>
      <c r="P79" s="114" t="n">
        <f aca="false">+(G79+H79)*$B$3+(K79+L79)*$B$4+(M79+N79)*$F$4+(I79+J79)*$B$5</f>
        <v>0</v>
      </c>
      <c r="Q79" s="115" t="n">
        <v>73.3333333333333</v>
      </c>
      <c r="R79" s="114" t="n">
        <f aca="false">+Q79*$F$3</f>
        <v>0</v>
      </c>
      <c r="S79" s="116" t="n">
        <f aca="false">+R79+P79</f>
        <v>0</v>
      </c>
      <c r="T79" s="92"/>
    </row>
    <row r="80" customFormat="false" ht="15" hidden="false" customHeight="false" outlineLevel="0" collapsed="false">
      <c r="A80" s="118" t="s">
        <v>150</v>
      </c>
      <c r="B80" s="119" t="s">
        <v>82</v>
      </c>
      <c r="C80" s="120" t="n">
        <v>5</v>
      </c>
      <c r="D80" s="124" t="n">
        <v>15.89</v>
      </c>
      <c r="E80" s="121" t="n">
        <v>8</v>
      </c>
      <c r="F80" s="121" t="n">
        <f aca="false">+C80*E80</f>
        <v>40</v>
      </c>
      <c r="G80" s="121"/>
      <c r="H80" s="121"/>
      <c r="I80" s="121" t="n">
        <f aca="false">+D80*F80</f>
        <v>635.6</v>
      </c>
      <c r="J80" s="127" t="n">
        <f aca="false">+E80*-4</f>
        <v>-32</v>
      </c>
      <c r="K80" s="124"/>
      <c r="L80" s="124"/>
      <c r="M80" s="124"/>
      <c r="N80" s="121"/>
      <c r="O80" s="113" t="n">
        <f aca="false">SUM(G80:N80)</f>
        <v>603.6</v>
      </c>
      <c r="P80" s="114" t="n">
        <f aca="false">+(G80+H80)*$B$3+(K80+L80)*$B$4+(M80+N80)*$F$4+(I80+J80)*$B$5</f>
        <v>0</v>
      </c>
      <c r="Q80" s="115" t="n">
        <v>0</v>
      </c>
      <c r="R80" s="114" t="n">
        <f aca="false">+Q80*$F$3</f>
        <v>0</v>
      </c>
      <c r="S80" s="116" t="n">
        <f aca="false">+R80+P80</f>
        <v>0</v>
      </c>
      <c r="T80" s="92"/>
    </row>
    <row r="81" customFormat="false" ht="15" hidden="false" customHeight="false" outlineLevel="0" collapsed="false">
      <c r="A81" s="118" t="s">
        <v>151</v>
      </c>
      <c r="B81" s="119" t="s">
        <v>82</v>
      </c>
      <c r="C81" s="120" t="n">
        <v>5</v>
      </c>
      <c r="D81" s="124" t="n">
        <v>15.89</v>
      </c>
      <c r="E81" s="121" t="n">
        <v>17</v>
      </c>
      <c r="F81" s="121" t="n">
        <f aca="false">+C81*E81</f>
        <v>85</v>
      </c>
      <c r="G81" s="121" t="n">
        <f aca="false">F81*D81</f>
        <v>1350.65</v>
      </c>
      <c r="H81" s="127" t="n">
        <f aca="false">E81*-4</f>
        <v>-68</v>
      </c>
      <c r="I81" s="121"/>
      <c r="J81" s="121"/>
      <c r="K81" s="121"/>
      <c r="L81" s="124"/>
      <c r="M81" s="124"/>
      <c r="N81" s="121"/>
      <c r="O81" s="113" t="n">
        <f aca="false">SUM(G81:N81)</f>
        <v>1282.65</v>
      </c>
      <c r="P81" s="114" t="n">
        <f aca="false">+(G81+H81)*$B$3+(K81+L81)*$B$4+(M81+N81)*$F$4+(I81+J81)*$B$5</f>
        <v>0</v>
      </c>
      <c r="Q81" s="115" t="n">
        <v>66.6666666666667</v>
      </c>
      <c r="R81" s="114" t="n">
        <f aca="false">+Q81*$F$3</f>
        <v>0</v>
      </c>
      <c r="S81" s="116" t="n">
        <f aca="false">+R81+P81</f>
        <v>0</v>
      </c>
      <c r="T81" s="92"/>
    </row>
    <row r="82" customFormat="false" ht="15" hidden="false" customHeight="false" outlineLevel="0" collapsed="false">
      <c r="A82" s="118" t="s">
        <v>151</v>
      </c>
      <c r="B82" s="119" t="s">
        <v>82</v>
      </c>
      <c r="C82" s="120" t="n">
        <v>5</v>
      </c>
      <c r="D82" s="124" t="n">
        <v>15.89</v>
      </c>
      <c r="E82" s="121" t="n">
        <v>8</v>
      </c>
      <c r="F82" s="121" t="n">
        <f aca="false">+C82*E82</f>
        <v>40</v>
      </c>
      <c r="G82" s="121"/>
      <c r="H82" s="121"/>
      <c r="I82" s="121" t="n">
        <f aca="false">+D82*F82</f>
        <v>635.6</v>
      </c>
      <c r="J82" s="127" t="n">
        <f aca="false">+E82*-4</f>
        <v>-32</v>
      </c>
      <c r="K82" s="124"/>
      <c r="L82" s="124"/>
      <c r="M82" s="124"/>
      <c r="N82" s="121"/>
      <c r="O82" s="113" t="n">
        <f aca="false">SUM(G82:N82)</f>
        <v>603.6</v>
      </c>
      <c r="P82" s="114" t="n">
        <f aca="false">+(G82+H82)*$B$3+(K82+L82)*$B$4+(M82+N82)*$F$4+(I82+J82)*$B$5</f>
        <v>0</v>
      </c>
      <c r="Q82" s="122" t="n">
        <v>0</v>
      </c>
      <c r="R82" s="114" t="n">
        <f aca="false">+Q82*$F$3</f>
        <v>0</v>
      </c>
      <c r="S82" s="116" t="n">
        <f aca="false">+R82+P82</f>
        <v>0</v>
      </c>
      <c r="T82" s="93"/>
    </row>
    <row r="83" customFormat="false" ht="15" hidden="false" customHeight="false" outlineLevel="0" collapsed="false">
      <c r="A83" s="118" t="s">
        <v>152</v>
      </c>
      <c r="B83" s="119" t="s">
        <v>82</v>
      </c>
      <c r="C83" s="120" t="n">
        <v>5</v>
      </c>
      <c r="D83" s="124" t="n">
        <v>15.89</v>
      </c>
      <c r="E83" s="121" t="n">
        <v>17</v>
      </c>
      <c r="F83" s="121" t="n">
        <f aca="false">+C83*E83</f>
        <v>85</v>
      </c>
      <c r="G83" s="121" t="n">
        <f aca="false">F83*D83</f>
        <v>1350.65</v>
      </c>
      <c r="H83" s="127" t="n">
        <f aca="false">E83*-4</f>
        <v>-68</v>
      </c>
      <c r="I83" s="121"/>
      <c r="J83" s="121"/>
      <c r="K83" s="121"/>
      <c r="L83" s="124"/>
      <c r="M83" s="124"/>
      <c r="N83" s="121"/>
      <c r="O83" s="113" t="n">
        <f aca="false">SUM(G83:N83)</f>
        <v>1282.65</v>
      </c>
      <c r="P83" s="114" t="n">
        <f aca="false">+(G83+H83)*$B$3+(K83+L83)*$B$4+(M83+N83)*$F$4+(I83+J83)*$B$5</f>
        <v>0</v>
      </c>
      <c r="Q83" s="115" t="n">
        <v>66.6666666666667</v>
      </c>
      <c r="R83" s="114" t="n">
        <f aca="false">+Q83*$F$3</f>
        <v>0</v>
      </c>
      <c r="S83" s="116" t="n">
        <f aca="false">+R83+P83</f>
        <v>0</v>
      </c>
      <c r="T83" s="92"/>
    </row>
    <row r="84" customFormat="false" ht="15" hidden="false" customHeight="false" outlineLevel="0" collapsed="false">
      <c r="A84" s="118" t="s">
        <v>152</v>
      </c>
      <c r="B84" s="119" t="s">
        <v>82</v>
      </c>
      <c r="C84" s="120" t="n">
        <v>5</v>
      </c>
      <c r="D84" s="124" t="n">
        <v>15.89</v>
      </c>
      <c r="E84" s="121" t="n">
        <v>8</v>
      </c>
      <c r="F84" s="121" t="n">
        <f aca="false">+C84*E84</f>
        <v>40</v>
      </c>
      <c r="G84" s="121"/>
      <c r="H84" s="121"/>
      <c r="I84" s="121" t="n">
        <f aca="false">+D84*F84</f>
        <v>635.6</v>
      </c>
      <c r="J84" s="127" t="n">
        <f aca="false">+E84*-4</f>
        <v>-32</v>
      </c>
      <c r="K84" s="124"/>
      <c r="L84" s="124"/>
      <c r="M84" s="124"/>
      <c r="N84" s="121"/>
      <c r="O84" s="113" t="n">
        <f aca="false">SUM(G84:N84)</f>
        <v>603.6</v>
      </c>
      <c r="P84" s="114" t="n">
        <f aca="false">+(G84+H84)*$B$3+(K84+L84)*$B$4+(M84+N84)*$F$4+(I84+J84)*$B$5</f>
        <v>0</v>
      </c>
      <c r="Q84" s="115" t="n">
        <v>0</v>
      </c>
      <c r="R84" s="114" t="n">
        <f aca="false">+Q84*$F$3</f>
        <v>0</v>
      </c>
      <c r="S84" s="116" t="n">
        <f aca="false">+R84+P84</f>
        <v>0</v>
      </c>
      <c r="T84" s="92"/>
    </row>
    <row r="85" s="1" customFormat="true" ht="15" hidden="false" customHeight="false" outlineLevel="0" collapsed="false">
      <c r="A85" s="118" t="s">
        <v>153</v>
      </c>
      <c r="B85" s="119" t="s">
        <v>82</v>
      </c>
      <c r="C85" s="120" t="n">
        <v>5</v>
      </c>
      <c r="D85" s="124" t="n">
        <v>15.89</v>
      </c>
      <c r="E85" s="121" t="n">
        <v>10</v>
      </c>
      <c r="F85" s="121" t="n">
        <f aca="false">+C85*E85</f>
        <v>50</v>
      </c>
      <c r="G85" s="121" t="n">
        <f aca="false">F85*D85</f>
        <v>794.5</v>
      </c>
      <c r="H85" s="127" t="n">
        <f aca="false">E85*-4</f>
        <v>-40</v>
      </c>
      <c r="I85" s="121"/>
      <c r="J85" s="121"/>
      <c r="K85" s="121"/>
      <c r="L85" s="124"/>
      <c r="M85" s="124"/>
      <c r="N85" s="121"/>
      <c r="O85" s="113" t="n">
        <f aca="false">SUM(G85:N85)</f>
        <v>754.5</v>
      </c>
      <c r="P85" s="114" t="n">
        <f aca="false">+(G85+H85)*$B$3+(K85+L85)*$B$4+(M85+N85)*$F$4+(I85+J85)*$B$5</f>
        <v>0</v>
      </c>
      <c r="Q85" s="115" t="n">
        <v>50</v>
      </c>
      <c r="R85" s="114" t="n">
        <f aca="false">+Q85*$F$3</f>
        <v>0</v>
      </c>
      <c r="S85" s="116" t="n">
        <f aca="false">+R85+P85</f>
        <v>0</v>
      </c>
      <c r="T85" s="92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  <c r="IO85" s="31"/>
      <c r="IP85" s="31"/>
      <c r="IQ85" s="31"/>
      <c r="IR85" s="31"/>
      <c r="IS85" s="31"/>
      <c r="IT85" s="31"/>
      <c r="IU85" s="31"/>
      <c r="IV85" s="31"/>
      <c r="IW85" s="31"/>
    </row>
    <row r="86" customFormat="false" ht="15" hidden="false" customHeight="false" outlineLevel="0" collapsed="false">
      <c r="A86" s="133" t="s">
        <v>154</v>
      </c>
      <c r="B86" s="119" t="s">
        <v>82</v>
      </c>
      <c r="C86" s="120" t="n">
        <v>5</v>
      </c>
      <c r="D86" s="124" t="n">
        <v>15.89</v>
      </c>
      <c r="E86" s="121" t="n">
        <v>15</v>
      </c>
      <c r="F86" s="121" t="n">
        <f aca="false">+C86*E86</f>
        <v>75</v>
      </c>
      <c r="G86" s="121" t="n">
        <f aca="false">F86*D86</f>
        <v>1191.75</v>
      </c>
      <c r="H86" s="127" t="n">
        <f aca="false">E86*-4</f>
        <v>-60</v>
      </c>
      <c r="I86" s="121"/>
      <c r="J86" s="121"/>
      <c r="K86" s="121"/>
      <c r="L86" s="124"/>
      <c r="M86" s="124"/>
      <c r="N86" s="121"/>
      <c r="O86" s="113" t="n">
        <f aca="false">SUM(G86:N86)</f>
        <v>1131.75</v>
      </c>
      <c r="P86" s="114" t="n">
        <f aca="false">+(G86+H86)*$B$3+(K86+L86)*$B$4+(M86+N86)*$F$4+(I86+J86)*$B$5</f>
        <v>0</v>
      </c>
      <c r="Q86" s="115" t="n">
        <v>60</v>
      </c>
      <c r="R86" s="114" t="n">
        <f aca="false">+Q86*$F$3</f>
        <v>0</v>
      </c>
      <c r="S86" s="116" t="n">
        <f aca="false">+R86+P86</f>
        <v>0</v>
      </c>
      <c r="T86" s="92"/>
    </row>
    <row r="87" customFormat="false" ht="15" hidden="false" customHeight="false" outlineLevel="0" collapsed="false">
      <c r="A87" s="133" t="s">
        <v>155</v>
      </c>
      <c r="B87" s="119" t="s">
        <v>82</v>
      </c>
      <c r="C87" s="120" t="n">
        <v>5</v>
      </c>
      <c r="D87" s="124" t="n">
        <v>15.89</v>
      </c>
      <c r="E87" s="121" t="n">
        <v>8</v>
      </c>
      <c r="F87" s="121" t="n">
        <f aca="false">+C87*E87</f>
        <v>40</v>
      </c>
      <c r="G87" s="121" t="n">
        <f aca="false">F87*D87</f>
        <v>635.6</v>
      </c>
      <c r="H87" s="127" t="n">
        <f aca="false">E87*-4</f>
        <v>-32</v>
      </c>
      <c r="I87" s="121"/>
      <c r="J87" s="121"/>
      <c r="K87" s="121"/>
      <c r="L87" s="124"/>
      <c r="M87" s="124"/>
      <c r="N87" s="121"/>
      <c r="O87" s="113" t="n">
        <f aca="false">SUM(G87:N87)</f>
        <v>603.6</v>
      </c>
      <c r="P87" s="114" t="n">
        <f aca="false">+(G87+H87)*$B$3+(K87+L87)*$B$4+(M87+N87)*$F$4+(I87+J87)*$B$5</f>
        <v>0</v>
      </c>
      <c r="Q87" s="115" t="n">
        <v>20</v>
      </c>
      <c r="R87" s="114" t="n">
        <f aca="false">+Q87*$F$3</f>
        <v>0</v>
      </c>
      <c r="S87" s="116" t="n">
        <f aca="false">+R87+P87</f>
        <v>0</v>
      </c>
      <c r="T87" s="92"/>
    </row>
    <row r="88" customFormat="false" ht="15" hidden="false" customHeight="false" outlineLevel="0" collapsed="false">
      <c r="A88" s="118" t="s">
        <v>156</v>
      </c>
      <c r="B88" s="119" t="s">
        <v>82</v>
      </c>
      <c r="C88" s="120" t="n">
        <v>5</v>
      </c>
      <c r="D88" s="124" t="n">
        <v>15.89</v>
      </c>
      <c r="E88" s="121" t="n">
        <v>20</v>
      </c>
      <c r="F88" s="121" t="n">
        <f aca="false">+C88*E88</f>
        <v>100</v>
      </c>
      <c r="G88" s="121" t="n">
        <f aca="false">F88*D88</f>
        <v>1589</v>
      </c>
      <c r="H88" s="127" t="n">
        <f aca="false">E88*-4</f>
        <v>-80</v>
      </c>
      <c r="I88" s="121"/>
      <c r="J88" s="121"/>
      <c r="K88" s="121"/>
      <c r="L88" s="124"/>
      <c r="M88" s="124"/>
      <c r="N88" s="121"/>
      <c r="O88" s="113" t="n">
        <f aca="false">SUM(G88:N88)</f>
        <v>1509</v>
      </c>
      <c r="P88" s="114" t="n">
        <f aca="false">+(G88+H88)*$B$3+(K88+L88)*$B$4+(M88+N88)*$F$4+(I88+J88)*$B$5</f>
        <v>0</v>
      </c>
      <c r="Q88" s="115" t="n">
        <v>43.3333333333333</v>
      </c>
      <c r="R88" s="114" t="n">
        <f aca="false">+Q88*$F$3</f>
        <v>0</v>
      </c>
      <c r="S88" s="116" t="n">
        <f aca="false">+R88+P88</f>
        <v>0</v>
      </c>
      <c r="T88" s="92"/>
    </row>
    <row r="89" customFormat="false" ht="15" hidden="false" customHeight="false" outlineLevel="0" collapsed="false">
      <c r="A89" s="118" t="s">
        <v>156</v>
      </c>
      <c r="B89" s="119" t="s">
        <v>82</v>
      </c>
      <c r="C89" s="120" t="n">
        <v>5</v>
      </c>
      <c r="D89" s="124" t="n">
        <v>15.89</v>
      </c>
      <c r="E89" s="121" t="n">
        <v>8</v>
      </c>
      <c r="F89" s="121" t="n">
        <f aca="false">+C89*E89</f>
        <v>40</v>
      </c>
      <c r="G89" s="121"/>
      <c r="H89" s="121"/>
      <c r="I89" s="121" t="n">
        <f aca="false">+D89*F89</f>
        <v>635.6</v>
      </c>
      <c r="J89" s="127" t="n">
        <f aca="false">+E89*-4</f>
        <v>-32</v>
      </c>
      <c r="K89" s="124"/>
      <c r="L89" s="124"/>
      <c r="M89" s="124"/>
      <c r="N89" s="121"/>
      <c r="O89" s="113" t="n">
        <f aca="false">SUM(G89:N89)</f>
        <v>603.6</v>
      </c>
      <c r="P89" s="114" t="n">
        <f aca="false">+(G89+H89)*$B$3+(K89+L89)*$B$4+(M89+N89)*$F$4+(I89+J89)*$B$5</f>
        <v>0</v>
      </c>
      <c r="Q89" s="115" t="n">
        <v>0</v>
      </c>
      <c r="R89" s="114" t="n">
        <f aca="false">+Q89*$F$3</f>
        <v>0</v>
      </c>
      <c r="S89" s="116" t="n">
        <f aca="false">+R89+P89</f>
        <v>0</v>
      </c>
      <c r="T89" s="92"/>
    </row>
    <row r="90" customFormat="false" ht="15" hidden="false" customHeight="false" outlineLevel="0" collapsed="false">
      <c r="A90" s="118" t="s">
        <v>157</v>
      </c>
      <c r="B90" s="119" t="s">
        <v>82</v>
      </c>
      <c r="C90" s="120" t="n">
        <v>5</v>
      </c>
      <c r="D90" s="124" t="n">
        <v>15.89</v>
      </c>
      <c r="E90" s="121" t="n">
        <v>18</v>
      </c>
      <c r="F90" s="121" t="n">
        <f aca="false">+C90*E90</f>
        <v>90</v>
      </c>
      <c r="G90" s="121" t="n">
        <f aca="false">F90*D90</f>
        <v>1430.1</v>
      </c>
      <c r="H90" s="127" t="n">
        <f aca="false">+E90*-4</f>
        <v>-72</v>
      </c>
      <c r="I90" s="121"/>
      <c r="J90" s="121"/>
      <c r="K90" s="124"/>
      <c r="L90" s="124"/>
      <c r="M90" s="124"/>
      <c r="N90" s="121"/>
      <c r="O90" s="113" t="n">
        <f aca="false">SUM(G90:N90)</f>
        <v>1358.1</v>
      </c>
      <c r="P90" s="114" t="n">
        <f aca="false">+(G90+H90)*$B$3+(K90+L90)*$B$4+(M90+N90)*$F$4+(I90+J90)*$B$5</f>
        <v>0</v>
      </c>
      <c r="Q90" s="115" t="n">
        <v>66.6666666666667</v>
      </c>
      <c r="R90" s="114" t="n">
        <f aca="false">+Q90*$F$3</f>
        <v>0</v>
      </c>
      <c r="S90" s="116" t="n">
        <f aca="false">+R90+P90</f>
        <v>0</v>
      </c>
      <c r="T90" s="92"/>
    </row>
    <row r="91" customFormat="false" ht="15" hidden="false" customHeight="false" outlineLevel="0" collapsed="false">
      <c r="A91" s="118" t="s">
        <v>157</v>
      </c>
      <c r="B91" s="119" t="s">
        <v>82</v>
      </c>
      <c r="C91" s="120" t="n">
        <v>5</v>
      </c>
      <c r="D91" s="124" t="n">
        <v>15.89</v>
      </c>
      <c r="E91" s="121" t="n">
        <v>8</v>
      </c>
      <c r="F91" s="121" t="n">
        <f aca="false">+C91*E91</f>
        <v>40</v>
      </c>
      <c r="G91" s="121"/>
      <c r="H91" s="121"/>
      <c r="I91" s="121" t="n">
        <f aca="false">+D91*F91</f>
        <v>635.6</v>
      </c>
      <c r="J91" s="127" t="n">
        <f aca="false">+E91*-4</f>
        <v>-32</v>
      </c>
      <c r="K91" s="124"/>
      <c r="L91" s="124"/>
      <c r="M91" s="124"/>
      <c r="N91" s="121"/>
      <c r="O91" s="113" t="n">
        <f aca="false">SUM(G91:N91)</f>
        <v>603.6</v>
      </c>
      <c r="P91" s="114" t="n">
        <f aca="false">+(G91+H91)*$B$3+(K91+L91)*$B$4+(M91+N91)*$F$4+(I91+J91)*$B$5</f>
        <v>0</v>
      </c>
      <c r="Q91" s="115" t="n">
        <v>0</v>
      </c>
      <c r="R91" s="114" t="n">
        <f aca="false">+Q91*$F$3</f>
        <v>0</v>
      </c>
      <c r="S91" s="116" t="n">
        <f aca="false">+R91+P91</f>
        <v>0</v>
      </c>
      <c r="T91" s="92"/>
    </row>
    <row r="92" s="1" customFormat="true" ht="15" hidden="false" customHeight="false" outlineLevel="0" collapsed="false">
      <c r="A92" s="133" t="s">
        <v>158</v>
      </c>
      <c r="B92" s="119" t="s">
        <v>82</v>
      </c>
      <c r="C92" s="120" t="n">
        <v>5</v>
      </c>
      <c r="D92" s="124" t="n">
        <v>15.89</v>
      </c>
      <c r="E92" s="121" t="n">
        <v>17</v>
      </c>
      <c r="F92" s="121" t="n">
        <f aca="false">+C92*E92</f>
        <v>85</v>
      </c>
      <c r="G92" s="121" t="n">
        <f aca="false">F92*D92</f>
        <v>1350.65</v>
      </c>
      <c r="H92" s="127" t="n">
        <f aca="false">+E92*-4</f>
        <v>-68</v>
      </c>
      <c r="I92" s="121"/>
      <c r="J92" s="121"/>
      <c r="K92" s="124"/>
      <c r="L92" s="124"/>
      <c r="M92" s="124"/>
      <c r="N92" s="121"/>
      <c r="O92" s="113" t="n">
        <f aca="false">SUM(G92:N92)</f>
        <v>1282.65</v>
      </c>
      <c r="P92" s="114" t="n">
        <f aca="false">+(G92+H92)*$B$3+(K92+L92)*$B$4+(M92+N92)*$F$4+(I92+J92)*$B$5</f>
        <v>0</v>
      </c>
      <c r="Q92" s="115" t="n">
        <v>66.6666666666667</v>
      </c>
      <c r="R92" s="114" t="n">
        <f aca="false">+Q92*$F$3</f>
        <v>0</v>
      </c>
      <c r="S92" s="116" t="n">
        <f aca="false">+R92+P92</f>
        <v>0</v>
      </c>
      <c r="T92" s="92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  <c r="EE92" s="31"/>
      <c r="EF92" s="31"/>
      <c r="EG92" s="31"/>
      <c r="EH92" s="31"/>
      <c r="EI92" s="31"/>
      <c r="EJ92" s="31"/>
      <c r="EK92" s="31"/>
      <c r="EL92" s="31"/>
      <c r="EM92" s="31"/>
      <c r="EN92" s="31"/>
      <c r="EO92" s="31"/>
      <c r="EP92" s="31"/>
      <c r="EQ92" s="31"/>
      <c r="ER92" s="31"/>
      <c r="ES92" s="31"/>
      <c r="ET92" s="31"/>
      <c r="EU92" s="31"/>
      <c r="EV92" s="31"/>
      <c r="EW92" s="31"/>
      <c r="EX92" s="31"/>
      <c r="EY92" s="31"/>
      <c r="EZ92" s="31"/>
      <c r="FA92" s="31"/>
      <c r="FB92" s="31"/>
      <c r="FC92" s="31"/>
      <c r="FD92" s="31"/>
      <c r="FE92" s="31"/>
      <c r="FF92" s="31"/>
      <c r="FG92" s="31"/>
      <c r="FH92" s="31"/>
      <c r="FI92" s="31"/>
      <c r="FJ92" s="31"/>
      <c r="FK92" s="31"/>
      <c r="FL92" s="31"/>
      <c r="FM92" s="31"/>
      <c r="FN92" s="31"/>
      <c r="FO92" s="31"/>
      <c r="FP92" s="31"/>
      <c r="FQ92" s="31"/>
      <c r="FR92" s="31"/>
      <c r="FS92" s="31"/>
      <c r="FT92" s="31"/>
      <c r="FU92" s="31"/>
      <c r="FV92" s="31"/>
      <c r="FW92" s="31"/>
      <c r="FX92" s="31"/>
      <c r="FY92" s="31"/>
      <c r="FZ92" s="31"/>
      <c r="GA92" s="31"/>
      <c r="GB92" s="31"/>
      <c r="GC92" s="31"/>
      <c r="GD92" s="31"/>
      <c r="GE92" s="31"/>
      <c r="GF92" s="31"/>
      <c r="GG92" s="31"/>
      <c r="GH92" s="31"/>
      <c r="GI92" s="31"/>
      <c r="GJ92" s="31"/>
      <c r="GK92" s="31"/>
      <c r="GL92" s="31"/>
      <c r="GM92" s="31"/>
      <c r="GN92" s="31"/>
      <c r="GO92" s="31"/>
      <c r="GP92" s="31"/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1"/>
      <c r="HG92" s="31"/>
      <c r="HH92" s="31"/>
      <c r="HI92" s="31"/>
      <c r="HJ92" s="31"/>
      <c r="HK92" s="31"/>
      <c r="HL92" s="31"/>
      <c r="HM92" s="31"/>
      <c r="HN92" s="31"/>
      <c r="HO92" s="31"/>
      <c r="HP92" s="31"/>
      <c r="HQ92" s="31"/>
      <c r="HR92" s="31"/>
      <c r="HS92" s="31"/>
      <c r="HT92" s="31"/>
      <c r="HU92" s="31"/>
      <c r="HV92" s="31"/>
      <c r="HW92" s="31"/>
      <c r="HX92" s="31"/>
      <c r="HY92" s="31"/>
      <c r="HZ92" s="31"/>
      <c r="IA92" s="31"/>
      <c r="IB92" s="31"/>
      <c r="IC92" s="31"/>
      <c r="ID92" s="31"/>
      <c r="IE92" s="31"/>
      <c r="IF92" s="31"/>
      <c r="IG92" s="31"/>
      <c r="IH92" s="31"/>
      <c r="II92" s="31"/>
      <c r="IJ92" s="31"/>
      <c r="IK92" s="31"/>
      <c r="IL92" s="31"/>
      <c r="IM92" s="31"/>
      <c r="IN92" s="31"/>
      <c r="IO92" s="31"/>
      <c r="IP92" s="31"/>
      <c r="IQ92" s="31"/>
      <c r="IR92" s="31"/>
      <c r="IS92" s="31"/>
      <c r="IT92" s="31"/>
      <c r="IU92" s="31"/>
      <c r="IV92" s="31"/>
      <c r="IW92" s="31"/>
    </row>
    <row r="93" customFormat="false" ht="15" hidden="false" customHeight="false" outlineLevel="0" collapsed="false">
      <c r="A93" s="133" t="s">
        <v>158</v>
      </c>
      <c r="B93" s="119" t="s">
        <v>82</v>
      </c>
      <c r="C93" s="120" t="n">
        <v>5</v>
      </c>
      <c r="D93" s="124" t="n">
        <v>15.89</v>
      </c>
      <c r="E93" s="121" t="n">
        <v>8</v>
      </c>
      <c r="F93" s="121" t="n">
        <f aca="false">+C93*E93</f>
        <v>40</v>
      </c>
      <c r="G93" s="121"/>
      <c r="H93" s="121"/>
      <c r="I93" s="121" t="n">
        <f aca="false">+D93*F93</f>
        <v>635.6</v>
      </c>
      <c r="J93" s="127" t="n">
        <f aca="false">+E93*-4</f>
        <v>-32</v>
      </c>
      <c r="K93" s="124"/>
      <c r="L93" s="124"/>
      <c r="M93" s="124"/>
      <c r="N93" s="121"/>
      <c r="O93" s="113" t="n">
        <f aca="false">SUM(G93:N93)</f>
        <v>603.6</v>
      </c>
      <c r="P93" s="114" t="n">
        <f aca="false">+(G93+H93)*$B$3+(K93+L93)*$B$4+(M93+N93)*$F$4+(I93+J93)*$B$5</f>
        <v>0</v>
      </c>
      <c r="Q93" s="115" t="n">
        <v>0</v>
      </c>
      <c r="R93" s="114" t="n">
        <f aca="false">+Q93*$F$3</f>
        <v>0</v>
      </c>
      <c r="S93" s="116" t="n">
        <f aca="false">+R93+P93</f>
        <v>0</v>
      </c>
      <c r="T93" s="92"/>
    </row>
    <row r="94" customFormat="false" ht="15" hidden="false" customHeight="false" outlineLevel="0" collapsed="false">
      <c r="A94" s="133" t="s">
        <v>159</v>
      </c>
      <c r="B94" s="119" t="s">
        <v>82</v>
      </c>
      <c r="C94" s="120" t="n">
        <v>5</v>
      </c>
      <c r="D94" s="124" t="n">
        <v>15.89</v>
      </c>
      <c r="E94" s="121" t="n">
        <v>16</v>
      </c>
      <c r="F94" s="121" t="n">
        <f aca="false">+C94*E94</f>
        <v>80</v>
      </c>
      <c r="G94" s="121" t="n">
        <f aca="false">F94*D94</f>
        <v>1271.2</v>
      </c>
      <c r="H94" s="127" t="n">
        <f aca="false">+E94*-4</f>
        <v>-64</v>
      </c>
      <c r="I94" s="121"/>
      <c r="J94" s="121"/>
      <c r="K94" s="124"/>
      <c r="L94" s="124"/>
      <c r="M94" s="124"/>
      <c r="N94" s="121"/>
      <c r="O94" s="113" t="n">
        <f aca="false">SUM(G94:N94)</f>
        <v>1207.2</v>
      </c>
      <c r="P94" s="114" t="n">
        <f aca="false">+(G94+H94)*$B$3+(K94+L94)*$B$4+(M94+N94)*$F$4+(I94+J94)*$B$5</f>
        <v>0</v>
      </c>
      <c r="Q94" s="115" t="n">
        <v>50</v>
      </c>
      <c r="R94" s="114" t="n">
        <f aca="false">+Q94*$F$3</f>
        <v>0</v>
      </c>
      <c r="S94" s="116" t="n">
        <f aca="false">+R94+P94</f>
        <v>0</v>
      </c>
      <c r="T94" s="92"/>
    </row>
    <row r="95" customFormat="false" ht="15" hidden="false" customHeight="false" outlineLevel="0" collapsed="false">
      <c r="A95" s="133" t="s">
        <v>159</v>
      </c>
      <c r="B95" s="119" t="s">
        <v>82</v>
      </c>
      <c r="C95" s="120" t="n">
        <v>5</v>
      </c>
      <c r="D95" s="124" t="n">
        <v>15.89</v>
      </c>
      <c r="E95" s="121" t="n">
        <v>8</v>
      </c>
      <c r="F95" s="121" t="n">
        <f aca="false">+C95*E95</f>
        <v>40</v>
      </c>
      <c r="G95" s="121"/>
      <c r="H95" s="121"/>
      <c r="I95" s="121" t="n">
        <f aca="false">+D95*F95</f>
        <v>635.6</v>
      </c>
      <c r="J95" s="127" t="n">
        <f aca="false">+E95*-4</f>
        <v>-32</v>
      </c>
      <c r="K95" s="124"/>
      <c r="L95" s="124"/>
      <c r="M95" s="124"/>
      <c r="N95" s="121"/>
      <c r="O95" s="113" t="n">
        <f aca="false">SUM(G95:N95)</f>
        <v>603.6</v>
      </c>
      <c r="P95" s="114" t="n">
        <f aca="false">+(G95+H95)*$B$3+(K95+L95)*$B$4+(M95+N95)*$F$4+(I95+J95)*$B$5</f>
        <v>0</v>
      </c>
      <c r="Q95" s="115" t="n">
        <v>0</v>
      </c>
      <c r="R95" s="114" t="n">
        <f aca="false">+Q95*$F$3</f>
        <v>0</v>
      </c>
      <c r="S95" s="116" t="n">
        <f aca="false">+R95+P95</f>
        <v>0</v>
      </c>
      <c r="T95" s="92"/>
    </row>
    <row r="96" customFormat="false" ht="15" hidden="false" customHeight="false" outlineLevel="0" collapsed="false">
      <c r="A96" s="118" t="s">
        <v>160</v>
      </c>
      <c r="B96" s="119" t="s">
        <v>82</v>
      </c>
      <c r="C96" s="120" t="n">
        <v>5</v>
      </c>
      <c r="D96" s="124" t="n">
        <v>15.89</v>
      </c>
      <c r="E96" s="121" t="n">
        <v>15</v>
      </c>
      <c r="F96" s="121" t="n">
        <f aca="false">+C96*E96</f>
        <v>75</v>
      </c>
      <c r="G96" s="121" t="n">
        <f aca="false">F96*D96</f>
        <v>1191.75</v>
      </c>
      <c r="H96" s="127" t="n">
        <f aca="false">+E96*-4</f>
        <v>-60</v>
      </c>
      <c r="I96" s="121"/>
      <c r="J96" s="121"/>
      <c r="K96" s="124"/>
      <c r="L96" s="124"/>
      <c r="M96" s="124"/>
      <c r="N96" s="121"/>
      <c r="O96" s="113" t="n">
        <f aca="false">SUM(G96:N96)</f>
        <v>1131.75</v>
      </c>
      <c r="P96" s="114" t="n">
        <f aca="false">+(G96+H96)*$B$3+(K96+L96)*$B$4+(M96+N96)*$F$4+(I96+J96)*$B$5</f>
        <v>0</v>
      </c>
      <c r="Q96" s="115" t="n">
        <v>66.6666666666667</v>
      </c>
      <c r="R96" s="114" t="n">
        <f aca="false">+Q96*$F$3</f>
        <v>0</v>
      </c>
      <c r="S96" s="116" t="n">
        <f aca="false">+R96+P96</f>
        <v>0</v>
      </c>
      <c r="T96" s="92"/>
    </row>
    <row r="97" s="1" customFormat="true" ht="15" hidden="false" customHeight="false" outlineLevel="0" collapsed="false">
      <c r="A97" s="118" t="s">
        <v>160</v>
      </c>
      <c r="B97" s="119" t="s">
        <v>82</v>
      </c>
      <c r="C97" s="120" t="n">
        <v>5</v>
      </c>
      <c r="D97" s="124" t="n">
        <v>15.89</v>
      </c>
      <c r="E97" s="121" t="n">
        <v>8</v>
      </c>
      <c r="F97" s="121" t="n">
        <f aca="false">+C97*E97</f>
        <v>40</v>
      </c>
      <c r="G97" s="121"/>
      <c r="H97" s="121"/>
      <c r="I97" s="121" t="n">
        <f aca="false">+D97*F97</f>
        <v>635.6</v>
      </c>
      <c r="J97" s="127" t="n">
        <f aca="false">+E97*-4</f>
        <v>-32</v>
      </c>
      <c r="K97" s="124"/>
      <c r="L97" s="124"/>
      <c r="M97" s="124"/>
      <c r="N97" s="121"/>
      <c r="O97" s="113" t="n">
        <f aca="false">SUM(G97:N97)</f>
        <v>603.6</v>
      </c>
      <c r="P97" s="114" t="n">
        <f aca="false">+(G97+H97)*$B$3+(K97+L97)*$B$4+(M97+N97)*$F$4+(I97+J97)*$B$5</f>
        <v>0</v>
      </c>
      <c r="Q97" s="115" t="n">
        <v>0</v>
      </c>
      <c r="R97" s="114" t="n">
        <f aca="false">+Q97*$F$3</f>
        <v>0</v>
      </c>
      <c r="S97" s="116" t="n">
        <f aca="false">+R97+P97</f>
        <v>0</v>
      </c>
      <c r="T97" s="92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  <c r="EE97" s="31"/>
      <c r="EF97" s="31"/>
      <c r="EG97" s="31"/>
      <c r="EH97" s="31"/>
      <c r="EI97" s="31"/>
      <c r="EJ97" s="31"/>
      <c r="EK97" s="31"/>
      <c r="EL97" s="31"/>
      <c r="EM97" s="31"/>
      <c r="EN97" s="31"/>
      <c r="EO97" s="31"/>
      <c r="EP97" s="31"/>
      <c r="EQ97" s="31"/>
      <c r="ER97" s="31"/>
      <c r="ES97" s="31"/>
      <c r="ET97" s="31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  <c r="HT97" s="31"/>
      <c r="HU97" s="31"/>
      <c r="HV97" s="31"/>
      <c r="HW97" s="31"/>
      <c r="HX97" s="31"/>
      <c r="HY97" s="31"/>
      <c r="HZ97" s="31"/>
      <c r="IA97" s="31"/>
      <c r="IB97" s="31"/>
      <c r="IC97" s="31"/>
      <c r="ID97" s="31"/>
      <c r="IE97" s="31"/>
      <c r="IF97" s="31"/>
      <c r="IG97" s="31"/>
      <c r="IH97" s="31"/>
      <c r="II97" s="31"/>
      <c r="IJ97" s="31"/>
      <c r="IK97" s="31"/>
      <c r="IL97" s="31"/>
      <c r="IM97" s="31"/>
      <c r="IN97" s="31"/>
      <c r="IO97" s="31"/>
      <c r="IP97" s="31"/>
      <c r="IQ97" s="31"/>
      <c r="IR97" s="31"/>
      <c r="IS97" s="31"/>
      <c r="IT97" s="31"/>
      <c r="IU97" s="31"/>
      <c r="IV97" s="31"/>
      <c r="IW97" s="31"/>
    </row>
    <row r="98" customFormat="false" ht="15" hidden="false" customHeight="false" outlineLevel="0" collapsed="false">
      <c r="A98" s="118" t="s">
        <v>161</v>
      </c>
      <c r="B98" s="119" t="s">
        <v>82</v>
      </c>
      <c r="C98" s="120" t="n">
        <v>5</v>
      </c>
      <c r="D98" s="124" t="n">
        <v>15.89</v>
      </c>
      <c r="E98" s="121" t="n">
        <v>7</v>
      </c>
      <c r="F98" s="121" t="n">
        <f aca="false">+C98*E98</f>
        <v>35</v>
      </c>
      <c r="G98" s="121" t="n">
        <f aca="false">F98*D98</f>
        <v>556.15</v>
      </c>
      <c r="H98" s="127" t="n">
        <f aca="false">E98*-4</f>
        <v>-28</v>
      </c>
      <c r="I98" s="121"/>
      <c r="J98" s="121"/>
      <c r="K98" s="124"/>
      <c r="L98" s="124"/>
      <c r="M98" s="124"/>
      <c r="N98" s="121"/>
      <c r="O98" s="113" t="n">
        <f aca="false">SUM(G98:N98)</f>
        <v>528.15</v>
      </c>
      <c r="P98" s="114" t="n">
        <f aca="false">+(G98+H98)*$B$3+(K98+L98)*$B$4+(M98+N98)*$F$4+(I98+J98)*$B$5</f>
        <v>0</v>
      </c>
      <c r="Q98" s="115" t="n">
        <v>50</v>
      </c>
      <c r="R98" s="114" t="n">
        <f aca="false">+Q98*$F$3</f>
        <v>0</v>
      </c>
      <c r="S98" s="116" t="n">
        <f aca="false">+R98+P98</f>
        <v>0</v>
      </c>
      <c r="T98" s="92"/>
    </row>
    <row r="99" customFormat="false" ht="15" hidden="false" customHeight="false" outlineLevel="0" collapsed="false">
      <c r="A99" s="118" t="s">
        <v>162</v>
      </c>
      <c r="B99" s="119" t="s">
        <v>82</v>
      </c>
      <c r="C99" s="120" t="n">
        <v>5</v>
      </c>
      <c r="D99" s="124" t="n">
        <v>15.89</v>
      </c>
      <c r="E99" s="121" t="n">
        <v>15</v>
      </c>
      <c r="F99" s="121" t="n">
        <f aca="false">+C99*E99</f>
        <v>75</v>
      </c>
      <c r="G99" s="121" t="n">
        <f aca="false">F99*D99</f>
        <v>1191.75</v>
      </c>
      <c r="H99" s="127" t="n">
        <f aca="false">E99*-4</f>
        <v>-60</v>
      </c>
      <c r="I99" s="121"/>
      <c r="J99" s="121"/>
      <c r="K99" s="124"/>
      <c r="L99" s="124"/>
      <c r="M99" s="124"/>
      <c r="N99" s="121"/>
      <c r="O99" s="113" t="n">
        <f aca="false">SUM(G99:N99)</f>
        <v>1131.75</v>
      </c>
      <c r="P99" s="114" t="n">
        <f aca="false">+(G99+H99)*$B$3+(K99+L99)*$B$4+(M99+N99)*$F$4+(I99+J99)*$B$5</f>
        <v>0</v>
      </c>
      <c r="Q99" s="115" t="n">
        <v>60</v>
      </c>
      <c r="R99" s="114" t="n">
        <f aca="false">+Q99*$F$3</f>
        <v>0</v>
      </c>
      <c r="S99" s="116" t="n">
        <f aca="false">+R99+P99</f>
        <v>0</v>
      </c>
      <c r="T99" s="92"/>
    </row>
    <row r="100" s="92" customFormat="true" ht="15" hidden="false" customHeight="true" outlineLevel="0" collapsed="false">
      <c r="A100" s="31"/>
      <c r="B100" s="132"/>
      <c r="C100" s="120"/>
      <c r="D100" s="124"/>
      <c r="E100" s="121"/>
      <c r="F100" s="121"/>
      <c r="G100" s="121"/>
      <c r="H100" s="127" t="n">
        <f aca="false">E100*-4</f>
        <v>0</v>
      </c>
      <c r="I100" s="130"/>
      <c r="J100" s="130"/>
      <c r="K100" s="130"/>
      <c r="L100" s="124"/>
      <c r="M100" s="130"/>
      <c r="N100" s="130"/>
      <c r="O100" s="113" t="n">
        <f aca="false">SUM(G100:N100)</f>
        <v>0</v>
      </c>
      <c r="P100" s="114" t="n">
        <f aca="false">+(G100+H100)*$B$3+(K100+L100)*$B$4+(M100+N100)*$F$4+(I100+J100)*$B$5</f>
        <v>0</v>
      </c>
      <c r="Q100" s="125" t="s">
        <v>163</v>
      </c>
      <c r="R100" s="71"/>
      <c r="S100" s="131"/>
      <c r="T100" s="93" t="n">
        <f aca="false">SUM(S70:S99)</f>
        <v>0</v>
      </c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  <c r="EE100" s="31"/>
      <c r="EF100" s="31"/>
      <c r="EG100" s="31"/>
      <c r="EH100" s="31"/>
      <c r="EI100" s="31"/>
      <c r="EJ100" s="31"/>
      <c r="EK100" s="31"/>
      <c r="EL100" s="31"/>
      <c r="EM100" s="31"/>
      <c r="EN100" s="31"/>
      <c r="EO100" s="31"/>
      <c r="EP100" s="31"/>
      <c r="EQ100" s="31"/>
      <c r="ER100" s="31"/>
      <c r="ES100" s="31"/>
      <c r="ET100" s="31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  <c r="HT100" s="31"/>
      <c r="HU100" s="31"/>
      <c r="HV100" s="31"/>
      <c r="HW100" s="31"/>
      <c r="HX100" s="31"/>
      <c r="HY100" s="31"/>
      <c r="HZ100" s="31"/>
      <c r="IA100" s="31"/>
      <c r="IB100" s="31"/>
      <c r="IC100" s="31"/>
      <c r="ID100" s="31"/>
      <c r="IE100" s="31"/>
      <c r="IF100" s="31"/>
      <c r="IG100" s="31"/>
      <c r="IH100" s="31"/>
      <c r="II100" s="31"/>
      <c r="IJ100" s="31"/>
      <c r="IK100" s="31"/>
      <c r="IL100" s="31"/>
      <c r="IM100" s="31"/>
      <c r="IN100" s="31"/>
      <c r="IO100" s="31"/>
      <c r="IP100" s="31"/>
      <c r="IQ100" s="31"/>
      <c r="IR100" s="31"/>
      <c r="IS100" s="31"/>
      <c r="IT100" s="31"/>
      <c r="IU100" s="31"/>
      <c r="IV100" s="31"/>
      <c r="IW100" s="31"/>
    </row>
    <row r="101" s="92" customFormat="true" ht="15" hidden="false" customHeight="false" outlineLevel="0" collapsed="false">
      <c r="A101" s="118" t="s">
        <v>164</v>
      </c>
      <c r="B101" s="119" t="s">
        <v>82</v>
      </c>
      <c r="C101" s="120" t="n">
        <v>5</v>
      </c>
      <c r="D101" s="124" t="n">
        <v>15.89</v>
      </c>
      <c r="E101" s="121" t="n">
        <v>3</v>
      </c>
      <c r="F101" s="121" t="n">
        <f aca="false">+C101*E101</f>
        <v>15</v>
      </c>
      <c r="G101" s="121" t="n">
        <f aca="false">F101*D101</f>
        <v>238.35</v>
      </c>
      <c r="H101" s="127" t="n">
        <f aca="false">E101*-4</f>
        <v>-12</v>
      </c>
      <c r="I101" s="121"/>
      <c r="J101" s="121"/>
      <c r="K101" s="124"/>
      <c r="L101" s="124"/>
      <c r="M101" s="124"/>
      <c r="N101" s="121"/>
      <c r="O101" s="113" t="n">
        <f aca="false">SUM(G101:N101)</f>
        <v>226.35</v>
      </c>
      <c r="P101" s="114" t="n">
        <f aca="false">+(G101+H101)*$B$3+(K101+L101)*$B$4+(M101+N101)*$F$4+(I101+J101)*$B$5</f>
        <v>0</v>
      </c>
      <c r="Q101" s="115" t="n">
        <v>16</v>
      </c>
      <c r="R101" s="114" t="n">
        <f aca="false">+Q101*$F$3</f>
        <v>0</v>
      </c>
      <c r="S101" s="116" t="n">
        <f aca="false">+R101+P101</f>
        <v>0</v>
      </c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31"/>
      <c r="EP101" s="31"/>
      <c r="EQ101" s="31"/>
      <c r="ER101" s="31"/>
      <c r="ES101" s="31"/>
      <c r="ET101" s="31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31"/>
      <c r="ID101" s="31"/>
      <c r="IE101" s="31"/>
      <c r="IF101" s="31"/>
      <c r="IG101" s="31"/>
      <c r="IH101" s="31"/>
      <c r="II101" s="31"/>
      <c r="IJ101" s="31"/>
      <c r="IK101" s="31"/>
      <c r="IL101" s="31"/>
      <c r="IM101" s="31"/>
      <c r="IN101" s="31"/>
      <c r="IO101" s="31"/>
      <c r="IP101" s="31"/>
      <c r="IQ101" s="31"/>
      <c r="IR101" s="31"/>
      <c r="IS101" s="31"/>
      <c r="IT101" s="31"/>
      <c r="IU101" s="31"/>
      <c r="IV101" s="31"/>
      <c r="IW101" s="31"/>
    </row>
    <row r="102" customFormat="false" ht="15" hidden="false" customHeight="false" outlineLevel="0" collapsed="false">
      <c r="A102" s="118" t="s">
        <v>165</v>
      </c>
      <c r="B102" s="119" t="s">
        <v>82</v>
      </c>
      <c r="C102" s="120" t="n">
        <v>5</v>
      </c>
      <c r="D102" s="124" t="n">
        <v>15.89</v>
      </c>
      <c r="E102" s="121" t="n">
        <v>4</v>
      </c>
      <c r="F102" s="121" t="n">
        <f aca="false">+C102*E102</f>
        <v>20</v>
      </c>
      <c r="G102" s="121" t="n">
        <f aca="false">F102*D102</f>
        <v>317.8</v>
      </c>
      <c r="H102" s="127" t="n">
        <f aca="false">E102*-4</f>
        <v>-16</v>
      </c>
      <c r="I102" s="121"/>
      <c r="J102" s="121"/>
      <c r="K102" s="124"/>
      <c r="L102" s="124"/>
      <c r="M102" s="124"/>
      <c r="N102" s="121"/>
      <c r="O102" s="113" t="n">
        <f aca="false">SUM(G102:N102)</f>
        <v>301.8</v>
      </c>
      <c r="P102" s="114" t="n">
        <f aca="false">+(G102+H102)*$B$3+(K102+L102)*$B$4+(M102+N102)*$F$4+(I102+J102)*$B$5</f>
        <v>0</v>
      </c>
      <c r="Q102" s="115" t="n">
        <v>6</v>
      </c>
      <c r="R102" s="114" t="n">
        <f aca="false">+Q102*$F$3</f>
        <v>0</v>
      </c>
      <c r="S102" s="116" t="n">
        <f aca="false">+R102+P102</f>
        <v>0</v>
      </c>
      <c r="T102" s="92"/>
    </row>
    <row r="103" customFormat="false" ht="15" hidden="false" customHeight="false" outlineLevel="0" collapsed="false">
      <c r="A103" s="118" t="s">
        <v>166</v>
      </c>
      <c r="B103" s="119" t="s">
        <v>82</v>
      </c>
      <c r="C103" s="120" t="n">
        <v>5</v>
      </c>
      <c r="D103" s="124" t="n">
        <v>15.89</v>
      </c>
      <c r="E103" s="121" t="n">
        <v>2</v>
      </c>
      <c r="F103" s="121" t="n">
        <f aca="false">+C103*E103</f>
        <v>10</v>
      </c>
      <c r="G103" s="121" t="n">
        <f aca="false">F103*D103</f>
        <v>158.9</v>
      </c>
      <c r="H103" s="127" t="n">
        <f aca="false">E103*-4</f>
        <v>-8</v>
      </c>
      <c r="I103" s="121"/>
      <c r="J103" s="121"/>
      <c r="K103" s="124"/>
      <c r="L103" s="124"/>
      <c r="M103" s="124"/>
      <c r="N103" s="121"/>
      <c r="O103" s="113" t="n">
        <f aca="false">SUM(G103:N103)</f>
        <v>150.9</v>
      </c>
      <c r="P103" s="114" t="n">
        <f aca="false">+(G103+H103)*$B$3+(K103+L103)*$B$4+(M103+N103)*$F$4+(I103+J103)*$B$5</f>
        <v>0</v>
      </c>
      <c r="Q103" s="115" t="n">
        <v>8</v>
      </c>
      <c r="R103" s="114" t="n">
        <f aca="false">+Q103*$F$3</f>
        <v>0</v>
      </c>
      <c r="S103" s="116" t="n">
        <f aca="false">+R103+P103</f>
        <v>0</v>
      </c>
      <c r="T103" s="92"/>
    </row>
    <row r="104" customFormat="false" ht="15" hidden="false" customHeight="false" outlineLevel="0" collapsed="false">
      <c r="A104" s="118" t="s">
        <v>167</v>
      </c>
      <c r="B104" s="119" t="s">
        <v>82</v>
      </c>
      <c r="C104" s="120" t="n">
        <v>5</v>
      </c>
      <c r="D104" s="124" t="n">
        <v>15.89</v>
      </c>
      <c r="E104" s="121" t="n">
        <v>2</v>
      </c>
      <c r="F104" s="121" t="n">
        <f aca="false">+C104*E104</f>
        <v>10</v>
      </c>
      <c r="G104" s="121" t="n">
        <f aca="false">F104*D104</f>
        <v>158.9</v>
      </c>
      <c r="H104" s="127" t="n">
        <f aca="false">E104*-4</f>
        <v>-8</v>
      </c>
      <c r="I104" s="121"/>
      <c r="J104" s="121"/>
      <c r="K104" s="124"/>
      <c r="L104" s="124"/>
      <c r="M104" s="124"/>
      <c r="N104" s="121"/>
      <c r="O104" s="113" t="n">
        <f aca="false">SUM(G104:N104)</f>
        <v>150.9</v>
      </c>
      <c r="P104" s="114" t="n">
        <f aca="false">+(G104+H104)*$B$3+(K104+L104)*$B$4+(M104+N104)*$F$4+(I104+J104)*$B$5</f>
        <v>0</v>
      </c>
      <c r="Q104" s="115" t="n">
        <v>50</v>
      </c>
      <c r="R104" s="114" t="n">
        <f aca="false">+Q104*$F$3</f>
        <v>0</v>
      </c>
      <c r="S104" s="116" t="n">
        <f aca="false">+R104+P104</f>
        <v>0</v>
      </c>
      <c r="T104" s="92"/>
    </row>
    <row r="105" s="1" customFormat="true" ht="15" hidden="false" customHeight="false" outlineLevel="0" collapsed="false">
      <c r="A105" s="118" t="s">
        <v>168</v>
      </c>
      <c r="B105" s="119" t="s">
        <v>82</v>
      </c>
      <c r="C105" s="120" t="n">
        <v>5</v>
      </c>
      <c r="D105" s="124" t="n">
        <v>15.89</v>
      </c>
      <c r="E105" s="121" t="n">
        <v>3</v>
      </c>
      <c r="F105" s="121" t="n">
        <f aca="false">+C105*E105</f>
        <v>15</v>
      </c>
      <c r="G105" s="121" t="n">
        <f aca="false">F105*D105</f>
        <v>238.35</v>
      </c>
      <c r="H105" s="127" t="n">
        <f aca="false">E105*-4</f>
        <v>-12</v>
      </c>
      <c r="I105" s="121"/>
      <c r="J105" s="121"/>
      <c r="K105" s="124"/>
      <c r="L105" s="124"/>
      <c r="M105" s="124"/>
      <c r="N105" s="121"/>
      <c r="O105" s="113" t="n">
        <f aca="false">SUM(G105:N105)</f>
        <v>226.35</v>
      </c>
      <c r="P105" s="114" t="n">
        <f aca="false">+(G105+H105)*$B$3+(K105+L105)*$B$4+(M105+N105)*$F$4+(I105+J105)*$B$5</f>
        <v>0</v>
      </c>
      <c r="Q105" s="115" t="n">
        <v>6.66666666666667</v>
      </c>
      <c r="R105" s="114" t="n">
        <f aca="false">+Q105*$F$3</f>
        <v>0</v>
      </c>
      <c r="S105" s="116" t="n">
        <f aca="false">+R105+P105</f>
        <v>0</v>
      </c>
      <c r="T105" s="92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  <c r="HY105" s="31"/>
      <c r="HZ105" s="31"/>
      <c r="IA105" s="31"/>
      <c r="IB105" s="31"/>
      <c r="IC105" s="31"/>
      <c r="ID105" s="31"/>
      <c r="IE105" s="31"/>
      <c r="IF105" s="31"/>
      <c r="IG105" s="31"/>
      <c r="IH105" s="31"/>
      <c r="II105" s="31"/>
      <c r="IJ105" s="31"/>
      <c r="IK105" s="31"/>
      <c r="IL105" s="31"/>
      <c r="IM105" s="31"/>
      <c r="IN105" s="31"/>
      <c r="IO105" s="31"/>
      <c r="IP105" s="31"/>
      <c r="IQ105" s="31"/>
      <c r="IR105" s="31"/>
      <c r="IS105" s="31"/>
      <c r="IT105" s="31"/>
      <c r="IU105" s="31"/>
      <c r="IV105" s="31"/>
      <c r="IW105" s="31"/>
    </row>
    <row r="106" customFormat="false" ht="15" hidden="false" customHeight="false" outlineLevel="0" collapsed="false">
      <c r="A106" s="118" t="s">
        <v>169</v>
      </c>
      <c r="B106" s="119" t="s">
        <v>82</v>
      </c>
      <c r="C106" s="120" t="n">
        <v>5</v>
      </c>
      <c r="D106" s="124" t="n">
        <v>15.89</v>
      </c>
      <c r="E106" s="121" t="n">
        <v>3</v>
      </c>
      <c r="F106" s="121" t="n">
        <f aca="false">+C106*E106</f>
        <v>15</v>
      </c>
      <c r="G106" s="121" t="n">
        <f aca="false">F106*D106</f>
        <v>238.35</v>
      </c>
      <c r="H106" s="127" t="n">
        <f aca="false">E106*-4</f>
        <v>-12</v>
      </c>
      <c r="I106" s="121"/>
      <c r="J106" s="121"/>
      <c r="K106" s="124"/>
      <c r="L106" s="124"/>
      <c r="M106" s="124"/>
      <c r="N106" s="121"/>
      <c r="O106" s="113" t="n">
        <f aca="false">SUM(G106:N106)</f>
        <v>226.35</v>
      </c>
      <c r="P106" s="114" t="n">
        <f aca="false">+(G106+H106)*$B$3+(K106+L106)*$B$4+(M106+N106)*$F$4+(I106+J106)*$B$5</f>
        <v>0</v>
      </c>
      <c r="Q106" s="115" t="n">
        <v>6</v>
      </c>
      <c r="R106" s="114" t="n">
        <f aca="false">+Q106*$F$3</f>
        <v>0</v>
      </c>
      <c r="S106" s="116" t="n">
        <f aca="false">+R106+P106</f>
        <v>0</v>
      </c>
      <c r="T106" s="92"/>
    </row>
    <row r="107" customFormat="false" ht="15" hidden="false" customHeight="true" outlineLevel="0" collapsed="false">
      <c r="B107" s="132"/>
      <c r="C107" s="120"/>
      <c r="D107" s="124"/>
      <c r="E107" s="121"/>
      <c r="F107" s="121"/>
      <c r="G107" s="121"/>
      <c r="H107" s="127" t="n">
        <f aca="false">E107*-4</f>
        <v>0</v>
      </c>
      <c r="I107" s="130"/>
      <c r="J107" s="130"/>
      <c r="K107" s="130"/>
      <c r="L107" s="124"/>
      <c r="M107" s="130"/>
      <c r="N107" s="130"/>
      <c r="O107" s="113" t="n">
        <f aca="false">SUM(G107:N107)</f>
        <v>0</v>
      </c>
      <c r="P107" s="114" t="n">
        <f aca="false">+(G107+H107)*$B$3+(K107+L107)*$B$4+(M107+N107)*$F$4+(I107+J107)*$B$5</f>
        <v>0</v>
      </c>
      <c r="Q107" s="125" t="s">
        <v>170</v>
      </c>
      <c r="R107" s="71"/>
      <c r="S107" s="131"/>
      <c r="T107" s="93" t="n">
        <f aca="false">SUM(S101:S106)</f>
        <v>0</v>
      </c>
    </row>
    <row r="108" customFormat="false" ht="15" hidden="false" customHeight="false" outlineLevel="0" collapsed="false">
      <c r="A108" s="118" t="s">
        <v>171</v>
      </c>
      <c r="B108" s="119" t="s">
        <v>82</v>
      </c>
      <c r="C108" s="120" t="n">
        <v>5</v>
      </c>
      <c r="D108" s="120" t="n">
        <v>17.33</v>
      </c>
      <c r="E108" s="121" t="n">
        <v>3</v>
      </c>
      <c r="F108" s="121" t="n">
        <f aca="false">+C108*E108</f>
        <v>15</v>
      </c>
      <c r="G108" s="121" t="n">
        <f aca="false">F108*D108</f>
        <v>259.95</v>
      </c>
      <c r="H108" s="127" t="n">
        <f aca="false">E108*-4</f>
        <v>-12</v>
      </c>
      <c r="I108" s="121"/>
      <c r="J108" s="121"/>
      <c r="K108" s="124"/>
      <c r="L108" s="124"/>
      <c r="M108" s="124"/>
      <c r="N108" s="121"/>
      <c r="O108" s="113" t="n">
        <f aca="false">SUM(G108:N108)</f>
        <v>247.95</v>
      </c>
      <c r="P108" s="114" t="n">
        <f aca="false">+(G108+H108)*$B$3+(K108+L108)*$B$4+(M108+N108)*$F$4+(I108+J108)*$B$5</f>
        <v>0</v>
      </c>
      <c r="Q108" s="115" t="n">
        <v>14.9971153846154</v>
      </c>
      <c r="R108" s="114" t="n">
        <f aca="false">+Q108*$F$3</f>
        <v>0</v>
      </c>
      <c r="S108" s="116" t="n">
        <f aca="false">+R108+P108</f>
        <v>0</v>
      </c>
      <c r="T108" s="92"/>
    </row>
    <row r="109" customFormat="false" ht="15" hidden="false" customHeight="false" outlineLevel="0" collapsed="false">
      <c r="A109" s="137" t="s">
        <v>172</v>
      </c>
      <c r="B109" s="138" t="s">
        <v>82</v>
      </c>
      <c r="C109" s="139" t="n">
        <v>5</v>
      </c>
      <c r="D109" s="120" t="n">
        <v>17.33</v>
      </c>
      <c r="E109" s="135" t="n">
        <v>5</v>
      </c>
      <c r="F109" s="135" t="n">
        <f aca="false">+C109*E109</f>
        <v>25</v>
      </c>
      <c r="G109" s="121" t="n">
        <f aca="false">F109*D109</f>
        <v>433.25</v>
      </c>
      <c r="H109" s="127" t="n">
        <f aca="false">E109*-4</f>
        <v>-20</v>
      </c>
      <c r="I109" s="140"/>
      <c r="J109" s="140"/>
      <c r="K109" s="141"/>
      <c r="L109" s="141"/>
      <c r="M109" s="141"/>
      <c r="N109" s="140"/>
      <c r="O109" s="113" t="n">
        <f aca="false">SUM(G109:N109)</f>
        <v>413.25</v>
      </c>
      <c r="P109" s="114" t="n">
        <f aca="false">+(G109+H109)*$B$3+(K109+L109)*$B$4+(M109+N109)*$F$4+(I109+J109)*$B$5</f>
        <v>0</v>
      </c>
      <c r="Q109" s="115" t="n">
        <v>23.9953846153846</v>
      </c>
      <c r="R109" s="114" t="n">
        <f aca="false">+Q109*$F$3</f>
        <v>0</v>
      </c>
      <c r="S109" s="116" t="n">
        <f aca="false">+R109+P109</f>
        <v>0</v>
      </c>
      <c r="T109" s="92"/>
    </row>
    <row r="110" s="1" customFormat="true" ht="15" hidden="false" customHeight="false" outlineLevel="0" collapsed="false">
      <c r="A110" s="118" t="s">
        <v>173</v>
      </c>
      <c r="B110" s="119" t="s">
        <v>174</v>
      </c>
      <c r="C110" s="120" t="n">
        <v>1</v>
      </c>
      <c r="D110" s="120" t="n">
        <v>17.33</v>
      </c>
      <c r="E110" s="121" t="n">
        <v>2</v>
      </c>
      <c r="F110" s="121" t="n">
        <f aca="false">+C110*E110</f>
        <v>2</v>
      </c>
      <c r="G110" s="121" t="n">
        <f aca="false">F110*D110</f>
        <v>34.66</v>
      </c>
      <c r="H110" s="121"/>
      <c r="I110" s="121"/>
      <c r="J110" s="121"/>
      <c r="K110" s="124"/>
      <c r="L110" s="124"/>
      <c r="M110" s="124"/>
      <c r="N110" s="124"/>
      <c r="O110" s="113" t="n">
        <f aca="false">SUM(G110:N110)</f>
        <v>34.66</v>
      </c>
      <c r="P110" s="114" t="n">
        <f aca="false">+(G110+H110)*$B$3+(K110+L110)*$B$4+(M110+N110)*$F$4+(I110+J110)*$B$5</f>
        <v>0</v>
      </c>
      <c r="Q110" s="115"/>
      <c r="R110" s="71"/>
      <c r="S110" s="116" t="n">
        <f aca="false">+R110+P110</f>
        <v>0</v>
      </c>
      <c r="T110" s="92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31"/>
      <c r="IE110" s="31"/>
      <c r="IF110" s="31"/>
      <c r="IG110" s="31"/>
      <c r="IH110" s="31"/>
      <c r="II110" s="31"/>
      <c r="IJ110" s="31"/>
      <c r="IK110" s="31"/>
      <c r="IL110" s="31"/>
      <c r="IM110" s="31"/>
      <c r="IN110" s="31"/>
      <c r="IO110" s="31"/>
      <c r="IP110" s="31"/>
      <c r="IQ110" s="31"/>
      <c r="IR110" s="31"/>
      <c r="IS110" s="31"/>
      <c r="IT110" s="31"/>
      <c r="IU110" s="31"/>
      <c r="IV110" s="31"/>
      <c r="IW110" s="31"/>
    </row>
    <row r="111" customFormat="false" ht="15" hidden="false" customHeight="false" outlineLevel="0" collapsed="false">
      <c r="A111" s="118" t="s">
        <v>175</v>
      </c>
      <c r="B111" s="119" t="s">
        <v>176</v>
      </c>
      <c r="C111" s="120" t="n">
        <v>1</v>
      </c>
      <c r="D111" s="144" t="n">
        <f aca="false">4*12/12</f>
        <v>4</v>
      </c>
      <c r="E111" s="121" t="n">
        <v>1</v>
      </c>
      <c r="F111" s="121" t="n">
        <f aca="false">+C111*E111</f>
        <v>1</v>
      </c>
      <c r="G111" s="121" t="n">
        <f aca="false">F111*D111</f>
        <v>4</v>
      </c>
      <c r="H111" s="121"/>
      <c r="I111" s="121"/>
      <c r="J111" s="121"/>
      <c r="K111" s="124"/>
      <c r="L111" s="124"/>
      <c r="M111" s="124"/>
      <c r="N111" s="124"/>
      <c r="O111" s="113" t="n">
        <f aca="false">SUM(G111:N111)</f>
        <v>4</v>
      </c>
      <c r="P111" s="114" t="n">
        <f aca="false">+(G111+H111)*$B$3+(K111+L111)*$B$4+(M111+N111)*$F$4+(I111+J111)*$B$5</f>
        <v>0</v>
      </c>
      <c r="Q111" s="115"/>
      <c r="R111" s="71"/>
      <c r="S111" s="116" t="n">
        <f aca="false">+R111+P111</f>
        <v>0</v>
      </c>
      <c r="T111" s="92"/>
    </row>
    <row r="112" s="92" customFormat="true" ht="15" hidden="false" customHeight="true" outlineLevel="0" collapsed="false">
      <c r="A112" s="31"/>
      <c r="B112" s="132"/>
      <c r="C112" s="120"/>
      <c r="D112" s="144"/>
      <c r="E112" s="121"/>
      <c r="F112" s="121"/>
      <c r="G112" s="121"/>
      <c r="H112" s="130"/>
      <c r="I112" s="130"/>
      <c r="J112" s="130"/>
      <c r="K112" s="130"/>
      <c r="L112" s="124"/>
      <c r="M112" s="130"/>
      <c r="N112" s="130"/>
      <c r="O112" s="113" t="n">
        <f aca="false">SUM(G112:N112)</f>
        <v>0</v>
      </c>
      <c r="P112" s="114" t="n">
        <f aca="false">+(G112+H112)*$B$3+(K112+L112)*$B$4+(M112+N112)*$F$4+(I112+J112)*$B$5</f>
        <v>0</v>
      </c>
      <c r="Q112" s="125" t="s">
        <v>177</v>
      </c>
      <c r="R112" s="71"/>
      <c r="S112" s="131"/>
      <c r="T112" s="93" t="n">
        <f aca="false">SUM(S108:S111)</f>
        <v>0</v>
      </c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  <c r="EE112" s="31"/>
      <c r="EF112" s="31"/>
      <c r="EG112" s="31"/>
      <c r="EH112" s="31"/>
      <c r="EI112" s="31"/>
      <c r="EJ112" s="31"/>
      <c r="EK112" s="31"/>
      <c r="EL112" s="31"/>
      <c r="EM112" s="31"/>
      <c r="EN112" s="31"/>
      <c r="EO112" s="31"/>
      <c r="EP112" s="31"/>
      <c r="EQ112" s="31"/>
      <c r="ER112" s="31"/>
      <c r="ES112" s="31"/>
      <c r="ET112" s="31"/>
      <c r="EU112" s="31"/>
      <c r="EV112" s="31"/>
      <c r="EW112" s="31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  <c r="HT112" s="31"/>
      <c r="HU112" s="31"/>
      <c r="HV112" s="31"/>
      <c r="HW112" s="31"/>
      <c r="HX112" s="31"/>
      <c r="HY112" s="31"/>
      <c r="HZ112" s="31"/>
      <c r="IA112" s="31"/>
      <c r="IB112" s="31"/>
      <c r="IC112" s="31"/>
      <c r="ID112" s="31"/>
      <c r="IE112" s="31"/>
      <c r="IF112" s="31"/>
      <c r="IG112" s="31"/>
      <c r="IH112" s="31"/>
      <c r="II112" s="31"/>
      <c r="IJ112" s="31"/>
      <c r="IK112" s="31"/>
      <c r="IL112" s="31"/>
      <c r="IM112" s="31"/>
      <c r="IN112" s="31"/>
      <c r="IO112" s="31"/>
      <c r="IP112" s="31"/>
      <c r="IQ112" s="31"/>
      <c r="IR112" s="31"/>
      <c r="IS112" s="31"/>
      <c r="IT112" s="31"/>
      <c r="IU112" s="31"/>
      <c r="IV112" s="31"/>
      <c r="IW112" s="31"/>
    </row>
    <row r="113" s="92" customFormat="true" ht="15" hidden="false" customHeight="false" outlineLevel="0" collapsed="false">
      <c r="A113" s="118" t="s">
        <v>178</v>
      </c>
      <c r="B113" s="119" t="s">
        <v>82</v>
      </c>
      <c r="C113" s="120" t="n">
        <v>5</v>
      </c>
      <c r="D113" s="120" t="n">
        <v>17.33</v>
      </c>
      <c r="E113" s="121" t="n">
        <v>5</v>
      </c>
      <c r="F113" s="121" t="n">
        <f aca="false">+C113*E113</f>
        <v>25</v>
      </c>
      <c r="G113" s="121" t="n">
        <f aca="false">F113*D113</f>
        <v>433.25</v>
      </c>
      <c r="H113" s="127" t="n">
        <f aca="false">+E113*-4</f>
        <v>-20</v>
      </c>
      <c r="I113" s="121"/>
      <c r="J113" s="121"/>
      <c r="K113" s="124"/>
      <c r="L113" s="124"/>
      <c r="M113" s="124"/>
      <c r="N113" s="121"/>
      <c r="O113" s="113" t="n">
        <f aca="false">SUM(G113:N113)</f>
        <v>413.25</v>
      </c>
      <c r="P113" s="114" t="n">
        <f aca="false">+(G113+H113)*$B$3+(K113+L113)*$B$4+(M113+N113)*$F$4+(I113+J113)*$B$5</f>
        <v>0</v>
      </c>
      <c r="Q113" s="115" t="n">
        <v>99.9807692307692</v>
      </c>
      <c r="R113" s="114" t="n">
        <f aca="false">+Q113*$F$3</f>
        <v>0</v>
      </c>
      <c r="S113" s="116" t="n">
        <f aca="false">+R113+P113</f>
        <v>0</v>
      </c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31"/>
      <c r="IE113" s="31"/>
      <c r="IF113" s="31"/>
      <c r="IG113" s="31"/>
      <c r="IH113" s="31"/>
      <c r="II113" s="31"/>
      <c r="IJ113" s="31"/>
      <c r="IK113" s="31"/>
      <c r="IL113" s="31"/>
      <c r="IM113" s="31"/>
      <c r="IN113" s="31"/>
      <c r="IO113" s="31"/>
      <c r="IP113" s="31"/>
      <c r="IQ113" s="31"/>
      <c r="IR113" s="31"/>
      <c r="IS113" s="31"/>
      <c r="IT113" s="31"/>
      <c r="IU113" s="31"/>
      <c r="IV113" s="31"/>
      <c r="IW113" s="31"/>
    </row>
    <row r="114" customFormat="false" ht="15" hidden="false" customHeight="false" outlineLevel="0" collapsed="false">
      <c r="A114" s="118" t="s">
        <v>178</v>
      </c>
      <c r="B114" s="120" t="s">
        <v>83</v>
      </c>
      <c r="C114" s="120" t="n">
        <v>1</v>
      </c>
      <c r="D114" s="120" t="n">
        <v>17.33</v>
      </c>
      <c r="E114" s="121" t="n">
        <v>4</v>
      </c>
      <c r="F114" s="121" t="n">
        <f aca="false">+C114*E114</f>
        <v>4</v>
      </c>
      <c r="G114" s="121" t="n">
        <f aca="false">F114*D114</f>
        <v>69.32</v>
      </c>
      <c r="H114" s="121"/>
      <c r="I114" s="121"/>
      <c r="J114" s="121"/>
      <c r="K114" s="124"/>
      <c r="L114" s="124"/>
      <c r="M114" s="124"/>
      <c r="N114" s="124"/>
      <c r="O114" s="113" t="n">
        <f aca="false">SUM(G114:N114)</f>
        <v>69.32</v>
      </c>
      <c r="P114" s="114" t="n">
        <f aca="false">+(G114+H114)*$B$3+(K114+L114)*$B$4+(M114+N114)*$F$4+(I114+J114)*$B$5</f>
        <v>0</v>
      </c>
      <c r="Q114" s="115" t="n">
        <v>0</v>
      </c>
      <c r="R114" s="71"/>
      <c r="S114" s="116" t="n">
        <f aca="false">+R114+P114</f>
        <v>0</v>
      </c>
      <c r="T114" s="92"/>
    </row>
    <row r="115" customFormat="false" ht="15" hidden="false" customHeight="false" outlineLevel="0" collapsed="false">
      <c r="A115" s="118" t="s">
        <v>179</v>
      </c>
      <c r="B115" s="119" t="s">
        <v>82</v>
      </c>
      <c r="C115" s="120"/>
      <c r="D115" s="120"/>
      <c r="E115" s="121"/>
      <c r="F115" s="121"/>
      <c r="G115" s="121" t="n">
        <v>0</v>
      </c>
      <c r="H115" s="121"/>
      <c r="I115" s="121"/>
      <c r="J115" s="121"/>
      <c r="K115" s="124"/>
      <c r="L115" s="124"/>
      <c r="M115" s="124"/>
      <c r="N115" s="124"/>
      <c r="O115" s="113" t="n">
        <f aca="false">SUM(G115:N115)</f>
        <v>0</v>
      </c>
      <c r="P115" s="114" t="n">
        <f aca="false">+(G115+H115)*$B$3+(K115+L115)*$B$4+(M115+N115)*$F$4+(I115+J115)*$B$5</f>
        <v>0</v>
      </c>
      <c r="Q115" s="115"/>
      <c r="R115" s="71"/>
      <c r="S115" s="116" t="n">
        <f aca="false">+R115+P115</f>
        <v>0</v>
      </c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  <c r="BH115" s="92"/>
      <c r="BI115" s="92"/>
      <c r="BJ115" s="92"/>
      <c r="BK115" s="92"/>
      <c r="BL115" s="92"/>
      <c r="BM115" s="92"/>
      <c r="BN115" s="92"/>
      <c r="BO115" s="92"/>
      <c r="BP115" s="92"/>
      <c r="BQ115" s="92"/>
      <c r="BR115" s="92"/>
      <c r="BS115" s="92"/>
      <c r="BT115" s="92"/>
      <c r="BU115" s="92"/>
      <c r="BV115" s="92"/>
      <c r="BW115" s="92"/>
      <c r="BX115" s="92"/>
      <c r="BY115" s="92"/>
      <c r="BZ115" s="92"/>
      <c r="CA115" s="92"/>
      <c r="CB115" s="92"/>
      <c r="CC115" s="92"/>
      <c r="CD115" s="92"/>
      <c r="CE115" s="92"/>
      <c r="CF115" s="92"/>
      <c r="CG115" s="92"/>
      <c r="CH115" s="92"/>
      <c r="CI115" s="92"/>
      <c r="CJ115" s="92"/>
      <c r="CK115" s="92"/>
      <c r="CL115" s="92"/>
      <c r="CM115" s="92"/>
      <c r="CN115" s="92"/>
      <c r="CO115" s="92"/>
      <c r="CP115" s="92"/>
      <c r="CQ115" s="92"/>
      <c r="CR115" s="92"/>
      <c r="CS115" s="92"/>
      <c r="CT115" s="92"/>
      <c r="CU115" s="92"/>
      <c r="CV115" s="92"/>
      <c r="CW115" s="92"/>
      <c r="CX115" s="92"/>
      <c r="CY115" s="92"/>
      <c r="CZ115" s="92"/>
      <c r="DA115" s="92"/>
      <c r="DB115" s="92"/>
      <c r="DC115" s="92"/>
      <c r="DD115" s="92"/>
      <c r="DE115" s="92"/>
      <c r="DF115" s="92"/>
      <c r="DG115" s="92"/>
      <c r="DH115" s="92"/>
      <c r="DI115" s="92"/>
      <c r="DJ115" s="92"/>
      <c r="DK115" s="92"/>
      <c r="DL115" s="92"/>
      <c r="DM115" s="92"/>
      <c r="DN115" s="92"/>
      <c r="DO115" s="92"/>
      <c r="DP115" s="92"/>
      <c r="DQ115" s="92"/>
      <c r="DR115" s="92"/>
      <c r="DS115" s="92"/>
      <c r="DT115" s="92"/>
      <c r="DU115" s="92"/>
      <c r="DV115" s="92"/>
      <c r="DW115" s="92"/>
      <c r="DX115" s="92"/>
      <c r="DY115" s="92"/>
      <c r="DZ115" s="92"/>
      <c r="EA115" s="92"/>
      <c r="EB115" s="92"/>
      <c r="EC115" s="92"/>
      <c r="ED115" s="92"/>
      <c r="EE115" s="92"/>
      <c r="EF115" s="92"/>
      <c r="EG115" s="92"/>
      <c r="EH115" s="92"/>
      <c r="EI115" s="92"/>
      <c r="EJ115" s="92"/>
      <c r="EK115" s="92"/>
      <c r="EL115" s="92"/>
      <c r="EM115" s="92"/>
      <c r="EN115" s="92"/>
      <c r="EO115" s="92"/>
      <c r="EP115" s="92"/>
      <c r="EQ115" s="92"/>
      <c r="ER115" s="92"/>
      <c r="ES115" s="92"/>
      <c r="ET115" s="92"/>
      <c r="EU115" s="92"/>
      <c r="EV115" s="92"/>
      <c r="EW115" s="92"/>
      <c r="EX115" s="92"/>
      <c r="EY115" s="92"/>
      <c r="EZ115" s="92"/>
      <c r="FA115" s="92"/>
      <c r="FB115" s="92"/>
      <c r="FC115" s="92"/>
      <c r="FD115" s="92"/>
      <c r="FE115" s="92"/>
      <c r="FF115" s="92"/>
      <c r="FG115" s="92"/>
      <c r="FH115" s="92"/>
      <c r="FI115" s="92"/>
      <c r="FJ115" s="92"/>
      <c r="FK115" s="92"/>
      <c r="FL115" s="92"/>
      <c r="FM115" s="92"/>
      <c r="FN115" s="92"/>
      <c r="FO115" s="92"/>
      <c r="FP115" s="92"/>
      <c r="FQ115" s="92"/>
      <c r="FR115" s="92"/>
      <c r="FS115" s="92"/>
      <c r="FT115" s="92"/>
      <c r="FU115" s="92"/>
      <c r="FV115" s="92"/>
      <c r="FW115" s="92"/>
      <c r="FX115" s="92"/>
      <c r="FY115" s="92"/>
      <c r="FZ115" s="92"/>
      <c r="GA115" s="92"/>
      <c r="GB115" s="92"/>
      <c r="GC115" s="92"/>
      <c r="GD115" s="92"/>
      <c r="GE115" s="92"/>
      <c r="GF115" s="92"/>
      <c r="GG115" s="92"/>
      <c r="GH115" s="92"/>
      <c r="GI115" s="92"/>
      <c r="GJ115" s="92"/>
      <c r="GK115" s="92"/>
      <c r="GL115" s="92"/>
      <c r="GM115" s="92"/>
      <c r="GN115" s="92"/>
      <c r="GO115" s="92"/>
      <c r="GP115" s="92"/>
      <c r="GQ115" s="92"/>
      <c r="GR115" s="92"/>
      <c r="GS115" s="92"/>
      <c r="GT115" s="92"/>
      <c r="GU115" s="92"/>
      <c r="GV115" s="92"/>
      <c r="GW115" s="92"/>
      <c r="GX115" s="92"/>
      <c r="GY115" s="92"/>
      <c r="GZ115" s="92"/>
      <c r="HA115" s="92"/>
      <c r="HB115" s="92"/>
      <c r="HC115" s="92"/>
      <c r="HD115" s="92"/>
      <c r="HE115" s="92"/>
      <c r="HF115" s="92"/>
      <c r="HG115" s="92"/>
      <c r="HH115" s="92"/>
      <c r="HI115" s="92"/>
      <c r="HJ115" s="92"/>
      <c r="HK115" s="92"/>
      <c r="HL115" s="92"/>
      <c r="HM115" s="92"/>
      <c r="HN115" s="92"/>
      <c r="HO115" s="92"/>
      <c r="HP115" s="92"/>
      <c r="HQ115" s="92"/>
      <c r="HR115" s="92"/>
      <c r="HS115" s="92"/>
      <c r="HT115" s="92"/>
      <c r="HU115" s="92"/>
      <c r="HV115" s="92"/>
      <c r="HW115" s="92"/>
      <c r="HX115" s="92"/>
      <c r="HY115" s="92"/>
      <c r="HZ115" s="92"/>
      <c r="IA115" s="92"/>
      <c r="IB115" s="92"/>
      <c r="IC115" s="92"/>
      <c r="ID115" s="92"/>
      <c r="IE115" s="92"/>
      <c r="IF115" s="92"/>
      <c r="IG115" s="92"/>
      <c r="IH115" s="92"/>
      <c r="II115" s="92"/>
      <c r="IJ115" s="92"/>
      <c r="IK115" s="92"/>
      <c r="IL115" s="92"/>
      <c r="IM115" s="92"/>
      <c r="IN115" s="92"/>
      <c r="IO115" s="92"/>
      <c r="IP115" s="92"/>
      <c r="IQ115" s="92"/>
      <c r="IR115" s="92"/>
      <c r="IS115" s="92"/>
      <c r="IT115" s="92"/>
      <c r="IU115" s="92"/>
      <c r="IV115" s="92"/>
      <c r="IW115" s="92"/>
    </row>
    <row r="116" s="1" customFormat="true" ht="15" hidden="false" customHeight="false" outlineLevel="0" collapsed="false">
      <c r="A116" s="118" t="s">
        <v>179</v>
      </c>
      <c r="B116" s="120" t="s">
        <v>83</v>
      </c>
      <c r="C116" s="120"/>
      <c r="D116" s="120"/>
      <c r="E116" s="121"/>
      <c r="F116" s="121"/>
      <c r="G116" s="121" t="n">
        <v>0</v>
      </c>
      <c r="H116" s="121"/>
      <c r="I116" s="121"/>
      <c r="J116" s="121"/>
      <c r="K116" s="124"/>
      <c r="L116" s="124"/>
      <c r="M116" s="124"/>
      <c r="N116" s="124"/>
      <c r="O116" s="113" t="n">
        <f aca="false">SUM(G116:N116)</f>
        <v>0</v>
      </c>
      <c r="P116" s="114" t="n">
        <f aca="false">+(G116+H116)*$B$3+(K116+L116)*$B$4+(M116+N116)*$F$4+(I116+J116)*$B$5</f>
        <v>0</v>
      </c>
      <c r="Q116" s="115"/>
      <c r="R116" s="71"/>
      <c r="S116" s="116" t="n">
        <f aca="false">+R116+P116</f>
        <v>0</v>
      </c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N116" s="92"/>
      <c r="AO116" s="92"/>
      <c r="AP116" s="92"/>
      <c r="AQ116" s="92"/>
      <c r="AR116" s="92"/>
      <c r="AS116" s="92"/>
      <c r="AT116" s="92"/>
      <c r="AU116" s="92"/>
      <c r="AV116" s="92"/>
      <c r="AW116" s="92"/>
      <c r="AX116" s="92"/>
      <c r="AY116" s="92"/>
      <c r="AZ116" s="92"/>
      <c r="BA116" s="92"/>
      <c r="BB116" s="92"/>
      <c r="BC116" s="92"/>
      <c r="BD116" s="92"/>
      <c r="BE116" s="92"/>
      <c r="BF116" s="92"/>
      <c r="BG116" s="92"/>
      <c r="BH116" s="92"/>
      <c r="BI116" s="92"/>
      <c r="BJ116" s="92"/>
      <c r="BK116" s="92"/>
      <c r="BL116" s="92"/>
      <c r="BM116" s="92"/>
      <c r="BN116" s="92"/>
      <c r="BO116" s="92"/>
      <c r="BP116" s="92"/>
      <c r="BQ116" s="92"/>
      <c r="BR116" s="92"/>
      <c r="BS116" s="92"/>
      <c r="BT116" s="92"/>
      <c r="BU116" s="92"/>
      <c r="BV116" s="92"/>
      <c r="BW116" s="92"/>
      <c r="BX116" s="92"/>
      <c r="BY116" s="92"/>
      <c r="BZ116" s="92"/>
      <c r="CA116" s="92"/>
      <c r="CB116" s="92"/>
      <c r="CC116" s="92"/>
      <c r="CD116" s="92"/>
      <c r="CE116" s="92"/>
      <c r="CF116" s="92"/>
      <c r="CG116" s="92"/>
      <c r="CH116" s="92"/>
      <c r="CI116" s="92"/>
      <c r="CJ116" s="92"/>
      <c r="CK116" s="92"/>
      <c r="CL116" s="92"/>
      <c r="CM116" s="92"/>
      <c r="CN116" s="92"/>
      <c r="CO116" s="92"/>
      <c r="CP116" s="92"/>
      <c r="CQ116" s="92"/>
      <c r="CR116" s="92"/>
      <c r="CS116" s="92"/>
      <c r="CT116" s="92"/>
      <c r="CU116" s="92"/>
      <c r="CV116" s="92"/>
      <c r="CW116" s="92"/>
      <c r="CX116" s="92"/>
      <c r="CY116" s="92"/>
      <c r="CZ116" s="92"/>
      <c r="DA116" s="92"/>
      <c r="DB116" s="92"/>
      <c r="DC116" s="92"/>
      <c r="DD116" s="92"/>
      <c r="DE116" s="92"/>
      <c r="DF116" s="92"/>
      <c r="DG116" s="92"/>
      <c r="DH116" s="92"/>
      <c r="DI116" s="92"/>
      <c r="DJ116" s="92"/>
      <c r="DK116" s="92"/>
      <c r="DL116" s="92"/>
      <c r="DM116" s="92"/>
      <c r="DN116" s="92"/>
      <c r="DO116" s="92"/>
      <c r="DP116" s="92"/>
      <c r="DQ116" s="92"/>
      <c r="DR116" s="92"/>
      <c r="DS116" s="92"/>
      <c r="DT116" s="92"/>
      <c r="DU116" s="92"/>
      <c r="DV116" s="92"/>
      <c r="DW116" s="92"/>
      <c r="DX116" s="92"/>
      <c r="DY116" s="92"/>
      <c r="DZ116" s="92"/>
      <c r="EA116" s="92"/>
      <c r="EB116" s="92"/>
      <c r="EC116" s="92"/>
      <c r="ED116" s="92"/>
      <c r="EE116" s="92"/>
      <c r="EF116" s="92"/>
      <c r="EG116" s="92"/>
      <c r="EH116" s="92"/>
      <c r="EI116" s="92"/>
      <c r="EJ116" s="92"/>
      <c r="EK116" s="92"/>
      <c r="EL116" s="92"/>
      <c r="EM116" s="92"/>
      <c r="EN116" s="92"/>
      <c r="EO116" s="92"/>
      <c r="EP116" s="92"/>
      <c r="EQ116" s="92"/>
      <c r="ER116" s="92"/>
      <c r="ES116" s="92"/>
      <c r="ET116" s="92"/>
      <c r="EU116" s="92"/>
      <c r="EV116" s="92"/>
      <c r="EW116" s="92"/>
      <c r="EX116" s="92"/>
      <c r="EY116" s="92"/>
      <c r="EZ116" s="92"/>
      <c r="FA116" s="92"/>
      <c r="FB116" s="92"/>
      <c r="FC116" s="92"/>
      <c r="FD116" s="92"/>
      <c r="FE116" s="92"/>
      <c r="FF116" s="92"/>
      <c r="FG116" s="92"/>
      <c r="FH116" s="92"/>
      <c r="FI116" s="92"/>
      <c r="FJ116" s="92"/>
      <c r="FK116" s="92"/>
      <c r="FL116" s="92"/>
      <c r="FM116" s="92"/>
      <c r="FN116" s="92"/>
      <c r="FO116" s="92"/>
      <c r="FP116" s="92"/>
      <c r="FQ116" s="92"/>
      <c r="FR116" s="92"/>
      <c r="FS116" s="92"/>
      <c r="FT116" s="92"/>
      <c r="FU116" s="92"/>
      <c r="FV116" s="92"/>
      <c r="FW116" s="92"/>
      <c r="FX116" s="92"/>
      <c r="FY116" s="92"/>
      <c r="FZ116" s="92"/>
      <c r="GA116" s="92"/>
      <c r="GB116" s="92"/>
      <c r="GC116" s="92"/>
      <c r="GD116" s="92"/>
      <c r="GE116" s="92"/>
      <c r="GF116" s="92"/>
      <c r="GG116" s="92"/>
      <c r="GH116" s="92"/>
      <c r="GI116" s="92"/>
      <c r="GJ116" s="92"/>
      <c r="GK116" s="92"/>
      <c r="GL116" s="92"/>
      <c r="GM116" s="92"/>
      <c r="GN116" s="92"/>
      <c r="GO116" s="92"/>
      <c r="GP116" s="92"/>
      <c r="GQ116" s="92"/>
      <c r="GR116" s="92"/>
      <c r="GS116" s="92"/>
      <c r="GT116" s="92"/>
      <c r="GU116" s="92"/>
      <c r="GV116" s="92"/>
      <c r="GW116" s="92"/>
      <c r="GX116" s="92"/>
      <c r="GY116" s="92"/>
      <c r="GZ116" s="92"/>
      <c r="HA116" s="92"/>
      <c r="HB116" s="92"/>
      <c r="HC116" s="92"/>
      <c r="HD116" s="92"/>
      <c r="HE116" s="92"/>
      <c r="HF116" s="92"/>
      <c r="HG116" s="92"/>
      <c r="HH116" s="92"/>
      <c r="HI116" s="92"/>
      <c r="HJ116" s="92"/>
      <c r="HK116" s="92"/>
      <c r="HL116" s="92"/>
      <c r="HM116" s="92"/>
      <c r="HN116" s="92"/>
      <c r="HO116" s="92"/>
      <c r="HP116" s="92"/>
      <c r="HQ116" s="92"/>
      <c r="HR116" s="92"/>
      <c r="HS116" s="92"/>
      <c r="HT116" s="92"/>
      <c r="HU116" s="92"/>
      <c r="HV116" s="92"/>
      <c r="HW116" s="92"/>
      <c r="HX116" s="92"/>
      <c r="HY116" s="92"/>
      <c r="HZ116" s="92"/>
      <c r="IA116" s="92"/>
      <c r="IB116" s="92"/>
      <c r="IC116" s="92"/>
      <c r="ID116" s="92"/>
      <c r="IE116" s="92"/>
      <c r="IF116" s="92"/>
      <c r="IG116" s="92"/>
      <c r="IH116" s="92"/>
      <c r="II116" s="92"/>
      <c r="IJ116" s="92"/>
      <c r="IK116" s="92"/>
      <c r="IL116" s="92"/>
      <c r="IM116" s="92"/>
      <c r="IN116" s="92"/>
      <c r="IO116" s="92"/>
      <c r="IP116" s="92"/>
      <c r="IQ116" s="92"/>
      <c r="IR116" s="92"/>
      <c r="IS116" s="92"/>
      <c r="IT116" s="92"/>
      <c r="IU116" s="92"/>
      <c r="IV116" s="92"/>
      <c r="IW116" s="92"/>
    </row>
    <row r="117" customFormat="false" ht="15" hidden="false" customHeight="false" outlineLevel="0" collapsed="false">
      <c r="A117" s="118" t="s">
        <v>179</v>
      </c>
      <c r="B117" s="120" t="s">
        <v>180</v>
      </c>
      <c r="C117" s="120"/>
      <c r="D117" s="120"/>
      <c r="E117" s="121"/>
      <c r="F117" s="121"/>
      <c r="G117" s="121" t="n">
        <v>0</v>
      </c>
      <c r="H117" s="121"/>
      <c r="I117" s="121"/>
      <c r="J117" s="121"/>
      <c r="K117" s="124"/>
      <c r="L117" s="124"/>
      <c r="M117" s="124"/>
      <c r="N117" s="124"/>
      <c r="O117" s="113" t="n">
        <f aca="false">SUM(G117:N117)</f>
        <v>0</v>
      </c>
      <c r="P117" s="114" t="n">
        <f aca="false">+(G117+H117)*$B$3+(K117+L117)*$B$4+(M117+N117)*$F$4+(I117+J117)*$B$5</f>
        <v>0</v>
      </c>
      <c r="Q117" s="115"/>
      <c r="R117" s="71"/>
      <c r="S117" s="116" t="n">
        <f aca="false">+R117+P117</f>
        <v>0</v>
      </c>
      <c r="T117" s="92"/>
    </row>
    <row r="118" customFormat="false" ht="15" hidden="false" customHeight="false" outlineLevel="0" collapsed="false">
      <c r="A118" s="118" t="s">
        <v>181</v>
      </c>
      <c r="B118" s="119" t="s">
        <v>82</v>
      </c>
      <c r="C118" s="120" t="n">
        <v>5</v>
      </c>
      <c r="D118" s="120" t="n">
        <v>17.33</v>
      </c>
      <c r="E118" s="121" t="n">
        <v>5</v>
      </c>
      <c r="F118" s="121" t="n">
        <f aca="false">+C118*E118</f>
        <v>25</v>
      </c>
      <c r="G118" s="121" t="n">
        <f aca="false">F118*D118</f>
        <v>433.25</v>
      </c>
      <c r="H118" s="127" t="n">
        <f aca="false">+E118*-4</f>
        <v>-20</v>
      </c>
      <c r="I118" s="121"/>
      <c r="J118" s="121"/>
      <c r="K118" s="124"/>
      <c r="L118" s="124"/>
      <c r="M118" s="124"/>
      <c r="N118" s="121"/>
      <c r="O118" s="113" t="n">
        <f aca="false">SUM(G118:N118)</f>
        <v>413.25</v>
      </c>
      <c r="P118" s="114" t="n">
        <f aca="false">+(G118+H118)*$B$3+(K118+L118)*$B$4+(M118+N118)*$F$4+(I118+J118)*$B$5</f>
        <v>0</v>
      </c>
      <c r="Q118" s="115" t="n">
        <v>86.65</v>
      </c>
      <c r="R118" s="114" t="n">
        <f aca="false">+Q118*$F$3</f>
        <v>0</v>
      </c>
      <c r="S118" s="116" t="n">
        <f aca="false">+R118+P118</f>
        <v>0</v>
      </c>
      <c r="T118" s="92"/>
    </row>
    <row r="119" s="1" customFormat="true" ht="15" hidden="false" customHeight="false" outlineLevel="0" collapsed="false">
      <c r="A119" s="118" t="s">
        <v>181</v>
      </c>
      <c r="B119" s="120" t="s">
        <v>83</v>
      </c>
      <c r="C119" s="120" t="n">
        <v>1</v>
      </c>
      <c r="D119" s="120" t="n">
        <v>17.33</v>
      </c>
      <c r="E119" s="121" t="n">
        <v>4</v>
      </c>
      <c r="F119" s="121" t="n">
        <f aca="false">+C119*E119</f>
        <v>4</v>
      </c>
      <c r="G119" s="121" t="n">
        <f aca="false">F119*D119</f>
        <v>69.32</v>
      </c>
      <c r="H119" s="121"/>
      <c r="I119" s="121"/>
      <c r="J119" s="121"/>
      <c r="K119" s="124"/>
      <c r="L119" s="124"/>
      <c r="M119" s="124"/>
      <c r="N119" s="124"/>
      <c r="O119" s="113" t="n">
        <f aca="false">SUM(G119:N119)</f>
        <v>69.32</v>
      </c>
      <c r="P119" s="114" t="n">
        <f aca="false">+(G119+H119)*$B$3+(K119+L119)*$B$4+(M119+N119)*$F$4+(I119+J119)*$B$5</f>
        <v>0</v>
      </c>
      <c r="Q119" s="115" t="n">
        <v>0</v>
      </c>
      <c r="R119" s="71"/>
      <c r="S119" s="116" t="n">
        <f aca="false">+R119+P119</f>
        <v>0</v>
      </c>
      <c r="T119" s="92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1"/>
      <c r="DC119" s="31"/>
      <c r="DD119" s="31"/>
      <c r="DE119" s="31"/>
      <c r="DF119" s="31"/>
      <c r="DG119" s="31"/>
      <c r="DH119" s="31"/>
      <c r="DI119" s="31"/>
      <c r="DJ119" s="31"/>
      <c r="DK119" s="31"/>
      <c r="DL119" s="31"/>
      <c r="DM119" s="31"/>
      <c r="DN119" s="31"/>
      <c r="DO119" s="31"/>
      <c r="DP119" s="31"/>
      <c r="DQ119" s="31"/>
      <c r="DR119" s="31"/>
      <c r="DS119" s="31"/>
      <c r="DT119" s="31"/>
      <c r="DU119" s="31"/>
      <c r="DV119" s="31"/>
      <c r="DW119" s="31"/>
      <c r="DX119" s="31"/>
      <c r="DY119" s="31"/>
      <c r="DZ119" s="31"/>
      <c r="EA119" s="31"/>
      <c r="EB119" s="31"/>
      <c r="EC119" s="31"/>
      <c r="ED119" s="31"/>
      <c r="EE119" s="31"/>
      <c r="EF119" s="31"/>
      <c r="EG119" s="31"/>
      <c r="EH119" s="31"/>
      <c r="EI119" s="31"/>
      <c r="EJ119" s="31"/>
      <c r="EK119" s="31"/>
      <c r="EL119" s="31"/>
      <c r="EM119" s="31"/>
      <c r="EN119" s="31"/>
      <c r="EO119" s="31"/>
      <c r="EP119" s="31"/>
      <c r="EQ119" s="31"/>
      <c r="ER119" s="31"/>
      <c r="ES119" s="31"/>
      <c r="ET119" s="31"/>
      <c r="EU119" s="31"/>
      <c r="EV119" s="31"/>
      <c r="EW119" s="31"/>
      <c r="EX119" s="31"/>
      <c r="EY119" s="31"/>
      <c r="EZ119" s="31"/>
      <c r="FA119" s="31"/>
      <c r="FB119" s="31"/>
      <c r="FC119" s="31"/>
      <c r="FD119" s="31"/>
      <c r="FE119" s="31"/>
      <c r="FF119" s="31"/>
      <c r="FG119" s="31"/>
      <c r="FH119" s="31"/>
      <c r="FI119" s="31"/>
      <c r="FJ119" s="31"/>
      <c r="FK119" s="31"/>
      <c r="FL119" s="31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31"/>
      <c r="FX119" s="31"/>
      <c r="FY119" s="31"/>
      <c r="FZ119" s="31"/>
      <c r="GA119" s="31"/>
      <c r="GB119" s="31"/>
      <c r="GC119" s="31"/>
      <c r="GD119" s="31"/>
      <c r="GE119" s="31"/>
      <c r="GF119" s="31"/>
      <c r="GG119" s="31"/>
      <c r="GH119" s="31"/>
      <c r="GI119" s="31"/>
      <c r="GJ119" s="31"/>
      <c r="GK119" s="31"/>
      <c r="GL119" s="31"/>
      <c r="GM119" s="31"/>
      <c r="GN119" s="31"/>
      <c r="GO119" s="31"/>
      <c r="GP119" s="31"/>
      <c r="GQ119" s="31"/>
      <c r="GR119" s="31"/>
      <c r="GS119" s="31"/>
      <c r="GT119" s="31"/>
      <c r="GU119" s="31"/>
      <c r="GV119" s="31"/>
      <c r="GW119" s="31"/>
      <c r="GX119" s="31"/>
      <c r="GY119" s="31"/>
      <c r="GZ119" s="31"/>
      <c r="HA119" s="31"/>
      <c r="HB119" s="31"/>
      <c r="HC119" s="31"/>
      <c r="HD119" s="31"/>
      <c r="HE119" s="31"/>
      <c r="HF119" s="31"/>
      <c r="HG119" s="31"/>
      <c r="HH119" s="31"/>
      <c r="HI119" s="31"/>
      <c r="HJ119" s="31"/>
      <c r="HK119" s="31"/>
      <c r="HL119" s="31"/>
      <c r="HM119" s="31"/>
      <c r="HN119" s="31"/>
      <c r="HO119" s="31"/>
      <c r="HP119" s="31"/>
      <c r="HQ119" s="31"/>
      <c r="HR119" s="31"/>
      <c r="HS119" s="31"/>
      <c r="HT119" s="31"/>
      <c r="HU119" s="31"/>
      <c r="HV119" s="31"/>
      <c r="HW119" s="31"/>
      <c r="HX119" s="31"/>
      <c r="HY119" s="31"/>
      <c r="HZ119" s="31"/>
      <c r="IA119" s="31"/>
      <c r="IB119" s="31"/>
      <c r="IC119" s="31"/>
      <c r="ID119" s="31"/>
      <c r="IE119" s="31"/>
      <c r="IF119" s="31"/>
      <c r="IG119" s="31"/>
      <c r="IH119" s="31"/>
      <c r="II119" s="31"/>
      <c r="IJ119" s="31"/>
      <c r="IK119" s="31"/>
      <c r="IL119" s="31"/>
      <c r="IM119" s="31"/>
      <c r="IN119" s="31"/>
      <c r="IO119" s="31"/>
      <c r="IP119" s="31"/>
      <c r="IQ119" s="31"/>
      <c r="IR119" s="31"/>
      <c r="IS119" s="31"/>
      <c r="IT119" s="31"/>
      <c r="IU119" s="31"/>
      <c r="IV119" s="31"/>
      <c r="IW119" s="31"/>
    </row>
    <row r="120" customFormat="false" ht="15" hidden="false" customHeight="true" outlineLevel="0" collapsed="false">
      <c r="B120" s="68"/>
      <c r="C120" s="120"/>
      <c r="D120" s="120"/>
      <c r="E120" s="121"/>
      <c r="F120" s="121"/>
      <c r="G120" s="121"/>
      <c r="H120" s="130"/>
      <c r="I120" s="130"/>
      <c r="J120" s="130"/>
      <c r="K120" s="130"/>
      <c r="L120" s="124"/>
      <c r="M120" s="130"/>
      <c r="N120" s="130"/>
      <c r="O120" s="113" t="n">
        <f aca="false">SUM(G120:N120)</f>
        <v>0</v>
      </c>
      <c r="P120" s="114" t="n">
        <f aca="false">+(G120+H120)*$B$3+(K120+L120)*$B$4+(M120+N120)*$F$4+(I120+J120)*$B$5</f>
        <v>0</v>
      </c>
      <c r="Q120" s="125" t="s">
        <v>182</v>
      </c>
      <c r="R120" s="71"/>
      <c r="S120" s="131"/>
      <c r="T120" s="93" t="n">
        <f aca="false">SUM(S113:S119)</f>
        <v>0</v>
      </c>
    </row>
    <row r="121" s="1" customFormat="true" ht="15" hidden="false" customHeight="false" outlineLevel="0" collapsed="false">
      <c r="A121" s="118" t="s">
        <v>183</v>
      </c>
      <c r="B121" s="119" t="s">
        <v>82</v>
      </c>
      <c r="C121" s="120" t="n">
        <v>5</v>
      </c>
      <c r="D121" s="120" t="n">
        <v>17.33</v>
      </c>
      <c r="E121" s="121" t="n">
        <v>3</v>
      </c>
      <c r="F121" s="121" t="n">
        <f aca="false">+C121*E121</f>
        <v>15</v>
      </c>
      <c r="G121" s="121" t="n">
        <f aca="false">F121*D121</f>
        <v>259.95</v>
      </c>
      <c r="H121" s="127" t="n">
        <f aca="false">+E121*-4</f>
        <v>-12</v>
      </c>
      <c r="I121" s="121"/>
      <c r="J121" s="121"/>
      <c r="K121" s="124"/>
      <c r="L121" s="124"/>
      <c r="M121" s="124"/>
      <c r="N121" s="121"/>
      <c r="O121" s="113" t="n">
        <f aca="false">SUM(G121:N121)</f>
        <v>247.95</v>
      </c>
      <c r="P121" s="114" t="n">
        <f aca="false">+(G121+H121)*$B$3+(K121+L121)*$B$4+(M121+N121)*$F$4+(I121+J121)*$B$5</f>
        <v>0</v>
      </c>
      <c r="Q121" s="115" t="n">
        <v>5.33230769230769</v>
      </c>
      <c r="R121" s="114" t="n">
        <f aca="false">+Q121*$F$3</f>
        <v>0</v>
      </c>
      <c r="S121" s="116" t="n">
        <f aca="false">+R121+P121</f>
        <v>0</v>
      </c>
      <c r="T121" s="92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  <c r="EE121" s="31"/>
      <c r="EF121" s="31"/>
      <c r="EG121" s="31"/>
      <c r="EH121" s="31"/>
      <c r="EI121" s="31"/>
      <c r="EJ121" s="31"/>
      <c r="EK121" s="31"/>
      <c r="EL121" s="31"/>
      <c r="EM121" s="31"/>
      <c r="EN121" s="31"/>
      <c r="EO121" s="31"/>
      <c r="EP121" s="31"/>
      <c r="EQ121" s="31"/>
      <c r="ER121" s="31"/>
      <c r="ES121" s="31"/>
      <c r="ET121" s="31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31"/>
      <c r="IQ121" s="31"/>
      <c r="IR121" s="31"/>
      <c r="IS121" s="31"/>
      <c r="IT121" s="31"/>
      <c r="IU121" s="31"/>
      <c r="IV121" s="31"/>
      <c r="IW121" s="31"/>
    </row>
    <row r="122" customFormat="false" ht="15" hidden="false" customHeight="false" outlineLevel="0" collapsed="false">
      <c r="A122" s="118" t="s">
        <v>184</v>
      </c>
      <c r="B122" s="120" t="s">
        <v>185</v>
      </c>
      <c r="C122" s="120" t="n">
        <v>3</v>
      </c>
      <c r="D122" s="120" t="n">
        <v>17.33</v>
      </c>
      <c r="E122" s="121" t="n">
        <v>2.5</v>
      </c>
      <c r="F122" s="121" t="n">
        <f aca="false">+C122*E122</f>
        <v>7.5</v>
      </c>
      <c r="G122" s="121" t="n">
        <f aca="false">F122*D122</f>
        <v>129.975</v>
      </c>
      <c r="H122" s="127" t="n">
        <f aca="false">+E122*-4</f>
        <v>-10</v>
      </c>
      <c r="I122" s="121"/>
      <c r="J122" s="121"/>
      <c r="K122" s="124"/>
      <c r="L122" s="124"/>
      <c r="M122" s="124"/>
      <c r="N122" s="121"/>
      <c r="O122" s="113" t="n">
        <f aca="false">SUM(G122:N122)</f>
        <v>119.975</v>
      </c>
      <c r="P122" s="114" t="n">
        <f aca="false">+(G122+H122)*$B$3+(K122+L122)*$B$4+(M122+N122)*$F$4+(I122+J122)*$B$5</f>
        <v>0</v>
      </c>
      <c r="Q122" s="122" t="n">
        <v>83.3173076923077</v>
      </c>
      <c r="R122" s="114" t="n">
        <f aca="false">+Q122*$F$3</f>
        <v>0</v>
      </c>
      <c r="S122" s="116" t="n">
        <f aca="false">+R122+P122</f>
        <v>0</v>
      </c>
      <c r="T122" s="93"/>
    </row>
    <row r="123" customFormat="false" ht="15" hidden="false" customHeight="false" outlineLevel="0" collapsed="false">
      <c r="A123" s="118" t="s">
        <v>184</v>
      </c>
      <c r="B123" s="120" t="s">
        <v>97</v>
      </c>
      <c r="C123" s="120" t="n">
        <v>1</v>
      </c>
      <c r="D123" s="120" t="n">
        <v>17.33</v>
      </c>
      <c r="E123" s="121" t="n">
        <v>2.5</v>
      </c>
      <c r="F123" s="121" t="n">
        <f aca="false">+C123*E123</f>
        <v>2.5</v>
      </c>
      <c r="G123" s="121"/>
      <c r="H123" s="121"/>
      <c r="I123" s="121"/>
      <c r="J123" s="121"/>
      <c r="K123" s="121" t="n">
        <f aca="false">+C123*D123*E123</f>
        <v>43.325</v>
      </c>
      <c r="L123" s="127" t="n">
        <f aca="false">+F123*4</f>
        <v>10</v>
      </c>
      <c r="M123" s="121"/>
      <c r="N123" s="121"/>
      <c r="O123" s="113" t="n">
        <f aca="false">SUM(G123:N123)</f>
        <v>53.325</v>
      </c>
      <c r="P123" s="114" t="n">
        <f aca="false">+(G123+H123)*$B$3+(K123+L123)*$B$4+(M123+N123)*$F$4+(I123+J123)*$B$5</f>
        <v>0</v>
      </c>
      <c r="Q123" s="115"/>
      <c r="R123" s="71"/>
      <c r="S123" s="116" t="n">
        <f aca="false">+R123+P123</f>
        <v>0</v>
      </c>
      <c r="T123" s="92"/>
    </row>
    <row r="124" customFormat="false" ht="15" hidden="false" customHeight="false" outlineLevel="0" collapsed="false">
      <c r="A124" s="118" t="s">
        <v>186</v>
      </c>
      <c r="B124" s="119" t="s">
        <v>82</v>
      </c>
      <c r="C124" s="120" t="n">
        <v>5</v>
      </c>
      <c r="D124" s="120" t="n">
        <v>17.33</v>
      </c>
      <c r="E124" s="121" t="n">
        <v>1.5</v>
      </c>
      <c r="F124" s="121" t="n">
        <f aca="false">+C124*E124</f>
        <v>7.5</v>
      </c>
      <c r="G124" s="121" t="n">
        <f aca="false">F124*D124</f>
        <v>129.975</v>
      </c>
      <c r="H124" s="127" t="n">
        <f aca="false">+E124*-4</f>
        <v>-6</v>
      </c>
      <c r="I124" s="121"/>
      <c r="J124" s="121"/>
      <c r="K124" s="124"/>
      <c r="L124" s="124"/>
      <c r="M124" s="124"/>
      <c r="N124" s="121"/>
      <c r="O124" s="113" t="n">
        <f aca="false">SUM(G124:N124)</f>
        <v>123.975</v>
      </c>
      <c r="P124" s="114" t="n">
        <f aca="false">+(G124+H124)*$B$3+(K124+L124)*$B$4+(M124+N124)*$F$4+(I124+J124)*$B$5</f>
        <v>0</v>
      </c>
      <c r="Q124" s="115" t="n">
        <v>7.99846153846154</v>
      </c>
      <c r="R124" s="114" t="n">
        <f aca="false">+Q124*$F$3</f>
        <v>0</v>
      </c>
      <c r="S124" s="116" t="n">
        <f aca="false">+R124+P124</f>
        <v>0</v>
      </c>
      <c r="T124" s="92"/>
    </row>
    <row r="125" customFormat="false" ht="15" hidden="false" customHeight="true" outlineLevel="0" collapsed="false">
      <c r="B125" s="68"/>
      <c r="C125" s="120"/>
      <c r="D125" s="120"/>
      <c r="E125" s="121"/>
      <c r="F125" s="121"/>
      <c r="G125" s="121"/>
      <c r="H125" s="127" t="n">
        <f aca="false">+E125*-4</f>
        <v>0</v>
      </c>
      <c r="I125" s="130"/>
      <c r="J125" s="130"/>
      <c r="K125" s="130"/>
      <c r="L125" s="124"/>
      <c r="M125" s="130"/>
      <c r="N125" s="130"/>
      <c r="O125" s="113" t="n">
        <f aca="false">SUM(G125:N125)</f>
        <v>0</v>
      </c>
      <c r="P125" s="114" t="n">
        <f aca="false">+(G125+H125)*$B$3+(K125+L125)*$B$4+(M125+N125)*$F$4+(I125+J125)*$B$5</f>
        <v>0</v>
      </c>
      <c r="Q125" s="125" t="s">
        <v>187</v>
      </c>
      <c r="R125" s="71"/>
      <c r="S125" s="131"/>
      <c r="T125" s="93" t="n">
        <f aca="false">SUM(S121:S124)</f>
        <v>0</v>
      </c>
    </row>
    <row r="126" customFormat="false" ht="15" hidden="false" customHeight="false" outlineLevel="0" collapsed="false">
      <c r="A126" s="118" t="s">
        <v>188</v>
      </c>
      <c r="B126" s="119" t="s">
        <v>189</v>
      </c>
      <c r="C126" s="120" t="n">
        <v>5</v>
      </c>
      <c r="D126" s="120" t="n">
        <v>17.33</v>
      </c>
      <c r="E126" s="121" t="n">
        <v>1</v>
      </c>
      <c r="F126" s="121" t="n">
        <f aca="false">+C126*E126</f>
        <v>5</v>
      </c>
      <c r="G126" s="121" t="n">
        <f aca="false">F126*D126</f>
        <v>86.65</v>
      </c>
      <c r="H126" s="127" t="n">
        <f aca="false">+E127*-4</f>
        <v>-4</v>
      </c>
      <c r="I126" s="121"/>
      <c r="J126" s="121"/>
      <c r="K126" s="124"/>
      <c r="L126" s="124"/>
      <c r="M126" s="124"/>
      <c r="N126" s="121"/>
      <c r="O126" s="113" t="n">
        <f aca="false">SUM(G126:N126)</f>
        <v>82.65</v>
      </c>
      <c r="P126" s="114" t="n">
        <f aca="false">+(G126+H126)*$B$3+(K126+L126)*$B$4+(M126+N126)*$F$4+(I126+J126)*$B$5</f>
        <v>0</v>
      </c>
      <c r="Q126" s="115"/>
      <c r="R126" s="71"/>
      <c r="S126" s="116" t="n">
        <f aca="false">+R126+P126</f>
        <v>0</v>
      </c>
      <c r="T126" s="92"/>
    </row>
    <row r="127" customFormat="false" ht="15" hidden="false" customHeight="false" outlineLevel="0" collapsed="false">
      <c r="A127" s="118" t="s">
        <v>188</v>
      </c>
      <c r="B127" s="119" t="s">
        <v>190</v>
      </c>
      <c r="C127" s="120" t="n">
        <v>1</v>
      </c>
      <c r="D127" s="120" t="n">
        <v>17.33</v>
      </c>
      <c r="E127" s="121" t="n">
        <v>1</v>
      </c>
      <c r="F127" s="121" t="n">
        <f aca="false">+C127*E127</f>
        <v>1</v>
      </c>
      <c r="G127" s="121"/>
      <c r="H127" s="1"/>
      <c r="I127" s="121"/>
      <c r="J127" s="121"/>
      <c r="K127" s="124" t="n">
        <f aca="false">C127*D127*E127</f>
        <v>17.33</v>
      </c>
      <c r="L127" s="127" t="n">
        <f aca="false">+F127*4</f>
        <v>4</v>
      </c>
      <c r="M127" s="124"/>
      <c r="N127" s="121"/>
      <c r="O127" s="113" t="n">
        <f aca="false">SUM(G127:N127)</f>
        <v>21.33</v>
      </c>
      <c r="P127" s="114" t="n">
        <f aca="false">+(G127+H127)*$B$3+(K127+L127)*$B$4+(M127+N127)*$F$4+(I127+J127)*$B$5</f>
        <v>0</v>
      </c>
      <c r="Q127" s="122"/>
      <c r="R127" s="71"/>
      <c r="S127" s="116" t="n">
        <f aca="false">+R127+P127</f>
        <v>0</v>
      </c>
      <c r="T127" s="93"/>
    </row>
    <row r="128" customFormat="false" ht="15" hidden="false" customHeight="false" outlineLevel="0" collapsed="false">
      <c r="A128" s="118" t="s">
        <v>191</v>
      </c>
      <c r="B128" s="119" t="s">
        <v>94</v>
      </c>
      <c r="C128" s="120" t="n">
        <v>6</v>
      </c>
      <c r="D128" s="124" t="n">
        <v>15.89</v>
      </c>
      <c r="E128" s="121" t="n">
        <v>4</v>
      </c>
      <c r="F128" s="121" t="n">
        <f aca="false">+C128*E128</f>
        <v>24</v>
      </c>
      <c r="G128" s="121" t="n">
        <f aca="false">F128*D128</f>
        <v>381.36</v>
      </c>
      <c r="H128" s="127" t="n">
        <f aca="false">+E128*-4</f>
        <v>-16</v>
      </c>
      <c r="I128" s="121"/>
      <c r="J128" s="121"/>
      <c r="K128" s="121"/>
      <c r="L128" s="121"/>
      <c r="M128" s="121"/>
      <c r="N128" s="121"/>
      <c r="O128" s="113" t="n">
        <f aca="false">SUM(G128:N128)</f>
        <v>365.36</v>
      </c>
      <c r="P128" s="114" t="n">
        <f aca="false">+(G128+H128)*$B$3+(K128+L128)*$B$4+(M128+N128)*$F$4+(I128+J128)*$B$5</f>
        <v>0</v>
      </c>
      <c r="Q128" s="115" t="n">
        <v>29.3333333333333</v>
      </c>
      <c r="R128" s="114" t="n">
        <f aca="false">+Q128*$F$3</f>
        <v>0</v>
      </c>
      <c r="S128" s="116" t="n">
        <f aca="false">+R128+P128</f>
        <v>0</v>
      </c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  <c r="BH128" s="92"/>
      <c r="BI128" s="92"/>
      <c r="BJ128" s="92"/>
      <c r="BK128" s="92"/>
      <c r="BL128" s="92"/>
      <c r="BM128" s="92"/>
      <c r="BN128" s="92"/>
      <c r="BO128" s="92"/>
      <c r="BP128" s="92"/>
      <c r="BQ128" s="92"/>
      <c r="BR128" s="92"/>
      <c r="BS128" s="92"/>
      <c r="BT128" s="92"/>
      <c r="BU128" s="92"/>
      <c r="BV128" s="92"/>
      <c r="BW128" s="92"/>
      <c r="BX128" s="92"/>
      <c r="BY128" s="92"/>
      <c r="BZ128" s="92"/>
      <c r="CA128" s="92"/>
      <c r="CB128" s="92"/>
      <c r="CC128" s="92"/>
      <c r="CD128" s="92"/>
      <c r="CE128" s="92"/>
      <c r="CF128" s="92"/>
      <c r="CG128" s="92"/>
      <c r="CH128" s="92"/>
      <c r="CI128" s="92"/>
      <c r="CJ128" s="92"/>
      <c r="CK128" s="92"/>
      <c r="CL128" s="92"/>
      <c r="CM128" s="92"/>
      <c r="CN128" s="92"/>
      <c r="CO128" s="92"/>
      <c r="CP128" s="92"/>
      <c r="CQ128" s="92"/>
      <c r="CR128" s="92"/>
      <c r="CS128" s="92"/>
      <c r="CT128" s="92"/>
      <c r="CU128" s="92"/>
      <c r="CV128" s="92"/>
      <c r="CW128" s="92"/>
      <c r="CX128" s="92"/>
      <c r="CY128" s="92"/>
      <c r="CZ128" s="92"/>
      <c r="DA128" s="92"/>
      <c r="DB128" s="92"/>
      <c r="DC128" s="92"/>
      <c r="DD128" s="92"/>
      <c r="DE128" s="92"/>
      <c r="DF128" s="92"/>
      <c r="DG128" s="92"/>
      <c r="DH128" s="92"/>
      <c r="DI128" s="92"/>
      <c r="DJ128" s="92"/>
      <c r="DK128" s="92"/>
      <c r="DL128" s="92"/>
      <c r="DM128" s="92"/>
      <c r="DN128" s="92"/>
      <c r="DO128" s="92"/>
      <c r="DP128" s="92"/>
      <c r="DQ128" s="92"/>
      <c r="DR128" s="92"/>
      <c r="DS128" s="92"/>
      <c r="DT128" s="92"/>
      <c r="DU128" s="92"/>
      <c r="DV128" s="92"/>
      <c r="DW128" s="92"/>
      <c r="DX128" s="92"/>
      <c r="DY128" s="92"/>
      <c r="DZ128" s="92"/>
      <c r="EA128" s="92"/>
      <c r="EB128" s="92"/>
      <c r="EC128" s="92"/>
      <c r="ED128" s="92"/>
      <c r="EE128" s="92"/>
      <c r="EF128" s="92"/>
      <c r="EG128" s="92"/>
      <c r="EH128" s="92"/>
      <c r="EI128" s="92"/>
      <c r="EJ128" s="92"/>
      <c r="EK128" s="92"/>
      <c r="EL128" s="92"/>
      <c r="EM128" s="92"/>
      <c r="EN128" s="92"/>
      <c r="EO128" s="92"/>
      <c r="EP128" s="92"/>
      <c r="EQ128" s="92"/>
      <c r="ER128" s="92"/>
      <c r="ES128" s="92"/>
      <c r="ET128" s="92"/>
      <c r="EU128" s="92"/>
      <c r="EV128" s="92"/>
      <c r="EW128" s="92"/>
      <c r="EX128" s="92"/>
      <c r="EY128" s="92"/>
      <c r="EZ128" s="92"/>
      <c r="FA128" s="92"/>
      <c r="FB128" s="92"/>
      <c r="FC128" s="92"/>
      <c r="FD128" s="92"/>
      <c r="FE128" s="92"/>
      <c r="FF128" s="92"/>
      <c r="FG128" s="92"/>
      <c r="FH128" s="92"/>
      <c r="FI128" s="92"/>
      <c r="FJ128" s="92"/>
      <c r="FK128" s="92"/>
      <c r="FL128" s="92"/>
      <c r="FM128" s="92"/>
      <c r="FN128" s="92"/>
      <c r="FO128" s="92"/>
      <c r="FP128" s="92"/>
      <c r="FQ128" s="92"/>
      <c r="FR128" s="92"/>
      <c r="FS128" s="92"/>
      <c r="FT128" s="92"/>
      <c r="FU128" s="92"/>
      <c r="FV128" s="92"/>
      <c r="FW128" s="92"/>
      <c r="FX128" s="92"/>
      <c r="FY128" s="92"/>
      <c r="FZ128" s="92"/>
      <c r="GA128" s="92"/>
      <c r="GB128" s="92"/>
      <c r="GC128" s="92"/>
      <c r="GD128" s="92"/>
      <c r="GE128" s="92"/>
      <c r="GF128" s="92"/>
      <c r="GG128" s="92"/>
      <c r="GH128" s="92"/>
      <c r="GI128" s="92"/>
      <c r="GJ128" s="92"/>
      <c r="GK128" s="92"/>
      <c r="GL128" s="92"/>
      <c r="GM128" s="92"/>
      <c r="GN128" s="92"/>
      <c r="GO128" s="92"/>
      <c r="GP128" s="92"/>
      <c r="GQ128" s="92"/>
      <c r="GR128" s="92"/>
      <c r="GS128" s="92"/>
      <c r="GT128" s="92"/>
      <c r="GU128" s="92"/>
      <c r="GV128" s="92"/>
      <c r="GW128" s="92"/>
      <c r="GX128" s="92"/>
      <c r="GY128" s="92"/>
      <c r="GZ128" s="92"/>
      <c r="HA128" s="92"/>
      <c r="HB128" s="92"/>
      <c r="HC128" s="92"/>
      <c r="HD128" s="92"/>
      <c r="HE128" s="92"/>
      <c r="HF128" s="92"/>
      <c r="HG128" s="92"/>
      <c r="HH128" s="92"/>
      <c r="HI128" s="92"/>
      <c r="HJ128" s="92"/>
      <c r="HK128" s="92"/>
      <c r="HL128" s="92"/>
      <c r="HM128" s="92"/>
      <c r="HN128" s="92"/>
      <c r="HO128" s="92"/>
      <c r="HP128" s="92"/>
      <c r="HQ128" s="92"/>
      <c r="HR128" s="92"/>
      <c r="HS128" s="92"/>
      <c r="HT128" s="92"/>
      <c r="HU128" s="92"/>
      <c r="HV128" s="92"/>
      <c r="HW128" s="92"/>
      <c r="HX128" s="92"/>
      <c r="HY128" s="92"/>
      <c r="HZ128" s="92"/>
      <c r="IA128" s="92"/>
      <c r="IB128" s="92"/>
      <c r="IC128" s="92"/>
      <c r="ID128" s="92"/>
      <c r="IE128" s="92"/>
      <c r="IF128" s="92"/>
      <c r="IG128" s="92"/>
      <c r="IH128" s="92"/>
      <c r="II128" s="92"/>
      <c r="IJ128" s="92"/>
      <c r="IK128" s="92"/>
      <c r="IL128" s="92"/>
      <c r="IM128" s="92"/>
      <c r="IN128" s="92"/>
      <c r="IO128" s="92"/>
      <c r="IP128" s="92"/>
      <c r="IQ128" s="92"/>
      <c r="IR128" s="92"/>
      <c r="IS128" s="92"/>
      <c r="IT128" s="92"/>
      <c r="IU128" s="92"/>
      <c r="IV128" s="92"/>
      <c r="IW128" s="92"/>
    </row>
    <row r="129" customFormat="false" ht="15" hidden="false" customHeight="false" outlineLevel="0" collapsed="false">
      <c r="A129" s="118" t="s">
        <v>191</v>
      </c>
      <c r="B129" s="119" t="s">
        <v>97</v>
      </c>
      <c r="C129" s="120" t="n">
        <v>1</v>
      </c>
      <c r="D129" s="124" t="n">
        <v>15.89</v>
      </c>
      <c r="E129" s="121" t="n">
        <v>4</v>
      </c>
      <c r="F129" s="121" t="n">
        <f aca="false">+C129*E129</f>
        <v>4</v>
      </c>
      <c r="G129" s="121"/>
      <c r="H129" s="121"/>
      <c r="I129" s="121"/>
      <c r="J129" s="121"/>
      <c r="K129" s="121" t="n">
        <f aca="false">+C129*D129*E129</f>
        <v>63.56</v>
      </c>
      <c r="L129" s="127" t="n">
        <f aca="false">+F129*4</f>
        <v>16</v>
      </c>
      <c r="M129" s="121"/>
      <c r="N129" s="121"/>
      <c r="O129" s="113" t="n">
        <f aca="false">SUM(G129:N129)</f>
        <v>79.56</v>
      </c>
      <c r="P129" s="114" t="n">
        <f aca="false">+(G129+H129)*$B$3+(K129+L129)*$B$4+(M129+N129)*$F$4+(I129+J129)*$B$5</f>
        <v>0</v>
      </c>
      <c r="Q129" s="115"/>
      <c r="R129" s="71"/>
      <c r="S129" s="116" t="n">
        <f aca="false">+R129+P129</f>
        <v>0</v>
      </c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  <c r="BH129" s="92"/>
      <c r="BI129" s="92"/>
      <c r="BJ129" s="92"/>
      <c r="BK129" s="92"/>
      <c r="BL129" s="92"/>
      <c r="BM129" s="92"/>
      <c r="BN129" s="92"/>
      <c r="BO129" s="92"/>
      <c r="BP129" s="92"/>
      <c r="BQ129" s="92"/>
      <c r="BR129" s="92"/>
      <c r="BS129" s="92"/>
      <c r="BT129" s="92"/>
      <c r="BU129" s="92"/>
      <c r="BV129" s="92"/>
      <c r="BW129" s="92"/>
      <c r="BX129" s="92"/>
      <c r="BY129" s="92"/>
      <c r="BZ129" s="92"/>
      <c r="CA129" s="92"/>
      <c r="CB129" s="92"/>
      <c r="CC129" s="92"/>
      <c r="CD129" s="92"/>
      <c r="CE129" s="92"/>
      <c r="CF129" s="92"/>
      <c r="CG129" s="92"/>
      <c r="CH129" s="92"/>
      <c r="CI129" s="92"/>
      <c r="CJ129" s="92"/>
      <c r="CK129" s="92"/>
      <c r="CL129" s="92"/>
      <c r="CM129" s="92"/>
      <c r="CN129" s="92"/>
      <c r="CO129" s="92"/>
      <c r="CP129" s="92"/>
      <c r="CQ129" s="92"/>
      <c r="CR129" s="92"/>
      <c r="CS129" s="92"/>
      <c r="CT129" s="92"/>
      <c r="CU129" s="92"/>
      <c r="CV129" s="92"/>
      <c r="CW129" s="92"/>
      <c r="CX129" s="92"/>
      <c r="CY129" s="92"/>
      <c r="CZ129" s="92"/>
      <c r="DA129" s="92"/>
      <c r="DB129" s="92"/>
      <c r="DC129" s="92"/>
      <c r="DD129" s="92"/>
      <c r="DE129" s="92"/>
      <c r="DF129" s="92"/>
      <c r="DG129" s="92"/>
      <c r="DH129" s="92"/>
      <c r="DI129" s="92"/>
      <c r="DJ129" s="92"/>
      <c r="DK129" s="92"/>
      <c r="DL129" s="92"/>
      <c r="DM129" s="92"/>
      <c r="DN129" s="92"/>
      <c r="DO129" s="92"/>
      <c r="DP129" s="92"/>
      <c r="DQ129" s="92"/>
      <c r="DR129" s="92"/>
      <c r="DS129" s="92"/>
      <c r="DT129" s="92"/>
      <c r="DU129" s="92"/>
      <c r="DV129" s="92"/>
      <c r="DW129" s="92"/>
      <c r="DX129" s="92"/>
      <c r="DY129" s="92"/>
      <c r="DZ129" s="92"/>
      <c r="EA129" s="92"/>
      <c r="EB129" s="92"/>
      <c r="EC129" s="92"/>
      <c r="ED129" s="92"/>
      <c r="EE129" s="92"/>
      <c r="EF129" s="92"/>
      <c r="EG129" s="92"/>
      <c r="EH129" s="92"/>
      <c r="EI129" s="92"/>
      <c r="EJ129" s="92"/>
      <c r="EK129" s="92"/>
      <c r="EL129" s="92"/>
      <c r="EM129" s="92"/>
      <c r="EN129" s="92"/>
      <c r="EO129" s="92"/>
      <c r="EP129" s="92"/>
      <c r="EQ129" s="92"/>
      <c r="ER129" s="92"/>
      <c r="ES129" s="92"/>
      <c r="ET129" s="92"/>
      <c r="EU129" s="92"/>
      <c r="EV129" s="92"/>
      <c r="EW129" s="92"/>
      <c r="EX129" s="92"/>
      <c r="EY129" s="92"/>
      <c r="EZ129" s="92"/>
      <c r="FA129" s="92"/>
      <c r="FB129" s="92"/>
      <c r="FC129" s="92"/>
      <c r="FD129" s="92"/>
      <c r="FE129" s="92"/>
      <c r="FF129" s="92"/>
      <c r="FG129" s="92"/>
      <c r="FH129" s="92"/>
      <c r="FI129" s="92"/>
      <c r="FJ129" s="92"/>
      <c r="FK129" s="92"/>
      <c r="FL129" s="92"/>
      <c r="FM129" s="92"/>
      <c r="FN129" s="92"/>
      <c r="FO129" s="92"/>
      <c r="FP129" s="92"/>
      <c r="FQ129" s="92"/>
      <c r="FR129" s="92"/>
      <c r="FS129" s="92"/>
      <c r="FT129" s="92"/>
      <c r="FU129" s="92"/>
      <c r="FV129" s="92"/>
      <c r="FW129" s="92"/>
      <c r="FX129" s="92"/>
      <c r="FY129" s="92"/>
      <c r="FZ129" s="92"/>
      <c r="GA129" s="92"/>
      <c r="GB129" s="92"/>
      <c r="GC129" s="92"/>
      <c r="GD129" s="92"/>
      <c r="GE129" s="92"/>
      <c r="GF129" s="92"/>
      <c r="GG129" s="92"/>
      <c r="GH129" s="92"/>
      <c r="GI129" s="92"/>
      <c r="GJ129" s="92"/>
      <c r="GK129" s="92"/>
      <c r="GL129" s="92"/>
      <c r="GM129" s="92"/>
      <c r="GN129" s="92"/>
      <c r="GO129" s="92"/>
      <c r="GP129" s="92"/>
      <c r="GQ129" s="92"/>
      <c r="GR129" s="92"/>
      <c r="GS129" s="92"/>
      <c r="GT129" s="92"/>
      <c r="GU129" s="92"/>
      <c r="GV129" s="92"/>
      <c r="GW129" s="92"/>
      <c r="GX129" s="92"/>
      <c r="GY129" s="92"/>
      <c r="GZ129" s="92"/>
      <c r="HA129" s="92"/>
      <c r="HB129" s="92"/>
      <c r="HC129" s="92"/>
      <c r="HD129" s="92"/>
      <c r="HE129" s="92"/>
      <c r="HF129" s="92"/>
      <c r="HG129" s="92"/>
      <c r="HH129" s="92"/>
      <c r="HI129" s="92"/>
      <c r="HJ129" s="92"/>
      <c r="HK129" s="92"/>
      <c r="HL129" s="92"/>
      <c r="HM129" s="92"/>
      <c r="HN129" s="92"/>
      <c r="HO129" s="92"/>
      <c r="HP129" s="92"/>
      <c r="HQ129" s="92"/>
      <c r="HR129" s="92"/>
      <c r="HS129" s="92"/>
      <c r="HT129" s="92"/>
      <c r="HU129" s="92"/>
      <c r="HV129" s="92"/>
      <c r="HW129" s="92"/>
      <c r="HX129" s="92"/>
      <c r="HY129" s="92"/>
      <c r="HZ129" s="92"/>
      <c r="IA129" s="92"/>
      <c r="IB129" s="92"/>
      <c r="IC129" s="92"/>
      <c r="ID129" s="92"/>
      <c r="IE129" s="92"/>
      <c r="IF129" s="92"/>
      <c r="IG129" s="92"/>
      <c r="IH129" s="92"/>
      <c r="II129" s="92"/>
      <c r="IJ129" s="92"/>
      <c r="IK129" s="92"/>
      <c r="IL129" s="92"/>
      <c r="IM129" s="92"/>
      <c r="IN129" s="92"/>
      <c r="IO129" s="92"/>
      <c r="IP129" s="92"/>
      <c r="IQ129" s="92"/>
      <c r="IR129" s="92"/>
      <c r="IS129" s="92"/>
      <c r="IT129" s="92"/>
      <c r="IU129" s="92"/>
      <c r="IV129" s="92"/>
      <c r="IW129" s="92"/>
    </row>
    <row r="130" customFormat="false" ht="15" hidden="false" customHeight="false" outlineLevel="0" collapsed="false">
      <c r="A130" s="118" t="s">
        <v>192</v>
      </c>
      <c r="B130" s="119" t="s">
        <v>82</v>
      </c>
      <c r="C130" s="120" t="n">
        <v>5</v>
      </c>
      <c r="D130" s="124" t="n">
        <v>15.89</v>
      </c>
      <c r="E130" s="121" t="n">
        <v>2.5</v>
      </c>
      <c r="F130" s="121" t="n">
        <f aca="false">+C130*E130</f>
        <v>12.5</v>
      </c>
      <c r="G130" s="121" t="n">
        <f aca="false">F130*D130</f>
        <v>198.625</v>
      </c>
      <c r="H130" s="127" t="n">
        <f aca="false">+E130*-4</f>
        <v>-10</v>
      </c>
      <c r="I130" s="121"/>
      <c r="J130" s="121"/>
      <c r="K130" s="121"/>
      <c r="L130" s="121"/>
      <c r="M130" s="121"/>
      <c r="N130" s="121"/>
      <c r="O130" s="113" t="n">
        <f aca="false">SUM(G130:N130)</f>
        <v>188.625</v>
      </c>
      <c r="P130" s="114" t="n">
        <f aca="false">+(G130+H130)*$B$3+(K130+L130)*$B$4+(M130+N130)*$F$4+(I130+J130)*$B$5</f>
        <v>0</v>
      </c>
      <c r="Q130" s="115" t="n">
        <v>6.33333333333333</v>
      </c>
      <c r="R130" s="114" t="n">
        <f aca="false">+Q130*$F$3</f>
        <v>0</v>
      </c>
      <c r="S130" s="116" t="n">
        <f aca="false">+R130+P130</f>
        <v>0</v>
      </c>
      <c r="T130" s="92"/>
    </row>
    <row r="131" customFormat="false" ht="15" hidden="false" customHeight="false" outlineLevel="0" collapsed="false">
      <c r="A131" s="145" t="s">
        <v>193</v>
      </c>
      <c r="B131" s="119" t="s">
        <v>194</v>
      </c>
      <c r="C131" s="120" t="n">
        <v>3</v>
      </c>
      <c r="D131" s="120" t="n">
        <v>16</v>
      </c>
      <c r="E131" s="124" t="n">
        <v>1.4</v>
      </c>
      <c r="F131" s="121" t="n">
        <f aca="false">+C131*E131</f>
        <v>4.2</v>
      </c>
      <c r="G131" s="121" t="n">
        <f aca="false">F131*D131</f>
        <v>67.2</v>
      </c>
      <c r="H131" s="127" t="n">
        <f aca="false">+E131*-4</f>
        <v>-5.6</v>
      </c>
      <c r="I131" s="121"/>
      <c r="J131" s="121"/>
      <c r="K131" s="124"/>
      <c r="L131" s="124"/>
      <c r="M131" s="124"/>
      <c r="N131" s="124"/>
      <c r="O131" s="113" t="n">
        <f aca="false">SUM(G131:N131)</f>
        <v>61.6</v>
      </c>
      <c r="P131" s="114" t="n">
        <f aca="false">+(G131+H131)*$B$3+(K131+L131)*$B$4+(M131+N131)*$F$4+(I131+J131)*$B$5</f>
        <v>0</v>
      </c>
      <c r="Q131" s="115"/>
      <c r="R131" s="71"/>
      <c r="S131" s="116" t="n">
        <f aca="false">+R131+P131</f>
        <v>0</v>
      </c>
      <c r="T131" s="92"/>
    </row>
    <row r="132" customFormat="false" ht="15" hidden="false" customHeight="true" outlineLevel="0" collapsed="false">
      <c r="A132" s="146"/>
      <c r="B132" s="132"/>
      <c r="C132" s="120"/>
      <c r="D132" s="120"/>
      <c r="E132" s="124"/>
      <c r="F132" s="121"/>
      <c r="G132" s="121"/>
      <c r="H132" s="130"/>
      <c r="I132" s="130"/>
      <c r="J132" s="130"/>
      <c r="K132" s="130"/>
      <c r="L132" s="124"/>
      <c r="M132" s="130"/>
      <c r="N132" s="130"/>
      <c r="O132" s="113" t="n">
        <f aca="false">SUM(G132:N132)</f>
        <v>0</v>
      </c>
      <c r="P132" s="114" t="n">
        <f aca="false">+(G132+H132)*$B$3+(K132+L132)*$B$4+(M132+N132)*$F$4+(I132+J132)*$B$5</f>
        <v>0</v>
      </c>
      <c r="Q132" s="125" t="s">
        <v>195</v>
      </c>
      <c r="R132" s="71"/>
      <c r="S132" s="131"/>
      <c r="T132" s="93" t="n">
        <f aca="false">SUM(S126:S131)</f>
        <v>0</v>
      </c>
    </row>
    <row r="133" customFormat="false" ht="15" hidden="false" customHeight="false" outlineLevel="0" collapsed="false">
      <c r="A133" s="118" t="s">
        <v>196</v>
      </c>
      <c r="B133" s="119" t="s">
        <v>174</v>
      </c>
      <c r="C133" s="120" t="n">
        <v>1</v>
      </c>
      <c r="D133" s="120" t="n">
        <v>17.33</v>
      </c>
      <c r="E133" s="121" t="n">
        <v>1</v>
      </c>
      <c r="F133" s="121" t="n">
        <f aca="false">+C133*E133</f>
        <v>1</v>
      </c>
      <c r="G133" s="121" t="n">
        <f aca="false">F133*D133</f>
        <v>17.33</v>
      </c>
      <c r="H133" s="121"/>
      <c r="I133" s="121"/>
      <c r="J133" s="121"/>
      <c r="K133" s="124"/>
      <c r="L133" s="124"/>
      <c r="M133" s="124"/>
      <c r="N133" s="124"/>
      <c r="O133" s="113" t="n">
        <f aca="false">SUM(G133:N133)</f>
        <v>17.33</v>
      </c>
      <c r="P133" s="114" t="n">
        <f aca="false">+(G133+H133)*$B$3+(K133+L133)*$B$4+(M133+N133)*$F$4+(I133+J133)*$B$5</f>
        <v>0</v>
      </c>
      <c r="Q133" s="115"/>
      <c r="R133" s="71"/>
      <c r="S133" s="116" t="n">
        <f aca="false">+R133+P133</f>
        <v>0</v>
      </c>
      <c r="T133" s="92"/>
    </row>
    <row r="134" customFormat="false" ht="15" hidden="false" customHeight="false" outlineLevel="0" collapsed="false">
      <c r="A134" s="118" t="s">
        <v>197</v>
      </c>
      <c r="B134" s="119" t="s">
        <v>82</v>
      </c>
      <c r="C134" s="120" t="n">
        <v>5</v>
      </c>
      <c r="D134" s="124" t="n">
        <v>15.89</v>
      </c>
      <c r="E134" s="121" t="n">
        <v>1.5</v>
      </c>
      <c r="F134" s="121" t="n">
        <f aca="false">+C134*E134</f>
        <v>7.5</v>
      </c>
      <c r="G134" s="121" t="n">
        <f aca="false">F134*D134</f>
        <v>119.175</v>
      </c>
      <c r="H134" s="127" t="n">
        <f aca="false">+E134*-4</f>
        <v>-6</v>
      </c>
      <c r="I134" s="121"/>
      <c r="J134" s="121"/>
      <c r="K134" s="124"/>
      <c r="L134" s="124"/>
      <c r="M134" s="124"/>
      <c r="N134" s="121"/>
      <c r="O134" s="113" t="n">
        <f aca="false">SUM(G134:N134)</f>
        <v>113.175</v>
      </c>
      <c r="P134" s="114" t="n">
        <f aca="false">+(G134+H134)*$B$3+(K134+L134)*$B$4+(M134+N134)*$F$4+(I134+J134)*$B$5</f>
        <v>0</v>
      </c>
      <c r="Q134" s="115" t="n">
        <v>16.6666666666667</v>
      </c>
      <c r="R134" s="114" t="n">
        <f aca="false">+Q134*$F$3</f>
        <v>0</v>
      </c>
      <c r="S134" s="116" t="n">
        <f aca="false">+R134+P134</f>
        <v>0</v>
      </c>
      <c r="T134" s="92"/>
    </row>
    <row r="135" customFormat="false" ht="15" hidden="false" customHeight="true" outlineLevel="0" collapsed="false">
      <c r="B135" s="132"/>
      <c r="C135" s="120"/>
      <c r="D135" s="124"/>
      <c r="E135" s="121"/>
      <c r="F135" s="121"/>
      <c r="G135" s="121"/>
      <c r="H135" s="130"/>
      <c r="I135" s="130"/>
      <c r="J135" s="130"/>
      <c r="K135" s="130"/>
      <c r="L135" s="124"/>
      <c r="M135" s="130"/>
      <c r="N135" s="130"/>
      <c r="O135" s="113" t="n">
        <f aca="false">SUM(G135:N135)</f>
        <v>0</v>
      </c>
      <c r="P135" s="114" t="n">
        <f aca="false">+(G135+H135)*$B$3+(K135+L135)*$B$4+(M135+N135)*$F$4+(I135+J135)*$B$5</f>
        <v>0</v>
      </c>
      <c r="Q135" s="125" t="s">
        <v>198</v>
      </c>
      <c r="R135" s="71"/>
      <c r="S135" s="131"/>
      <c r="T135" s="93" t="n">
        <f aca="false">SUM(S133:S134)</f>
        <v>0</v>
      </c>
    </row>
    <row r="136" customFormat="false" ht="15" hidden="false" customHeight="false" outlineLevel="0" collapsed="false">
      <c r="A136" s="118" t="s">
        <v>199</v>
      </c>
      <c r="B136" s="119" t="s">
        <v>82</v>
      </c>
      <c r="C136" s="120" t="n">
        <v>5</v>
      </c>
      <c r="D136" s="120" t="n">
        <v>17.33</v>
      </c>
      <c r="E136" s="121" t="n">
        <v>1.5</v>
      </c>
      <c r="F136" s="121" t="n">
        <f aca="false">+C136*E136</f>
        <v>7.5</v>
      </c>
      <c r="G136" s="121" t="n">
        <f aca="false">F136*D136</f>
        <v>129.975</v>
      </c>
      <c r="H136" s="127" t="n">
        <f aca="false">+E136*-4</f>
        <v>-6</v>
      </c>
      <c r="I136" s="121"/>
      <c r="J136" s="121"/>
      <c r="K136" s="124"/>
      <c r="L136" s="124"/>
      <c r="M136" s="124"/>
      <c r="N136" s="121"/>
      <c r="O136" s="113" t="n">
        <f aca="false">SUM(G136:N136)</f>
        <v>123.975</v>
      </c>
      <c r="P136" s="114" t="n">
        <f aca="false">+(G136+H136)*$B$3+(K136+L136)*$B$4+(M136+N136)*$F$4+(I136+J136)*$B$5</f>
        <v>0</v>
      </c>
      <c r="Q136" s="122" t="n">
        <v>19.9961538461538</v>
      </c>
      <c r="R136" s="114" t="n">
        <f aca="false">+Q136*$F$3</f>
        <v>0</v>
      </c>
      <c r="S136" s="116" t="n">
        <f aca="false">+R136+P136</f>
        <v>0</v>
      </c>
      <c r="T136" s="93"/>
    </row>
    <row r="137" s="92" customFormat="true" ht="15" hidden="false" customHeight="true" outlineLevel="0" collapsed="false">
      <c r="A137" s="31"/>
      <c r="B137" s="132"/>
      <c r="C137" s="120"/>
      <c r="D137" s="120"/>
      <c r="E137" s="121"/>
      <c r="F137" s="121"/>
      <c r="G137" s="121"/>
      <c r="H137" s="130"/>
      <c r="I137" s="130"/>
      <c r="J137" s="130"/>
      <c r="K137" s="130"/>
      <c r="L137" s="124"/>
      <c r="M137" s="130"/>
      <c r="N137" s="130"/>
      <c r="O137" s="113" t="n">
        <f aca="false">SUM(G137:N137)</f>
        <v>0</v>
      </c>
      <c r="P137" s="114" t="n">
        <f aca="false">+(G137+H137)*$B$3+(K137+L137)*$B$4+(M137+N137)*$F$4+(I137+J137)*$B$5</f>
        <v>0</v>
      </c>
      <c r="Q137" s="125" t="s">
        <v>200</v>
      </c>
      <c r="R137" s="71"/>
      <c r="S137" s="131"/>
      <c r="T137" s="93" t="n">
        <f aca="false">SUM(S136)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31"/>
      <c r="CT137" s="31"/>
      <c r="CU137" s="31"/>
      <c r="CV137" s="31"/>
      <c r="CW137" s="31"/>
      <c r="CX137" s="31"/>
      <c r="CY137" s="31"/>
      <c r="CZ137" s="31"/>
      <c r="DA137" s="31"/>
      <c r="DB137" s="31"/>
      <c r="DC137" s="31"/>
      <c r="DD137" s="31"/>
      <c r="DE137" s="31"/>
      <c r="DF137" s="31"/>
      <c r="DG137" s="31"/>
      <c r="DH137" s="31"/>
      <c r="DI137" s="31"/>
      <c r="DJ137" s="31"/>
      <c r="DK137" s="31"/>
      <c r="DL137" s="31"/>
      <c r="DM137" s="31"/>
      <c r="DN137" s="31"/>
      <c r="DO137" s="31"/>
      <c r="DP137" s="31"/>
      <c r="DQ137" s="31"/>
      <c r="DR137" s="31"/>
      <c r="DS137" s="31"/>
      <c r="DT137" s="31"/>
      <c r="DU137" s="31"/>
      <c r="DV137" s="31"/>
      <c r="DW137" s="31"/>
      <c r="DX137" s="31"/>
      <c r="DY137" s="31"/>
      <c r="DZ137" s="31"/>
      <c r="EA137" s="31"/>
      <c r="EB137" s="31"/>
      <c r="EC137" s="31"/>
      <c r="ED137" s="31"/>
      <c r="EE137" s="31"/>
      <c r="EF137" s="31"/>
      <c r="EG137" s="31"/>
      <c r="EH137" s="31"/>
      <c r="EI137" s="31"/>
      <c r="EJ137" s="31"/>
      <c r="EK137" s="31"/>
      <c r="EL137" s="31"/>
      <c r="EM137" s="31"/>
      <c r="EN137" s="31"/>
      <c r="EO137" s="31"/>
      <c r="EP137" s="31"/>
      <c r="EQ137" s="31"/>
      <c r="ER137" s="31"/>
      <c r="ES137" s="31"/>
      <c r="ET137" s="31"/>
      <c r="EU137" s="31"/>
      <c r="EV137" s="31"/>
      <c r="EW137" s="31"/>
      <c r="EX137" s="31"/>
      <c r="EY137" s="31"/>
      <c r="EZ137" s="31"/>
      <c r="FA137" s="31"/>
      <c r="FB137" s="31"/>
      <c r="FC137" s="31"/>
      <c r="FD137" s="31"/>
      <c r="FE137" s="31"/>
      <c r="FF137" s="31"/>
      <c r="FG137" s="31"/>
      <c r="FH137" s="31"/>
      <c r="FI137" s="31"/>
      <c r="FJ137" s="31"/>
      <c r="FK137" s="31"/>
      <c r="FL137" s="31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1"/>
      <c r="HW137" s="31"/>
      <c r="HX137" s="31"/>
      <c r="HY137" s="31"/>
      <c r="HZ137" s="31"/>
      <c r="IA137" s="31"/>
      <c r="IB137" s="31"/>
      <c r="IC137" s="31"/>
      <c r="ID137" s="31"/>
      <c r="IE137" s="31"/>
      <c r="IF137" s="31"/>
      <c r="IG137" s="31"/>
      <c r="IH137" s="31"/>
      <c r="II137" s="31"/>
      <c r="IJ137" s="31"/>
      <c r="IK137" s="31"/>
      <c r="IL137" s="31"/>
      <c r="IM137" s="31"/>
      <c r="IN137" s="31"/>
      <c r="IO137" s="31"/>
      <c r="IP137" s="31"/>
      <c r="IQ137" s="31"/>
      <c r="IR137" s="31"/>
      <c r="IS137" s="31"/>
      <c r="IT137" s="31"/>
      <c r="IU137" s="31"/>
      <c r="IV137" s="31"/>
      <c r="IW137" s="31"/>
    </row>
    <row r="138" s="92" customFormat="true" ht="15" hidden="false" customHeight="false" outlineLevel="0" collapsed="false">
      <c r="A138" s="118" t="s">
        <v>201</v>
      </c>
      <c r="B138" s="119" t="s">
        <v>82</v>
      </c>
      <c r="C138" s="120" t="n">
        <v>5</v>
      </c>
      <c r="D138" s="120" t="n">
        <v>16.33</v>
      </c>
      <c r="E138" s="121" t="n">
        <v>4</v>
      </c>
      <c r="F138" s="121" t="n">
        <f aca="false">+C138*E138</f>
        <v>20</v>
      </c>
      <c r="G138" s="121" t="n">
        <f aca="false">F138*D138</f>
        <v>326.6</v>
      </c>
      <c r="H138" s="127" t="n">
        <f aca="false">+E138*-4</f>
        <v>-16</v>
      </c>
      <c r="I138" s="121"/>
      <c r="J138" s="121"/>
      <c r="K138" s="121"/>
      <c r="L138" s="121"/>
      <c r="M138" s="121"/>
      <c r="N138" s="121"/>
      <c r="O138" s="113" t="n">
        <f aca="false">SUM(G138:N138)</f>
        <v>310.6</v>
      </c>
      <c r="P138" s="114" t="n">
        <f aca="false">+(G138+H138)*$B$3+(K138+L138)*$B$4+(M138+N138)*$F$4+(I138+J138)*$B$5</f>
        <v>0</v>
      </c>
      <c r="Q138" s="115" t="n">
        <v>91.6479591836735</v>
      </c>
      <c r="R138" s="114" t="n">
        <f aca="false">+Q138*$F$3</f>
        <v>0</v>
      </c>
      <c r="S138" s="116" t="n">
        <f aca="false">+R138+P138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  <c r="CC138" s="31"/>
      <c r="CD138" s="31"/>
      <c r="CE138" s="31"/>
      <c r="CF138" s="31"/>
      <c r="CG138" s="31"/>
      <c r="CH138" s="31"/>
      <c r="CI138" s="31"/>
      <c r="CJ138" s="31"/>
      <c r="CK138" s="31"/>
      <c r="CL138" s="31"/>
      <c r="CM138" s="31"/>
      <c r="CN138" s="31"/>
      <c r="CO138" s="31"/>
      <c r="CP138" s="31"/>
      <c r="CQ138" s="31"/>
      <c r="CR138" s="31"/>
      <c r="CS138" s="31"/>
      <c r="CT138" s="31"/>
      <c r="CU138" s="31"/>
      <c r="CV138" s="31"/>
      <c r="CW138" s="31"/>
      <c r="CX138" s="31"/>
      <c r="CY138" s="31"/>
      <c r="CZ138" s="31"/>
      <c r="DA138" s="31"/>
      <c r="DB138" s="31"/>
      <c r="DC138" s="31"/>
      <c r="DD138" s="31"/>
      <c r="DE138" s="31"/>
      <c r="DF138" s="31"/>
      <c r="DG138" s="31"/>
      <c r="DH138" s="31"/>
      <c r="DI138" s="31"/>
      <c r="DJ138" s="31"/>
      <c r="DK138" s="31"/>
      <c r="DL138" s="31"/>
      <c r="DM138" s="31"/>
      <c r="DN138" s="31"/>
      <c r="DO138" s="31"/>
      <c r="DP138" s="31"/>
      <c r="DQ138" s="31"/>
      <c r="DR138" s="31"/>
      <c r="DS138" s="31"/>
      <c r="DT138" s="31"/>
      <c r="DU138" s="31"/>
      <c r="DV138" s="31"/>
      <c r="DW138" s="31"/>
      <c r="DX138" s="31"/>
      <c r="DY138" s="31"/>
      <c r="DZ138" s="31"/>
      <c r="EA138" s="31"/>
      <c r="EB138" s="31"/>
      <c r="EC138" s="31"/>
      <c r="ED138" s="31"/>
      <c r="EE138" s="31"/>
      <c r="EF138" s="31"/>
      <c r="EG138" s="31"/>
      <c r="EH138" s="31"/>
      <c r="EI138" s="31"/>
      <c r="EJ138" s="31"/>
      <c r="EK138" s="31"/>
      <c r="EL138" s="31"/>
      <c r="EM138" s="31"/>
      <c r="EN138" s="31"/>
      <c r="EO138" s="31"/>
      <c r="EP138" s="31"/>
      <c r="EQ138" s="31"/>
      <c r="ER138" s="31"/>
      <c r="ES138" s="31"/>
      <c r="ET138" s="31"/>
      <c r="EU138" s="31"/>
      <c r="EV138" s="31"/>
      <c r="EW138" s="31"/>
      <c r="EX138" s="31"/>
      <c r="EY138" s="31"/>
      <c r="EZ138" s="31"/>
      <c r="FA138" s="31"/>
      <c r="FB138" s="31"/>
      <c r="FC138" s="31"/>
      <c r="FD138" s="31"/>
      <c r="FE138" s="31"/>
      <c r="FF138" s="31"/>
      <c r="FG138" s="31"/>
      <c r="FH138" s="31"/>
      <c r="FI138" s="31"/>
      <c r="FJ138" s="31"/>
      <c r="FK138" s="31"/>
      <c r="FL138" s="31"/>
      <c r="FM138" s="31"/>
      <c r="FN138" s="31"/>
      <c r="FO138" s="31"/>
      <c r="FP138" s="31"/>
      <c r="FQ138" s="31"/>
      <c r="FR138" s="31"/>
      <c r="FS138" s="31"/>
      <c r="FT138" s="31"/>
      <c r="FU138" s="31"/>
      <c r="FV138" s="31"/>
      <c r="FW138" s="31"/>
      <c r="FX138" s="31"/>
      <c r="FY138" s="31"/>
      <c r="FZ138" s="31"/>
      <c r="GA138" s="31"/>
      <c r="GB138" s="31"/>
      <c r="GC138" s="31"/>
      <c r="GD138" s="31"/>
      <c r="GE138" s="31"/>
      <c r="GF138" s="31"/>
      <c r="GG138" s="31"/>
      <c r="GH138" s="31"/>
      <c r="GI138" s="31"/>
      <c r="GJ138" s="31"/>
      <c r="GK138" s="31"/>
      <c r="GL138" s="31"/>
      <c r="GM138" s="31"/>
      <c r="GN138" s="31"/>
      <c r="GO138" s="31"/>
      <c r="GP138" s="31"/>
      <c r="GQ138" s="31"/>
      <c r="GR138" s="31"/>
      <c r="GS138" s="31"/>
      <c r="GT138" s="31"/>
      <c r="GU138" s="31"/>
      <c r="GV138" s="31"/>
      <c r="GW138" s="31"/>
      <c r="GX138" s="31"/>
      <c r="GY138" s="31"/>
      <c r="GZ138" s="31"/>
      <c r="HA138" s="31"/>
      <c r="HB138" s="31"/>
      <c r="HC138" s="31"/>
      <c r="HD138" s="31"/>
      <c r="HE138" s="31"/>
      <c r="HF138" s="31"/>
      <c r="HG138" s="31"/>
      <c r="HH138" s="31"/>
      <c r="HI138" s="31"/>
      <c r="HJ138" s="31"/>
      <c r="HK138" s="31"/>
      <c r="HL138" s="31"/>
      <c r="HM138" s="31"/>
      <c r="HN138" s="31"/>
      <c r="HO138" s="31"/>
      <c r="HP138" s="31"/>
      <c r="HQ138" s="31"/>
      <c r="HR138" s="31"/>
      <c r="HS138" s="31"/>
      <c r="HT138" s="31"/>
      <c r="HU138" s="31"/>
      <c r="HV138" s="31"/>
      <c r="HW138" s="31"/>
      <c r="HX138" s="31"/>
      <c r="HY138" s="31"/>
      <c r="HZ138" s="31"/>
      <c r="IA138" s="31"/>
      <c r="IB138" s="31"/>
      <c r="IC138" s="31"/>
      <c r="ID138" s="31"/>
      <c r="IE138" s="31"/>
      <c r="IF138" s="31"/>
      <c r="IG138" s="31"/>
      <c r="IH138" s="31"/>
      <c r="II138" s="31"/>
      <c r="IJ138" s="31"/>
      <c r="IK138" s="31"/>
      <c r="IL138" s="31"/>
      <c r="IM138" s="31"/>
      <c r="IN138" s="31"/>
      <c r="IO138" s="31"/>
      <c r="IP138" s="31"/>
      <c r="IQ138" s="31"/>
      <c r="IR138" s="31"/>
      <c r="IS138" s="31"/>
      <c r="IT138" s="31"/>
      <c r="IU138" s="31"/>
      <c r="IV138" s="31"/>
      <c r="IW138" s="31"/>
    </row>
    <row r="139" customFormat="false" ht="15" hidden="false" customHeight="false" outlineLevel="0" collapsed="false">
      <c r="A139" s="118" t="s">
        <v>201</v>
      </c>
      <c r="B139" s="119" t="s">
        <v>202</v>
      </c>
      <c r="C139" s="120" t="n">
        <v>1</v>
      </c>
      <c r="D139" s="120" t="n">
        <v>16.33</v>
      </c>
      <c r="E139" s="121" t="n">
        <v>3.5</v>
      </c>
      <c r="F139" s="121" t="n">
        <f aca="false">+C139*E139</f>
        <v>3.5</v>
      </c>
      <c r="G139" s="121" t="n">
        <f aca="false">F139*D139</f>
        <v>57.155</v>
      </c>
      <c r="H139" s="121"/>
      <c r="I139" s="121"/>
      <c r="J139" s="121"/>
      <c r="K139" s="121"/>
      <c r="L139" s="121"/>
      <c r="M139" s="121"/>
      <c r="N139" s="121"/>
      <c r="O139" s="113" t="n">
        <f aca="false">SUM(G139:N139)</f>
        <v>57.155</v>
      </c>
      <c r="P139" s="114" t="n">
        <f aca="false">+(G139+H139)*$B$3+(K139+L139)*$B$4+(M139+N139)*$F$4+(I139+J139)*$B$5</f>
        <v>0</v>
      </c>
      <c r="Q139" s="115"/>
      <c r="R139" s="71"/>
      <c r="S139" s="116" t="n">
        <f aca="false">+R139+P139</f>
        <v>0</v>
      </c>
      <c r="T139" s="92"/>
    </row>
    <row r="140" customFormat="false" ht="15" hidden="false" customHeight="false" outlineLevel="0" collapsed="false">
      <c r="A140" s="118" t="s">
        <v>201</v>
      </c>
      <c r="B140" s="119" t="s">
        <v>203</v>
      </c>
      <c r="C140" s="120" t="n">
        <v>1</v>
      </c>
      <c r="D140" s="120" t="n">
        <v>16.33</v>
      </c>
      <c r="E140" s="121" t="n">
        <v>3.5</v>
      </c>
      <c r="F140" s="121" t="n">
        <f aca="false">+C140*E140</f>
        <v>3.5</v>
      </c>
      <c r="G140" s="121"/>
      <c r="H140" s="121"/>
      <c r="I140" s="121"/>
      <c r="J140" s="121"/>
      <c r="K140" s="121" t="n">
        <f aca="false">+C140*D140*E140</f>
        <v>57.155</v>
      </c>
      <c r="L140" s="127" t="n">
        <f aca="false">+F140*4</f>
        <v>14</v>
      </c>
      <c r="M140" s="121"/>
      <c r="N140" s="124"/>
      <c r="O140" s="113" t="n">
        <f aca="false">SUM(G140:N140)</f>
        <v>71.155</v>
      </c>
      <c r="P140" s="114" t="n">
        <f aca="false">+(G140+H140)*$B$3+(K140+L140)*$B$4+(M140+N140)*$F$4+(I140+J140)*$B$5</f>
        <v>0</v>
      </c>
      <c r="Q140" s="115"/>
      <c r="R140" s="147"/>
      <c r="S140" s="116" t="n">
        <f aca="false">+R140+P140</f>
        <v>0</v>
      </c>
      <c r="T140" s="92"/>
    </row>
    <row r="141" customFormat="false" ht="15" hidden="false" customHeight="false" outlineLevel="0" collapsed="false">
      <c r="A141" s="118" t="s">
        <v>204</v>
      </c>
      <c r="B141" s="119" t="s">
        <v>94</v>
      </c>
      <c r="C141" s="120" t="n">
        <v>5</v>
      </c>
      <c r="D141" s="120" t="n">
        <v>16.33</v>
      </c>
      <c r="E141" s="121" t="n">
        <v>6</v>
      </c>
      <c r="F141" s="121" t="n">
        <f aca="false">+C141*E141</f>
        <v>30</v>
      </c>
      <c r="G141" s="121" t="n">
        <f aca="false">F141*D141</f>
        <v>489.9</v>
      </c>
      <c r="H141" s="127" t="n">
        <f aca="false">+E141*-4</f>
        <v>-24</v>
      </c>
      <c r="I141" s="121"/>
      <c r="J141" s="121"/>
      <c r="K141" s="121"/>
      <c r="L141" s="121"/>
      <c r="M141" s="121"/>
      <c r="N141" s="121"/>
      <c r="O141" s="113" t="n">
        <f aca="false">SUM(G141:N141)</f>
        <v>465.9</v>
      </c>
      <c r="P141" s="114" t="n">
        <f aca="false">+(G141+H141)*$B$3+(K141+L141)*$B$4+(M141+N141)*$F$4+(I141+J141)*$B$5</f>
        <v>0</v>
      </c>
      <c r="Q141" s="115" t="n">
        <v>91.6479591836735</v>
      </c>
      <c r="R141" s="114" t="n">
        <f aca="false">+Q141*$F$3</f>
        <v>0</v>
      </c>
      <c r="S141" s="116" t="n">
        <f aca="false">+R141+P141</f>
        <v>0</v>
      </c>
      <c r="T141" s="117"/>
    </row>
    <row r="142" customFormat="false" ht="15" hidden="false" customHeight="false" outlineLevel="0" collapsed="false">
      <c r="A142" s="118" t="s">
        <v>204</v>
      </c>
      <c r="B142" s="119" t="s">
        <v>83</v>
      </c>
      <c r="C142" s="120" t="n">
        <v>1</v>
      </c>
      <c r="D142" s="120" t="n">
        <v>16.33</v>
      </c>
      <c r="E142" s="121" t="n">
        <v>6.5</v>
      </c>
      <c r="F142" s="121" t="n">
        <f aca="false">+C142*E142</f>
        <v>6.5</v>
      </c>
      <c r="G142" s="121" t="n">
        <f aca="false">F142*D142</f>
        <v>106.145</v>
      </c>
      <c r="H142" s="121"/>
      <c r="I142" s="121"/>
      <c r="J142" s="121"/>
      <c r="K142" s="121"/>
      <c r="L142" s="121"/>
      <c r="M142" s="121"/>
      <c r="N142" s="121"/>
      <c r="O142" s="113" t="n">
        <f aca="false">SUM(G142:N142)</f>
        <v>106.145</v>
      </c>
      <c r="P142" s="114" t="n">
        <f aca="false">+(G142+H142)*$B$3+(K142+L142)*$B$4+(M142+N142)*$F$4+(I142+J142)*$B$5</f>
        <v>0</v>
      </c>
      <c r="Q142" s="122"/>
      <c r="R142" s="71"/>
      <c r="S142" s="116" t="n">
        <f aca="false">+R142+P142</f>
        <v>0</v>
      </c>
      <c r="T142" s="93"/>
    </row>
    <row r="143" customFormat="false" ht="15" hidden="false" customHeight="false" outlineLevel="0" collapsed="false">
      <c r="A143" s="118" t="s">
        <v>204</v>
      </c>
      <c r="B143" s="119" t="s">
        <v>203</v>
      </c>
      <c r="C143" s="120" t="n">
        <v>1</v>
      </c>
      <c r="D143" s="120" t="n">
        <v>16.33</v>
      </c>
      <c r="E143" s="121" t="n">
        <v>6.5</v>
      </c>
      <c r="F143" s="121" t="n">
        <f aca="false">+C143*E143</f>
        <v>6.5</v>
      </c>
      <c r="G143" s="121"/>
      <c r="H143" s="121"/>
      <c r="I143" s="121"/>
      <c r="J143" s="121"/>
      <c r="K143" s="121" t="n">
        <f aca="false">+C143*D143*E143</f>
        <v>106.145</v>
      </c>
      <c r="L143" s="127" t="n">
        <f aca="false">+F143*4</f>
        <v>26</v>
      </c>
      <c r="M143" s="121"/>
      <c r="N143" s="124"/>
      <c r="O143" s="113" t="n">
        <f aca="false">SUM(G143:N143)</f>
        <v>132.145</v>
      </c>
      <c r="P143" s="114" t="n">
        <f aca="false">+(G143+H143)*$B$3+(K143+L143)*$B$4+(M143+N143)*$F$4+(I143+J143)*$B$5</f>
        <v>0</v>
      </c>
      <c r="Q143" s="115"/>
      <c r="R143" s="71"/>
      <c r="S143" s="116" t="n">
        <f aca="false">+R143+P143</f>
        <v>0</v>
      </c>
      <c r="T143" s="92"/>
    </row>
    <row r="144" customFormat="false" ht="15" hidden="false" customHeight="false" outlineLevel="0" collapsed="false">
      <c r="A144" s="118" t="s">
        <v>205</v>
      </c>
      <c r="B144" s="119" t="s">
        <v>82</v>
      </c>
      <c r="C144" s="120" t="n">
        <v>5</v>
      </c>
      <c r="D144" s="120" t="n">
        <v>16.33</v>
      </c>
      <c r="E144" s="121" t="n">
        <v>6</v>
      </c>
      <c r="F144" s="121" t="n">
        <f aca="false">+C144*E144</f>
        <v>30</v>
      </c>
      <c r="G144" s="121" t="n">
        <f aca="false">F144*D144</f>
        <v>489.9</v>
      </c>
      <c r="H144" s="127" t="n">
        <f aca="false">+E144*-4</f>
        <v>-24</v>
      </c>
      <c r="I144" s="121"/>
      <c r="J144" s="121"/>
      <c r="K144" s="121"/>
      <c r="L144" s="121"/>
      <c r="M144" s="121"/>
      <c r="N144" s="121"/>
      <c r="O144" s="113" t="n">
        <f aca="false">SUM(G144:N144)</f>
        <v>465.9</v>
      </c>
      <c r="P144" s="114" t="n">
        <f aca="false">+(G144+H144)*$B$3+(K144+L144)*$B$4+(M144+N144)*$F$4+(I144+J144)*$B$5</f>
        <v>0</v>
      </c>
      <c r="Q144" s="115" t="n">
        <v>54.9887755102041</v>
      </c>
      <c r="R144" s="114" t="n">
        <f aca="false">+Q144*$F$3</f>
        <v>0</v>
      </c>
      <c r="S144" s="116" t="n">
        <f aca="false">+R144+P144</f>
        <v>0</v>
      </c>
      <c r="T144" s="92"/>
    </row>
    <row r="145" customFormat="false" ht="15" hidden="false" customHeight="false" outlineLevel="0" collapsed="false">
      <c r="A145" s="118" t="s">
        <v>205</v>
      </c>
      <c r="B145" s="119" t="s">
        <v>83</v>
      </c>
      <c r="C145" s="120" t="n">
        <v>1</v>
      </c>
      <c r="D145" s="120" t="n">
        <v>16.33</v>
      </c>
      <c r="E145" s="121" t="n">
        <v>6.5</v>
      </c>
      <c r="F145" s="121" t="n">
        <f aca="false">+C145*E145</f>
        <v>6.5</v>
      </c>
      <c r="G145" s="121" t="n">
        <f aca="false">F145*D145</f>
        <v>106.145</v>
      </c>
      <c r="H145" s="121"/>
      <c r="I145" s="121"/>
      <c r="J145" s="121"/>
      <c r="K145" s="121"/>
      <c r="L145" s="121"/>
      <c r="M145" s="121"/>
      <c r="N145" s="121"/>
      <c r="O145" s="113" t="n">
        <f aca="false">SUM(G145:N145)</f>
        <v>106.145</v>
      </c>
      <c r="P145" s="114" t="n">
        <f aca="false">+(G145+H145)*$B$3+(K145+L145)*$B$4+(M145+N145)*$F$4+(I145+J145)*$B$5</f>
        <v>0</v>
      </c>
      <c r="Q145" s="115"/>
      <c r="R145" s="71"/>
      <c r="S145" s="116" t="n">
        <f aca="false">+R145+P145</f>
        <v>0</v>
      </c>
      <c r="T145" s="92"/>
    </row>
    <row r="146" customFormat="false" ht="15" hidden="false" customHeight="false" outlineLevel="0" collapsed="false">
      <c r="A146" s="118" t="s">
        <v>205</v>
      </c>
      <c r="B146" s="119" t="s">
        <v>203</v>
      </c>
      <c r="C146" s="120" t="n">
        <v>1</v>
      </c>
      <c r="D146" s="120" t="n">
        <v>16.33</v>
      </c>
      <c r="E146" s="121" t="n">
        <v>6.5</v>
      </c>
      <c r="F146" s="121" t="n">
        <f aca="false">+C146*E146</f>
        <v>6.5</v>
      </c>
      <c r="G146" s="121"/>
      <c r="H146" s="121"/>
      <c r="I146" s="121"/>
      <c r="J146" s="121"/>
      <c r="K146" s="121" t="n">
        <f aca="false">+C146*D146*E146</f>
        <v>106.145</v>
      </c>
      <c r="L146" s="127" t="n">
        <f aca="false">+F146*4</f>
        <v>26</v>
      </c>
      <c r="M146" s="121"/>
      <c r="N146" s="124"/>
      <c r="O146" s="113" t="n">
        <f aca="false">SUM(G146:N146)</f>
        <v>132.145</v>
      </c>
      <c r="P146" s="114" t="n">
        <f aca="false">+(G146+H146)*$B$3+(K146+L146)*$B$4+(M146+N146)*$F$4+(I146+J146)*$B$5</f>
        <v>0</v>
      </c>
      <c r="Q146" s="115"/>
      <c r="R146" s="71"/>
      <c r="S146" s="116" t="n">
        <f aca="false">+R146+P146</f>
        <v>0</v>
      </c>
      <c r="T146" s="92"/>
    </row>
    <row r="147" customFormat="false" ht="15" hidden="false" customHeight="false" outlineLevel="0" collapsed="false">
      <c r="A147" s="137" t="s">
        <v>206</v>
      </c>
      <c r="B147" s="138" t="s">
        <v>94</v>
      </c>
      <c r="C147" s="139" t="n">
        <v>6</v>
      </c>
      <c r="D147" s="120" t="n">
        <v>16.33</v>
      </c>
      <c r="E147" s="135" t="n">
        <v>2</v>
      </c>
      <c r="F147" s="135" t="n">
        <f aca="false">+C147*E147</f>
        <v>12</v>
      </c>
      <c r="G147" s="135" t="n">
        <f aca="false">F147*D147</f>
        <v>195.96</v>
      </c>
      <c r="H147" s="148" t="n">
        <f aca="false">+E147*-4</f>
        <v>-8</v>
      </c>
      <c r="I147" s="140"/>
      <c r="J147" s="140"/>
      <c r="K147" s="140"/>
      <c r="L147" s="140"/>
      <c r="M147" s="140"/>
      <c r="N147" s="140"/>
      <c r="O147" s="113" t="n">
        <f aca="false">SUM(G147:N147)</f>
        <v>187.96</v>
      </c>
      <c r="P147" s="114" t="n">
        <f aca="false">+(G147+H147)*$B$3+(K147+L147)*$B$4+(M147+N147)*$F$4+(I147+J147)*$B$5</f>
        <v>0</v>
      </c>
      <c r="Q147" s="122" t="n">
        <v>36.6591836734694</v>
      </c>
      <c r="R147" s="114" t="n">
        <f aca="false">+Q147*$F$3</f>
        <v>0</v>
      </c>
      <c r="S147" s="116" t="n">
        <f aca="false">+R147+P147</f>
        <v>0</v>
      </c>
      <c r="T147" s="93"/>
    </row>
    <row r="148" customFormat="false" ht="15" hidden="false" customHeight="false" outlineLevel="0" collapsed="false">
      <c r="A148" s="118" t="s">
        <v>207</v>
      </c>
      <c r="B148" s="119" t="s">
        <v>94</v>
      </c>
      <c r="C148" s="120" t="n">
        <v>6</v>
      </c>
      <c r="D148" s="120" t="n">
        <v>16.33</v>
      </c>
      <c r="E148" s="121" t="n">
        <v>3.5</v>
      </c>
      <c r="F148" s="121" t="n">
        <f aca="false">+C148*E148</f>
        <v>21</v>
      </c>
      <c r="G148" s="121" t="n">
        <f aca="false">F148*D148</f>
        <v>342.93</v>
      </c>
      <c r="H148" s="148" t="n">
        <f aca="false">+E148*-4</f>
        <v>-14</v>
      </c>
      <c r="I148" s="121"/>
      <c r="J148" s="121"/>
      <c r="K148" s="121"/>
      <c r="L148" s="121"/>
      <c r="M148" s="121"/>
      <c r="N148" s="121"/>
      <c r="O148" s="113" t="n">
        <f aca="false">SUM(G148:N148)</f>
        <v>328.93</v>
      </c>
      <c r="P148" s="114" t="n">
        <f aca="false">+(G148+H148)*$B$3+(K148+L148)*$B$4+(M148+N148)*$F$4+(I148+J148)*$B$5</f>
        <v>0</v>
      </c>
      <c r="Q148" s="115" t="n">
        <v>54.9887755102041</v>
      </c>
      <c r="R148" s="114" t="n">
        <f aca="false">+Q148*$F$3</f>
        <v>0</v>
      </c>
      <c r="S148" s="116" t="n">
        <f aca="false">+R148+P148</f>
        <v>0</v>
      </c>
      <c r="T148" s="92"/>
    </row>
    <row r="149" customFormat="false" ht="15" hidden="false" customHeight="false" outlineLevel="0" collapsed="false">
      <c r="A149" s="118" t="s">
        <v>207</v>
      </c>
      <c r="B149" s="119" t="s">
        <v>208</v>
      </c>
      <c r="C149" s="120" t="n">
        <v>1</v>
      </c>
      <c r="D149" s="120" t="n">
        <v>16.33</v>
      </c>
      <c r="E149" s="121" t="n">
        <v>3</v>
      </c>
      <c r="F149" s="121" t="n">
        <f aca="false">+C149*E149</f>
        <v>3</v>
      </c>
      <c r="G149" s="121"/>
      <c r="H149" s="121"/>
      <c r="I149" s="121"/>
      <c r="J149" s="121"/>
      <c r="K149" s="121" t="n">
        <f aca="false">+C149*D149*E149</f>
        <v>48.99</v>
      </c>
      <c r="L149" s="127" t="n">
        <f aca="false">+F149*4</f>
        <v>12</v>
      </c>
      <c r="M149" s="121"/>
      <c r="N149" s="124"/>
      <c r="O149" s="113" t="n">
        <f aca="false">SUM(G149:N149)</f>
        <v>60.99</v>
      </c>
      <c r="P149" s="114" t="n">
        <f aca="false">+(G149+H149)*$B$3+(K149+L149)*$B$4+(M149+N149)*$F$4+(I149+J149)*$B$5</f>
        <v>0</v>
      </c>
      <c r="Q149" s="115"/>
      <c r="R149" s="71"/>
      <c r="S149" s="116" t="n">
        <f aca="false">+R149+P149</f>
        <v>0</v>
      </c>
      <c r="T149" s="92"/>
    </row>
    <row r="150" customFormat="false" ht="15" hidden="false" customHeight="false" outlineLevel="0" collapsed="false">
      <c r="A150" s="118" t="s">
        <v>209</v>
      </c>
      <c r="B150" s="119" t="s">
        <v>94</v>
      </c>
      <c r="C150" s="120" t="n">
        <v>6</v>
      </c>
      <c r="D150" s="120" t="n">
        <v>16.33</v>
      </c>
      <c r="E150" s="121" t="n">
        <v>2</v>
      </c>
      <c r="F150" s="121" t="n">
        <f aca="false">+C150*E150</f>
        <v>12</v>
      </c>
      <c r="G150" s="121" t="n">
        <f aca="false">F150*D150</f>
        <v>195.96</v>
      </c>
      <c r="H150" s="127" t="n">
        <f aca="false">+E150*-4</f>
        <v>-8</v>
      </c>
      <c r="I150" s="121"/>
      <c r="J150" s="121"/>
      <c r="K150" s="121"/>
      <c r="L150" s="121"/>
      <c r="M150" s="121"/>
      <c r="N150" s="124"/>
      <c r="O150" s="113" t="n">
        <f aca="false">SUM(G150:N150)</f>
        <v>187.96</v>
      </c>
      <c r="P150" s="114" t="n">
        <f aca="false">+(G150+H150)*$B$3+(K150+L150)*$B$4+(M150+N150)*$F$4+(I150+J150)*$B$5</f>
        <v>0</v>
      </c>
      <c r="Q150" s="115" t="n">
        <v>36.6591836734694</v>
      </c>
      <c r="R150" s="114" t="n">
        <f aca="false">+Q150*$F$3</f>
        <v>0</v>
      </c>
      <c r="S150" s="116" t="n">
        <f aca="false">+R150+P150</f>
        <v>0</v>
      </c>
      <c r="T150" s="92"/>
    </row>
    <row r="151" customFormat="false" ht="15" hidden="false" customHeight="false" outlineLevel="0" collapsed="false">
      <c r="A151" s="118" t="s">
        <v>209</v>
      </c>
      <c r="B151" s="119" t="s">
        <v>208</v>
      </c>
      <c r="C151" s="120" t="n">
        <v>1</v>
      </c>
      <c r="D151" s="120" t="n">
        <v>16.33</v>
      </c>
      <c r="E151" s="121" t="n">
        <v>2</v>
      </c>
      <c r="F151" s="121" t="n">
        <f aca="false">+C151*E151</f>
        <v>2</v>
      </c>
      <c r="G151" s="121"/>
      <c r="H151" s="121"/>
      <c r="I151" s="121"/>
      <c r="J151" s="121"/>
      <c r="K151" s="121" t="n">
        <f aca="false">+C151*D151*E151</f>
        <v>32.66</v>
      </c>
      <c r="L151" s="127" t="n">
        <f aca="false">+F151*4</f>
        <v>8</v>
      </c>
      <c r="M151" s="121"/>
      <c r="N151" s="124"/>
      <c r="O151" s="113" t="n">
        <f aca="false">SUM(G151:N151)</f>
        <v>40.66</v>
      </c>
      <c r="P151" s="114" t="n">
        <f aca="false">+(G151+H151)*$B$3+(K151+L151)*$B$4+(M151+N151)*$F$4+(I151+J151)*$B$5</f>
        <v>0</v>
      </c>
      <c r="Q151" s="115"/>
      <c r="R151" s="71"/>
      <c r="S151" s="116" t="n">
        <f aca="false">+R151+P151</f>
        <v>0</v>
      </c>
      <c r="T151" s="117"/>
    </row>
    <row r="152" customFormat="false" ht="15" hidden="false" customHeight="false" outlineLevel="0" collapsed="false">
      <c r="A152" s="118" t="s">
        <v>210</v>
      </c>
      <c r="B152" s="119" t="s">
        <v>94</v>
      </c>
      <c r="C152" s="120" t="n">
        <v>6</v>
      </c>
      <c r="D152" s="120" t="n">
        <v>16.33</v>
      </c>
      <c r="E152" s="121" t="n">
        <v>3</v>
      </c>
      <c r="F152" s="121" t="n">
        <f aca="false">+C152*E152</f>
        <v>18</v>
      </c>
      <c r="G152" s="121" t="n">
        <f aca="false">F152*D152</f>
        <v>293.94</v>
      </c>
      <c r="H152" s="127" t="n">
        <f aca="false">+E152*-4</f>
        <v>-12</v>
      </c>
      <c r="I152" s="121"/>
      <c r="J152" s="121"/>
      <c r="K152" s="121"/>
      <c r="L152" s="121"/>
      <c r="M152" s="121"/>
      <c r="N152" s="121"/>
      <c r="O152" s="113" t="n">
        <f aca="false">SUM(G152:N152)</f>
        <v>281.94</v>
      </c>
      <c r="P152" s="114" t="n">
        <f aca="false">+(G152+H152)*$B$3+(K152+L152)*$B$4+(M152+N152)*$F$4+(I152+J152)*$B$5</f>
        <v>0</v>
      </c>
      <c r="Q152" s="122" t="n">
        <v>36.6591836734694</v>
      </c>
      <c r="R152" s="114" t="n">
        <f aca="false">+Q152*$F$3</f>
        <v>0</v>
      </c>
      <c r="S152" s="116" t="n">
        <f aca="false">+R152+P152</f>
        <v>0</v>
      </c>
      <c r="T152" s="93"/>
    </row>
    <row r="153" customFormat="false" ht="15" hidden="false" customHeight="false" outlineLevel="0" collapsed="false">
      <c r="A153" s="118" t="s">
        <v>210</v>
      </c>
      <c r="B153" s="119" t="s">
        <v>208</v>
      </c>
      <c r="C153" s="120" t="n">
        <v>1</v>
      </c>
      <c r="D153" s="120" t="n">
        <v>16.33</v>
      </c>
      <c r="E153" s="121" t="n">
        <v>3</v>
      </c>
      <c r="F153" s="121" t="n">
        <f aca="false">+C153*E153</f>
        <v>3</v>
      </c>
      <c r="G153" s="121"/>
      <c r="H153" s="121"/>
      <c r="I153" s="121"/>
      <c r="J153" s="121"/>
      <c r="K153" s="121" t="n">
        <f aca="false">+C153*D153*E153</f>
        <v>48.99</v>
      </c>
      <c r="L153" s="127" t="n">
        <f aca="false">+F153*4</f>
        <v>12</v>
      </c>
      <c r="M153" s="121"/>
      <c r="N153" s="124"/>
      <c r="O153" s="113" t="n">
        <f aca="false">SUM(G153:N153)</f>
        <v>60.99</v>
      </c>
      <c r="P153" s="114" t="n">
        <f aca="false">+(G153+H153)*$B$3+(K153+L153)*$B$4+(M153+N153)*$F$4+(I153+J153)*$B$5</f>
        <v>0</v>
      </c>
      <c r="Q153" s="115"/>
      <c r="R153" s="71"/>
      <c r="S153" s="116" t="n">
        <f aca="false">+R153+P153</f>
        <v>0</v>
      </c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/>
      <c r="AN153" s="92"/>
      <c r="AO153" s="92"/>
      <c r="AP153" s="92"/>
      <c r="AQ153" s="92"/>
      <c r="AR153" s="92"/>
      <c r="AS153" s="92"/>
      <c r="AT153" s="92"/>
      <c r="AU153" s="92"/>
      <c r="AV153" s="92"/>
      <c r="AW153" s="92"/>
      <c r="AX153" s="92"/>
      <c r="AY153" s="92"/>
      <c r="AZ153" s="92"/>
      <c r="BA153" s="92"/>
      <c r="BB153" s="92"/>
      <c r="BC153" s="92"/>
      <c r="BD153" s="92"/>
      <c r="BE153" s="92"/>
      <c r="BF153" s="92"/>
      <c r="BG153" s="92"/>
      <c r="BH153" s="92"/>
      <c r="BI153" s="92"/>
      <c r="BJ153" s="92"/>
      <c r="BK153" s="92"/>
      <c r="BL153" s="92"/>
      <c r="BM153" s="92"/>
      <c r="BN153" s="92"/>
      <c r="BO153" s="92"/>
      <c r="BP153" s="92"/>
      <c r="BQ153" s="92"/>
      <c r="BR153" s="92"/>
      <c r="BS153" s="92"/>
      <c r="BT153" s="92"/>
      <c r="BU153" s="92"/>
      <c r="BV153" s="92"/>
      <c r="BW153" s="92"/>
      <c r="BX153" s="92"/>
      <c r="BY153" s="92"/>
      <c r="BZ153" s="92"/>
      <c r="CA153" s="92"/>
      <c r="CB153" s="92"/>
      <c r="CC153" s="92"/>
      <c r="CD153" s="92"/>
      <c r="CE153" s="92"/>
      <c r="CF153" s="92"/>
      <c r="CG153" s="92"/>
      <c r="CH153" s="92"/>
      <c r="CI153" s="92"/>
      <c r="CJ153" s="92"/>
      <c r="CK153" s="92"/>
      <c r="CL153" s="92"/>
      <c r="CM153" s="92"/>
      <c r="CN153" s="92"/>
      <c r="CO153" s="92"/>
      <c r="CP153" s="92"/>
      <c r="CQ153" s="92"/>
      <c r="CR153" s="92"/>
      <c r="CS153" s="92"/>
      <c r="CT153" s="92"/>
      <c r="CU153" s="92"/>
      <c r="CV153" s="92"/>
      <c r="CW153" s="92"/>
      <c r="CX153" s="92"/>
      <c r="CY153" s="92"/>
      <c r="CZ153" s="92"/>
      <c r="DA153" s="92"/>
      <c r="DB153" s="92"/>
      <c r="DC153" s="92"/>
      <c r="DD153" s="92"/>
      <c r="DE153" s="92"/>
      <c r="DF153" s="92"/>
      <c r="DG153" s="92"/>
      <c r="DH153" s="92"/>
      <c r="DI153" s="92"/>
      <c r="DJ153" s="92"/>
      <c r="DK153" s="92"/>
      <c r="DL153" s="92"/>
      <c r="DM153" s="92"/>
      <c r="DN153" s="92"/>
      <c r="DO153" s="92"/>
      <c r="DP153" s="92"/>
      <c r="DQ153" s="92"/>
      <c r="DR153" s="92"/>
      <c r="DS153" s="92"/>
      <c r="DT153" s="92"/>
      <c r="DU153" s="92"/>
      <c r="DV153" s="92"/>
      <c r="DW153" s="92"/>
      <c r="DX153" s="92"/>
      <c r="DY153" s="92"/>
      <c r="DZ153" s="92"/>
      <c r="EA153" s="92"/>
      <c r="EB153" s="92"/>
      <c r="EC153" s="92"/>
      <c r="ED153" s="92"/>
      <c r="EE153" s="92"/>
      <c r="EF153" s="92"/>
      <c r="EG153" s="92"/>
      <c r="EH153" s="92"/>
      <c r="EI153" s="92"/>
      <c r="EJ153" s="92"/>
      <c r="EK153" s="92"/>
      <c r="EL153" s="92"/>
      <c r="EM153" s="92"/>
      <c r="EN153" s="92"/>
      <c r="EO153" s="92"/>
      <c r="EP153" s="92"/>
      <c r="EQ153" s="92"/>
      <c r="ER153" s="92"/>
      <c r="ES153" s="92"/>
      <c r="ET153" s="92"/>
      <c r="EU153" s="92"/>
      <c r="EV153" s="92"/>
      <c r="EW153" s="92"/>
      <c r="EX153" s="92"/>
      <c r="EY153" s="92"/>
      <c r="EZ153" s="92"/>
      <c r="FA153" s="92"/>
      <c r="FB153" s="92"/>
      <c r="FC153" s="92"/>
      <c r="FD153" s="92"/>
      <c r="FE153" s="92"/>
      <c r="FF153" s="92"/>
      <c r="FG153" s="92"/>
      <c r="FH153" s="92"/>
      <c r="FI153" s="92"/>
      <c r="FJ153" s="92"/>
      <c r="FK153" s="92"/>
      <c r="FL153" s="92"/>
      <c r="FM153" s="92"/>
      <c r="FN153" s="92"/>
      <c r="FO153" s="92"/>
      <c r="FP153" s="92"/>
      <c r="FQ153" s="92"/>
      <c r="FR153" s="92"/>
      <c r="FS153" s="92"/>
      <c r="FT153" s="92"/>
      <c r="FU153" s="92"/>
      <c r="FV153" s="92"/>
      <c r="FW153" s="92"/>
      <c r="FX153" s="92"/>
      <c r="FY153" s="92"/>
      <c r="FZ153" s="92"/>
      <c r="GA153" s="92"/>
      <c r="GB153" s="92"/>
      <c r="GC153" s="92"/>
      <c r="GD153" s="92"/>
      <c r="GE153" s="92"/>
      <c r="GF153" s="92"/>
      <c r="GG153" s="92"/>
      <c r="GH153" s="92"/>
      <c r="GI153" s="92"/>
      <c r="GJ153" s="92"/>
      <c r="GK153" s="92"/>
      <c r="GL153" s="92"/>
      <c r="GM153" s="92"/>
      <c r="GN153" s="92"/>
      <c r="GO153" s="92"/>
      <c r="GP153" s="92"/>
      <c r="GQ153" s="92"/>
      <c r="GR153" s="92"/>
      <c r="GS153" s="92"/>
      <c r="GT153" s="92"/>
      <c r="GU153" s="92"/>
      <c r="GV153" s="92"/>
      <c r="GW153" s="92"/>
      <c r="GX153" s="92"/>
      <c r="GY153" s="92"/>
      <c r="GZ153" s="92"/>
      <c r="HA153" s="92"/>
      <c r="HB153" s="92"/>
      <c r="HC153" s="92"/>
      <c r="HD153" s="92"/>
      <c r="HE153" s="92"/>
      <c r="HF153" s="92"/>
      <c r="HG153" s="92"/>
      <c r="HH153" s="92"/>
      <c r="HI153" s="92"/>
      <c r="HJ153" s="92"/>
      <c r="HK153" s="92"/>
      <c r="HL153" s="92"/>
      <c r="HM153" s="92"/>
      <c r="HN153" s="92"/>
      <c r="HO153" s="92"/>
      <c r="HP153" s="92"/>
      <c r="HQ153" s="92"/>
      <c r="HR153" s="92"/>
      <c r="HS153" s="92"/>
      <c r="HT153" s="92"/>
      <c r="HU153" s="92"/>
      <c r="HV153" s="92"/>
      <c r="HW153" s="92"/>
      <c r="HX153" s="92"/>
      <c r="HY153" s="92"/>
      <c r="HZ153" s="92"/>
      <c r="IA153" s="92"/>
      <c r="IB153" s="92"/>
      <c r="IC153" s="92"/>
      <c r="ID153" s="92"/>
      <c r="IE153" s="92"/>
      <c r="IF153" s="92"/>
      <c r="IG153" s="92"/>
      <c r="IH153" s="92"/>
      <c r="II153" s="92"/>
      <c r="IJ153" s="92"/>
      <c r="IK153" s="92"/>
      <c r="IL153" s="92"/>
      <c r="IM153" s="92"/>
      <c r="IN153" s="92"/>
      <c r="IO153" s="92"/>
      <c r="IP153" s="92"/>
      <c r="IQ153" s="92"/>
      <c r="IR153" s="92"/>
      <c r="IS153" s="92"/>
      <c r="IT153" s="92"/>
      <c r="IU153" s="92"/>
      <c r="IV153" s="92"/>
      <c r="IW153" s="92"/>
    </row>
    <row r="154" s="1" customFormat="true" ht="15" hidden="false" customHeight="false" outlineLevel="0" collapsed="false">
      <c r="A154" s="118" t="s">
        <v>211</v>
      </c>
      <c r="B154" s="119" t="s">
        <v>94</v>
      </c>
      <c r="C154" s="120" t="n">
        <v>6</v>
      </c>
      <c r="D154" s="120" t="n">
        <v>16.33</v>
      </c>
      <c r="E154" s="121" t="n">
        <v>2</v>
      </c>
      <c r="F154" s="121" t="n">
        <f aca="false">+C154*E154</f>
        <v>12</v>
      </c>
      <c r="G154" s="121" t="n">
        <f aca="false">F154*D154</f>
        <v>195.96</v>
      </c>
      <c r="H154" s="127" t="n">
        <f aca="false">+E154*-4</f>
        <v>-8</v>
      </c>
      <c r="I154" s="121"/>
      <c r="J154" s="121"/>
      <c r="K154" s="121"/>
      <c r="L154" s="121"/>
      <c r="M154" s="121"/>
      <c r="N154" s="121"/>
      <c r="O154" s="113" t="n">
        <f aca="false">SUM(G154:N154)</f>
        <v>187.96</v>
      </c>
      <c r="P154" s="114" t="n">
        <f aca="false">+(G154+H154)*$B$3+(K154+L154)*$B$4+(M154+N154)*$F$4+(I154+J154)*$B$5</f>
        <v>0</v>
      </c>
      <c r="Q154" s="115"/>
      <c r="R154" s="71"/>
      <c r="S154" s="116" t="n">
        <f aca="false">+R154+P154</f>
        <v>0</v>
      </c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  <c r="AK154" s="92"/>
      <c r="AL154" s="92"/>
      <c r="AM154" s="92"/>
      <c r="AN154" s="92"/>
      <c r="AO154" s="92"/>
      <c r="AP154" s="92"/>
      <c r="AQ154" s="92"/>
      <c r="AR154" s="92"/>
      <c r="AS154" s="92"/>
      <c r="AT154" s="92"/>
      <c r="AU154" s="92"/>
      <c r="AV154" s="92"/>
      <c r="AW154" s="92"/>
      <c r="AX154" s="92"/>
      <c r="AY154" s="92"/>
      <c r="AZ154" s="92"/>
      <c r="BA154" s="92"/>
      <c r="BB154" s="92"/>
      <c r="BC154" s="92"/>
      <c r="BD154" s="92"/>
      <c r="BE154" s="92"/>
      <c r="BF154" s="92"/>
      <c r="BG154" s="92"/>
      <c r="BH154" s="92"/>
      <c r="BI154" s="92"/>
      <c r="BJ154" s="92"/>
      <c r="BK154" s="92"/>
      <c r="BL154" s="92"/>
      <c r="BM154" s="92"/>
      <c r="BN154" s="92"/>
      <c r="BO154" s="92"/>
      <c r="BP154" s="92"/>
      <c r="BQ154" s="92"/>
      <c r="BR154" s="92"/>
      <c r="BS154" s="92"/>
      <c r="BT154" s="92"/>
      <c r="BU154" s="92"/>
      <c r="BV154" s="92"/>
      <c r="BW154" s="92"/>
      <c r="BX154" s="92"/>
      <c r="BY154" s="92"/>
      <c r="BZ154" s="92"/>
      <c r="CA154" s="92"/>
      <c r="CB154" s="92"/>
      <c r="CC154" s="92"/>
      <c r="CD154" s="92"/>
      <c r="CE154" s="92"/>
      <c r="CF154" s="92"/>
      <c r="CG154" s="92"/>
      <c r="CH154" s="92"/>
      <c r="CI154" s="92"/>
      <c r="CJ154" s="92"/>
      <c r="CK154" s="92"/>
      <c r="CL154" s="92"/>
      <c r="CM154" s="92"/>
      <c r="CN154" s="92"/>
      <c r="CO154" s="92"/>
      <c r="CP154" s="92"/>
      <c r="CQ154" s="92"/>
      <c r="CR154" s="92"/>
      <c r="CS154" s="92"/>
      <c r="CT154" s="92"/>
      <c r="CU154" s="92"/>
      <c r="CV154" s="92"/>
      <c r="CW154" s="92"/>
      <c r="CX154" s="92"/>
      <c r="CY154" s="92"/>
      <c r="CZ154" s="92"/>
      <c r="DA154" s="92"/>
      <c r="DB154" s="92"/>
      <c r="DC154" s="92"/>
      <c r="DD154" s="92"/>
      <c r="DE154" s="92"/>
      <c r="DF154" s="92"/>
      <c r="DG154" s="92"/>
      <c r="DH154" s="92"/>
      <c r="DI154" s="92"/>
      <c r="DJ154" s="92"/>
      <c r="DK154" s="92"/>
      <c r="DL154" s="92"/>
      <c r="DM154" s="92"/>
      <c r="DN154" s="92"/>
      <c r="DO154" s="92"/>
      <c r="DP154" s="92"/>
      <c r="DQ154" s="92"/>
      <c r="DR154" s="92"/>
      <c r="DS154" s="92"/>
      <c r="DT154" s="92"/>
      <c r="DU154" s="92"/>
      <c r="DV154" s="92"/>
      <c r="DW154" s="92"/>
      <c r="DX154" s="92"/>
      <c r="DY154" s="92"/>
      <c r="DZ154" s="92"/>
      <c r="EA154" s="92"/>
      <c r="EB154" s="92"/>
      <c r="EC154" s="92"/>
      <c r="ED154" s="92"/>
      <c r="EE154" s="92"/>
      <c r="EF154" s="92"/>
      <c r="EG154" s="92"/>
      <c r="EH154" s="92"/>
      <c r="EI154" s="92"/>
      <c r="EJ154" s="92"/>
      <c r="EK154" s="92"/>
      <c r="EL154" s="92"/>
      <c r="EM154" s="92"/>
      <c r="EN154" s="92"/>
      <c r="EO154" s="92"/>
      <c r="EP154" s="92"/>
      <c r="EQ154" s="92"/>
      <c r="ER154" s="92"/>
      <c r="ES154" s="92"/>
      <c r="ET154" s="92"/>
      <c r="EU154" s="92"/>
      <c r="EV154" s="92"/>
      <c r="EW154" s="92"/>
      <c r="EX154" s="92"/>
      <c r="EY154" s="92"/>
      <c r="EZ154" s="92"/>
      <c r="FA154" s="92"/>
      <c r="FB154" s="92"/>
      <c r="FC154" s="92"/>
      <c r="FD154" s="92"/>
      <c r="FE154" s="92"/>
      <c r="FF154" s="92"/>
      <c r="FG154" s="92"/>
      <c r="FH154" s="92"/>
      <c r="FI154" s="92"/>
      <c r="FJ154" s="92"/>
      <c r="FK154" s="92"/>
      <c r="FL154" s="92"/>
      <c r="FM154" s="92"/>
      <c r="FN154" s="92"/>
      <c r="FO154" s="92"/>
      <c r="FP154" s="92"/>
      <c r="FQ154" s="92"/>
      <c r="FR154" s="92"/>
      <c r="FS154" s="92"/>
      <c r="FT154" s="92"/>
      <c r="FU154" s="92"/>
      <c r="FV154" s="92"/>
      <c r="FW154" s="92"/>
      <c r="FX154" s="92"/>
      <c r="FY154" s="92"/>
      <c r="FZ154" s="92"/>
      <c r="GA154" s="92"/>
      <c r="GB154" s="92"/>
      <c r="GC154" s="92"/>
      <c r="GD154" s="92"/>
      <c r="GE154" s="92"/>
      <c r="GF154" s="92"/>
      <c r="GG154" s="92"/>
      <c r="GH154" s="92"/>
      <c r="GI154" s="92"/>
      <c r="GJ154" s="92"/>
      <c r="GK154" s="92"/>
      <c r="GL154" s="92"/>
      <c r="GM154" s="92"/>
      <c r="GN154" s="92"/>
      <c r="GO154" s="92"/>
      <c r="GP154" s="92"/>
      <c r="GQ154" s="92"/>
      <c r="GR154" s="92"/>
      <c r="GS154" s="92"/>
      <c r="GT154" s="92"/>
      <c r="GU154" s="92"/>
      <c r="GV154" s="92"/>
      <c r="GW154" s="92"/>
      <c r="GX154" s="92"/>
      <c r="GY154" s="92"/>
      <c r="GZ154" s="92"/>
      <c r="HA154" s="92"/>
      <c r="HB154" s="92"/>
      <c r="HC154" s="92"/>
      <c r="HD154" s="92"/>
      <c r="HE154" s="92"/>
      <c r="HF154" s="92"/>
      <c r="HG154" s="92"/>
      <c r="HH154" s="92"/>
      <c r="HI154" s="92"/>
      <c r="HJ154" s="92"/>
      <c r="HK154" s="92"/>
      <c r="HL154" s="92"/>
      <c r="HM154" s="92"/>
      <c r="HN154" s="92"/>
      <c r="HO154" s="92"/>
      <c r="HP154" s="92"/>
      <c r="HQ154" s="92"/>
      <c r="HR154" s="92"/>
      <c r="HS154" s="92"/>
      <c r="HT154" s="92"/>
      <c r="HU154" s="92"/>
      <c r="HV154" s="92"/>
      <c r="HW154" s="92"/>
      <c r="HX154" s="92"/>
      <c r="HY154" s="92"/>
      <c r="HZ154" s="92"/>
      <c r="IA154" s="92"/>
      <c r="IB154" s="92"/>
      <c r="IC154" s="92"/>
      <c r="ID154" s="92"/>
      <c r="IE154" s="92"/>
      <c r="IF154" s="92"/>
      <c r="IG154" s="92"/>
      <c r="IH154" s="92"/>
      <c r="II154" s="92"/>
      <c r="IJ154" s="92"/>
      <c r="IK154" s="92"/>
      <c r="IL154" s="92"/>
      <c r="IM154" s="92"/>
      <c r="IN154" s="92"/>
      <c r="IO154" s="92"/>
      <c r="IP154" s="92"/>
      <c r="IQ154" s="92"/>
      <c r="IR154" s="92"/>
      <c r="IS154" s="92"/>
      <c r="IT154" s="92"/>
      <c r="IU154" s="92"/>
      <c r="IV154" s="92"/>
      <c r="IW154" s="92"/>
    </row>
    <row r="155" customFormat="false" ht="15" hidden="false" customHeight="false" outlineLevel="0" collapsed="false">
      <c r="A155" s="118" t="s">
        <v>211</v>
      </c>
      <c r="B155" s="120" t="s">
        <v>208</v>
      </c>
      <c r="C155" s="120" t="n">
        <v>1</v>
      </c>
      <c r="D155" s="120" t="n">
        <v>16.33</v>
      </c>
      <c r="E155" s="121" t="n">
        <v>1.5</v>
      </c>
      <c r="F155" s="121" t="n">
        <f aca="false">+C155*E155</f>
        <v>1.5</v>
      </c>
      <c r="G155" s="121"/>
      <c r="H155" s="121"/>
      <c r="I155" s="121"/>
      <c r="J155" s="121"/>
      <c r="K155" s="121" t="n">
        <f aca="false">+C155*D155*E155</f>
        <v>24.495</v>
      </c>
      <c r="L155" s="127" t="n">
        <f aca="false">+F155*4</f>
        <v>6</v>
      </c>
      <c r="M155" s="121"/>
      <c r="N155" s="124"/>
      <c r="O155" s="113" t="n">
        <f aca="false">SUM(G155:N155)</f>
        <v>30.495</v>
      </c>
      <c r="P155" s="114" t="n">
        <f aca="false">+(G155+H155)*$B$3+(K155+L155)*$B$4+(M155+N155)*$F$4+(I155+J155)*$B$5</f>
        <v>0</v>
      </c>
      <c r="Q155" s="115"/>
      <c r="R155" s="71"/>
      <c r="S155" s="116" t="n">
        <f aca="false">+R155+P155</f>
        <v>0</v>
      </c>
      <c r="T155" s="92"/>
    </row>
    <row r="156" customFormat="false" ht="15" hidden="false" customHeight="false" outlineLevel="0" collapsed="false">
      <c r="A156" s="118" t="s">
        <v>212</v>
      </c>
      <c r="B156" s="119" t="s">
        <v>94</v>
      </c>
      <c r="C156" s="120" t="n">
        <v>6</v>
      </c>
      <c r="D156" s="120" t="n">
        <v>16.33</v>
      </c>
      <c r="E156" s="121" t="n">
        <v>1</v>
      </c>
      <c r="F156" s="121" t="n">
        <f aca="false">+C156*E156</f>
        <v>6</v>
      </c>
      <c r="G156" s="121" t="n">
        <f aca="false">F156*D156</f>
        <v>97.98</v>
      </c>
      <c r="H156" s="127" t="n">
        <f aca="false">+E156*-4</f>
        <v>-4</v>
      </c>
      <c r="I156" s="121"/>
      <c r="J156" s="121"/>
      <c r="K156" s="121"/>
      <c r="L156" s="121"/>
      <c r="M156" s="121"/>
      <c r="N156" s="121"/>
      <c r="O156" s="113" t="n">
        <f aca="false">SUM(G156:N156)</f>
        <v>93.98</v>
      </c>
      <c r="P156" s="114" t="n">
        <f aca="false">+(G156+H156)*$B$3+(K156+L156)*$B$4+(M156+N156)*$F$4+(I156+J156)*$B$5</f>
        <v>0</v>
      </c>
      <c r="Q156" s="115" t="n">
        <v>18.3295918367347</v>
      </c>
      <c r="R156" s="114" t="n">
        <f aca="false">+Q156*$F$3</f>
        <v>0</v>
      </c>
      <c r="S156" s="116" t="n">
        <f aca="false">+R156+P156</f>
        <v>0</v>
      </c>
      <c r="T156" s="92"/>
    </row>
    <row r="157" customFormat="false" ht="15" hidden="false" customHeight="false" outlineLevel="0" collapsed="false">
      <c r="A157" s="118" t="s">
        <v>212</v>
      </c>
      <c r="B157" s="120" t="s">
        <v>208</v>
      </c>
      <c r="C157" s="120" t="n">
        <v>1</v>
      </c>
      <c r="D157" s="120" t="n">
        <v>16.33</v>
      </c>
      <c r="E157" s="121" t="n">
        <v>1</v>
      </c>
      <c r="F157" s="121" t="n">
        <f aca="false">+C157*E157</f>
        <v>1</v>
      </c>
      <c r="G157" s="121"/>
      <c r="H157" s="121"/>
      <c r="I157" s="121"/>
      <c r="J157" s="121"/>
      <c r="K157" s="121" t="n">
        <f aca="false">+C157*D157*E157</f>
        <v>16.33</v>
      </c>
      <c r="L157" s="127" t="n">
        <f aca="false">+F157*4</f>
        <v>4</v>
      </c>
      <c r="M157" s="121"/>
      <c r="N157" s="124"/>
      <c r="O157" s="113" t="n">
        <f aca="false">SUM(G157:N157)</f>
        <v>20.33</v>
      </c>
      <c r="P157" s="114" t="n">
        <f aca="false">+(G157+H157)*$B$3+(K157+L157)*$B$4+(M157+N157)*$F$4+(I157+J157)*$B$5</f>
        <v>0</v>
      </c>
      <c r="Q157" s="122"/>
      <c r="R157" s="71"/>
      <c r="S157" s="116" t="n">
        <f aca="false">+R157+P157</f>
        <v>0</v>
      </c>
      <c r="T157" s="93"/>
    </row>
    <row r="158" s="117" customFormat="true" ht="15" hidden="false" customHeight="false" outlineLevel="0" collapsed="false">
      <c r="A158" s="118" t="s">
        <v>213</v>
      </c>
      <c r="B158" s="119" t="s">
        <v>82</v>
      </c>
      <c r="C158" s="120" t="n">
        <v>5</v>
      </c>
      <c r="D158" s="120" t="n">
        <v>16</v>
      </c>
      <c r="E158" s="121" t="n">
        <v>2</v>
      </c>
      <c r="F158" s="121" t="n">
        <f aca="false">+C158*E158</f>
        <v>10</v>
      </c>
      <c r="G158" s="121" t="n">
        <f aca="false">F158*D158</f>
        <v>160</v>
      </c>
      <c r="H158" s="127" t="n">
        <f aca="false">+E158*-4</f>
        <v>-8</v>
      </c>
      <c r="I158" s="121"/>
      <c r="J158" s="121"/>
      <c r="K158" s="121"/>
      <c r="L158" s="121"/>
      <c r="M158" s="121"/>
      <c r="N158" s="121"/>
      <c r="O158" s="113" t="n">
        <f aca="false">SUM(G158:N158)</f>
        <v>152</v>
      </c>
      <c r="P158" s="114" t="n">
        <f aca="false">+(G158+H158)*$B$3+(K158+L158)*$B$4+(M158+N158)*$F$4+(I158+J158)*$B$5</f>
        <v>0</v>
      </c>
      <c r="Q158" s="115"/>
      <c r="R158" s="147"/>
      <c r="S158" s="116" t="n">
        <f aca="false">+R158+P158</f>
        <v>0</v>
      </c>
      <c r="T158" s="92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  <c r="CC158" s="31"/>
      <c r="CD158" s="31"/>
      <c r="CE158" s="31"/>
      <c r="CF158" s="31"/>
      <c r="CG158" s="31"/>
      <c r="CH158" s="31"/>
      <c r="CI158" s="31"/>
      <c r="CJ158" s="31"/>
      <c r="CK158" s="31"/>
      <c r="CL158" s="31"/>
      <c r="CM158" s="31"/>
      <c r="CN158" s="31"/>
      <c r="CO158" s="31"/>
      <c r="CP158" s="31"/>
      <c r="CQ158" s="31"/>
      <c r="CR158" s="31"/>
      <c r="CS158" s="31"/>
      <c r="CT158" s="31"/>
      <c r="CU158" s="31"/>
      <c r="CV158" s="31"/>
      <c r="CW158" s="31"/>
      <c r="CX158" s="31"/>
      <c r="CY158" s="31"/>
      <c r="CZ158" s="31"/>
      <c r="DA158" s="31"/>
      <c r="DB158" s="31"/>
      <c r="DC158" s="31"/>
      <c r="DD158" s="31"/>
      <c r="DE158" s="31"/>
      <c r="DF158" s="31"/>
      <c r="DG158" s="31"/>
      <c r="DH158" s="31"/>
      <c r="DI158" s="31"/>
      <c r="DJ158" s="31"/>
      <c r="DK158" s="31"/>
      <c r="DL158" s="31"/>
      <c r="DM158" s="31"/>
      <c r="DN158" s="31"/>
      <c r="DO158" s="31"/>
      <c r="DP158" s="31"/>
      <c r="DQ158" s="31"/>
      <c r="DR158" s="31"/>
      <c r="DS158" s="31"/>
      <c r="DT158" s="31"/>
      <c r="DU158" s="31"/>
      <c r="DV158" s="31"/>
      <c r="DW158" s="31"/>
      <c r="DX158" s="31"/>
      <c r="DY158" s="31"/>
      <c r="DZ158" s="31"/>
      <c r="EA158" s="31"/>
      <c r="EB158" s="31"/>
      <c r="EC158" s="31"/>
      <c r="ED158" s="31"/>
      <c r="EE158" s="31"/>
      <c r="EF158" s="31"/>
      <c r="EG158" s="31"/>
      <c r="EH158" s="31"/>
      <c r="EI158" s="31"/>
      <c r="EJ158" s="31"/>
      <c r="EK158" s="31"/>
      <c r="EL158" s="31"/>
      <c r="EM158" s="31"/>
      <c r="EN158" s="31"/>
      <c r="EO158" s="31"/>
      <c r="EP158" s="31"/>
      <c r="EQ158" s="31"/>
      <c r="ER158" s="31"/>
      <c r="ES158" s="31"/>
      <c r="ET158" s="31"/>
      <c r="EU158" s="31"/>
      <c r="EV158" s="31"/>
      <c r="EW158" s="31"/>
      <c r="EX158" s="31"/>
      <c r="EY158" s="31"/>
      <c r="EZ158" s="31"/>
      <c r="FA158" s="31"/>
      <c r="FB158" s="31"/>
      <c r="FC158" s="31"/>
      <c r="FD158" s="31"/>
      <c r="FE158" s="31"/>
      <c r="FF158" s="31"/>
      <c r="FG158" s="31"/>
      <c r="FH158" s="31"/>
      <c r="FI158" s="31"/>
      <c r="FJ158" s="31"/>
      <c r="FK158" s="31"/>
      <c r="FL158" s="31"/>
      <c r="FM158" s="31"/>
      <c r="FN158" s="31"/>
      <c r="FO158" s="31"/>
      <c r="FP158" s="31"/>
      <c r="FQ158" s="31"/>
      <c r="FR158" s="31"/>
      <c r="FS158" s="31"/>
      <c r="FT158" s="31"/>
      <c r="FU158" s="31"/>
      <c r="FV158" s="31"/>
      <c r="FW158" s="31"/>
      <c r="FX158" s="31"/>
      <c r="FY158" s="31"/>
      <c r="FZ158" s="31"/>
      <c r="GA158" s="31"/>
      <c r="GB158" s="31"/>
      <c r="GC158" s="31"/>
      <c r="GD158" s="31"/>
      <c r="GE158" s="31"/>
      <c r="GF158" s="31"/>
      <c r="GG158" s="31"/>
      <c r="GH158" s="31"/>
      <c r="GI158" s="31"/>
      <c r="GJ158" s="31"/>
      <c r="GK158" s="31"/>
      <c r="GL158" s="31"/>
      <c r="GM158" s="31"/>
      <c r="GN158" s="31"/>
      <c r="GO158" s="31"/>
      <c r="GP158" s="31"/>
      <c r="GQ158" s="31"/>
      <c r="GR158" s="31"/>
      <c r="GS158" s="31"/>
      <c r="GT158" s="31"/>
      <c r="GU158" s="31"/>
      <c r="GV158" s="31"/>
      <c r="GW158" s="31"/>
      <c r="GX158" s="31"/>
      <c r="GY158" s="31"/>
      <c r="GZ158" s="31"/>
      <c r="HA158" s="31"/>
      <c r="HB158" s="31"/>
      <c r="HC158" s="31"/>
      <c r="HD158" s="31"/>
      <c r="HE158" s="31"/>
      <c r="HF158" s="31"/>
      <c r="HG158" s="31"/>
      <c r="HH158" s="31"/>
      <c r="HI158" s="31"/>
      <c r="HJ158" s="31"/>
      <c r="HK158" s="31"/>
      <c r="HL158" s="31"/>
      <c r="HM158" s="31"/>
      <c r="HN158" s="31"/>
      <c r="HO158" s="31"/>
      <c r="HP158" s="31"/>
      <c r="HQ158" s="31"/>
      <c r="HR158" s="31"/>
      <c r="HS158" s="31"/>
      <c r="HT158" s="31"/>
      <c r="HU158" s="31"/>
      <c r="HV158" s="31"/>
      <c r="HW158" s="31"/>
      <c r="HX158" s="31"/>
      <c r="HY158" s="31"/>
      <c r="HZ158" s="31"/>
      <c r="IA158" s="31"/>
      <c r="IB158" s="31"/>
      <c r="IC158" s="31"/>
      <c r="ID158" s="31"/>
      <c r="IE158" s="31"/>
      <c r="IF158" s="31"/>
      <c r="IG158" s="31"/>
      <c r="IH158" s="31"/>
      <c r="II158" s="31"/>
      <c r="IJ158" s="31"/>
      <c r="IK158" s="31"/>
      <c r="IL158" s="31"/>
      <c r="IM158" s="31"/>
      <c r="IN158" s="31"/>
      <c r="IO158" s="31"/>
      <c r="IP158" s="31"/>
      <c r="IQ158" s="31"/>
      <c r="IR158" s="31"/>
      <c r="IS158" s="31"/>
      <c r="IT158" s="31"/>
      <c r="IU158" s="31"/>
      <c r="IV158" s="31"/>
      <c r="IW158" s="31"/>
    </row>
    <row r="159" s="117" customFormat="true" ht="15" hidden="false" customHeight="false" outlineLevel="0" collapsed="false">
      <c r="A159" s="118" t="s">
        <v>214</v>
      </c>
      <c r="B159" s="119" t="s">
        <v>94</v>
      </c>
      <c r="C159" s="120" t="n">
        <v>6</v>
      </c>
      <c r="D159" s="120" t="n">
        <v>16.33</v>
      </c>
      <c r="E159" s="121" t="n">
        <v>3</v>
      </c>
      <c r="F159" s="121" t="n">
        <f aca="false">+C159*E159</f>
        <v>18</v>
      </c>
      <c r="G159" s="121" t="n">
        <f aca="false">F159*D159</f>
        <v>293.94</v>
      </c>
      <c r="H159" s="127" t="n">
        <f aca="false">+E159*-4</f>
        <v>-12</v>
      </c>
      <c r="I159" s="121"/>
      <c r="J159" s="121"/>
      <c r="K159" s="121"/>
      <c r="L159" s="121"/>
      <c r="M159" s="121"/>
      <c r="N159" s="121"/>
      <c r="O159" s="113" t="n">
        <f aca="false">SUM(G159:N159)</f>
        <v>281.94</v>
      </c>
      <c r="P159" s="114" t="n">
        <f aca="false">+(G159+H159)*$B$3+(K159+L159)*$B$4+(M159+N159)*$F$4+(I159+J159)*$B$5</f>
        <v>0</v>
      </c>
      <c r="Q159" s="115"/>
      <c r="R159" s="71"/>
      <c r="S159" s="116" t="n">
        <f aca="false">+R159+P159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1"/>
      <c r="BT159" s="31"/>
      <c r="BU159" s="31"/>
      <c r="BV159" s="31"/>
      <c r="BW159" s="31"/>
      <c r="BX159" s="31"/>
      <c r="BY159" s="31"/>
      <c r="BZ159" s="31"/>
      <c r="CA159" s="31"/>
      <c r="CB159" s="31"/>
      <c r="CC159" s="31"/>
      <c r="CD159" s="31"/>
      <c r="CE159" s="31"/>
      <c r="CF159" s="31"/>
      <c r="CG159" s="31"/>
      <c r="CH159" s="31"/>
      <c r="CI159" s="31"/>
      <c r="CJ159" s="31"/>
      <c r="CK159" s="31"/>
      <c r="CL159" s="31"/>
      <c r="CM159" s="31"/>
      <c r="CN159" s="31"/>
      <c r="CO159" s="31"/>
      <c r="CP159" s="31"/>
      <c r="CQ159" s="31"/>
      <c r="CR159" s="31"/>
      <c r="CS159" s="31"/>
      <c r="CT159" s="31"/>
      <c r="CU159" s="31"/>
      <c r="CV159" s="31"/>
      <c r="CW159" s="31"/>
      <c r="CX159" s="31"/>
      <c r="CY159" s="31"/>
      <c r="CZ159" s="31"/>
      <c r="DA159" s="31"/>
      <c r="DB159" s="31"/>
      <c r="DC159" s="31"/>
      <c r="DD159" s="31"/>
      <c r="DE159" s="31"/>
      <c r="DF159" s="31"/>
      <c r="DG159" s="31"/>
      <c r="DH159" s="31"/>
      <c r="DI159" s="31"/>
      <c r="DJ159" s="31"/>
      <c r="DK159" s="31"/>
      <c r="DL159" s="31"/>
      <c r="DM159" s="31"/>
      <c r="DN159" s="31"/>
      <c r="DO159" s="31"/>
      <c r="DP159" s="31"/>
      <c r="DQ159" s="31"/>
      <c r="DR159" s="31"/>
      <c r="DS159" s="31"/>
      <c r="DT159" s="31"/>
      <c r="DU159" s="31"/>
      <c r="DV159" s="31"/>
      <c r="DW159" s="31"/>
      <c r="DX159" s="31"/>
      <c r="DY159" s="31"/>
      <c r="DZ159" s="31"/>
      <c r="EA159" s="31"/>
      <c r="EB159" s="31"/>
      <c r="EC159" s="31"/>
      <c r="ED159" s="31"/>
      <c r="EE159" s="31"/>
      <c r="EF159" s="31"/>
      <c r="EG159" s="31"/>
      <c r="EH159" s="31"/>
      <c r="EI159" s="31"/>
      <c r="EJ159" s="31"/>
      <c r="EK159" s="31"/>
      <c r="EL159" s="31"/>
      <c r="EM159" s="31"/>
      <c r="EN159" s="31"/>
      <c r="EO159" s="31"/>
      <c r="EP159" s="31"/>
      <c r="EQ159" s="31"/>
      <c r="ER159" s="31"/>
      <c r="ES159" s="31"/>
      <c r="ET159" s="31"/>
      <c r="EU159" s="31"/>
      <c r="EV159" s="31"/>
      <c r="EW159" s="31"/>
      <c r="EX159" s="31"/>
      <c r="EY159" s="31"/>
      <c r="EZ159" s="31"/>
      <c r="FA159" s="31"/>
      <c r="FB159" s="31"/>
      <c r="FC159" s="31"/>
      <c r="FD159" s="31"/>
      <c r="FE159" s="31"/>
      <c r="FF159" s="31"/>
      <c r="FG159" s="31"/>
      <c r="FH159" s="31"/>
      <c r="FI159" s="31"/>
      <c r="FJ159" s="31"/>
      <c r="FK159" s="31"/>
      <c r="FL159" s="31"/>
      <c r="FM159" s="31"/>
      <c r="FN159" s="31"/>
      <c r="FO159" s="31"/>
      <c r="FP159" s="31"/>
      <c r="FQ159" s="31"/>
      <c r="FR159" s="31"/>
      <c r="FS159" s="31"/>
      <c r="FT159" s="31"/>
      <c r="FU159" s="31"/>
      <c r="FV159" s="31"/>
      <c r="FW159" s="31"/>
      <c r="FX159" s="31"/>
      <c r="FY159" s="31"/>
      <c r="FZ159" s="31"/>
      <c r="GA159" s="31"/>
      <c r="GB159" s="31"/>
      <c r="GC159" s="31"/>
      <c r="GD159" s="31"/>
      <c r="GE159" s="31"/>
      <c r="GF159" s="31"/>
      <c r="GG159" s="31"/>
      <c r="GH159" s="31"/>
      <c r="GI159" s="31"/>
      <c r="GJ159" s="31"/>
      <c r="GK159" s="31"/>
      <c r="GL159" s="31"/>
      <c r="GM159" s="31"/>
      <c r="GN159" s="31"/>
      <c r="GO159" s="31"/>
      <c r="GP159" s="31"/>
      <c r="GQ159" s="31"/>
      <c r="GR159" s="31"/>
      <c r="GS159" s="31"/>
      <c r="GT159" s="31"/>
      <c r="GU159" s="31"/>
      <c r="GV159" s="31"/>
      <c r="GW159" s="31"/>
      <c r="GX159" s="31"/>
      <c r="GY159" s="31"/>
      <c r="GZ159" s="31"/>
      <c r="HA159" s="31"/>
      <c r="HB159" s="31"/>
      <c r="HC159" s="31"/>
      <c r="HD159" s="31"/>
      <c r="HE159" s="31"/>
      <c r="HF159" s="31"/>
      <c r="HG159" s="31"/>
      <c r="HH159" s="31"/>
      <c r="HI159" s="31"/>
      <c r="HJ159" s="31"/>
      <c r="HK159" s="31"/>
      <c r="HL159" s="31"/>
      <c r="HM159" s="31"/>
      <c r="HN159" s="31"/>
      <c r="HO159" s="31"/>
      <c r="HP159" s="31"/>
      <c r="HQ159" s="31"/>
      <c r="HR159" s="31"/>
      <c r="HS159" s="31"/>
      <c r="HT159" s="31"/>
      <c r="HU159" s="31"/>
      <c r="HV159" s="31"/>
      <c r="HW159" s="31"/>
      <c r="HX159" s="31"/>
      <c r="HY159" s="31"/>
      <c r="HZ159" s="31"/>
      <c r="IA159" s="31"/>
      <c r="IB159" s="31"/>
      <c r="IC159" s="31"/>
      <c r="ID159" s="31"/>
      <c r="IE159" s="31"/>
      <c r="IF159" s="31"/>
      <c r="IG159" s="31"/>
      <c r="IH159" s="31"/>
      <c r="II159" s="31"/>
      <c r="IJ159" s="31"/>
      <c r="IK159" s="31"/>
      <c r="IL159" s="31"/>
      <c r="IM159" s="31"/>
      <c r="IN159" s="31"/>
      <c r="IO159" s="31"/>
      <c r="IP159" s="31"/>
      <c r="IQ159" s="31"/>
      <c r="IR159" s="31"/>
      <c r="IS159" s="31"/>
      <c r="IT159" s="31"/>
      <c r="IU159" s="31"/>
      <c r="IV159" s="31"/>
      <c r="IW159" s="31"/>
    </row>
    <row r="160" s="117" customFormat="true" ht="15" hidden="false" customHeight="false" outlineLevel="0" collapsed="false">
      <c r="A160" s="118" t="s">
        <v>215</v>
      </c>
      <c r="B160" s="119" t="s">
        <v>94</v>
      </c>
      <c r="C160" s="120" t="n">
        <v>6</v>
      </c>
      <c r="D160" s="120" t="n">
        <v>16.33</v>
      </c>
      <c r="E160" s="121" t="n">
        <v>3</v>
      </c>
      <c r="F160" s="121" t="n">
        <f aca="false">+C160*E160</f>
        <v>18</v>
      </c>
      <c r="G160" s="121" t="n">
        <f aca="false">F160*D160</f>
        <v>293.94</v>
      </c>
      <c r="H160" s="127" t="n">
        <f aca="false">+E160*-4</f>
        <v>-12</v>
      </c>
      <c r="I160" s="121"/>
      <c r="J160" s="121"/>
      <c r="K160" s="121"/>
      <c r="L160" s="121"/>
      <c r="M160" s="121"/>
      <c r="N160" s="121"/>
      <c r="O160" s="113" t="n">
        <f aca="false">SUM(G160:N160)</f>
        <v>281.94</v>
      </c>
      <c r="P160" s="114" t="n">
        <f aca="false">+(G160+H160)*$B$3+(K160+L160)*$B$4+(M160+N160)*$F$4+(I160+J160)*$B$5</f>
        <v>0</v>
      </c>
      <c r="Q160" s="115"/>
      <c r="R160" s="71"/>
      <c r="S160" s="116" t="n">
        <f aca="false">+R160+P160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  <c r="CC160" s="31"/>
      <c r="CD160" s="31"/>
      <c r="CE160" s="31"/>
      <c r="CF160" s="31"/>
      <c r="CG160" s="31"/>
      <c r="CH160" s="31"/>
      <c r="CI160" s="31"/>
      <c r="CJ160" s="31"/>
      <c r="CK160" s="31"/>
      <c r="CL160" s="31"/>
      <c r="CM160" s="31"/>
      <c r="CN160" s="31"/>
      <c r="CO160" s="31"/>
      <c r="CP160" s="31"/>
      <c r="CQ160" s="31"/>
      <c r="CR160" s="31"/>
      <c r="CS160" s="31"/>
      <c r="CT160" s="31"/>
      <c r="CU160" s="31"/>
      <c r="CV160" s="31"/>
      <c r="CW160" s="31"/>
      <c r="CX160" s="31"/>
      <c r="CY160" s="31"/>
      <c r="CZ160" s="31"/>
      <c r="DA160" s="31"/>
      <c r="DB160" s="31"/>
      <c r="DC160" s="31"/>
      <c r="DD160" s="31"/>
      <c r="DE160" s="31"/>
      <c r="DF160" s="31"/>
      <c r="DG160" s="31"/>
      <c r="DH160" s="31"/>
      <c r="DI160" s="31"/>
      <c r="DJ160" s="31"/>
      <c r="DK160" s="31"/>
      <c r="DL160" s="31"/>
      <c r="DM160" s="31"/>
      <c r="DN160" s="31"/>
      <c r="DO160" s="31"/>
      <c r="DP160" s="31"/>
      <c r="DQ160" s="31"/>
      <c r="DR160" s="31"/>
      <c r="DS160" s="31"/>
      <c r="DT160" s="31"/>
      <c r="DU160" s="31"/>
      <c r="DV160" s="31"/>
      <c r="DW160" s="31"/>
      <c r="DX160" s="31"/>
      <c r="DY160" s="31"/>
      <c r="DZ160" s="31"/>
      <c r="EA160" s="31"/>
      <c r="EB160" s="31"/>
      <c r="EC160" s="31"/>
      <c r="ED160" s="31"/>
      <c r="EE160" s="31"/>
      <c r="EF160" s="31"/>
      <c r="EG160" s="31"/>
      <c r="EH160" s="31"/>
      <c r="EI160" s="31"/>
      <c r="EJ160" s="31"/>
      <c r="EK160" s="31"/>
      <c r="EL160" s="31"/>
      <c r="EM160" s="31"/>
      <c r="EN160" s="31"/>
      <c r="EO160" s="31"/>
      <c r="EP160" s="31"/>
      <c r="EQ160" s="31"/>
      <c r="ER160" s="31"/>
      <c r="ES160" s="31"/>
      <c r="ET160" s="31"/>
      <c r="EU160" s="31"/>
      <c r="EV160" s="31"/>
      <c r="EW160" s="31"/>
      <c r="EX160" s="31"/>
      <c r="EY160" s="31"/>
      <c r="EZ160" s="31"/>
      <c r="FA160" s="31"/>
      <c r="FB160" s="31"/>
      <c r="FC160" s="31"/>
      <c r="FD160" s="31"/>
      <c r="FE160" s="31"/>
      <c r="FF160" s="31"/>
      <c r="FG160" s="31"/>
      <c r="FH160" s="31"/>
      <c r="FI160" s="31"/>
      <c r="FJ160" s="31"/>
      <c r="FK160" s="31"/>
      <c r="FL160" s="31"/>
      <c r="FM160" s="31"/>
      <c r="FN160" s="31"/>
      <c r="FO160" s="31"/>
      <c r="FP160" s="31"/>
      <c r="FQ160" s="31"/>
      <c r="FR160" s="31"/>
      <c r="FS160" s="31"/>
      <c r="FT160" s="31"/>
      <c r="FU160" s="31"/>
      <c r="FV160" s="31"/>
      <c r="FW160" s="31"/>
      <c r="FX160" s="31"/>
      <c r="FY160" s="31"/>
      <c r="FZ160" s="31"/>
      <c r="GA160" s="31"/>
      <c r="GB160" s="31"/>
      <c r="GC160" s="31"/>
      <c r="GD160" s="31"/>
      <c r="GE160" s="31"/>
      <c r="GF160" s="31"/>
      <c r="GG160" s="31"/>
      <c r="GH160" s="31"/>
      <c r="GI160" s="31"/>
      <c r="GJ160" s="31"/>
      <c r="GK160" s="31"/>
      <c r="GL160" s="31"/>
      <c r="GM160" s="31"/>
      <c r="GN160" s="31"/>
      <c r="GO160" s="31"/>
      <c r="GP160" s="31"/>
      <c r="GQ160" s="31"/>
      <c r="GR160" s="31"/>
      <c r="GS160" s="31"/>
      <c r="GT160" s="31"/>
      <c r="GU160" s="31"/>
      <c r="GV160" s="31"/>
      <c r="GW160" s="31"/>
      <c r="GX160" s="31"/>
      <c r="GY160" s="31"/>
      <c r="GZ160" s="31"/>
      <c r="HA160" s="31"/>
      <c r="HB160" s="31"/>
      <c r="HC160" s="31"/>
      <c r="HD160" s="31"/>
      <c r="HE160" s="31"/>
      <c r="HF160" s="31"/>
      <c r="HG160" s="31"/>
      <c r="HH160" s="31"/>
      <c r="HI160" s="31"/>
      <c r="HJ160" s="31"/>
      <c r="HK160" s="31"/>
      <c r="HL160" s="31"/>
      <c r="HM160" s="31"/>
      <c r="HN160" s="31"/>
      <c r="HO160" s="31"/>
      <c r="HP160" s="31"/>
      <c r="HQ160" s="31"/>
      <c r="HR160" s="31"/>
      <c r="HS160" s="31"/>
      <c r="HT160" s="31"/>
      <c r="HU160" s="31"/>
      <c r="HV160" s="31"/>
      <c r="HW160" s="31"/>
      <c r="HX160" s="31"/>
      <c r="HY160" s="31"/>
      <c r="HZ160" s="31"/>
      <c r="IA160" s="31"/>
      <c r="IB160" s="31"/>
      <c r="IC160" s="31"/>
      <c r="ID160" s="31"/>
      <c r="IE160" s="31"/>
      <c r="IF160" s="31"/>
      <c r="IG160" s="31"/>
      <c r="IH160" s="31"/>
      <c r="II160" s="31"/>
      <c r="IJ160" s="31"/>
      <c r="IK160" s="31"/>
      <c r="IL160" s="31"/>
      <c r="IM160" s="31"/>
      <c r="IN160" s="31"/>
      <c r="IO160" s="31"/>
      <c r="IP160" s="31"/>
      <c r="IQ160" s="31"/>
      <c r="IR160" s="31"/>
      <c r="IS160" s="31"/>
      <c r="IT160" s="31"/>
      <c r="IU160" s="31"/>
      <c r="IV160" s="31"/>
      <c r="IW160" s="31"/>
    </row>
    <row r="161" customFormat="false" ht="15" hidden="false" customHeight="false" outlineLevel="0" collapsed="false">
      <c r="A161" s="118" t="s">
        <v>216</v>
      </c>
      <c r="B161" s="119" t="s">
        <v>94</v>
      </c>
      <c r="C161" s="120" t="n">
        <v>6</v>
      </c>
      <c r="D161" s="120" t="n">
        <v>16.33</v>
      </c>
      <c r="E161" s="121" t="n">
        <v>3</v>
      </c>
      <c r="F161" s="121" t="n">
        <f aca="false">+C161*E161</f>
        <v>18</v>
      </c>
      <c r="G161" s="121" t="n">
        <f aca="false">F161*D161</f>
        <v>293.94</v>
      </c>
      <c r="H161" s="127" t="n">
        <f aca="false">+E161*-4</f>
        <v>-12</v>
      </c>
      <c r="I161" s="121"/>
      <c r="J161" s="121"/>
      <c r="K161" s="121"/>
      <c r="L161" s="121"/>
      <c r="M161" s="121"/>
      <c r="N161" s="121"/>
      <c r="O161" s="113" t="n">
        <f aca="false">SUM(G161:N161)</f>
        <v>281.94</v>
      </c>
      <c r="P161" s="114" t="n">
        <f aca="false">+(G161+H161)*$B$3+(K161+L161)*$B$4+(M161+N161)*$F$4+(I161+J161)*$B$5</f>
        <v>0</v>
      </c>
      <c r="Q161" s="122"/>
      <c r="R161" s="71"/>
      <c r="S161" s="116" t="n">
        <f aca="false">+R161+P161</f>
        <v>0</v>
      </c>
      <c r="T161" s="93"/>
    </row>
    <row r="162" customFormat="false" ht="15" hidden="false" customHeight="false" outlineLevel="0" collapsed="false">
      <c r="A162" s="118" t="s">
        <v>217</v>
      </c>
      <c r="B162" s="119" t="s">
        <v>94</v>
      </c>
      <c r="C162" s="120" t="n">
        <v>6</v>
      </c>
      <c r="D162" s="120" t="n">
        <v>16.33</v>
      </c>
      <c r="E162" s="121" t="n">
        <v>3</v>
      </c>
      <c r="F162" s="121" t="n">
        <f aca="false">+C162*E162</f>
        <v>18</v>
      </c>
      <c r="G162" s="121" t="n">
        <f aca="false">F162*D162</f>
        <v>293.94</v>
      </c>
      <c r="H162" s="127" t="n">
        <f aca="false">+E162*-4</f>
        <v>-12</v>
      </c>
      <c r="I162" s="121"/>
      <c r="J162" s="121"/>
      <c r="K162" s="121"/>
      <c r="L162" s="121"/>
      <c r="M162" s="121"/>
      <c r="N162" s="121"/>
      <c r="O162" s="113" t="n">
        <f aca="false">SUM(G162:N162)</f>
        <v>281.94</v>
      </c>
      <c r="P162" s="114" t="n">
        <f aca="false">+(G162+H162)*$B$3+(K162+L162)*$B$4+(M162+N162)*$F$4+(I162+J162)*$B$5</f>
        <v>0</v>
      </c>
      <c r="Q162" s="115"/>
      <c r="R162" s="71"/>
      <c r="S162" s="116" t="n">
        <f aca="false">+R162+P162</f>
        <v>0</v>
      </c>
      <c r="T162" s="92"/>
    </row>
    <row r="163" customFormat="false" ht="15" hidden="false" customHeight="false" outlineLevel="0" collapsed="false">
      <c r="A163" s="118" t="s">
        <v>218</v>
      </c>
      <c r="B163" s="119" t="s">
        <v>94</v>
      </c>
      <c r="C163" s="120" t="n">
        <v>6</v>
      </c>
      <c r="D163" s="120" t="n">
        <v>16.33</v>
      </c>
      <c r="E163" s="121" t="n">
        <v>3</v>
      </c>
      <c r="F163" s="121" t="n">
        <f aca="false">+C163*E163</f>
        <v>18</v>
      </c>
      <c r="G163" s="121" t="n">
        <f aca="false">F163*D163</f>
        <v>293.94</v>
      </c>
      <c r="H163" s="127" t="n">
        <f aca="false">+E163*-4</f>
        <v>-12</v>
      </c>
      <c r="I163" s="121"/>
      <c r="J163" s="121"/>
      <c r="K163" s="121"/>
      <c r="L163" s="121"/>
      <c r="M163" s="121"/>
      <c r="N163" s="121"/>
      <c r="O163" s="113" t="n">
        <f aca="false">SUM(G163:N163)</f>
        <v>281.94</v>
      </c>
      <c r="P163" s="114" t="n">
        <f aca="false">+(G163+H163)*$B$3+(K163+L163)*$B$4+(M163+N163)*$F$4+(I163+J163)*$B$5</f>
        <v>0</v>
      </c>
      <c r="Q163" s="122"/>
      <c r="R163" s="71"/>
      <c r="S163" s="116" t="n">
        <f aca="false">+R163+P163</f>
        <v>0</v>
      </c>
      <c r="T163" s="93"/>
    </row>
    <row r="164" customFormat="false" ht="15" hidden="false" customHeight="false" outlineLevel="0" collapsed="false">
      <c r="A164" s="118" t="s">
        <v>219</v>
      </c>
      <c r="B164" s="119" t="s">
        <v>94</v>
      </c>
      <c r="C164" s="120" t="n">
        <v>6</v>
      </c>
      <c r="D164" s="120" t="n">
        <v>16.33</v>
      </c>
      <c r="E164" s="121" t="n">
        <v>3</v>
      </c>
      <c r="F164" s="121" t="n">
        <f aca="false">+C164*E164</f>
        <v>18</v>
      </c>
      <c r="G164" s="121" t="n">
        <f aca="false">F164*D164</f>
        <v>293.94</v>
      </c>
      <c r="H164" s="127" t="n">
        <f aca="false">+E164*-4</f>
        <v>-12</v>
      </c>
      <c r="I164" s="121"/>
      <c r="J164" s="121"/>
      <c r="K164" s="121"/>
      <c r="L164" s="121"/>
      <c r="M164" s="121"/>
      <c r="N164" s="121"/>
      <c r="O164" s="113" t="n">
        <f aca="false">SUM(G164:N164)</f>
        <v>281.94</v>
      </c>
      <c r="P164" s="114" t="n">
        <f aca="false">+(G164+H164)*$B$3+(K164+L164)*$B$4+(M164+N164)*$F$4+(I164+J164)*$B$5</f>
        <v>0</v>
      </c>
      <c r="Q164" s="115"/>
      <c r="R164" s="71"/>
      <c r="S164" s="116" t="n">
        <f aca="false">+R164+P164</f>
        <v>0</v>
      </c>
      <c r="T164" s="92"/>
    </row>
    <row r="165" customFormat="false" ht="15" hidden="false" customHeight="false" outlineLevel="0" collapsed="false">
      <c r="A165" s="118" t="s">
        <v>220</v>
      </c>
      <c r="B165" s="119" t="s">
        <v>94</v>
      </c>
      <c r="C165" s="120" t="n">
        <v>6</v>
      </c>
      <c r="D165" s="120" t="n">
        <v>16.33</v>
      </c>
      <c r="E165" s="121" t="n">
        <v>3</v>
      </c>
      <c r="F165" s="121" t="n">
        <f aca="false">+C165*E165</f>
        <v>18</v>
      </c>
      <c r="G165" s="121" t="n">
        <f aca="false">F165*D165</f>
        <v>293.94</v>
      </c>
      <c r="H165" s="127" t="n">
        <f aca="false">+E165*-4</f>
        <v>-12</v>
      </c>
      <c r="I165" s="121"/>
      <c r="J165" s="121"/>
      <c r="K165" s="121"/>
      <c r="L165" s="121"/>
      <c r="M165" s="121"/>
      <c r="N165" s="121"/>
      <c r="O165" s="113" t="n">
        <f aca="false">SUM(G165:N165)</f>
        <v>281.94</v>
      </c>
      <c r="P165" s="114" t="n">
        <f aca="false">+(G165+H165)*$B$3+(K165+L165)*$B$4+(M165+N165)*$F$4+(I165+J165)*$B$5</f>
        <v>0</v>
      </c>
      <c r="Q165" s="115"/>
      <c r="R165" s="71"/>
      <c r="S165" s="116" t="n">
        <f aca="false">+R165+P165</f>
        <v>0</v>
      </c>
      <c r="T165" s="92"/>
    </row>
    <row r="166" s="1" customFormat="true" ht="15" hidden="false" customHeight="false" outlineLevel="0" collapsed="false">
      <c r="A166" s="118" t="s">
        <v>221</v>
      </c>
      <c r="B166" s="119" t="s">
        <v>94</v>
      </c>
      <c r="C166" s="120" t="n">
        <v>6</v>
      </c>
      <c r="D166" s="120" t="n">
        <v>16.33</v>
      </c>
      <c r="E166" s="121" t="n">
        <v>3</v>
      </c>
      <c r="F166" s="121" t="n">
        <f aca="false">+C166*E166</f>
        <v>18</v>
      </c>
      <c r="G166" s="121" t="n">
        <f aca="false">F166*D166</f>
        <v>293.94</v>
      </c>
      <c r="H166" s="127" t="n">
        <f aca="false">+E166*-4</f>
        <v>-12</v>
      </c>
      <c r="I166" s="121"/>
      <c r="J166" s="121"/>
      <c r="K166" s="121"/>
      <c r="L166" s="121"/>
      <c r="M166" s="121"/>
      <c r="N166" s="121"/>
      <c r="O166" s="113" t="n">
        <f aca="false">SUM(G166:N166)</f>
        <v>281.94</v>
      </c>
      <c r="P166" s="114" t="n">
        <f aca="false">+(G166+H166)*$B$3+(K166+L166)*$B$4+(M166+N166)*$F$4+(I166+J166)*$B$5</f>
        <v>0</v>
      </c>
      <c r="Q166" s="115"/>
      <c r="R166" s="71"/>
      <c r="S166" s="116" t="n">
        <f aca="false">+R166+P166</f>
        <v>0</v>
      </c>
      <c r="T166" s="92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  <c r="CC166" s="31"/>
      <c r="CD166" s="31"/>
      <c r="CE166" s="31"/>
      <c r="CF166" s="31"/>
      <c r="CG166" s="31"/>
      <c r="CH166" s="31"/>
      <c r="CI166" s="31"/>
      <c r="CJ166" s="31"/>
      <c r="CK166" s="31"/>
      <c r="CL166" s="31"/>
      <c r="CM166" s="31"/>
      <c r="CN166" s="31"/>
      <c r="CO166" s="31"/>
      <c r="CP166" s="31"/>
      <c r="CQ166" s="31"/>
      <c r="CR166" s="31"/>
      <c r="CS166" s="31"/>
      <c r="CT166" s="31"/>
      <c r="CU166" s="31"/>
      <c r="CV166" s="31"/>
      <c r="CW166" s="31"/>
      <c r="CX166" s="31"/>
      <c r="CY166" s="31"/>
      <c r="CZ166" s="31"/>
      <c r="DA166" s="31"/>
      <c r="DB166" s="31"/>
      <c r="DC166" s="31"/>
      <c r="DD166" s="31"/>
      <c r="DE166" s="31"/>
      <c r="DF166" s="31"/>
      <c r="DG166" s="31"/>
      <c r="DH166" s="31"/>
      <c r="DI166" s="31"/>
      <c r="DJ166" s="31"/>
      <c r="DK166" s="31"/>
      <c r="DL166" s="31"/>
      <c r="DM166" s="31"/>
      <c r="DN166" s="31"/>
      <c r="DO166" s="31"/>
      <c r="DP166" s="31"/>
      <c r="DQ166" s="31"/>
      <c r="DR166" s="31"/>
      <c r="DS166" s="31"/>
      <c r="DT166" s="31"/>
      <c r="DU166" s="31"/>
      <c r="DV166" s="31"/>
      <c r="DW166" s="31"/>
      <c r="DX166" s="31"/>
      <c r="DY166" s="31"/>
      <c r="DZ166" s="31"/>
      <c r="EA166" s="31"/>
      <c r="EB166" s="31"/>
      <c r="EC166" s="31"/>
      <c r="ED166" s="31"/>
      <c r="EE166" s="31"/>
      <c r="EF166" s="31"/>
      <c r="EG166" s="31"/>
      <c r="EH166" s="31"/>
      <c r="EI166" s="31"/>
      <c r="EJ166" s="31"/>
      <c r="EK166" s="31"/>
      <c r="EL166" s="31"/>
      <c r="EM166" s="31"/>
      <c r="EN166" s="31"/>
      <c r="EO166" s="31"/>
      <c r="EP166" s="31"/>
      <c r="EQ166" s="31"/>
      <c r="ER166" s="31"/>
      <c r="ES166" s="31"/>
      <c r="ET166" s="31"/>
      <c r="EU166" s="31"/>
      <c r="EV166" s="31"/>
      <c r="EW166" s="31"/>
      <c r="EX166" s="31"/>
      <c r="EY166" s="31"/>
      <c r="EZ166" s="31"/>
      <c r="FA166" s="31"/>
      <c r="FB166" s="31"/>
      <c r="FC166" s="31"/>
      <c r="FD166" s="31"/>
      <c r="FE166" s="31"/>
      <c r="FF166" s="31"/>
      <c r="FG166" s="31"/>
      <c r="FH166" s="31"/>
      <c r="FI166" s="31"/>
      <c r="FJ166" s="31"/>
      <c r="FK166" s="31"/>
      <c r="FL166" s="31"/>
      <c r="FM166" s="31"/>
      <c r="FN166" s="31"/>
      <c r="FO166" s="31"/>
      <c r="FP166" s="31"/>
      <c r="FQ166" s="31"/>
      <c r="FR166" s="31"/>
      <c r="FS166" s="31"/>
      <c r="FT166" s="31"/>
      <c r="FU166" s="31"/>
      <c r="FV166" s="31"/>
      <c r="FW166" s="31"/>
      <c r="FX166" s="31"/>
      <c r="FY166" s="31"/>
      <c r="FZ166" s="31"/>
      <c r="GA166" s="31"/>
      <c r="GB166" s="31"/>
      <c r="GC166" s="31"/>
      <c r="GD166" s="31"/>
      <c r="GE166" s="31"/>
      <c r="GF166" s="31"/>
      <c r="GG166" s="31"/>
      <c r="GH166" s="31"/>
      <c r="GI166" s="31"/>
      <c r="GJ166" s="31"/>
      <c r="GK166" s="31"/>
      <c r="GL166" s="31"/>
      <c r="GM166" s="31"/>
      <c r="GN166" s="31"/>
      <c r="GO166" s="31"/>
      <c r="GP166" s="31"/>
      <c r="GQ166" s="31"/>
      <c r="GR166" s="31"/>
      <c r="GS166" s="31"/>
      <c r="GT166" s="31"/>
      <c r="GU166" s="31"/>
      <c r="GV166" s="31"/>
      <c r="GW166" s="31"/>
      <c r="GX166" s="31"/>
      <c r="GY166" s="31"/>
      <c r="GZ166" s="31"/>
      <c r="HA166" s="31"/>
      <c r="HB166" s="31"/>
      <c r="HC166" s="31"/>
      <c r="HD166" s="31"/>
      <c r="HE166" s="31"/>
      <c r="HF166" s="31"/>
      <c r="HG166" s="31"/>
      <c r="HH166" s="31"/>
      <c r="HI166" s="31"/>
      <c r="HJ166" s="31"/>
      <c r="HK166" s="31"/>
      <c r="HL166" s="31"/>
      <c r="HM166" s="31"/>
      <c r="HN166" s="31"/>
      <c r="HO166" s="31"/>
      <c r="HP166" s="31"/>
      <c r="HQ166" s="31"/>
      <c r="HR166" s="31"/>
      <c r="HS166" s="31"/>
      <c r="HT166" s="31"/>
      <c r="HU166" s="31"/>
      <c r="HV166" s="31"/>
      <c r="HW166" s="31"/>
      <c r="HX166" s="31"/>
      <c r="HY166" s="31"/>
      <c r="HZ166" s="31"/>
      <c r="IA166" s="31"/>
      <c r="IB166" s="31"/>
      <c r="IC166" s="31"/>
      <c r="ID166" s="31"/>
      <c r="IE166" s="31"/>
      <c r="IF166" s="31"/>
      <c r="IG166" s="31"/>
      <c r="IH166" s="31"/>
      <c r="II166" s="31"/>
      <c r="IJ166" s="31"/>
      <c r="IK166" s="31"/>
      <c r="IL166" s="31"/>
      <c r="IM166" s="31"/>
      <c r="IN166" s="31"/>
      <c r="IO166" s="31"/>
      <c r="IP166" s="31"/>
      <c r="IQ166" s="31"/>
      <c r="IR166" s="31"/>
      <c r="IS166" s="31"/>
      <c r="IT166" s="31"/>
      <c r="IU166" s="31"/>
      <c r="IV166" s="31"/>
      <c r="IW166" s="31"/>
    </row>
    <row r="167" customFormat="false" ht="15" hidden="false" customHeight="false" outlineLevel="0" collapsed="false">
      <c r="A167" s="118" t="s">
        <v>222</v>
      </c>
      <c r="B167" s="119" t="s">
        <v>94</v>
      </c>
      <c r="C167" s="120" t="n">
        <v>6</v>
      </c>
      <c r="D167" s="120" t="n">
        <v>16.33</v>
      </c>
      <c r="E167" s="121" t="n">
        <v>3</v>
      </c>
      <c r="F167" s="121" t="n">
        <f aca="false">+C167*E167</f>
        <v>18</v>
      </c>
      <c r="G167" s="121" t="n">
        <f aca="false">F167*D167</f>
        <v>293.94</v>
      </c>
      <c r="H167" s="127" t="n">
        <f aca="false">+E167*-4</f>
        <v>-12</v>
      </c>
      <c r="I167" s="121"/>
      <c r="J167" s="121"/>
      <c r="K167" s="121"/>
      <c r="L167" s="121"/>
      <c r="M167" s="121"/>
      <c r="N167" s="121"/>
      <c r="O167" s="113" t="n">
        <f aca="false">SUM(G167:N167)</f>
        <v>281.94</v>
      </c>
      <c r="P167" s="114" t="n">
        <f aca="false">+(G167+H167)*$B$3+(K167+L167)*$B$4+(M167+N167)*$F$4+(I167+J167)*$B$5</f>
        <v>0</v>
      </c>
      <c r="Q167" s="115"/>
      <c r="R167" s="71"/>
      <c r="S167" s="116" t="n">
        <f aca="false">+R167+P167</f>
        <v>0</v>
      </c>
      <c r="T167" s="92"/>
    </row>
    <row r="168" customFormat="false" ht="15" hidden="false" customHeight="false" outlineLevel="0" collapsed="false">
      <c r="A168" s="118" t="s">
        <v>223</v>
      </c>
      <c r="B168" s="119" t="s">
        <v>94</v>
      </c>
      <c r="C168" s="120" t="n">
        <v>6</v>
      </c>
      <c r="D168" s="120" t="n">
        <v>16.33</v>
      </c>
      <c r="E168" s="121" t="n">
        <v>3</v>
      </c>
      <c r="F168" s="121" t="n">
        <f aca="false">+C168*E168</f>
        <v>18</v>
      </c>
      <c r="G168" s="121" t="n">
        <f aca="false">F168*D168</f>
        <v>293.94</v>
      </c>
      <c r="H168" s="127" t="n">
        <f aca="false">+E168*-4</f>
        <v>-12</v>
      </c>
      <c r="I168" s="121"/>
      <c r="J168" s="121"/>
      <c r="K168" s="121"/>
      <c r="L168" s="121"/>
      <c r="M168" s="121"/>
      <c r="N168" s="121"/>
      <c r="O168" s="113" t="n">
        <f aca="false">SUM(G168:N168)</f>
        <v>281.94</v>
      </c>
      <c r="P168" s="114" t="n">
        <f aca="false">+(G168+H168)*$B$3+(K168+L168)*$B$4+(M168+N168)*$F$4+(I168+J168)*$B$5</f>
        <v>0</v>
      </c>
      <c r="Q168" s="115"/>
      <c r="R168" s="71"/>
      <c r="S168" s="116" t="n">
        <f aca="false">+R168+P168</f>
        <v>0</v>
      </c>
      <c r="T168" s="92"/>
    </row>
    <row r="169" customFormat="false" ht="15" hidden="false" customHeight="false" outlineLevel="0" collapsed="false">
      <c r="A169" s="149" t="s">
        <v>224</v>
      </c>
      <c r="B169" s="150"/>
      <c r="C169" s="150"/>
      <c r="D169" s="150"/>
      <c r="E169" s="121" t="n">
        <v>0</v>
      </c>
      <c r="F169" s="121"/>
      <c r="G169" s="121" t="n">
        <v>25</v>
      </c>
      <c r="H169" s="121"/>
      <c r="I169" s="121"/>
      <c r="J169" s="121"/>
      <c r="K169" s="121"/>
      <c r="L169" s="121"/>
      <c r="M169" s="121"/>
      <c r="N169" s="142"/>
      <c r="O169" s="113" t="n">
        <f aca="false">SUM(G169:N169)</f>
        <v>25</v>
      </c>
      <c r="P169" s="114" t="n">
        <f aca="false">+(G169+H169)*$B$3+(K169+L169)*$B$4+(M169+N169)*$F$4+(I169+J169)*$B$5</f>
        <v>0</v>
      </c>
      <c r="Q169" s="115"/>
      <c r="R169" s="71"/>
      <c r="S169" s="116" t="n">
        <f aca="false">+R169+P169</f>
        <v>0</v>
      </c>
      <c r="T169" s="92"/>
    </row>
    <row r="170" customFormat="false" ht="15" hidden="false" customHeight="true" outlineLevel="0" collapsed="false">
      <c r="A170" s="92"/>
      <c r="B170" s="117"/>
      <c r="C170" s="150"/>
      <c r="D170" s="150"/>
      <c r="E170" s="121"/>
      <c r="F170" s="121"/>
      <c r="G170" s="121"/>
      <c r="H170" s="143"/>
      <c r="I170" s="143"/>
      <c r="J170" s="143"/>
      <c r="K170" s="143"/>
      <c r="L170" s="121"/>
      <c r="M170" s="143"/>
      <c r="N170" s="143"/>
      <c r="O170" s="113" t="n">
        <f aca="false">SUM(G170:N170)</f>
        <v>0</v>
      </c>
      <c r="P170" s="114" t="n">
        <f aca="false">+(G170+H170)*$B$3+(K170+L170)*$B$4+(M170+N170)*$F$4+(I170+J170)*$B$5</f>
        <v>0</v>
      </c>
      <c r="Q170" s="125" t="s">
        <v>225</v>
      </c>
      <c r="R170" s="71"/>
      <c r="S170" s="131"/>
      <c r="T170" s="93" t="n">
        <f aca="false">SUM(S138:S169)</f>
        <v>0</v>
      </c>
    </row>
    <row r="171" customFormat="false" ht="15" hidden="false" customHeight="false" outlineLevel="0" collapsed="false">
      <c r="A171" s="118" t="s">
        <v>226</v>
      </c>
      <c r="B171" s="119" t="s">
        <v>82</v>
      </c>
      <c r="C171" s="120" t="n">
        <v>5</v>
      </c>
      <c r="D171" s="120" t="n">
        <v>17.33</v>
      </c>
      <c r="E171" s="121" t="n">
        <v>7.6</v>
      </c>
      <c r="F171" s="121" t="n">
        <f aca="false">+C171*E171</f>
        <v>38</v>
      </c>
      <c r="G171" s="121" t="n">
        <f aca="false">F171*D171</f>
        <v>658.54</v>
      </c>
      <c r="H171" s="127" t="n">
        <f aca="false">+E171*-4</f>
        <v>-30.4</v>
      </c>
      <c r="I171" s="151"/>
      <c r="J171" s="151"/>
      <c r="K171" s="124"/>
      <c r="L171" s="124"/>
      <c r="M171" s="124"/>
      <c r="N171" s="121"/>
      <c r="O171" s="113" t="n">
        <f aca="false">SUM(G171:N171)</f>
        <v>628.14</v>
      </c>
      <c r="P171" s="114" t="n">
        <f aca="false">+(G171+H171)*$B$3+(K171+L171)*$B$4+(M171+N171)*$F$4+(I171+J171)*$B$5</f>
        <v>0</v>
      </c>
      <c r="Q171" s="115" t="n">
        <v>48.8239423076923</v>
      </c>
      <c r="R171" s="114" t="n">
        <f aca="false">+Q171*$F$3</f>
        <v>0</v>
      </c>
      <c r="S171" s="116" t="n">
        <f aca="false">+R171+P171</f>
        <v>0</v>
      </c>
      <c r="T171" s="92"/>
    </row>
    <row r="172" customFormat="false" ht="15" hidden="false" customHeight="false" outlineLevel="0" collapsed="false">
      <c r="A172" s="118" t="s">
        <v>226</v>
      </c>
      <c r="B172" s="119" t="s">
        <v>227</v>
      </c>
      <c r="C172" s="120" t="n">
        <v>1</v>
      </c>
      <c r="D172" s="144" t="n">
        <v>7.329</v>
      </c>
      <c r="E172" s="121" t="n">
        <v>3</v>
      </c>
      <c r="F172" s="121" t="n">
        <f aca="false">+C172*E172</f>
        <v>3</v>
      </c>
      <c r="G172" s="121" t="n">
        <f aca="false">F172*D172</f>
        <v>21.987</v>
      </c>
      <c r="H172" s="121"/>
      <c r="I172" s="151"/>
      <c r="J172" s="151"/>
      <c r="K172" s="124"/>
      <c r="L172" s="124"/>
      <c r="M172" s="124"/>
      <c r="N172" s="121"/>
      <c r="O172" s="113" t="n">
        <f aca="false">SUM(G172:N172)</f>
        <v>21.987</v>
      </c>
      <c r="P172" s="114" t="n">
        <f aca="false">+(G172+H172)*$B$3+(K172+L172)*$B$4+(M172+N172)*$F$4+(I172+J172)*$B$5</f>
        <v>0</v>
      </c>
      <c r="Q172" s="115"/>
      <c r="R172" s="71"/>
      <c r="S172" s="116" t="n">
        <f aca="false">+R172+P172</f>
        <v>0</v>
      </c>
      <c r="T172" s="92"/>
    </row>
    <row r="173" s="1" customFormat="true" ht="15" hidden="false" customHeight="false" outlineLevel="0" collapsed="false">
      <c r="A173" s="118" t="s">
        <v>228</v>
      </c>
      <c r="B173" s="119" t="s">
        <v>82</v>
      </c>
      <c r="C173" s="120" t="n">
        <v>5</v>
      </c>
      <c r="D173" s="120" t="n">
        <v>17.33</v>
      </c>
      <c r="E173" s="121" t="n">
        <v>6</v>
      </c>
      <c r="F173" s="121" t="n">
        <f aca="false">+C173*E173</f>
        <v>30</v>
      </c>
      <c r="G173" s="121" t="n">
        <f aca="false">F173*D173</f>
        <v>519.9</v>
      </c>
      <c r="H173" s="127" t="n">
        <f aca="false">+E173*-4</f>
        <v>-24</v>
      </c>
      <c r="I173" s="151"/>
      <c r="J173" s="151"/>
      <c r="K173" s="124"/>
      <c r="L173" s="124"/>
      <c r="M173" s="124"/>
      <c r="N173" s="121"/>
      <c r="O173" s="113" t="n">
        <f aca="false">SUM(G173:N173)</f>
        <v>495.9</v>
      </c>
      <c r="P173" s="114" t="n">
        <f aca="false">+(G173+H173)*$B$3+(K173+L173)*$B$4+(M173+N173)*$F$4+(I173+J173)*$B$5</f>
        <v>0</v>
      </c>
      <c r="Q173" s="115" t="n">
        <v>49.9903846153846</v>
      </c>
      <c r="R173" s="114" t="n">
        <f aca="false">+Q173*$F$3</f>
        <v>0</v>
      </c>
      <c r="S173" s="116" t="n">
        <f aca="false">+R173+P173</f>
        <v>0</v>
      </c>
      <c r="T173" s="92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  <c r="CC173" s="31"/>
      <c r="CD173" s="31"/>
      <c r="CE173" s="31"/>
      <c r="CF173" s="31"/>
      <c r="CG173" s="31"/>
      <c r="CH173" s="31"/>
      <c r="CI173" s="31"/>
      <c r="CJ173" s="31"/>
      <c r="CK173" s="31"/>
      <c r="CL173" s="31"/>
      <c r="CM173" s="31"/>
      <c r="CN173" s="31"/>
      <c r="CO173" s="31"/>
      <c r="CP173" s="31"/>
      <c r="CQ173" s="31"/>
      <c r="CR173" s="31"/>
      <c r="CS173" s="31"/>
      <c r="CT173" s="31"/>
      <c r="CU173" s="31"/>
      <c r="CV173" s="31"/>
      <c r="CW173" s="31"/>
      <c r="CX173" s="31"/>
      <c r="CY173" s="31"/>
      <c r="CZ173" s="31"/>
      <c r="DA173" s="31"/>
      <c r="DB173" s="31"/>
      <c r="DC173" s="31"/>
      <c r="DD173" s="31"/>
      <c r="DE173" s="31"/>
      <c r="DF173" s="31"/>
      <c r="DG173" s="31"/>
      <c r="DH173" s="31"/>
      <c r="DI173" s="31"/>
      <c r="DJ173" s="31"/>
      <c r="DK173" s="31"/>
      <c r="DL173" s="31"/>
      <c r="DM173" s="31"/>
      <c r="DN173" s="31"/>
      <c r="DO173" s="31"/>
      <c r="DP173" s="31"/>
      <c r="DQ173" s="31"/>
      <c r="DR173" s="31"/>
      <c r="DS173" s="31"/>
      <c r="DT173" s="31"/>
      <c r="DU173" s="31"/>
      <c r="DV173" s="31"/>
      <c r="DW173" s="31"/>
      <c r="DX173" s="31"/>
      <c r="DY173" s="31"/>
      <c r="DZ173" s="31"/>
      <c r="EA173" s="31"/>
      <c r="EB173" s="31"/>
      <c r="EC173" s="31"/>
      <c r="ED173" s="31"/>
      <c r="EE173" s="31"/>
      <c r="EF173" s="31"/>
      <c r="EG173" s="31"/>
      <c r="EH173" s="31"/>
      <c r="EI173" s="31"/>
      <c r="EJ173" s="31"/>
      <c r="EK173" s="31"/>
      <c r="EL173" s="31"/>
      <c r="EM173" s="31"/>
      <c r="EN173" s="31"/>
      <c r="EO173" s="31"/>
      <c r="EP173" s="31"/>
      <c r="EQ173" s="31"/>
      <c r="ER173" s="31"/>
      <c r="ES173" s="31"/>
      <c r="ET173" s="31"/>
      <c r="EU173" s="31"/>
      <c r="EV173" s="31"/>
      <c r="EW173" s="31"/>
      <c r="EX173" s="31"/>
      <c r="EY173" s="31"/>
      <c r="EZ173" s="31"/>
      <c r="FA173" s="31"/>
      <c r="FB173" s="31"/>
      <c r="FC173" s="31"/>
      <c r="FD173" s="31"/>
      <c r="FE173" s="31"/>
      <c r="FF173" s="31"/>
      <c r="FG173" s="31"/>
      <c r="FH173" s="31"/>
      <c r="FI173" s="31"/>
      <c r="FJ173" s="31"/>
      <c r="FK173" s="31"/>
      <c r="FL173" s="31"/>
      <c r="FM173" s="31"/>
      <c r="FN173" s="31"/>
      <c r="FO173" s="31"/>
      <c r="FP173" s="31"/>
      <c r="FQ173" s="31"/>
      <c r="FR173" s="31"/>
      <c r="FS173" s="31"/>
      <c r="FT173" s="31"/>
      <c r="FU173" s="31"/>
      <c r="FV173" s="31"/>
      <c r="FW173" s="31"/>
      <c r="FX173" s="31"/>
      <c r="FY173" s="31"/>
      <c r="FZ173" s="31"/>
      <c r="GA173" s="31"/>
      <c r="GB173" s="31"/>
      <c r="GC173" s="31"/>
      <c r="GD173" s="31"/>
      <c r="GE173" s="31"/>
      <c r="GF173" s="31"/>
      <c r="GG173" s="31"/>
      <c r="GH173" s="31"/>
      <c r="GI173" s="31"/>
      <c r="GJ173" s="31"/>
      <c r="GK173" s="31"/>
      <c r="GL173" s="31"/>
      <c r="GM173" s="31"/>
      <c r="GN173" s="31"/>
      <c r="GO173" s="31"/>
      <c r="GP173" s="31"/>
      <c r="GQ173" s="31"/>
      <c r="GR173" s="31"/>
      <c r="GS173" s="31"/>
      <c r="GT173" s="31"/>
      <c r="GU173" s="31"/>
      <c r="GV173" s="31"/>
      <c r="GW173" s="31"/>
      <c r="GX173" s="31"/>
      <c r="GY173" s="31"/>
      <c r="GZ173" s="31"/>
      <c r="HA173" s="31"/>
      <c r="HB173" s="31"/>
      <c r="HC173" s="31"/>
      <c r="HD173" s="31"/>
      <c r="HE173" s="31"/>
      <c r="HF173" s="31"/>
      <c r="HG173" s="31"/>
      <c r="HH173" s="31"/>
      <c r="HI173" s="31"/>
      <c r="HJ173" s="31"/>
      <c r="HK173" s="31"/>
      <c r="HL173" s="31"/>
      <c r="HM173" s="31"/>
      <c r="HN173" s="31"/>
      <c r="HO173" s="31"/>
      <c r="HP173" s="31"/>
      <c r="HQ173" s="31"/>
      <c r="HR173" s="31"/>
      <c r="HS173" s="31"/>
      <c r="HT173" s="31"/>
      <c r="HU173" s="31"/>
      <c r="HV173" s="31"/>
      <c r="HW173" s="31"/>
      <c r="HX173" s="31"/>
      <c r="HY173" s="31"/>
      <c r="HZ173" s="31"/>
      <c r="IA173" s="31"/>
      <c r="IB173" s="31"/>
      <c r="IC173" s="31"/>
      <c r="ID173" s="31"/>
      <c r="IE173" s="31"/>
      <c r="IF173" s="31"/>
      <c r="IG173" s="31"/>
      <c r="IH173" s="31"/>
      <c r="II173" s="31"/>
      <c r="IJ173" s="31"/>
      <c r="IK173" s="31"/>
      <c r="IL173" s="31"/>
      <c r="IM173" s="31"/>
      <c r="IN173" s="31"/>
      <c r="IO173" s="31"/>
      <c r="IP173" s="31"/>
      <c r="IQ173" s="31"/>
      <c r="IR173" s="31"/>
      <c r="IS173" s="31"/>
      <c r="IT173" s="31"/>
      <c r="IU173" s="31"/>
      <c r="IV173" s="31"/>
      <c r="IW173" s="31"/>
    </row>
    <row r="174" customFormat="false" ht="15" hidden="false" customHeight="false" outlineLevel="0" collapsed="false">
      <c r="A174" s="118" t="s">
        <v>229</v>
      </c>
      <c r="B174" s="119" t="s">
        <v>82</v>
      </c>
      <c r="C174" s="120" t="n">
        <v>5</v>
      </c>
      <c r="D174" s="120" t="n">
        <v>17.33</v>
      </c>
      <c r="E174" s="121" t="n">
        <v>1</v>
      </c>
      <c r="F174" s="121" t="n">
        <f aca="false">+C174*E174</f>
        <v>5</v>
      </c>
      <c r="G174" s="121" t="n">
        <f aca="false">F174*D174</f>
        <v>86.65</v>
      </c>
      <c r="H174" s="127" t="n">
        <f aca="false">+E174*-4</f>
        <v>-4</v>
      </c>
      <c r="I174" s="151"/>
      <c r="J174" s="151"/>
      <c r="K174" s="124"/>
      <c r="L174" s="124"/>
      <c r="M174" s="124"/>
      <c r="N174" s="121"/>
      <c r="O174" s="113" t="n">
        <f aca="false">SUM(G174:N174)</f>
        <v>82.65</v>
      </c>
      <c r="P174" s="114" t="n">
        <f aca="false">+(G174+H174)*$B$3+(K174+L174)*$B$4+(M174+N174)*$F$4+(I174+J174)*$B$5</f>
        <v>0</v>
      </c>
      <c r="Q174" s="115" t="n">
        <v>18.3298076923077</v>
      </c>
      <c r="R174" s="114" t="n">
        <f aca="false">+Q174*$F$3</f>
        <v>0</v>
      </c>
      <c r="S174" s="116" t="n">
        <f aca="false">+R174+P174</f>
        <v>0</v>
      </c>
      <c r="T174" s="92"/>
      <c r="U174" s="117"/>
      <c r="V174" s="117"/>
      <c r="W174" s="117"/>
      <c r="X174" s="117"/>
      <c r="Y174" s="117"/>
      <c r="Z174" s="117"/>
      <c r="AA174" s="117"/>
      <c r="AB174" s="117"/>
      <c r="AC174" s="117"/>
      <c r="AD174" s="117"/>
      <c r="AE174" s="117"/>
      <c r="AF174" s="117"/>
      <c r="AG174" s="117"/>
      <c r="AH174" s="117"/>
      <c r="AI174" s="117"/>
      <c r="AJ174" s="117"/>
      <c r="AK174" s="117"/>
      <c r="AL174" s="117"/>
      <c r="AM174" s="117"/>
      <c r="AN174" s="117"/>
      <c r="AO174" s="117"/>
      <c r="AP174" s="117"/>
      <c r="AQ174" s="117"/>
      <c r="AR174" s="117"/>
      <c r="AS174" s="117"/>
      <c r="AT174" s="117"/>
      <c r="AU174" s="117"/>
      <c r="AV174" s="117"/>
      <c r="AW174" s="117"/>
      <c r="AX174" s="117"/>
      <c r="AY174" s="117"/>
      <c r="AZ174" s="117"/>
      <c r="BA174" s="117"/>
      <c r="BB174" s="117"/>
      <c r="BC174" s="117"/>
      <c r="BD174" s="117"/>
      <c r="BE174" s="117"/>
      <c r="BF174" s="117"/>
      <c r="BG174" s="117"/>
      <c r="BH174" s="117"/>
      <c r="BI174" s="117"/>
      <c r="BJ174" s="117"/>
      <c r="BK174" s="117"/>
      <c r="BL174" s="117"/>
      <c r="BM174" s="117"/>
      <c r="BN174" s="117"/>
      <c r="BO174" s="117"/>
      <c r="BP174" s="117"/>
      <c r="BQ174" s="117"/>
      <c r="BR174" s="117"/>
      <c r="BS174" s="117"/>
      <c r="BT174" s="117"/>
      <c r="BU174" s="117"/>
      <c r="BV174" s="117"/>
      <c r="BW174" s="117"/>
      <c r="BX174" s="117"/>
      <c r="BY174" s="117"/>
      <c r="BZ174" s="117"/>
      <c r="CA174" s="117"/>
      <c r="CB174" s="117"/>
      <c r="CC174" s="117"/>
      <c r="CD174" s="117"/>
      <c r="CE174" s="117"/>
      <c r="CF174" s="117"/>
      <c r="CG174" s="117"/>
      <c r="CH174" s="117"/>
      <c r="CI174" s="117"/>
      <c r="CJ174" s="117"/>
      <c r="CK174" s="117"/>
      <c r="CL174" s="117"/>
      <c r="CM174" s="117"/>
      <c r="CN174" s="117"/>
      <c r="CO174" s="117"/>
      <c r="CP174" s="117"/>
      <c r="CQ174" s="117"/>
      <c r="CR174" s="117"/>
      <c r="CS174" s="117"/>
      <c r="CT174" s="117"/>
      <c r="CU174" s="117"/>
      <c r="CV174" s="117"/>
      <c r="CW174" s="117"/>
      <c r="CX174" s="117"/>
      <c r="CY174" s="117"/>
      <c r="CZ174" s="117"/>
      <c r="DA174" s="117"/>
      <c r="DB174" s="117"/>
      <c r="DC174" s="117"/>
      <c r="DD174" s="117"/>
      <c r="DE174" s="117"/>
      <c r="DF174" s="117"/>
      <c r="DG174" s="117"/>
      <c r="DH174" s="117"/>
      <c r="DI174" s="117"/>
      <c r="DJ174" s="117"/>
      <c r="DK174" s="117"/>
      <c r="DL174" s="117"/>
      <c r="DM174" s="117"/>
      <c r="DN174" s="117"/>
      <c r="DO174" s="117"/>
      <c r="DP174" s="117"/>
      <c r="DQ174" s="117"/>
      <c r="DR174" s="117"/>
      <c r="DS174" s="117"/>
      <c r="DT174" s="117"/>
      <c r="DU174" s="117"/>
      <c r="DV174" s="117"/>
      <c r="DW174" s="117"/>
      <c r="DX174" s="117"/>
      <c r="DY174" s="117"/>
      <c r="DZ174" s="117"/>
      <c r="EA174" s="117"/>
      <c r="EB174" s="117"/>
      <c r="EC174" s="117"/>
      <c r="ED174" s="117"/>
      <c r="EE174" s="117"/>
      <c r="EF174" s="117"/>
      <c r="EG174" s="117"/>
      <c r="EH174" s="117"/>
      <c r="EI174" s="117"/>
      <c r="EJ174" s="117"/>
      <c r="EK174" s="117"/>
      <c r="EL174" s="117"/>
      <c r="EM174" s="117"/>
      <c r="EN174" s="117"/>
      <c r="EO174" s="117"/>
      <c r="EP174" s="117"/>
      <c r="EQ174" s="117"/>
      <c r="ER174" s="117"/>
      <c r="ES174" s="117"/>
      <c r="ET174" s="117"/>
      <c r="EU174" s="117"/>
      <c r="EV174" s="117"/>
      <c r="EW174" s="117"/>
      <c r="EX174" s="117"/>
      <c r="EY174" s="117"/>
      <c r="EZ174" s="117"/>
      <c r="FA174" s="117"/>
      <c r="FB174" s="117"/>
      <c r="FC174" s="117"/>
      <c r="FD174" s="117"/>
      <c r="FE174" s="117"/>
      <c r="FF174" s="117"/>
      <c r="FG174" s="117"/>
      <c r="FH174" s="117"/>
      <c r="FI174" s="117"/>
      <c r="FJ174" s="117"/>
      <c r="FK174" s="117"/>
      <c r="FL174" s="117"/>
      <c r="FM174" s="117"/>
      <c r="FN174" s="117"/>
      <c r="FO174" s="117"/>
      <c r="FP174" s="117"/>
      <c r="FQ174" s="117"/>
      <c r="FR174" s="117"/>
      <c r="FS174" s="117"/>
      <c r="FT174" s="117"/>
      <c r="FU174" s="117"/>
      <c r="FV174" s="117"/>
      <c r="FW174" s="117"/>
      <c r="FX174" s="117"/>
      <c r="FY174" s="117"/>
      <c r="FZ174" s="117"/>
      <c r="GA174" s="117"/>
      <c r="GB174" s="117"/>
      <c r="GC174" s="117"/>
      <c r="GD174" s="117"/>
      <c r="GE174" s="117"/>
      <c r="GF174" s="117"/>
      <c r="GG174" s="117"/>
      <c r="GH174" s="117"/>
      <c r="GI174" s="117"/>
      <c r="GJ174" s="117"/>
      <c r="GK174" s="117"/>
      <c r="GL174" s="117"/>
      <c r="GM174" s="117"/>
      <c r="GN174" s="117"/>
      <c r="GO174" s="117"/>
      <c r="GP174" s="117"/>
      <c r="GQ174" s="117"/>
      <c r="GR174" s="117"/>
      <c r="GS174" s="117"/>
      <c r="GT174" s="117"/>
      <c r="GU174" s="117"/>
      <c r="GV174" s="117"/>
      <c r="GW174" s="117"/>
      <c r="GX174" s="117"/>
      <c r="GY174" s="117"/>
      <c r="GZ174" s="117"/>
      <c r="HA174" s="117"/>
      <c r="HB174" s="117"/>
      <c r="HC174" s="117"/>
      <c r="HD174" s="117"/>
      <c r="HE174" s="117"/>
      <c r="HF174" s="117"/>
      <c r="HG174" s="117"/>
      <c r="HH174" s="117"/>
      <c r="HI174" s="117"/>
      <c r="HJ174" s="117"/>
      <c r="HK174" s="117"/>
      <c r="HL174" s="117"/>
      <c r="HM174" s="117"/>
      <c r="HN174" s="117"/>
      <c r="HO174" s="117"/>
      <c r="HP174" s="117"/>
      <c r="HQ174" s="117"/>
      <c r="HR174" s="117"/>
      <c r="HS174" s="117"/>
      <c r="HT174" s="117"/>
      <c r="HU174" s="117"/>
      <c r="HV174" s="117"/>
      <c r="HW174" s="117"/>
      <c r="HX174" s="117"/>
      <c r="HY174" s="117"/>
      <c r="HZ174" s="117"/>
      <c r="IA174" s="117"/>
      <c r="IB174" s="117"/>
      <c r="IC174" s="117"/>
      <c r="ID174" s="117"/>
      <c r="IE174" s="117"/>
      <c r="IF174" s="117"/>
      <c r="IG174" s="117"/>
      <c r="IH174" s="117"/>
      <c r="II174" s="117"/>
      <c r="IJ174" s="117"/>
      <c r="IK174" s="117"/>
      <c r="IL174" s="117"/>
      <c r="IM174" s="117"/>
      <c r="IN174" s="117"/>
      <c r="IO174" s="117"/>
      <c r="IP174" s="117"/>
      <c r="IQ174" s="117"/>
      <c r="IR174" s="117"/>
      <c r="IS174" s="117"/>
      <c r="IT174" s="117"/>
      <c r="IU174" s="117"/>
      <c r="IV174" s="117"/>
      <c r="IW174" s="117"/>
    </row>
    <row r="175" customFormat="false" ht="15" hidden="false" customHeight="false" outlineLevel="0" collapsed="false">
      <c r="A175" s="118" t="s">
        <v>229</v>
      </c>
      <c r="B175" s="119" t="s">
        <v>230</v>
      </c>
      <c r="C175" s="120" t="n">
        <v>3</v>
      </c>
      <c r="D175" s="120" t="n">
        <v>17.33</v>
      </c>
      <c r="E175" s="121" t="n">
        <v>1</v>
      </c>
      <c r="F175" s="121" t="n">
        <f aca="false">+C175*E175</f>
        <v>3</v>
      </c>
      <c r="G175" s="121" t="n">
        <f aca="false">F175*D175</f>
        <v>51.99</v>
      </c>
      <c r="H175" s="124"/>
      <c r="I175" s="124"/>
      <c r="J175" s="124"/>
      <c r="K175" s="124"/>
      <c r="L175" s="124"/>
      <c r="M175" s="124"/>
      <c r="N175" s="124"/>
      <c r="O175" s="113" t="n">
        <f aca="false">SUM(G175:N175)</f>
        <v>51.99</v>
      </c>
      <c r="P175" s="114" t="n">
        <f aca="false">+(G175+H175)*$B$3+(K175+L175)*$B$4+(M175+N175)*$F$4+(I175+J175)*$B$5</f>
        <v>0</v>
      </c>
      <c r="Q175" s="115"/>
      <c r="R175" s="71"/>
      <c r="S175" s="116" t="n">
        <f aca="false">+R175+P175</f>
        <v>0</v>
      </c>
      <c r="T175" s="92"/>
      <c r="U175" s="117"/>
      <c r="V175" s="117"/>
      <c r="W175" s="117"/>
      <c r="X175" s="117"/>
      <c r="Y175" s="117"/>
      <c r="Z175" s="117"/>
      <c r="AA175" s="117"/>
      <c r="AB175" s="117"/>
      <c r="AC175" s="117"/>
      <c r="AD175" s="117"/>
      <c r="AE175" s="117"/>
      <c r="AF175" s="117"/>
      <c r="AG175" s="117"/>
      <c r="AH175" s="117"/>
      <c r="AI175" s="117"/>
      <c r="AJ175" s="117"/>
      <c r="AK175" s="117"/>
      <c r="AL175" s="117"/>
      <c r="AM175" s="117"/>
      <c r="AN175" s="117"/>
      <c r="AO175" s="117"/>
      <c r="AP175" s="117"/>
      <c r="AQ175" s="117"/>
      <c r="AR175" s="117"/>
      <c r="AS175" s="117"/>
      <c r="AT175" s="117"/>
      <c r="AU175" s="117"/>
      <c r="AV175" s="117"/>
      <c r="AW175" s="117"/>
      <c r="AX175" s="117"/>
      <c r="AY175" s="117"/>
      <c r="AZ175" s="117"/>
      <c r="BA175" s="117"/>
      <c r="BB175" s="117"/>
      <c r="BC175" s="117"/>
      <c r="BD175" s="117"/>
      <c r="BE175" s="117"/>
      <c r="BF175" s="117"/>
      <c r="BG175" s="117"/>
      <c r="BH175" s="117"/>
      <c r="BI175" s="117"/>
      <c r="BJ175" s="117"/>
      <c r="BK175" s="117"/>
      <c r="BL175" s="117"/>
      <c r="BM175" s="117"/>
      <c r="BN175" s="117"/>
      <c r="BO175" s="117"/>
      <c r="BP175" s="117"/>
      <c r="BQ175" s="117"/>
      <c r="BR175" s="117"/>
      <c r="BS175" s="117"/>
      <c r="BT175" s="117"/>
      <c r="BU175" s="117"/>
      <c r="BV175" s="117"/>
      <c r="BW175" s="117"/>
      <c r="BX175" s="117"/>
      <c r="BY175" s="117"/>
      <c r="BZ175" s="117"/>
      <c r="CA175" s="117"/>
      <c r="CB175" s="117"/>
      <c r="CC175" s="117"/>
      <c r="CD175" s="117"/>
      <c r="CE175" s="117"/>
      <c r="CF175" s="117"/>
      <c r="CG175" s="117"/>
      <c r="CH175" s="117"/>
      <c r="CI175" s="117"/>
      <c r="CJ175" s="117"/>
      <c r="CK175" s="117"/>
      <c r="CL175" s="117"/>
      <c r="CM175" s="117"/>
      <c r="CN175" s="117"/>
      <c r="CO175" s="117"/>
      <c r="CP175" s="117"/>
      <c r="CQ175" s="117"/>
      <c r="CR175" s="117"/>
      <c r="CS175" s="117"/>
      <c r="CT175" s="117"/>
      <c r="CU175" s="117"/>
      <c r="CV175" s="117"/>
      <c r="CW175" s="117"/>
      <c r="CX175" s="117"/>
      <c r="CY175" s="117"/>
      <c r="CZ175" s="117"/>
      <c r="DA175" s="117"/>
      <c r="DB175" s="117"/>
      <c r="DC175" s="117"/>
      <c r="DD175" s="117"/>
      <c r="DE175" s="117"/>
      <c r="DF175" s="117"/>
      <c r="DG175" s="117"/>
      <c r="DH175" s="117"/>
      <c r="DI175" s="117"/>
      <c r="DJ175" s="117"/>
      <c r="DK175" s="117"/>
      <c r="DL175" s="117"/>
      <c r="DM175" s="117"/>
      <c r="DN175" s="117"/>
      <c r="DO175" s="117"/>
      <c r="DP175" s="117"/>
      <c r="DQ175" s="117"/>
      <c r="DR175" s="117"/>
      <c r="DS175" s="117"/>
      <c r="DT175" s="117"/>
      <c r="DU175" s="117"/>
      <c r="DV175" s="117"/>
      <c r="DW175" s="117"/>
      <c r="DX175" s="117"/>
      <c r="DY175" s="117"/>
      <c r="DZ175" s="117"/>
      <c r="EA175" s="117"/>
      <c r="EB175" s="117"/>
      <c r="EC175" s="117"/>
      <c r="ED175" s="117"/>
      <c r="EE175" s="117"/>
      <c r="EF175" s="117"/>
      <c r="EG175" s="117"/>
      <c r="EH175" s="117"/>
      <c r="EI175" s="117"/>
      <c r="EJ175" s="117"/>
      <c r="EK175" s="117"/>
      <c r="EL175" s="117"/>
      <c r="EM175" s="117"/>
      <c r="EN175" s="117"/>
      <c r="EO175" s="117"/>
      <c r="EP175" s="117"/>
      <c r="EQ175" s="117"/>
      <c r="ER175" s="117"/>
      <c r="ES175" s="117"/>
      <c r="ET175" s="117"/>
      <c r="EU175" s="117"/>
      <c r="EV175" s="117"/>
      <c r="EW175" s="117"/>
      <c r="EX175" s="117"/>
      <c r="EY175" s="117"/>
      <c r="EZ175" s="117"/>
      <c r="FA175" s="117"/>
      <c r="FB175" s="117"/>
      <c r="FC175" s="117"/>
      <c r="FD175" s="117"/>
      <c r="FE175" s="117"/>
      <c r="FF175" s="117"/>
      <c r="FG175" s="117"/>
      <c r="FH175" s="117"/>
      <c r="FI175" s="117"/>
      <c r="FJ175" s="117"/>
      <c r="FK175" s="117"/>
      <c r="FL175" s="117"/>
      <c r="FM175" s="117"/>
      <c r="FN175" s="117"/>
      <c r="FO175" s="117"/>
      <c r="FP175" s="117"/>
      <c r="FQ175" s="117"/>
      <c r="FR175" s="117"/>
      <c r="FS175" s="117"/>
      <c r="FT175" s="117"/>
      <c r="FU175" s="117"/>
      <c r="FV175" s="117"/>
      <c r="FW175" s="117"/>
      <c r="FX175" s="117"/>
      <c r="FY175" s="117"/>
      <c r="FZ175" s="117"/>
      <c r="GA175" s="117"/>
      <c r="GB175" s="117"/>
      <c r="GC175" s="117"/>
      <c r="GD175" s="117"/>
      <c r="GE175" s="117"/>
      <c r="GF175" s="117"/>
      <c r="GG175" s="117"/>
      <c r="GH175" s="117"/>
      <c r="GI175" s="117"/>
      <c r="GJ175" s="117"/>
      <c r="GK175" s="117"/>
      <c r="GL175" s="117"/>
      <c r="GM175" s="117"/>
      <c r="GN175" s="117"/>
      <c r="GO175" s="117"/>
      <c r="GP175" s="117"/>
      <c r="GQ175" s="117"/>
      <c r="GR175" s="117"/>
      <c r="GS175" s="117"/>
      <c r="GT175" s="117"/>
      <c r="GU175" s="117"/>
      <c r="GV175" s="117"/>
      <c r="GW175" s="117"/>
      <c r="GX175" s="117"/>
      <c r="GY175" s="117"/>
      <c r="GZ175" s="117"/>
      <c r="HA175" s="117"/>
      <c r="HB175" s="117"/>
      <c r="HC175" s="117"/>
      <c r="HD175" s="117"/>
      <c r="HE175" s="117"/>
      <c r="HF175" s="117"/>
      <c r="HG175" s="117"/>
      <c r="HH175" s="117"/>
      <c r="HI175" s="117"/>
      <c r="HJ175" s="117"/>
      <c r="HK175" s="117"/>
      <c r="HL175" s="117"/>
      <c r="HM175" s="117"/>
      <c r="HN175" s="117"/>
      <c r="HO175" s="117"/>
      <c r="HP175" s="117"/>
      <c r="HQ175" s="117"/>
      <c r="HR175" s="117"/>
      <c r="HS175" s="117"/>
      <c r="HT175" s="117"/>
      <c r="HU175" s="117"/>
      <c r="HV175" s="117"/>
      <c r="HW175" s="117"/>
      <c r="HX175" s="117"/>
      <c r="HY175" s="117"/>
      <c r="HZ175" s="117"/>
      <c r="IA175" s="117"/>
      <c r="IB175" s="117"/>
      <c r="IC175" s="117"/>
      <c r="ID175" s="117"/>
      <c r="IE175" s="117"/>
      <c r="IF175" s="117"/>
      <c r="IG175" s="117"/>
      <c r="IH175" s="117"/>
      <c r="II175" s="117"/>
      <c r="IJ175" s="117"/>
      <c r="IK175" s="117"/>
      <c r="IL175" s="117"/>
      <c r="IM175" s="117"/>
      <c r="IN175" s="117"/>
      <c r="IO175" s="117"/>
      <c r="IP175" s="117"/>
      <c r="IQ175" s="117"/>
      <c r="IR175" s="117"/>
      <c r="IS175" s="117"/>
      <c r="IT175" s="117"/>
      <c r="IU175" s="117"/>
      <c r="IV175" s="117"/>
      <c r="IW175" s="117"/>
    </row>
    <row r="176" customFormat="false" ht="15" hidden="false" customHeight="false" outlineLevel="0" collapsed="false">
      <c r="A176" s="118" t="s">
        <v>231</v>
      </c>
      <c r="B176" s="119" t="s">
        <v>232</v>
      </c>
      <c r="C176" s="120" t="n">
        <v>2</v>
      </c>
      <c r="D176" s="120" t="n">
        <v>17.33</v>
      </c>
      <c r="E176" s="121" t="n">
        <v>1</v>
      </c>
      <c r="F176" s="121" t="n">
        <f aca="false">+C176*E176</f>
        <v>2</v>
      </c>
      <c r="G176" s="121" t="n">
        <f aca="false">F176*D176</f>
        <v>34.66</v>
      </c>
      <c r="H176" s="124"/>
      <c r="I176" s="124"/>
      <c r="J176" s="124"/>
      <c r="K176" s="124"/>
      <c r="L176" s="124"/>
      <c r="M176" s="124"/>
      <c r="N176" s="124"/>
      <c r="O176" s="113" t="n">
        <f aca="false">SUM(G176:N176)</f>
        <v>34.66</v>
      </c>
      <c r="P176" s="114" t="n">
        <f aca="false">+(G176+H176)*$B$3+(K176+L176)*$B$4+(M176+N176)*$F$4+(I176+J176)*$B$5</f>
        <v>0</v>
      </c>
      <c r="Q176" s="115" t="n">
        <v>3.99923076923077</v>
      </c>
      <c r="R176" s="114" t="n">
        <f aca="false">+Q176*$F$3</f>
        <v>0</v>
      </c>
      <c r="S176" s="116" t="n">
        <f aca="false">+R176+P176</f>
        <v>0</v>
      </c>
      <c r="T176" s="92"/>
      <c r="U176" s="117"/>
      <c r="V176" s="117"/>
      <c r="W176" s="117"/>
      <c r="X176" s="117"/>
      <c r="Y176" s="117"/>
      <c r="Z176" s="117"/>
      <c r="AA176" s="117"/>
      <c r="AB176" s="117"/>
      <c r="AC176" s="117"/>
      <c r="AD176" s="117"/>
      <c r="AE176" s="117"/>
      <c r="AF176" s="117"/>
      <c r="AG176" s="117"/>
      <c r="AH176" s="117"/>
      <c r="AI176" s="117"/>
      <c r="AJ176" s="117"/>
      <c r="AK176" s="117"/>
      <c r="AL176" s="117"/>
      <c r="AM176" s="117"/>
      <c r="AN176" s="117"/>
      <c r="AO176" s="117"/>
      <c r="AP176" s="117"/>
      <c r="AQ176" s="117"/>
      <c r="AR176" s="117"/>
      <c r="AS176" s="117"/>
      <c r="AT176" s="117"/>
      <c r="AU176" s="117"/>
      <c r="AV176" s="117"/>
      <c r="AW176" s="117"/>
      <c r="AX176" s="117"/>
      <c r="AY176" s="117"/>
      <c r="AZ176" s="117"/>
      <c r="BA176" s="117"/>
      <c r="BB176" s="117"/>
      <c r="BC176" s="117"/>
      <c r="BD176" s="117"/>
      <c r="BE176" s="117"/>
      <c r="BF176" s="117"/>
      <c r="BG176" s="117"/>
      <c r="BH176" s="117"/>
      <c r="BI176" s="117"/>
      <c r="BJ176" s="117"/>
      <c r="BK176" s="117"/>
      <c r="BL176" s="117"/>
      <c r="BM176" s="117"/>
      <c r="BN176" s="117"/>
      <c r="BO176" s="117"/>
      <c r="BP176" s="117"/>
      <c r="BQ176" s="117"/>
      <c r="BR176" s="117"/>
      <c r="BS176" s="117"/>
      <c r="BT176" s="117"/>
      <c r="BU176" s="117"/>
      <c r="BV176" s="117"/>
      <c r="BW176" s="117"/>
      <c r="BX176" s="117"/>
      <c r="BY176" s="117"/>
      <c r="BZ176" s="117"/>
      <c r="CA176" s="117"/>
      <c r="CB176" s="117"/>
      <c r="CC176" s="117"/>
      <c r="CD176" s="117"/>
      <c r="CE176" s="117"/>
      <c r="CF176" s="117"/>
      <c r="CG176" s="117"/>
      <c r="CH176" s="117"/>
      <c r="CI176" s="117"/>
      <c r="CJ176" s="117"/>
      <c r="CK176" s="117"/>
      <c r="CL176" s="117"/>
      <c r="CM176" s="117"/>
      <c r="CN176" s="117"/>
      <c r="CO176" s="117"/>
      <c r="CP176" s="117"/>
      <c r="CQ176" s="117"/>
      <c r="CR176" s="117"/>
      <c r="CS176" s="117"/>
      <c r="CT176" s="117"/>
      <c r="CU176" s="117"/>
      <c r="CV176" s="117"/>
      <c r="CW176" s="117"/>
      <c r="CX176" s="117"/>
      <c r="CY176" s="117"/>
      <c r="CZ176" s="117"/>
      <c r="DA176" s="117"/>
      <c r="DB176" s="117"/>
      <c r="DC176" s="117"/>
      <c r="DD176" s="117"/>
      <c r="DE176" s="117"/>
      <c r="DF176" s="117"/>
      <c r="DG176" s="117"/>
      <c r="DH176" s="117"/>
      <c r="DI176" s="117"/>
      <c r="DJ176" s="117"/>
      <c r="DK176" s="117"/>
      <c r="DL176" s="117"/>
      <c r="DM176" s="117"/>
      <c r="DN176" s="117"/>
      <c r="DO176" s="117"/>
      <c r="DP176" s="117"/>
      <c r="DQ176" s="117"/>
      <c r="DR176" s="117"/>
      <c r="DS176" s="117"/>
      <c r="DT176" s="117"/>
      <c r="DU176" s="117"/>
      <c r="DV176" s="117"/>
      <c r="DW176" s="117"/>
      <c r="DX176" s="117"/>
      <c r="DY176" s="117"/>
      <c r="DZ176" s="117"/>
      <c r="EA176" s="117"/>
      <c r="EB176" s="117"/>
      <c r="EC176" s="117"/>
      <c r="ED176" s="117"/>
      <c r="EE176" s="117"/>
      <c r="EF176" s="117"/>
      <c r="EG176" s="117"/>
      <c r="EH176" s="117"/>
      <c r="EI176" s="117"/>
      <c r="EJ176" s="117"/>
      <c r="EK176" s="117"/>
      <c r="EL176" s="117"/>
      <c r="EM176" s="117"/>
      <c r="EN176" s="117"/>
      <c r="EO176" s="117"/>
      <c r="EP176" s="117"/>
      <c r="EQ176" s="117"/>
      <c r="ER176" s="117"/>
      <c r="ES176" s="117"/>
      <c r="ET176" s="117"/>
      <c r="EU176" s="117"/>
      <c r="EV176" s="117"/>
      <c r="EW176" s="117"/>
      <c r="EX176" s="117"/>
      <c r="EY176" s="117"/>
      <c r="EZ176" s="117"/>
      <c r="FA176" s="117"/>
      <c r="FB176" s="117"/>
      <c r="FC176" s="117"/>
      <c r="FD176" s="117"/>
      <c r="FE176" s="117"/>
      <c r="FF176" s="117"/>
      <c r="FG176" s="117"/>
      <c r="FH176" s="117"/>
      <c r="FI176" s="117"/>
      <c r="FJ176" s="117"/>
      <c r="FK176" s="117"/>
      <c r="FL176" s="117"/>
      <c r="FM176" s="117"/>
      <c r="FN176" s="117"/>
      <c r="FO176" s="117"/>
      <c r="FP176" s="117"/>
      <c r="FQ176" s="117"/>
      <c r="FR176" s="117"/>
      <c r="FS176" s="117"/>
      <c r="FT176" s="117"/>
      <c r="FU176" s="117"/>
      <c r="FV176" s="117"/>
      <c r="FW176" s="117"/>
      <c r="FX176" s="117"/>
      <c r="FY176" s="117"/>
      <c r="FZ176" s="117"/>
      <c r="GA176" s="117"/>
      <c r="GB176" s="117"/>
      <c r="GC176" s="117"/>
      <c r="GD176" s="117"/>
      <c r="GE176" s="117"/>
      <c r="GF176" s="117"/>
      <c r="GG176" s="117"/>
      <c r="GH176" s="117"/>
      <c r="GI176" s="117"/>
      <c r="GJ176" s="117"/>
      <c r="GK176" s="117"/>
      <c r="GL176" s="117"/>
      <c r="GM176" s="117"/>
      <c r="GN176" s="117"/>
      <c r="GO176" s="117"/>
      <c r="GP176" s="117"/>
      <c r="GQ176" s="117"/>
      <c r="GR176" s="117"/>
      <c r="GS176" s="117"/>
      <c r="GT176" s="117"/>
      <c r="GU176" s="117"/>
      <c r="GV176" s="117"/>
      <c r="GW176" s="117"/>
      <c r="GX176" s="117"/>
      <c r="GY176" s="117"/>
      <c r="GZ176" s="117"/>
      <c r="HA176" s="117"/>
      <c r="HB176" s="117"/>
      <c r="HC176" s="117"/>
      <c r="HD176" s="117"/>
      <c r="HE176" s="117"/>
      <c r="HF176" s="117"/>
      <c r="HG176" s="117"/>
      <c r="HH176" s="117"/>
      <c r="HI176" s="117"/>
      <c r="HJ176" s="117"/>
      <c r="HK176" s="117"/>
      <c r="HL176" s="117"/>
      <c r="HM176" s="117"/>
      <c r="HN176" s="117"/>
      <c r="HO176" s="117"/>
      <c r="HP176" s="117"/>
      <c r="HQ176" s="117"/>
      <c r="HR176" s="117"/>
      <c r="HS176" s="117"/>
      <c r="HT176" s="117"/>
      <c r="HU176" s="117"/>
      <c r="HV176" s="117"/>
      <c r="HW176" s="117"/>
      <c r="HX176" s="117"/>
      <c r="HY176" s="117"/>
      <c r="HZ176" s="117"/>
      <c r="IA176" s="117"/>
      <c r="IB176" s="117"/>
      <c r="IC176" s="117"/>
      <c r="ID176" s="117"/>
      <c r="IE176" s="117"/>
      <c r="IF176" s="117"/>
      <c r="IG176" s="117"/>
      <c r="IH176" s="117"/>
      <c r="II176" s="117"/>
      <c r="IJ176" s="117"/>
      <c r="IK176" s="117"/>
      <c r="IL176" s="117"/>
      <c r="IM176" s="117"/>
      <c r="IN176" s="117"/>
      <c r="IO176" s="117"/>
      <c r="IP176" s="117"/>
      <c r="IQ176" s="117"/>
      <c r="IR176" s="117"/>
      <c r="IS176" s="117"/>
      <c r="IT176" s="117"/>
      <c r="IU176" s="117"/>
      <c r="IV176" s="117"/>
      <c r="IW176" s="117"/>
    </row>
    <row r="177" customFormat="false" ht="15" hidden="false" customHeight="false" outlineLevel="0" collapsed="false">
      <c r="A177" s="118" t="s">
        <v>233</v>
      </c>
      <c r="B177" s="119" t="s">
        <v>82</v>
      </c>
      <c r="C177" s="120" t="n">
        <v>5</v>
      </c>
      <c r="D177" s="120" t="n">
        <v>15.89</v>
      </c>
      <c r="E177" s="121" t="n">
        <v>1</v>
      </c>
      <c r="F177" s="121" t="n">
        <f aca="false">+C177*E177</f>
        <v>5</v>
      </c>
      <c r="G177" s="121" t="n">
        <f aca="false">F177*D177</f>
        <v>79.45</v>
      </c>
      <c r="H177" s="127" t="n">
        <f aca="false">+E177*-4</f>
        <v>-4</v>
      </c>
      <c r="I177" s="151"/>
      <c r="J177" s="151"/>
      <c r="K177" s="124"/>
      <c r="L177" s="124"/>
      <c r="M177" s="124"/>
      <c r="N177" s="121"/>
      <c r="O177" s="113" t="n">
        <f aca="false">SUM(G177:N177)</f>
        <v>75.45</v>
      </c>
      <c r="P177" s="114" t="n">
        <f aca="false">+(G177+H177)*$B$3+(K177+L177)*$B$4+(M177+N177)*$F$4+(I177+J177)*$B$5</f>
        <v>0</v>
      </c>
      <c r="Q177" s="129" t="n">
        <v>2.66666666666667</v>
      </c>
      <c r="R177" s="114" t="n">
        <f aca="false">+Q177*$F$3</f>
        <v>0</v>
      </c>
      <c r="S177" s="116" t="n">
        <f aca="false">+R177+P177</f>
        <v>0</v>
      </c>
      <c r="T177" s="92"/>
    </row>
    <row r="178" customFormat="false" ht="15" hidden="false" customHeight="false" outlineLevel="0" collapsed="false">
      <c r="A178" s="118" t="s">
        <v>234</v>
      </c>
      <c r="B178" s="119" t="s">
        <v>82</v>
      </c>
      <c r="C178" s="120" t="n">
        <v>5</v>
      </c>
      <c r="D178" s="120" t="n">
        <v>17.33</v>
      </c>
      <c r="E178" s="121" t="n">
        <v>2</v>
      </c>
      <c r="F178" s="121" t="n">
        <f aca="false">+C178*E178</f>
        <v>10</v>
      </c>
      <c r="G178" s="121" t="n">
        <f aca="false">F178*D178</f>
        <v>173.3</v>
      </c>
      <c r="H178" s="127" t="n">
        <f aca="false">+E178*-4</f>
        <v>-8</v>
      </c>
      <c r="I178" s="151"/>
      <c r="J178" s="151"/>
      <c r="K178" s="124"/>
      <c r="L178" s="124"/>
      <c r="M178" s="124"/>
      <c r="N178" s="121"/>
      <c r="O178" s="113" t="n">
        <f aca="false">SUM(G178:N178)</f>
        <v>165.3</v>
      </c>
      <c r="P178" s="114" t="n">
        <f aca="false">+(G178+H178)*$B$3+(K178+L178)*$B$4+(M178+N178)*$F$4+(I178+J178)*$B$5</f>
        <v>0</v>
      </c>
      <c r="Q178" s="129" t="n">
        <v>4.99903846153846</v>
      </c>
      <c r="R178" s="114" t="n">
        <f aca="false">+Q178*$F$3</f>
        <v>0</v>
      </c>
      <c r="S178" s="116" t="n">
        <f aca="false">+R178+P178</f>
        <v>0</v>
      </c>
      <c r="T178" s="92"/>
    </row>
    <row r="179" customFormat="false" ht="15" hidden="false" customHeight="false" outlineLevel="0" collapsed="false">
      <c r="A179" s="118" t="s">
        <v>235</v>
      </c>
      <c r="B179" s="119" t="s">
        <v>82</v>
      </c>
      <c r="C179" s="120" t="n">
        <v>5</v>
      </c>
      <c r="D179" s="120" t="n">
        <v>17.33</v>
      </c>
      <c r="E179" s="121" t="n">
        <v>6</v>
      </c>
      <c r="F179" s="121" t="n">
        <f aca="false">+C179*E179</f>
        <v>30</v>
      </c>
      <c r="G179" s="121" t="n">
        <f aca="false">F179*D179</f>
        <v>519.9</v>
      </c>
      <c r="H179" s="127" t="n">
        <f aca="false">+E179*-4</f>
        <v>-24</v>
      </c>
      <c r="I179" s="151"/>
      <c r="J179" s="151"/>
      <c r="K179" s="124"/>
      <c r="L179" s="124"/>
      <c r="M179" s="124"/>
      <c r="N179" s="121"/>
      <c r="O179" s="113" t="n">
        <f aca="false">SUM(G179:N179)</f>
        <v>495.9</v>
      </c>
      <c r="P179" s="114" t="n">
        <f aca="false">+(G179+H179)*$B$3+(K179+L179)*$B$4+(M179+N179)*$F$4+(I179+J179)*$B$5</f>
        <v>0</v>
      </c>
      <c r="Q179" s="115" t="n">
        <v>3.99923076923077</v>
      </c>
      <c r="R179" s="114" t="n">
        <f aca="false">+Q179*$F$3</f>
        <v>0</v>
      </c>
      <c r="S179" s="116" t="n">
        <f aca="false">+R179+P179</f>
        <v>0</v>
      </c>
      <c r="T179" s="92"/>
    </row>
    <row r="180" s="1" customFormat="true" ht="15" hidden="false" customHeight="false" outlineLevel="0" collapsed="false">
      <c r="A180" s="118" t="s">
        <v>236</v>
      </c>
      <c r="B180" s="119" t="s">
        <v>82</v>
      </c>
      <c r="C180" s="120" t="n">
        <v>5</v>
      </c>
      <c r="D180" s="120" t="n">
        <v>17.33</v>
      </c>
      <c r="E180" s="121" t="n">
        <v>8</v>
      </c>
      <c r="F180" s="121" t="n">
        <f aca="false">+C180*E180</f>
        <v>40</v>
      </c>
      <c r="G180" s="121" t="n">
        <f aca="false">F180*D180</f>
        <v>693.2</v>
      </c>
      <c r="H180" s="127" t="n">
        <f aca="false">+E180*-4</f>
        <v>-32</v>
      </c>
      <c r="I180" s="151"/>
      <c r="J180" s="151"/>
      <c r="K180" s="124"/>
      <c r="L180" s="124"/>
      <c r="M180" s="124"/>
      <c r="N180" s="121"/>
      <c r="O180" s="113" t="n">
        <f aca="false">SUM(G180:N180)</f>
        <v>661.2</v>
      </c>
      <c r="P180" s="114" t="n">
        <f aca="false">+(G180+H180)*$B$3+(K180+L180)*$B$4+(M180+N180)*$F$4+(I180+J180)*$B$5</f>
        <v>0</v>
      </c>
      <c r="Q180" s="129" t="n">
        <v>64.9875</v>
      </c>
      <c r="R180" s="114" t="n">
        <f aca="false">+Q180*$F$3</f>
        <v>0</v>
      </c>
      <c r="S180" s="116" t="n">
        <f aca="false">+R180+P180</f>
        <v>0</v>
      </c>
      <c r="T180" s="92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  <c r="BT180" s="31"/>
      <c r="BU180" s="31"/>
      <c r="BV180" s="31"/>
      <c r="BW180" s="31"/>
      <c r="BX180" s="31"/>
      <c r="BY180" s="31"/>
      <c r="BZ180" s="31"/>
      <c r="CA180" s="31"/>
      <c r="CB180" s="31"/>
      <c r="CC180" s="31"/>
      <c r="CD180" s="31"/>
      <c r="CE180" s="31"/>
      <c r="CF180" s="31"/>
      <c r="CG180" s="31"/>
      <c r="CH180" s="31"/>
      <c r="CI180" s="31"/>
      <c r="CJ180" s="31"/>
      <c r="CK180" s="31"/>
      <c r="CL180" s="31"/>
      <c r="CM180" s="31"/>
      <c r="CN180" s="31"/>
      <c r="CO180" s="31"/>
      <c r="CP180" s="31"/>
      <c r="CQ180" s="31"/>
      <c r="CR180" s="31"/>
      <c r="CS180" s="31"/>
      <c r="CT180" s="31"/>
      <c r="CU180" s="31"/>
      <c r="CV180" s="31"/>
      <c r="CW180" s="31"/>
      <c r="CX180" s="31"/>
      <c r="CY180" s="31"/>
      <c r="CZ180" s="31"/>
      <c r="DA180" s="31"/>
      <c r="DB180" s="31"/>
      <c r="DC180" s="31"/>
      <c r="DD180" s="31"/>
      <c r="DE180" s="31"/>
      <c r="DF180" s="31"/>
      <c r="DG180" s="31"/>
      <c r="DH180" s="31"/>
      <c r="DI180" s="31"/>
      <c r="DJ180" s="31"/>
      <c r="DK180" s="31"/>
      <c r="DL180" s="31"/>
      <c r="DM180" s="31"/>
      <c r="DN180" s="31"/>
      <c r="DO180" s="31"/>
      <c r="DP180" s="31"/>
      <c r="DQ180" s="31"/>
      <c r="DR180" s="31"/>
      <c r="DS180" s="31"/>
      <c r="DT180" s="31"/>
      <c r="DU180" s="31"/>
      <c r="DV180" s="31"/>
      <c r="DW180" s="31"/>
      <c r="DX180" s="31"/>
      <c r="DY180" s="31"/>
      <c r="DZ180" s="31"/>
      <c r="EA180" s="31"/>
      <c r="EB180" s="31"/>
      <c r="EC180" s="31"/>
      <c r="ED180" s="31"/>
      <c r="EE180" s="31"/>
      <c r="EF180" s="31"/>
      <c r="EG180" s="31"/>
      <c r="EH180" s="31"/>
      <c r="EI180" s="31"/>
      <c r="EJ180" s="31"/>
      <c r="EK180" s="31"/>
      <c r="EL180" s="31"/>
      <c r="EM180" s="31"/>
      <c r="EN180" s="31"/>
      <c r="EO180" s="31"/>
      <c r="EP180" s="31"/>
      <c r="EQ180" s="31"/>
      <c r="ER180" s="31"/>
      <c r="ES180" s="31"/>
      <c r="ET180" s="31"/>
      <c r="EU180" s="31"/>
      <c r="EV180" s="31"/>
      <c r="EW180" s="31"/>
      <c r="EX180" s="31"/>
      <c r="EY180" s="31"/>
      <c r="EZ180" s="31"/>
      <c r="FA180" s="31"/>
      <c r="FB180" s="31"/>
      <c r="FC180" s="31"/>
      <c r="FD180" s="31"/>
      <c r="FE180" s="31"/>
      <c r="FF180" s="31"/>
      <c r="FG180" s="31"/>
      <c r="FH180" s="31"/>
      <c r="FI180" s="31"/>
      <c r="FJ180" s="31"/>
      <c r="FK180" s="31"/>
      <c r="FL180" s="31"/>
      <c r="FM180" s="31"/>
      <c r="FN180" s="31"/>
      <c r="FO180" s="31"/>
      <c r="FP180" s="31"/>
      <c r="FQ180" s="31"/>
      <c r="FR180" s="31"/>
      <c r="FS180" s="31"/>
      <c r="FT180" s="31"/>
      <c r="FU180" s="31"/>
      <c r="FV180" s="31"/>
      <c r="FW180" s="31"/>
      <c r="FX180" s="31"/>
      <c r="FY180" s="31"/>
      <c r="FZ180" s="31"/>
      <c r="GA180" s="31"/>
      <c r="GB180" s="31"/>
      <c r="GC180" s="31"/>
      <c r="GD180" s="31"/>
      <c r="GE180" s="31"/>
      <c r="GF180" s="31"/>
      <c r="GG180" s="31"/>
      <c r="GH180" s="31"/>
      <c r="GI180" s="31"/>
      <c r="GJ180" s="31"/>
      <c r="GK180" s="31"/>
      <c r="GL180" s="31"/>
      <c r="GM180" s="31"/>
      <c r="GN180" s="31"/>
      <c r="GO180" s="31"/>
      <c r="GP180" s="31"/>
      <c r="GQ180" s="31"/>
      <c r="GR180" s="31"/>
      <c r="GS180" s="31"/>
      <c r="GT180" s="31"/>
      <c r="GU180" s="31"/>
      <c r="GV180" s="31"/>
      <c r="GW180" s="31"/>
      <c r="GX180" s="31"/>
      <c r="GY180" s="31"/>
      <c r="GZ180" s="31"/>
      <c r="HA180" s="31"/>
      <c r="HB180" s="31"/>
      <c r="HC180" s="31"/>
      <c r="HD180" s="31"/>
      <c r="HE180" s="31"/>
      <c r="HF180" s="31"/>
      <c r="HG180" s="31"/>
      <c r="HH180" s="31"/>
      <c r="HI180" s="31"/>
      <c r="HJ180" s="31"/>
      <c r="HK180" s="31"/>
      <c r="HL180" s="31"/>
      <c r="HM180" s="31"/>
      <c r="HN180" s="31"/>
      <c r="HO180" s="31"/>
      <c r="HP180" s="31"/>
      <c r="HQ180" s="31"/>
      <c r="HR180" s="31"/>
      <c r="HS180" s="31"/>
      <c r="HT180" s="31"/>
      <c r="HU180" s="31"/>
      <c r="HV180" s="31"/>
      <c r="HW180" s="31"/>
      <c r="HX180" s="31"/>
      <c r="HY180" s="31"/>
      <c r="HZ180" s="31"/>
      <c r="IA180" s="31"/>
      <c r="IB180" s="31"/>
      <c r="IC180" s="31"/>
      <c r="ID180" s="31"/>
      <c r="IE180" s="31"/>
      <c r="IF180" s="31"/>
      <c r="IG180" s="31"/>
      <c r="IH180" s="31"/>
      <c r="II180" s="31"/>
      <c r="IJ180" s="31"/>
      <c r="IK180" s="31"/>
      <c r="IL180" s="31"/>
      <c r="IM180" s="31"/>
      <c r="IN180" s="31"/>
      <c r="IO180" s="31"/>
      <c r="IP180" s="31"/>
      <c r="IQ180" s="31"/>
      <c r="IR180" s="31"/>
      <c r="IS180" s="31"/>
      <c r="IT180" s="31"/>
      <c r="IU180" s="31"/>
      <c r="IV180" s="31"/>
      <c r="IW180" s="31"/>
    </row>
    <row r="181" customFormat="false" ht="15" hidden="false" customHeight="false" outlineLevel="0" collapsed="false">
      <c r="A181" s="149" t="s">
        <v>237</v>
      </c>
      <c r="B181" s="150"/>
      <c r="C181" s="120"/>
      <c r="D181" s="120"/>
      <c r="E181" s="121"/>
      <c r="F181" s="121"/>
      <c r="G181" s="121" t="n">
        <v>850</v>
      </c>
      <c r="H181" s="121"/>
      <c r="I181" s="121"/>
      <c r="J181" s="121"/>
      <c r="K181" s="142"/>
      <c r="L181" s="124"/>
      <c r="M181" s="142"/>
      <c r="N181" s="142"/>
      <c r="O181" s="113" t="n">
        <f aca="false">SUM(G181:N181)</f>
        <v>850</v>
      </c>
      <c r="P181" s="114" t="n">
        <f aca="false">+(G181+H181)*$B$3+(K181+L181)*$B$4+(M181+N181)*$F$4+(I181+J181)*$B$5</f>
        <v>0</v>
      </c>
      <c r="Q181" s="115"/>
      <c r="R181" s="71"/>
      <c r="S181" s="116" t="n">
        <f aca="false">+R181+P181</f>
        <v>0</v>
      </c>
      <c r="T181" s="92"/>
    </row>
    <row r="182" s="1" customFormat="true" ht="15" hidden="false" customHeight="true" outlineLevel="0" collapsed="false">
      <c r="A182" s="152"/>
      <c r="B182" s="68"/>
      <c r="C182" s="121"/>
      <c r="D182" s="121"/>
      <c r="E182" s="121"/>
      <c r="F182" s="121"/>
      <c r="G182" s="69"/>
      <c r="H182" s="130"/>
      <c r="I182" s="130"/>
      <c r="J182" s="130"/>
      <c r="K182" s="130"/>
      <c r="L182" s="142"/>
      <c r="M182" s="130"/>
      <c r="N182" s="130"/>
      <c r="O182" s="113" t="n">
        <f aca="false">SUM(G182:N182)</f>
        <v>0</v>
      </c>
      <c r="P182" s="114" t="n">
        <f aca="false">+(G182+H182)*$B$3+(K182+L182)*$B$4+(M182+N182)*$F$4+(I182+J182)*$B$5</f>
        <v>0</v>
      </c>
      <c r="Q182" s="125" t="s">
        <v>238</v>
      </c>
      <c r="R182" s="71"/>
      <c r="S182" s="131"/>
      <c r="T182" s="93" t="n">
        <f aca="false">SUM(S171:S181)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  <c r="BZ182" s="31"/>
      <c r="CA182" s="31"/>
      <c r="CB182" s="31"/>
      <c r="CC182" s="31"/>
      <c r="CD182" s="31"/>
      <c r="CE182" s="31"/>
      <c r="CF182" s="31"/>
      <c r="CG182" s="31"/>
      <c r="CH182" s="31"/>
      <c r="CI182" s="31"/>
      <c r="CJ182" s="31"/>
      <c r="CK182" s="31"/>
      <c r="CL182" s="31"/>
      <c r="CM182" s="31"/>
      <c r="CN182" s="31"/>
      <c r="CO182" s="31"/>
      <c r="CP182" s="31"/>
      <c r="CQ182" s="31"/>
      <c r="CR182" s="31"/>
      <c r="CS182" s="31"/>
      <c r="CT182" s="31"/>
      <c r="CU182" s="31"/>
      <c r="CV182" s="31"/>
      <c r="CW182" s="31"/>
      <c r="CX182" s="31"/>
      <c r="CY182" s="31"/>
      <c r="CZ182" s="31"/>
      <c r="DA182" s="31"/>
      <c r="DB182" s="31"/>
      <c r="DC182" s="31"/>
      <c r="DD182" s="31"/>
      <c r="DE182" s="31"/>
      <c r="DF182" s="31"/>
      <c r="DG182" s="31"/>
      <c r="DH182" s="31"/>
      <c r="DI182" s="31"/>
      <c r="DJ182" s="31"/>
      <c r="DK182" s="31"/>
      <c r="DL182" s="31"/>
      <c r="DM182" s="31"/>
      <c r="DN182" s="31"/>
      <c r="DO182" s="31"/>
      <c r="DP182" s="31"/>
      <c r="DQ182" s="31"/>
      <c r="DR182" s="31"/>
      <c r="DS182" s="31"/>
      <c r="DT182" s="31"/>
      <c r="DU182" s="31"/>
      <c r="DV182" s="31"/>
      <c r="DW182" s="31"/>
      <c r="DX182" s="31"/>
      <c r="DY182" s="31"/>
      <c r="DZ182" s="31"/>
      <c r="EA182" s="31"/>
      <c r="EB182" s="31"/>
      <c r="EC182" s="31"/>
      <c r="ED182" s="31"/>
      <c r="EE182" s="31"/>
      <c r="EF182" s="31"/>
      <c r="EG182" s="31"/>
      <c r="EH182" s="31"/>
      <c r="EI182" s="31"/>
      <c r="EJ182" s="31"/>
      <c r="EK182" s="31"/>
      <c r="EL182" s="31"/>
      <c r="EM182" s="31"/>
      <c r="EN182" s="31"/>
      <c r="EO182" s="31"/>
      <c r="EP182" s="31"/>
      <c r="EQ182" s="31"/>
      <c r="ER182" s="31"/>
      <c r="ES182" s="31"/>
      <c r="ET182" s="31"/>
      <c r="EU182" s="31"/>
      <c r="EV182" s="31"/>
      <c r="EW182" s="31"/>
      <c r="EX182" s="31"/>
      <c r="EY182" s="31"/>
      <c r="EZ182" s="31"/>
      <c r="FA182" s="31"/>
      <c r="FB182" s="31"/>
      <c r="FC182" s="31"/>
      <c r="FD182" s="31"/>
      <c r="FE182" s="31"/>
      <c r="FF182" s="31"/>
      <c r="FG182" s="31"/>
      <c r="FH182" s="31"/>
      <c r="FI182" s="31"/>
      <c r="FJ182" s="31"/>
      <c r="FK182" s="31"/>
      <c r="FL182" s="31"/>
      <c r="FM182" s="31"/>
      <c r="FN182" s="31"/>
      <c r="FO182" s="31"/>
      <c r="FP182" s="31"/>
      <c r="FQ182" s="31"/>
      <c r="FR182" s="31"/>
      <c r="FS182" s="31"/>
      <c r="FT182" s="31"/>
      <c r="FU182" s="31"/>
      <c r="FV182" s="31"/>
      <c r="FW182" s="31"/>
      <c r="FX182" s="31"/>
      <c r="FY182" s="31"/>
      <c r="FZ182" s="31"/>
      <c r="GA182" s="31"/>
      <c r="GB182" s="31"/>
      <c r="GC182" s="31"/>
      <c r="GD182" s="31"/>
      <c r="GE182" s="31"/>
      <c r="GF182" s="31"/>
      <c r="GG182" s="31"/>
      <c r="GH182" s="31"/>
      <c r="GI182" s="31"/>
      <c r="GJ182" s="31"/>
      <c r="GK182" s="31"/>
      <c r="GL182" s="31"/>
      <c r="GM182" s="31"/>
      <c r="GN182" s="31"/>
      <c r="GO182" s="31"/>
      <c r="GP182" s="31"/>
      <c r="GQ182" s="31"/>
      <c r="GR182" s="31"/>
      <c r="GS182" s="31"/>
      <c r="GT182" s="31"/>
      <c r="GU182" s="31"/>
      <c r="GV182" s="31"/>
      <c r="GW182" s="31"/>
      <c r="GX182" s="31"/>
      <c r="GY182" s="31"/>
      <c r="GZ182" s="31"/>
      <c r="HA182" s="31"/>
      <c r="HB182" s="31"/>
      <c r="HC182" s="31"/>
      <c r="HD182" s="31"/>
      <c r="HE182" s="31"/>
      <c r="HF182" s="31"/>
      <c r="HG182" s="31"/>
      <c r="HH182" s="31"/>
      <c r="HI182" s="31"/>
      <c r="HJ182" s="31"/>
      <c r="HK182" s="31"/>
      <c r="HL182" s="31"/>
      <c r="HM182" s="31"/>
      <c r="HN182" s="31"/>
      <c r="HO182" s="31"/>
      <c r="HP182" s="31"/>
      <c r="HQ182" s="31"/>
      <c r="HR182" s="31"/>
      <c r="HS182" s="31"/>
      <c r="HT182" s="31"/>
      <c r="HU182" s="31"/>
      <c r="HV182" s="31"/>
      <c r="HW182" s="31"/>
      <c r="HX182" s="31"/>
      <c r="HY182" s="31"/>
      <c r="HZ182" s="31"/>
      <c r="IA182" s="31"/>
      <c r="IB182" s="31"/>
      <c r="IC182" s="31"/>
      <c r="ID182" s="31"/>
      <c r="IE182" s="31"/>
      <c r="IF182" s="31"/>
      <c r="IG182" s="31"/>
      <c r="IH182" s="31"/>
      <c r="II182" s="31"/>
      <c r="IJ182" s="31"/>
      <c r="IK182" s="31"/>
      <c r="IL182" s="31"/>
      <c r="IM182" s="31"/>
      <c r="IN182" s="31"/>
      <c r="IO182" s="31"/>
      <c r="IP182" s="31"/>
      <c r="IQ182" s="31"/>
      <c r="IR182" s="31"/>
      <c r="IS182" s="31"/>
      <c r="IT182" s="31"/>
      <c r="IU182" s="31"/>
      <c r="IV182" s="31"/>
      <c r="IW182" s="31"/>
    </row>
    <row r="183" customFormat="false" ht="15" hidden="false" customHeight="false" outlineLevel="0" collapsed="false">
      <c r="A183" s="133" t="s">
        <v>239</v>
      </c>
      <c r="B183" s="119" t="s">
        <v>82</v>
      </c>
      <c r="C183" s="120" t="n">
        <v>5</v>
      </c>
      <c r="D183" s="120" t="n">
        <v>17.33</v>
      </c>
      <c r="E183" s="121" t="n">
        <v>10</v>
      </c>
      <c r="F183" s="121" t="n">
        <f aca="false">+C183*E183</f>
        <v>50</v>
      </c>
      <c r="G183" s="121" t="n">
        <f aca="false">F183*D183</f>
        <v>866.5</v>
      </c>
      <c r="H183" s="127" t="n">
        <f aca="false">+E183*-4</f>
        <v>-40</v>
      </c>
      <c r="I183" s="151"/>
      <c r="J183" s="151"/>
      <c r="K183" s="124"/>
      <c r="L183" s="124"/>
      <c r="M183" s="124"/>
      <c r="N183" s="121"/>
      <c r="O183" s="113" t="n">
        <f aca="false">SUM(G183:N183)</f>
        <v>826.5</v>
      </c>
      <c r="P183" s="114" t="n">
        <f aca="false">+(G183+H183)*$B$3+(K183+L183)*$B$4+(M183+N183)*$F$4+(I183+J183)*$B$5</f>
        <v>0</v>
      </c>
      <c r="Q183" s="129" t="n">
        <v>59.9884615384615</v>
      </c>
      <c r="R183" s="114" t="n">
        <f aca="false">+Q183*$F$3</f>
        <v>0</v>
      </c>
      <c r="S183" s="116" t="n">
        <f aca="false">+R183+P183</f>
        <v>0</v>
      </c>
      <c r="T183" s="92"/>
    </row>
    <row r="184" customFormat="false" ht="15" hidden="false" customHeight="false" outlineLevel="0" collapsed="false">
      <c r="A184" s="118" t="s">
        <v>240</v>
      </c>
      <c r="B184" s="119" t="s">
        <v>82</v>
      </c>
      <c r="C184" s="120" t="n">
        <v>5</v>
      </c>
      <c r="D184" s="120" t="n">
        <v>15.89</v>
      </c>
      <c r="E184" s="121" t="n">
        <v>4</v>
      </c>
      <c r="F184" s="121" t="n">
        <f aca="false">+C184*E184</f>
        <v>20</v>
      </c>
      <c r="G184" s="121" t="n">
        <f aca="false">F184*D184</f>
        <v>317.8</v>
      </c>
      <c r="H184" s="127" t="n">
        <f aca="false">+E184*-4</f>
        <v>-16</v>
      </c>
      <c r="I184" s="151"/>
      <c r="J184" s="151"/>
      <c r="K184" s="142"/>
      <c r="L184" s="142"/>
      <c r="M184" s="142"/>
      <c r="N184" s="121"/>
      <c r="O184" s="113" t="n">
        <f aca="false">SUM(G184:N184)</f>
        <v>301.8</v>
      </c>
      <c r="P184" s="114" t="n">
        <f aca="false">+(G184+H184)*$B$3+(K184+L184)*$B$4+(M184+N184)*$F$4+(I184+J184)*$B$5</f>
        <v>0</v>
      </c>
      <c r="Q184" s="122" t="n">
        <v>19</v>
      </c>
      <c r="R184" s="114" t="n">
        <f aca="false">+Q184*$F$3</f>
        <v>0</v>
      </c>
      <c r="S184" s="116" t="n">
        <f aca="false">+R184+P184</f>
        <v>0</v>
      </c>
      <c r="T184" s="93"/>
    </row>
    <row r="185" customFormat="false" ht="15" hidden="false" customHeight="false" outlineLevel="0" collapsed="false">
      <c r="A185" s="118" t="s">
        <v>241</v>
      </c>
      <c r="B185" s="119" t="s">
        <v>82</v>
      </c>
      <c r="C185" s="120" t="n">
        <v>5</v>
      </c>
      <c r="D185" s="120" t="n">
        <v>15.89</v>
      </c>
      <c r="E185" s="121" t="n">
        <v>4</v>
      </c>
      <c r="F185" s="121" t="n">
        <f aca="false">+C185*E185</f>
        <v>20</v>
      </c>
      <c r="G185" s="121" t="n">
        <f aca="false">F185*D185</f>
        <v>317.8</v>
      </c>
      <c r="H185" s="127" t="n">
        <f aca="false">+E185*-4</f>
        <v>-16</v>
      </c>
      <c r="I185" s="151"/>
      <c r="J185" s="151"/>
      <c r="K185" s="142"/>
      <c r="L185" s="142"/>
      <c r="M185" s="142"/>
      <c r="N185" s="121"/>
      <c r="O185" s="113" t="n">
        <f aca="false">SUM(G185:N185)</f>
        <v>301.8</v>
      </c>
      <c r="P185" s="114" t="n">
        <f aca="false">+(G185+H185)*$B$3+(K185+L185)*$B$4+(M185+N185)*$F$4+(I185+J185)*$B$5</f>
        <v>0</v>
      </c>
      <c r="Q185" s="122" t="n">
        <v>24.3333333333333</v>
      </c>
      <c r="R185" s="114" t="n">
        <f aca="false">+Q185*$F$3</f>
        <v>0</v>
      </c>
      <c r="S185" s="116" t="n">
        <f aca="false">+R185+P185</f>
        <v>0</v>
      </c>
      <c r="T185" s="93"/>
    </row>
    <row r="186" customFormat="false" ht="15" hidden="false" customHeight="false" outlineLevel="0" collapsed="false">
      <c r="A186" s="118" t="s">
        <v>242</v>
      </c>
      <c r="B186" s="119" t="s">
        <v>82</v>
      </c>
      <c r="C186" s="120" t="n">
        <v>5</v>
      </c>
      <c r="D186" s="120" t="n">
        <v>15.89</v>
      </c>
      <c r="E186" s="121" t="n">
        <v>5</v>
      </c>
      <c r="F186" s="121" t="n">
        <f aca="false">+C186*E186</f>
        <v>25</v>
      </c>
      <c r="G186" s="121" t="n">
        <f aca="false">F186*D186</f>
        <v>397.25</v>
      </c>
      <c r="H186" s="127" t="n">
        <f aca="false">+E186*-4</f>
        <v>-20</v>
      </c>
      <c r="I186" s="151"/>
      <c r="J186" s="151"/>
      <c r="K186" s="142"/>
      <c r="L186" s="142"/>
      <c r="M186" s="142"/>
      <c r="N186" s="121"/>
      <c r="O186" s="113" t="n">
        <f aca="false">SUM(G186:N186)</f>
        <v>377.25</v>
      </c>
      <c r="P186" s="114" t="n">
        <f aca="false">+(G186+H186)*$B$3+(K186+L186)*$B$4+(M186+N186)*$F$4+(I186+J186)*$B$5</f>
        <v>0</v>
      </c>
      <c r="Q186" s="115" t="n">
        <v>12</v>
      </c>
      <c r="R186" s="114" t="n">
        <f aca="false">+Q186*$F$3</f>
        <v>0</v>
      </c>
      <c r="S186" s="116" t="n">
        <f aca="false">+R186+P186</f>
        <v>0</v>
      </c>
      <c r="T186" s="92"/>
    </row>
    <row r="187" customFormat="false" ht="15" hidden="false" customHeight="false" outlineLevel="0" collapsed="false">
      <c r="A187" s="118" t="s">
        <v>243</v>
      </c>
      <c r="B187" s="119" t="s">
        <v>82</v>
      </c>
      <c r="C187" s="120" t="n">
        <v>5</v>
      </c>
      <c r="D187" s="120" t="n">
        <v>15.89</v>
      </c>
      <c r="E187" s="121" t="n">
        <v>1</v>
      </c>
      <c r="F187" s="121" t="n">
        <f aca="false">+C187*E187</f>
        <v>5</v>
      </c>
      <c r="G187" s="121" t="n">
        <f aca="false">F187*D187</f>
        <v>79.45</v>
      </c>
      <c r="H187" s="127" t="n">
        <f aca="false">+E187*-4</f>
        <v>-4</v>
      </c>
      <c r="I187" s="151"/>
      <c r="J187" s="151"/>
      <c r="K187" s="142"/>
      <c r="L187" s="142"/>
      <c r="M187" s="142"/>
      <c r="N187" s="121"/>
      <c r="O187" s="113" t="n">
        <f aca="false">SUM(G187:N187)</f>
        <v>75.45</v>
      </c>
      <c r="P187" s="114" t="n">
        <f aca="false">+(G187+H187)*$B$3+(K187+L187)*$B$4+(M187+N187)*$F$4+(I187+J187)*$B$5</f>
        <v>0</v>
      </c>
      <c r="Q187" s="115" t="n">
        <v>9.33333333333333</v>
      </c>
      <c r="R187" s="114" t="n">
        <f aca="false">+Q187*$F$3</f>
        <v>0</v>
      </c>
      <c r="S187" s="116" t="n">
        <f aca="false">+R187+P187</f>
        <v>0</v>
      </c>
      <c r="T187" s="92"/>
    </row>
    <row r="188" customFormat="false" ht="15" hidden="false" customHeight="false" outlineLevel="0" collapsed="false">
      <c r="A188" s="118" t="s">
        <v>244</v>
      </c>
      <c r="B188" s="119" t="s">
        <v>82</v>
      </c>
      <c r="C188" s="120" t="n">
        <v>5</v>
      </c>
      <c r="D188" s="120" t="n">
        <v>15.89</v>
      </c>
      <c r="E188" s="121" t="n">
        <v>5</v>
      </c>
      <c r="F188" s="121" t="n">
        <f aca="false">+C188*E188</f>
        <v>25</v>
      </c>
      <c r="G188" s="121" t="n">
        <f aca="false">F188*D188</f>
        <v>397.25</v>
      </c>
      <c r="H188" s="127" t="n">
        <f aca="false">+E188*-4</f>
        <v>-20</v>
      </c>
      <c r="I188" s="151"/>
      <c r="J188" s="151"/>
      <c r="K188" s="142"/>
      <c r="L188" s="142"/>
      <c r="M188" s="142"/>
      <c r="N188" s="121"/>
      <c r="O188" s="113" t="n">
        <f aca="false">SUM(G188:N188)</f>
        <v>377.25</v>
      </c>
      <c r="P188" s="114" t="n">
        <f aca="false">+(G188+H188)*$B$3+(K188+L188)*$B$4+(M188+N188)*$F$4+(I188+J188)*$B$5</f>
        <v>0</v>
      </c>
      <c r="Q188" s="115" t="n">
        <v>23.3333333333333</v>
      </c>
      <c r="R188" s="114" t="n">
        <f aca="false">+Q188*$F$3</f>
        <v>0</v>
      </c>
      <c r="S188" s="116" t="n">
        <f aca="false">+R188+P188</f>
        <v>0</v>
      </c>
      <c r="T188" s="92"/>
    </row>
    <row r="189" customFormat="false" ht="15" hidden="false" customHeight="false" outlineLevel="0" collapsed="false">
      <c r="A189" s="153" t="s">
        <v>245</v>
      </c>
      <c r="B189" s="119" t="s">
        <v>82</v>
      </c>
      <c r="C189" s="120" t="n">
        <v>5</v>
      </c>
      <c r="D189" s="120" t="n">
        <v>16.33</v>
      </c>
      <c r="E189" s="124" t="n">
        <v>1.5</v>
      </c>
      <c r="F189" s="121" t="n">
        <f aca="false">+C189*E189</f>
        <v>7.5</v>
      </c>
      <c r="G189" s="121" t="n">
        <f aca="false">F189*D189</f>
        <v>122.475</v>
      </c>
      <c r="H189" s="127" t="n">
        <f aca="false">+E189*-4</f>
        <v>-6</v>
      </c>
      <c r="I189" s="151"/>
      <c r="J189" s="151"/>
      <c r="K189" s="124"/>
      <c r="L189" s="124"/>
      <c r="M189" s="124"/>
      <c r="N189" s="121"/>
      <c r="O189" s="113" t="n">
        <f aca="false">SUM(G189:N189)</f>
        <v>116.475</v>
      </c>
      <c r="P189" s="114" t="n">
        <f aca="false">+(G189+H189)*$B$3+(K189+L189)*$B$4+(M189+N189)*$F$4+(I189+J189)*$B$5</f>
        <v>0</v>
      </c>
      <c r="Q189" s="122"/>
      <c r="R189" s="71"/>
      <c r="S189" s="116" t="n">
        <f aca="false">+R189+P189</f>
        <v>0</v>
      </c>
      <c r="T189" s="93"/>
    </row>
    <row r="190" customFormat="false" ht="15" hidden="false" customHeight="false" outlineLevel="0" collapsed="false">
      <c r="A190" s="118" t="s">
        <v>246</v>
      </c>
      <c r="B190" s="119" t="s">
        <v>82</v>
      </c>
      <c r="C190" s="120" t="n">
        <v>5</v>
      </c>
      <c r="D190" s="144" t="n">
        <v>15.89</v>
      </c>
      <c r="E190" s="121" t="n">
        <v>8</v>
      </c>
      <c r="F190" s="121" t="n">
        <f aca="false">+C190*E190</f>
        <v>40</v>
      </c>
      <c r="G190" s="121" t="n">
        <f aca="false">F190*D190</f>
        <v>635.6</v>
      </c>
      <c r="H190" s="127" t="n">
        <f aca="false">+E190*-4</f>
        <v>-32</v>
      </c>
      <c r="I190" s="151"/>
      <c r="J190" s="151"/>
      <c r="K190" s="142"/>
      <c r="L190" s="142"/>
      <c r="M190" s="142"/>
      <c r="N190" s="121"/>
      <c r="O190" s="113" t="n">
        <f aca="false">SUM(G190:N190)</f>
        <v>603.6</v>
      </c>
      <c r="P190" s="114" t="n">
        <f aca="false">+(G190+H190)*$B$3+(K190+L190)*$B$4+(M190+N190)*$F$4+(I190+J190)*$B$5</f>
        <v>0</v>
      </c>
      <c r="Q190" s="115" t="n">
        <v>23</v>
      </c>
      <c r="R190" s="114" t="n">
        <f aca="false">+Q190*$F$3</f>
        <v>0</v>
      </c>
      <c r="S190" s="116" t="n">
        <f aca="false">+R190+P190</f>
        <v>0</v>
      </c>
      <c r="T190" s="92"/>
    </row>
    <row r="191" customFormat="false" ht="15" hidden="false" customHeight="true" outlineLevel="0" collapsed="false">
      <c r="B191" s="132"/>
      <c r="C191" s="120"/>
      <c r="D191" s="144"/>
      <c r="E191" s="121"/>
      <c r="F191" s="121"/>
      <c r="G191" s="121"/>
      <c r="H191" s="127" t="n">
        <f aca="false">+E191*-4</f>
        <v>0</v>
      </c>
      <c r="I191" s="130"/>
      <c r="J191" s="130"/>
      <c r="K191" s="143"/>
      <c r="L191" s="142"/>
      <c r="M191" s="143"/>
      <c r="N191" s="130"/>
      <c r="O191" s="113" t="n">
        <f aca="false">SUM(G191:N191)</f>
        <v>0</v>
      </c>
      <c r="P191" s="114" t="n">
        <f aca="false">+(G191+H191)*$B$3+(K191+L191)*$B$4+(M191+N191)*$F$4+(I191+J191)*$B$5</f>
        <v>0</v>
      </c>
      <c r="Q191" s="125" t="s">
        <v>247</v>
      </c>
      <c r="R191" s="71"/>
      <c r="S191" s="131"/>
      <c r="T191" s="93" t="n">
        <f aca="false">SUM(S183:S190)</f>
        <v>0</v>
      </c>
    </row>
    <row r="192" customFormat="false" ht="15" hidden="false" customHeight="false" outlineLevel="0" collapsed="false">
      <c r="A192" s="118" t="s">
        <v>248</v>
      </c>
      <c r="B192" s="119" t="s">
        <v>82</v>
      </c>
      <c r="C192" s="120" t="n">
        <v>5</v>
      </c>
      <c r="D192" s="120" t="n">
        <v>17.33</v>
      </c>
      <c r="E192" s="121" t="n">
        <v>1</v>
      </c>
      <c r="F192" s="121" t="n">
        <f aca="false">+C192*E192</f>
        <v>5</v>
      </c>
      <c r="G192" s="121" t="n">
        <f aca="false">F192*D192</f>
        <v>86.65</v>
      </c>
      <c r="H192" s="127" t="n">
        <f aca="false">+E192*-4</f>
        <v>-4</v>
      </c>
      <c r="I192" s="151"/>
      <c r="J192" s="151"/>
      <c r="K192" s="124"/>
      <c r="L192" s="124"/>
      <c r="M192" s="124"/>
      <c r="N192" s="121"/>
      <c r="O192" s="113" t="n">
        <f aca="false">SUM(G192:N192)</f>
        <v>82.65</v>
      </c>
      <c r="P192" s="114" t="n">
        <f aca="false">+(G192+H192)*$B$3+(K192+L192)*$B$4+(M192+N192)*$F$4+(I192+J192)*$B$5</f>
        <v>0</v>
      </c>
      <c r="Q192" s="115"/>
      <c r="R192" s="71"/>
      <c r="S192" s="116" t="n">
        <f aca="false">+R192+P192</f>
        <v>0</v>
      </c>
      <c r="T192" s="92"/>
    </row>
    <row r="193" customFormat="false" ht="15" hidden="false" customHeight="false" outlineLevel="0" collapsed="false">
      <c r="A193" s="118" t="s">
        <v>249</v>
      </c>
      <c r="B193" s="154" t="s">
        <v>250</v>
      </c>
      <c r="C193" s="120"/>
      <c r="D193" s="150"/>
      <c r="E193" s="121" t="n">
        <v>0</v>
      </c>
      <c r="F193" s="121"/>
      <c r="G193" s="121" t="n">
        <v>12.5</v>
      </c>
      <c r="H193" s="121"/>
      <c r="I193" s="121"/>
      <c r="J193" s="121"/>
      <c r="K193" s="124"/>
      <c r="L193" s="124"/>
      <c r="M193" s="124"/>
      <c r="N193" s="124"/>
      <c r="O193" s="113" t="n">
        <f aca="false">SUM(G193:N193)</f>
        <v>12.5</v>
      </c>
      <c r="P193" s="114" t="n">
        <f aca="false">+(G193+H193)*$B$3+(K193+L193)*$B$4+(M193+N193)*$F$4+(I193+J193)*$B$5</f>
        <v>0</v>
      </c>
      <c r="Q193" s="115"/>
      <c r="R193" s="71"/>
      <c r="S193" s="116" t="n">
        <f aca="false">+R193+P193</f>
        <v>0</v>
      </c>
      <c r="T193" s="92"/>
    </row>
    <row r="194" customFormat="false" ht="15" hidden="false" customHeight="false" outlineLevel="0" collapsed="false">
      <c r="A194" s="118" t="s">
        <v>251</v>
      </c>
      <c r="B194" s="154" t="s">
        <v>250</v>
      </c>
      <c r="C194" s="120"/>
      <c r="D194" s="150"/>
      <c r="E194" s="121"/>
      <c r="F194" s="121"/>
      <c r="G194" s="121" t="n">
        <v>12.5</v>
      </c>
      <c r="H194" s="121"/>
      <c r="I194" s="151"/>
      <c r="J194" s="151"/>
      <c r="K194" s="124"/>
      <c r="L194" s="124"/>
      <c r="M194" s="124"/>
      <c r="N194" s="124"/>
      <c r="O194" s="113" t="n">
        <f aca="false">SUM(G194:N194)</f>
        <v>12.5</v>
      </c>
      <c r="P194" s="114" t="n">
        <f aca="false">+(G194+H194)*$B$3+(K194+L194)*$B$4+(M194+N194)*$F$4+(I194+J194)*$B$5</f>
        <v>0</v>
      </c>
      <c r="Q194" s="115"/>
      <c r="R194" s="115"/>
      <c r="S194" s="116" t="n">
        <f aca="false">+R194+P194</f>
        <v>0</v>
      </c>
      <c r="T194" s="92"/>
    </row>
    <row r="195" s="1" customFormat="true" ht="15" hidden="false" customHeight="false" outlineLevel="0" collapsed="false">
      <c r="A195" s="118" t="s">
        <v>252</v>
      </c>
      <c r="B195" s="119" t="s">
        <v>82</v>
      </c>
      <c r="C195" s="120" t="n">
        <v>5</v>
      </c>
      <c r="D195" s="120" t="n">
        <v>17.33</v>
      </c>
      <c r="E195" s="121" t="n">
        <v>1</v>
      </c>
      <c r="F195" s="121" t="n">
        <f aca="false">+C195*E195</f>
        <v>5</v>
      </c>
      <c r="G195" s="121" t="n">
        <f aca="false">+D195*F195</f>
        <v>86.65</v>
      </c>
      <c r="H195" s="127" t="n">
        <f aca="false">+E195*-4</f>
        <v>-4</v>
      </c>
      <c r="I195" s="151"/>
      <c r="J195" s="151"/>
      <c r="K195" s="124"/>
      <c r="L195" s="124"/>
      <c r="M195" s="124"/>
      <c r="N195" s="124"/>
      <c r="O195" s="113" t="n">
        <f aca="false">SUM(G195:N195)</f>
        <v>82.65</v>
      </c>
      <c r="P195" s="114" t="n">
        <f aca="false">+(G195+H195)*$B$3+(K195+L195)*$B$4+(M195+N195)*$F$4+(I195+J195)*$B$5</f>
        <v>0</v>
      </c>
      <c r="Q195" s="115" t="n">
        <v>3.33269230769231</v>
      </c>
      <c r="R195" s="114" t="n">
        <f aca="false">+Q195*$F$3</f>
        <v>0</v>
      </c>
      <c r="S195" s="116" t="n">
        <f aca="false">+R195+P195</f>
        <v>0</v>
      </c>
      <c r="T195" s="92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  <c r="BM195" s="31"/>
      <c r="BN195" s="31"/>
      <c r="BO195" s="31"/>
      <c r="BP195" s="31"/>
      <c r="BQ195" s="31"/>
      <c r="BR195" s="31"/>
      <c r="BS195" s="31"/>
      <c r="BT195" s="31"/>
      <c r="BU195" s="31"/>
      <c r="BV195" s="31"/>
      <c r="BW195" s="31"/>
      <c r="BX195" s="31"/>
      <c r="BY195" s="31"/>
      <c r="BZ195" s="31"/>
      <c r="CA195" s="31"/>
      <c r="CB195" s="31"/>
      <c r="CC195" s="31"/>
      <c r="CD195" s="31"/>
      <c r="CE195" s="31"/>
      <c r="CF195" s="31"/>
      <c r="CG195" s="31"/>
      <c r="CH195" s="31"/>
      <c r="CI195" s="31"/>
      <c r="CJ195" s="31"/>
      <c r="CK195" s="31"/>
      <c r="CL195" s="31"/>
      <c r="CM195" s="31"/>
      <c r="CN195" s="31"/>
      <c r="CO195" s="31"/>
      <c r="CP195" s="31"/>
      <c r="CQ195" s="31"/>
      <c r="CR195" s="31"/>
      <c r="CS195" s="31"/>
      <c r="CT195" s="31"/>
      <c r="CU195" s="31"/>
      <c r="CV195" s="31"/>
      <c r="CW195" s="31"/>
      <c r="CX195" s="31"/>
      <c r="CY195" s="31"/>
      <c r="CZ195" s="31"/>
      <c r="DA195" s="31"/>
      <c r="DB195" s="31"/>
      <c r="DC195" s="31"/>
      <c r="DD195" s="31"/>
      <c r="DE195" s="31"/>
      <c r="DF195" s="31"/>
      <c r="DG195" s="31"/>
      <c r="DH195" s="31"/>
      <c r="DI195" s="31"/>
      <c r="DJ195" s="31"/>
      <c r="DK195" s="31"/>
      <c r="DL195" s="31"/>
      <c r="DM195" s="31"/>
      <c r="DN195" s="31"/>
      <c r="DO195" s="31"/>
      <c r="DP195" s="31"/>
      <c r="DQ195" s="31"/>
      <c r="DR195" s="31"/>
      <c r="DS195" s="31"/>
      <c r="DT195" s="31"/>
      <c r="DU195" s="31"/>
      <c r="DV195" s="31"/>
      <c r="DW195" s="31"/>
      <c r="DX195" s="31"/>
      <c r="DY195" s="31"/>
      <c r="DZ195" s="31"/>
      <c r="EA195" s="31"/>
      <c r="EB195" s="31"/>
      <c r="EC195" s="31"/>
      <c r="ED195" s="31"/>
      <c r="EE195" s="31"/>
      <c r="EF195" s="31"/>
      <c r="EG195" s="31"/>
      <c r="EH195" s="31"/>
      <c r="EI195" s="31"/>
      <c r="EJ195" s="31"/>
      <c r="EK195" s="31"/>
      <c r="EL195" s="31"/>
      <c r="EM195" s="31"/>
      <c r="EN195" s="31"/>
      <c r="EO195" s="31"/>
      <c r="EP195" s="31"/>
      <c r="EQ195" s="31"/>
      <c r="ER195" s="31"/>
      <c r="ES195" s="31"/>
      <c r="ET195" s="31"/>
      <c r="EU195" s="31"/>
      <c r="EV195" s="31"/>
      <c r="EW195" s="31"/>
      <c r="EX195" s="31"/>
      <c r="EY195" s="31"/>
      <c r="EZ195" s="31"/>
      <c r="FA195" s="31"/>
      <c r="FB195" s="31"/>
      <c r="FC195" s="31"/>
      <c r="FD195" s="31"/>
      <c r="FE195" s="31"/>
      <c r="FF195" s="31"/>
      <c r="FG195" s="31"/>
      <c r="FH195" s="31"/>
      <c r="FI195" s="31"/>
      <c r="FJ195" s="31"/>
      <c r="FK195" s="31"/>
      <c r="FL195" s="31"/>
      <c r="FM195" s="31"/>
      <c r="FN195" s="31"/>
      <c r="FO195" s="31"/>
      <c r="FP195" s="31"/>
      <c r="FQ195" s="31"/>
      <c r="FR195" s="31"/>
      <c r="FS195" s="31"/>
      <c r="FT195" s="31"/>
      <c r="FU195" s="31"/>
      <c r="FV195" s="31"/>
      <c r="FW195" s="31"/>
      <c r="FX195" s="31"/>
      <c r="FY195" s="31"/>
      <c r="FZ195" s="31"/>
      <c r="GA195" s="31"/>
      <c r="GB195" s="31"/>
      <c r="GC195" s="31"/>
      <c r="GD195" s="31"/>
      <c r="GE195" s="31"/>
      <c r="GF195" s="31"/>
      <c r="GG195" s="31"/>
      <c r="GH195" s="31"/>
      <c r="GI195" s="31"/>
      <c r="GJ195" s="31"/>
      <c r="GK195" s="31"/>
      <c r="GL195" s="31"/>
      <c r="GM195" s="31"/>
      <c r="GN195" s="31"/>
      <c r="GO195" s="31"/>
      <c r="GP195" s="31"/>
      <c r="GQ195" s="31"/>
      <c r="GR195" s="31"/>
      <c r="GS195" s="31"/>
      <c r="GT195" s="31"/>
      <c r="GU195" s="31"/>
      <c r="GV195" s="31"/>
      <c r="GW195" s="31"/>
      <c r="GX195" s="31"/>
      <c r="GY195" s="31"/>
      <c r="GZ195" s="31"/>
      <c r="HA195" s="31"/>
      <c r="HB195" s="31"/>
      <c r="HC195" s="31"/>
      <c r="HD195" s="31"/>
      <c r="HE195" s="31"/>
      <c r="HF195" s="31"/>
      <c r="HG195" s="31"/>
      <c r="HH195" s="31"/>
      <c r="HI195" s="31"/>
      <c r="HJ195" s="31"/>
      <c r="HK195" s="31"/>
      <c r="HL195" s="31"/>
      <c r="HM195" s="31"/>
      <c r="HN195" s="31"/>
      <c r="HO195" s="31"/>
      <c r="HP195" s="31"/>
      <c r="HQ195" s="31"/>
      <c r="HR195" s="31"/>
      <c r="HS195" s="31"/>
      <c r="HT195" s="31"/>
      <c r="HU195" s="31"/>
      <c r="HV195" s="31"/>
      <c r="HW195" s="31"/>
      <c r="HX195" s="31"/>
      <c r="HY195" s="31"/>
      <c r="HZ195" s="31"/>
      <c r="IA195" s="31"/>
      <c r="IB195" s="31"/>
      <c r="IC195" s="31"/>
      <c r="ID195" s="31"/>
      <c r="IE195" s="31"/>
      <c r="IF195" s="31"/>
      <c r="IG195" s="31"/>
      <c r="IH195" s="31"/>
      <c r="II195" s="31"/>
      <c r="IJ195" s="31"/>
      <c r="IK195" s="31"/>
      <c r="IL195" s="31"/>
      <c r="IM195" s="31"/>
      <c r="IN195" s="31"/>
      <c r="IO195" s="31"/>
      <c r="IP195" s="31"/>
      <c r="IQ195" s="31"/>
      <c r="IR195" s="31"/>
      <c r="IS195" s="31"/>
      <c r="IT195" s="31"/>
      <c r="IU195" s="31"/>
      <c r="IV195" s="31"/>
      <c r="IW195" s="31"/>
    </row>
    <row r="196" s="92" customFormat="true" ht="15" hidden="false" customHeight="false" outlineLevel="0" collapsed="false">
      <c r="A196" s="118" t="s">
        <v>253</v>
      </c>
      <c r="B196" s="119" t="s">
        <v>254</v>
      </c>
      <c r="C196" s="120" t="n">
        <v>2</v>
      </c>
      <c r="D196" s="120" t="n">
        <v>17.33</v>
      </c>
      <c r="E196" s="121" t="n">
        <v>1</v>
      </c>
      <c r="F196" s="121" t="n">
        <f aca="false">+C196*E196</f>
        <v>2</v>
      </c>
      <c r="G196" s="121" t="n">
        <f aca="false">+D196*F196</f>
        <v>34.66</v>
      </c>
      <c r="H196" s="121"/>
      <c r="I196" s="121"/>
      <c r="J196" s="121"/>
      <c r="K196" s="124"/>
      <c r="L196" s="124"/>
      <c r="M196" s="124"/>
      <c r="N196" s="124"/>
      <c r="O196" s="113" t="n">
        <f aca="false">SUM(G196:N196)</f>
        <v>34.66</v>
      </c>
      <c r="P196" s="114" t="n">
        <f aca="false">+(G196+H196)*$B$3+(K196+L196)*$B$4+(M196+N196)*$F$4+(I196+J196)*$B$5</f>
        <v>0</v>
      </c>
      <c r="Q196" s="115" t="n">
        <v>2.66615384615385</v>
      </c>
      <c r="R196" s="114" t="n">
        <f aca="false">+Q196*$F$3</f>
        <v>0</v>
      </c>
      <c r="S196" s="116" t="n">
        <f aca="false">+R196+P196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1"/>
      <c r="BM196" s="31"/>
      <c r="BN196" s="31"/>
      <c r="BO196" s="31"/>
      <c r="BP196" s="31"/>
      <c r="BQ196" s="31"/>
      <c r="BR196" s="31"/>
      <c r="BS196" s="31"/>
      <c r="BT196" s="31"/>
      <c r="BU196" s="31"/>
      <c r="BV196" s="31"/>
      <c r="BW196" s="31"/>
      <c r="BX196" s="31"/>
      <c r="BY196" s="31"/>
      <c r="BZ196" s="31"/>
      <c r="CA196" s="31"/>
      <c r="CB196" s="31"/>
      <c r="CC196" s="31"/>
      <c r="CD196" s="31"/>
      <c r="CE196" s="31"/>
      <c r="CF196" s="31"/>
      <c r="CG196" s="31"/>
      <c r="CH196" s="31"/>
      <c r="CI196" s="31"/>
      <c r="CJ196" s="31"/>
      <c r="CK196" s="31"/>
      <c r="CL196" s="31"/>
      <c r="CM196" s="31"/>
      <c r="CN196" s="31"/>
      <c r="CO196" s="31"/>
      <c r="CP196" s="31"/>
      <c r="CQ196" s="31"/>
      <c r="CR196" s="31"/>
      <c r="CS196" s="31"/>
      <c r="CT196" s="31"/>
      <c r="CU196" s="31"/>
      <c r="CV196" s="31"/>
      <c r="CW196" s="31"/>
      <c r="CX196" s="31"/>
      <c r="CY196" s="31"/>
      <c r="CZ196" s="31"/>
      <c r="DA196" s="31"/>
      <c r="DB196" s="31"/>
      <c r="DC196" s="31"/>
      <c r="DD196" s="31"/>
      <c r="DE196" s="31"/>
      <c r="DF196" s="31"/>
      <c r="DG196" s="31"/>
      <c r="DH196" s="31"/>
      <c r="DI196" s="31"/>
      <c r="DJ196" s="31"/>
      <c r="DK196" s="31"/>
      <c r="DL196" s="31"/>
      <c r="DM196" s="31"/>
      <c r="DN196" s="31"/>
      <c r="DO196" s="31"/>
      <c r="DP196" s="31"/>
      <c r="DQ196" s="31"/>
      <c r="DR196" s="31"/>
      <c r="DS196" s="31"/>
      <c r="DT196" s="31"/>
      <c r="DU196" s="31"/>
      <c r="DV196" s="31"/>
      <c r="DW196" s="31"/>
      <c r="DX196" s="31"/>
      <c r="DY196" s="31"/>
      <c r="DZ196" s="31"/>
      <c r="EA196" s="31"/>
      <c r="EB196" s="31"/>
      <c r="EC196" s="31"/>
      <c r="ED196" s="31"/>
      <c r="EE196" s="31"/>
      <c r="EF196" s="31"/>
      <c r="EG196" s="31"/>
      <c r="EH196" s="31"/>
      <c r="EI196" s="31"/>
      <c r="EJ196" s="31"/>
      <c r="EK196" s="31"/>
      <c r="EL196" s="31"/>
      <c r="EM196" s="31"/>
      <c r="EN196" s="31"/>
      <c r="EO196" s="31"/>
      <c r="EP196" s="31"/>
      <c r="EQ196" s="31"/>
      <c r="ER196" s="31"/>
      <c r="ES196" s="31"/>
      <c r="ET196" s="31"/>
      <c r="EU196" s="31"/>
      <c r="EV196" s="31"/>
      <c r="EW196" s="31"/>
      <c r="EX196" s="31"/>
      <c r="EY196" s="31"/>
      <c r="EZ196" s="31"/>
      <c r="FA196" s="31"/>
      <c r="FB196" s="31"/>
      <c r="FC196" s="31"/>
      <c r="FD196" s="31"/>
      <c r="FE196" s="31"/>
      <c r="FF196" s="31"/>
      <c r="FG196" s="31"/>
      <c r="FH196" s="31"/>
      <c r="FI196" s="31"/>
      <c r="FJ196" s="31"/>
      <c r="FK196" s="31"/>
      <c r="FL196" s="31"/>
      <c r="FM196" s="31"/>
      <c r="FN196" s="31"/>
      <c r="FO196" s="31"/>
      <c r="FP196" s="31"/>
      <c r="FQ196" s="31"/>
      <c r="FR196" s="31"/>
      <c r="FS196" s="31"/>
      <c r="FT196" s="31"/>
      <c r="FU196" s="31"/>
      <c r="FV196" s="31"/>
      <c r="FW196" s="31"/>
      <c r="FX196" s="31"/>
      <c r="FY196" s="31"/>
      <c r="FZ196" s="31"/>
      <c r="GA196" s="31"/>
      <c r="GB196" s="31"/>
      <c r="GC196" s="31"/>
      <c r="GD196" s="31"/>
      <c r="GE196" s="31"/>
      <c r="GF196" s="31"/>
      <c r="GG196" s="31"/>
      <c r="GH196" s="31"/>
      <c r="GI196" s="31"/>
      <c r="GJ196" s="31"/>
      <c r="GK196" s="31"/>
      <c r="GL196" s="31"/>
      <c r="GM196" s="31"/>
      <c r="GN196" s="31"/>
      <c r="GO196" s="31"/>
      <c r="GP196" s="31"/>
      <c r="GQ196" s="31"/>
      <c r="GR196" s="31"/>
      <c r="GS196" s="31"/>
      <c r="GT196" s="31"/>
      <c r="GU196" s="31"/>
      <c r="GV196" s="31"/>
      <c r="GW196" s="31"/>
      <c r="GX196" s="31"/>
      <c r="GY196" s="31"/>
      <c r="GZ196" s="31"/>
      <c r="HA196" s="31"/>
      <c r="HB196" s="31"/>
      <c r="HC196" s="31"/>
      <c r="HD196" s="31"/>
      <c r="HE196" s="31"/>
      <c r="HF196" s="31"/>
      <c r="HG196" s="31"/>
      <c r="HH196" s="31"/>
      <c r="HI196" s="31"/>
      <c r="HJ196" s="31"/>
      <c r="HK196" s="31"/>
      <c r="HL196" s="31"/>
      <c r="HM196" s="31"/>
      <c r="HN196" s="31"/>
      <c r="HO196" s="31"/>
      <c r="HP196" s="31"/>
      <c r="HQ196" s="31"/>
      <c r="HR196" s="31"/>
      <c r="HS196" s="31"/>
      <c r="HT196" s="31"/>
      <c r="HU196" s="31"/>
      <c r="HV196" s="31"/>
      <c r="HW196" s="31"/>
      <c r="HX196" s="31"/>
      <c r="HY196" s="31"/>
      <c r="HZ196" s="31"/>
      <c r="IA196" s="31"/>
      <c r="IB196" s="31"/>
      <c r="IC196" s="31"/>
      <c r="ID196" s="31"/>
      <c r="IE196" s="31"/>
      <c r="IF196" s="31"/>
      <c r="IG196" s="31"/>
      <c r="IH196" s="31"/>
      <c r="II196" s="31"/>
      <c r="IJ196" s="31"/>
      <c r="IK196" s="31"/>
      <c r="IL196" s="31"/>
      <c r="IM196" s="31"/>
      <c r="IN196" s="31"/>
      <c r="IO196" s="31"/>
      <c r="IP196" s="31"/>
      <c r="IQ196" s="31"/>
      <c r="IR196" s="31"/>
      <c r="IS196" s="31"/>
      <c r="IT196" s="31"/>
      <c r="IU196" s="31"/>
      <c r="IV196" s="31"/>
      <c r="IW196" s="31"/>
    </row>
    <row r="197" customFormat="false" ht="15" hidden="false" customHeight="false" outlineLevel="0" collapsed="false">
      <c r="A197" s="118" t="s">
        <v>255</v>
      </c>
      <c r="B197" s="119" t="s">
        <v>82</v>
      </c>
      <c r="C197" s="120" t="n">
        <v>5</v>
      </c>
      <c r="D197" s="120" t="n">
        <v>17.33</v>
      </c>
      <c r="E197" s="121" t="n">
        <v>1</v>
      </c>
      <c r="F197" s="121" t="n">
        <f aca="false">+C197*E197</f>
        <v>5</v>
      </c>
      <c r="G197" s="121" t="n">
        <f aca="false">+D197*F197</f>
        <v>86.65</v>
      </c>
      <c r="H197" s="127"/>
      <c r="L197" s="124"/>
      <c r="N197" s="69"/>
      <c r="O197" s="113" t="n">
        <f aca="false">SUM(G197:N197)</f>
        <v>86.65</v>
      </c>
      <c r="P197" s="114" t="n">
        <f aca="false">+(G197+H197)*$B$3+(K197+L197)*$B$4+(M197+N197)*$F$4+(I197+J197)*$B$5</f>
        <v>0</v>
      </c>
      <c r="Q197" s="115" t="n">
        <v>7.99846153846154</v>
      </c>
      <c r="R197" s="114" t="n">
        <f aca="false">+Q197*$F$3</f>
        <v>0</v>
      </c>
      <c r="S197" s="116" t="n">
        <f aca="false">+R197+P197</f>
        <v>0</v>
      </c>
      <c r="T197" s="92"/>
    </row>
    <row r="198" customFormat="false" ht="15" hidden="false" customHeight="true" outlineLevel="0" collapsed="false">
      <c r="O198" s="113" t="n">
        <f aca="false">SUM(G198:N198)</f>
        <v>0</v>
      </c>
      <c r="P198" s="114" t="n">
        <f aca="false">+(G198+H198)*$B$3+(K198+L198)*$B$4+(M198+N198)*$F$4+(I198+J198)*$B$5</f>
        <v>0</v>
      </c>
      <c r="Q198" s="125" t="s">
        <v>256</v>
      </c>
      <c r="R198" s="71"/>
      <c r="S198" s="131"/>
      <c r="T198" s="93" t="n">
        <f aca="false">SUM(S192:S197)</f>
        <v>0</v>
      </c>
    </row>
    <row r="199" customFormat="false" ht="15" hidden="false" customHeight="false" outlineLevel="0" collapsed="false">
      <c r="A199" s="118" t="s">
        <v>257</v>
      </c>
      <c r="B199" s="155" t="s">
        <v>82</v>
      </c>
      <c r="C199" s="156"/>
      <c r="D199" s="120" t="n">
        <v>17.33</v>
      </c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13" t="n">
        <f aca="false">SUM(G199:N199)</f>
        <v>0</v>
      </c>
      <c r="P199" s="114" t="n">
        <f aca="false">+(G199+H199)*$B$3+(K199+L199)*$B$4+(M199+N199)*$F$4+(I199+J199)*$B$5</f>
        <v>0</v>
      </c>
      <c r="Q199" s="115" t="n">
        <v>33.3269230769231</v>
      </c>
      <c r="R199" s="114" t="n">
        <f aca="false">+Q199*$F$3</f>
        <v>0</v>
      </c>
      <c r="S199" s="116" t="n">
        <f aca="false">+R199+P199</f>
        <v>0</v>
      </c>
      <c r="T199" s="92"/>
    </row>
    <row r="200" customFormat="false" ht="15" hidden="false" customHeight="false" outlineLevel="0" collapsed="false">
      <c r="A200" s="157" t="s">
        <v>257</v>
      </c>
      <c r="B200" s="119" t="s">
        <v>258</v>
      </c>
      <c r="C200" s="120"/>
      <c r="D200" s="120" t="n">
        <v>52</v>
      </c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13" t="n">
        <f aca="false">SUM(G200:N200)</f>
        <v>0</v>
      </c>
      <c r="P200" s="114" t="n">
        <f aca="false">+(G200+H200)*$B$3+(K200+L200)*$B$4+(M200+N200)*$F$4+(I200+J200)*$B$5</f>
        <v>0</v>
      </c>
      <c r="Q200" s="115" t="n">
        <v>32</v>
      </c>
      <c r="R200" s="114" t="n">
        <f aca="false">+Q200*$F$3</f>
        <v>0</v>
      </c>
      <c r="S200" s="116" t="n">
        <f aca="false">+R200+P200</f>
        <v>0</v>
      </c>
      <c r="T200" s="92"/>
    </row>
    <row r="201" s="1" customFormat="true" ht="15" hidden="false" customHeight="true" outlineLevel="0" collapsed="false">
      <c r="A201" s="158"/>
      <c r="B201" s="68"/>
      <c r="C201" s="120"/>
      <c r="D201" s="120"/>
      <c r="E201" s="121"/>
      <c r="F201" s="121"/>
      <c r="G201" s="121"/>
      <c r="H201" s="130"/>
      <c r="I201" s="130"/>
      <c r="J201" s="130"/>
      <c r="K201" s="130"/>
      <c r="L201" s="121"/>
      <c r="M201" s="130"/>
      <c r="N201" s="130"/>
      <c r="O201" s="113" t="n">
        <f aca="false">SUM(G201:N201)</f>
        <v>0</v>
      </c>
      <c r="P201" s="114" t="n">
        <f aca="false">+(G201+H201)*$B$3+(K201+L201)*$B$4+(M201+N201)*$F$4+(I201+J201)*$B$5</f>
        <v>0</v>
      </c>
      <c r="Q201" s="125" t="s">
        <v>259</v>
      </c>
      <c r="R201" s="71"/>
      <c r="S201" s="131"/>
      <c r="T201" s="93" t="n">
        <f aca="false">SUM(S199:S200)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  <c r="BM201" s="31"/>
      <c r="BN201" s="31"/>
      <c r="BO201" s="31"/>
      <c r="BP201" s="31"/>
      <c r="BQ201" s="31"/>
      <c r="BR201" s="31"/>
      <c r="BS201" s="31"/>
      <c r="BT201" s="31"/>
      <c r="BU201" s="31"/>
      <c r="BV201" s="31"/>
      <c r="BW201" s="31"/>
      <c r="BX201" s="31"/>
      <c r="BY201" s="31"/>
      <c r="BZ201" s="31"/>
      <c r="CA201" s="31"/>
      <c r="CB201" s="31"/>
      <c r="CC201" s="31"/>
      <c r="CD201" s="31"/>
      <c r="CE201" s="31"/>
      <c r="CF201" s="31"/>
      <c r="CG201" s="31"/>
      <c r="CH201" s="31"/>
      <c r="CI201" s="31"/>
      <c r="CJ201" s="31"/>
      <c r="CK201" s="31"/>
      <c r="CL201" s="31"/>
      <c r="CM201" s="31"/>
      <c r="CN201" s="31"/>
      <c r="CO201" s="31"/>
      <c r="CP201" s="31"/>
      <c r="CQ201" s="31"/>
      <c r="CR201" s="31"/>
      <c r="CS201" s="31"/>
      <c r="CT201" s="31"/>
      <c r="CU201" s="31"/>
      <c r="CV201" s="31"/>
      <c r="CW201" s="31"/>
      <c r="CX201" s="31"/>
      <c r="CY201" s="31"/>
      <c r="CZ201" s="31"/>
      <c r="DA201" s="31"/>
      <c r="DB201" s="31"/>
      <c r="DC201" s="31"/>
      <c r="DD201" s="31"/>
      <c r="DE201" s="31"/>
      <c r="DF201" s="31"/>
      <c r="DG201" s="31"/>
      <c r="DH201" s="31"/>
      <c r="DI201" s="31"/>
      <c r="DJ201" s="31"/>
      <c r="DK201" s="31"/>
      <c r="DL201" s="31"/>
      <c r="DM201" s="31"/>
      <c r="DN201" s="31"/>
      <c r="DO201" s="31"/>
      <c r="DP201" s="31"/>
      <c r="DQ201" s="31"/>
      <c r="DR201" s="31"/>
      <c r="DS201" s="31"/>
      <c r="DT201" s="31"/>
      <c r="DU201" s="31"/>
      <c r="DV201" s="31"/>
      <c r="DW201" s="31"/>
      <c r="DX201" s="31"/>
      <c r="DY201" s="31"/>
      <c r="DZ201" s="31"/>
      <c r="EA201" s="31"/>
      <c r="EB201" s="31"/>
      <c r="EC201" s="31"/>
      <c r="ED201" s="31"/>
      <c r="EE201" s="31"/>
      <c r="EF201" s="31"/>
      <c r="EG201" s="31"/>
      <c r="EH201" s="31"/>
      <c r="EI201" s="31"/>
      <c r="EJ201" s="31"/>
      <c r="EK201" s="31"/>
      <c r="EL201" s="31"/>
      <c r="EM201" s="31"/>
      <c r="EN201" s="31"/>
      <c r="EO201" s="31"/>
      <c r="EP201" s="31"/>
      <c r="EQ201" s="31"/>
      <c r="ER201" s="31"/>
      <c r="ES201" s="31"/>
      <c r="ET201" s="31"/>
      <c r="EU201" s="31"/>
      <c r="EV201" s="31"/>
      <c r="EW201" s="31"/>
      <c r="EX201" s="31"/>
      <c r="EY201" s="31"/>
      <c r="EZ201" s="31"/>
      <c r="FA201" s="31"/>
      <c r="FB201" s="31"/>
      <c r="FC201" s="31"/>
      <c r="FD201" s="31"/>
      <c r="FE201" s="31"/>
      <c r="FF201" s="31"/>
      <c r="FG201" s="31"/>
      <c r="FH201" s="31"/>
      <c r="FI201" s="31"/>
      <c r="FJ201" s="31"/>
      <c r="FK201" s="31"/>
      <c r="FL201" s="31"/>
      <c r="FM201" s="31"/>
      <c r="FN201" s="31"/>
      <c r="FO201" s="31"/>
      <c r="FP201" s="31"/>
      <c r="FQ201" s="31"/>
      <c r="FR201" s="31"/>
      <c r="FS201" s="31"/>
      <c r="FT201" s="31"/>
      <c r="FU201" s="31"/>
      <c r="FV201" s="31"/>
      <c r="FW201" s="31"/>
      <c r="FX201" s="31"/>
      <c r="FY201" s="31"/>
      <c r="FZ201" s="31"/>
      <c r="GA201" s="31"/>
      <c r="GB201" s="31"/>
      <c r="GC201" s="31"/>
      <c r="GD201" s="31"/>
      <c r="GE201" s="31"/>
      <c r="GF201" s="31"/>
      <c r="GG201" s="31"/>
      <c r="GH201" s="31"/>
      <c r="GI201" s="31"/>
      <c r="GJ201" s="31"/>
      <c r="GK201" s="31"/>
      <c r="GL201" s="31"/>
      <c r="GM201" s="31"/>
      <c r="GN201" s="31"/>
      <c r="GO201" s="31"/>
      <c r="GP201" s="31"/>
      <c r="GQ201" s="31"/>
      <c r="GR201" s="31"/>
      <c r="GS201" s="31"/>
      <c r="GT201" s="31"/>
      <c r="GU201" s="31"/>
      <c r="GV201" s="31"/>
      <c r="GW201" s="31"/>
      <c r="GX201" s="31"/>
      <c r="GY201" s="31"/>
      <c r="GZ201" s="31"/>
      <c r="HA201" s="31"/>
      <c r="HB201" s="31"/>
      <c r="HC201" s="31"/>
      <c r="HD201" s="31"/>
      <c r="HE201" s="31"/>
      <c r="HF201" s="31"/>
      <c r="HG201" s="31"/>
      <c r="HH201" s="31"/>
      <c r="HI201" s="31"/>
      <c r="HJ201" s="31"/>
      <c r="HK201" s="31"/>
      <c r="HL201" s="31"/>
      <c r="HM201" s="31"/>
      <c r="HN201" s="31"/>
      <c r="HO201" s="31"/>
      <c r="HP201" s="31"/>
      <c r="HQ201" s="31"/>
      <c r="HR201" s="31"/>
      <c r="HS201" s="31"/>
      <c r="HT201" s="31"/>
      <c r="HU201" s="31"/>
      <c r="HV201" s="31"/>
      <c r="HW201" s="31"/>
      <c r="HX201" s="31"/>
      <c r="HY201" s="31"/>
      <c r="HZ201" s="31"/>
      <c r="IA201" s="31"/>
      <c r="IB201" s="31"/>
      <c r="IC201" s="31"/>
      <c r="ID201" s="31"/>
      <c r="IE201" s="31"/>
      <c r="IF201" s="31"/>
      <c r="IG201" s="31"/>
      <c r="IH201" s="31"/>
      <c r="II201" s="31"/>
      <c r="IJ201" s="31"/>
      <c r="IK201" s="31"/>
      <c r="IL201" s="31"/>
      <c r="IM201" s="31"/>
      <c r="IN201" s="31"/>
      <c r="IO201" s="31"/>
      <c r="IP201" s="31"/>
      <c r="IQ201" s="31"/>
      <c r="IR201" s="31"/>
      <c r="IS201" s="31"/>
      <c r="IT201" s="31"/>
      <c r="IU201" s="31"/>
      <c r="IV201" s="31"/>
      <c r="IW201" s="31"/>
    </row>
    <row r="202" customFormat="false" ht="15" hidden="false" customHeight="true" outlineLevel="0" collapsed="false">
      <c r="A202" s="159" t="s">
        <v>260</v>
      </c>
      <c r="B202" s="160" t="s">
        <v>261</v>
      </c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3" t="n">
        <f aca="false">SUM(G202:N202)</f>
        <v>0</v>
      </c>
      <c r="P202" s="114" t="n">
        <f aca="false">+(G202+H202)*$B$3+(K202+L202)*$B$4+(M202+N202)*$F$4+(I202+J202)*$B$5</f>
        <v>0</v>
      </c>
      <c r="Q202" s="115"/>
      <c r="R202" s="71"/>
      <c r="S202" s="71"/>
      <c r="T202" s="92"/>
    </row>
    <row r="203" customFormat="false" ht="15" hidden="false" customHeight="false" outlineLevel="0" collapsed="false">
      <c r="A203" s="159"/>
      <c r="B203" s="160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3" t="n">
        <f aca="false">SUM(G203:N203)</f>
        <v>0</v>
      </c>
      <c r="P203" s="114" t="n">
        <f aca="false">+(G203+H203)*$B$3+(K203+L203)*$B$4+(M203+N203)*$F$4+(I203+J203)*$B$5</f>
        <v>0</v>
      </c>
      <c r="Q203" s="122"/>
      <c r="R203" s="71"/>
      <c r="S203" s="71"/>
      <c r="T203" s="93"/>
    </row>
    <row r="204" customFormat="false" ht="15" hidden="false" customHeight="false" outlineLevel="0" collapsed="false">
      <c r="A204" s="146"/>
      <c r="B204" s="161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3" t="n">
        <f aca="false">SUM(G204:N204)</f>
        <v>0</v>
      </c>
      <c r="P204" s="114" t="n">
        <f aca="false">+(G204+H204)*$B$3+(K204+L204)*$B$4+(M204+N204)*$F$4+(I204+J204)*$B$5</f>
        <v>0</v>
      </c>
      <c r="Q204" s="115"/>
      <c r="R204" s="71"/>
      <c r="S204" s="71"/>
      <c r="T204" s="92"/>
    </row>
    <row r="205" customFormat="false" ht="15" hidden="false" customHeight="false" outlineLevel="0" collapsed="false">
      <c r="A205" s="157" t="s">
        <v>262</v>
      </c>
      <c r="B205" s="119" t="s">
        <v>263</v>
      </c>
      <c r="C205" s="120" t="n">
        <v>6</v>
      </c>
      <c r="D205" s="120" t="n">
        <v>17.33</v>
      </c>
      <c r="E205" s="121" t="n">
        <v>5</v>
      </c>
      <c r="F205" s="121" t="n">
        <f aca="false">+C205*E205</f>
        <v>30</v>
      </c>
      <c r="G205" s="121" t="n">
        <f aca="false">F205*D205</f>
        <v>519.9</v>
      </c>
      <c r="H205" s="121"/>
      <c r="I205" s="121"/>
      <c r="J205" s="121"/>
      <c r="K205" s="121"/>
      <c r="L205" s="121"/>
      <c r="M205" s="121"/>
      <c r="N205" s="121"/>
      <c r="O205" s="113" t="n">
        <f aca="false">SUM(G205:N205)</f>
        <v>519.9</v>
      </c>
      <c r="P205" s="114" t="n">
        <f aca="false">+(G205+H205)*$B$3+(K205+L205)*$B$4+(M205+N205)*$F$4+(I205+J205)*$B$5</f>
        <v>0</v>
      </c>
      <c r="Q205" s="115" t="n">
        <v>19.9961538461538</v>
      </c>
      <c r="R205" s="114" t="n">
        <f aca="false">+Q205*$F$3</f>
        <v>0</v>
      </c>
      <c r="S205" s="116" t="n">
        <f aca="false">+R205+P205</f>
        <v>0</v>
      </c>
      <c r="T205" s="92"/>
    </row>
    <row r="206" customFormat="false" ht="15" hidden="false" customHeight="false" outlineLevel="0" collapsed="false">
      <c r="A206" s="157" t="s">
        <v>262</v>
      </c>
      <c r="B206" s="119" t="s">
        <v>264</v>
      </c>
      <c r="C206" s="120" t="n">
        <v>1</v>
      </c>
      <c r="D206" s="120" t="n">
        <v>17.33</v>
      </c>
      <c r="E206" s="121" t="n">
        <v>5</v>
      </c>
      <c r="F206" s="121" t="n">
        <f aca="false">+C206*E206</f>
        <v>5</v>
      </c>
      <c r="G206" s="121" t="n">
        <f aca="false">F206*D206</f>
        <v>86.65</v>
      </c>
      <c r="H206" s="121"/>
      <c r="I206" s="121"/>
      <c r="J206" s="121"/>
      <c r="K206" s="121" t="n">
        <f aca="false">+C206*D206*E206</f>
        <v>86.65</v>
      </c>
      <c r="L206" s="127" t="n">
        <f aca="false">+F206*4</f>
        <v>20</v>
      </c>
      <c r="M206" s="121"/>
      <c r="N206" s="121"/>
      <c r="O206" s="113" t="n">
        <f aca="false">SUM(G206:N206)</f>
        <v>193.3</v>
      </c>
      <c r="P206" s="114" t="n">
        <f aca="false">+(G206+H206)*$B$3+(K206+L206)*$B$4+(M206+N206)*$F$4+(I206+J206)*$B$5</f>
        <v>0</v>
      </c>
      <c r="Q206" s="115"/>
      <c r="R206" s="71"/>
      <c r="S206" s="116" t="n">
        <f aca="false">+R206+P206</f>
        <v>0</v>
      </c>
      <c r="T206" s="92"/>
    </row>
    <row r="207" customFormat="false" ht="15" hidden="false" customHeight="false" outlineLevel="0" collapsed="false">
      <c r="A207" s="146"/>
      <c r="B207" s="161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3" t="n">
        <f aca="false">SUM(G207:N207)</f>
        <v>0</v>
      </c>
      <c r="P207" s="114" t="n">
        <f aca="false">+(G207+H207)*$B$3+(K207+L207)*$B$4+(M207+N207)*$F$4+(I207+J207)*$B$5</f>
        <v>0</v>
      </c>
      <c r="Q207" s="125" t="s">
        <v>265</v>
      </c>
      <c r="R207" s="71"/>
      <c r="S207" s="131"/>
      <c r="T207" s="93" t="n">
        <f aca="false">SUM(S205:S206)</f>
        <v>0</v>
      </c>
    </row>
    <row r="208" customFormat="false" ht="15" hidden="false" customHeight="false" outlineLevel="0" collapsed="false">
      <c r="A208" s="158" t="s">
        <v>266</v>
      </c>
      <c r="B208" s="68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13" t="n">
        <f aca="false">SUM(G208:N208)</f>
        <v>0</v>
      </c>
      <c r="P208" s="114" t="n">
        <f aca="false">+(G208+H208)*$B$3+(K208+L208)*$B$4+(M208+N208)*$F$4+(I208+J208)*$B$5</f>
        <v>0</v>
      </c>
      <c r="Q208" s="115"/>
      <c r="R208" s="71"/>
      <c r="S208" s="71"/>
      <c r="T208" s="92"/>
    </row>
    <row r="209" customFormat="false" ht="15" hidden="false" customHeight="false" outlineLevel="0" collapsed="false">
      <c r="A209" s="162" t="s">
        <v>267</v>
      </c>
      <c r="B209" s="162" t="s">
        <v>268</v>
      </c>
      <c r="N209" s="69"/>
      <c r="O209" s="113" t="n">
        <f aca="false">SUM(G209:N209)</f>
        <v>0</v>
      </c>
      <c r="P209" s="114" t="n">
        <f aca="false">+(G209+H209)*$B$3+(K209+L209)*$B$4+(M209+N209)*$F$4+(I209+J209)*$B$5</f>
        <v>0</v>
      </c>
      <c r="Q209" s="115"/>
      <c r="R209" s="71"/>
      <c r="S209" s="71"/>
      <c r="T209" s="92"/>
    </row>
    <row r="210" customFormat="false" ht="15" hidden="false" customHeight="false" outlineLevel="0" collapsed="false">
      <c r="A210" s="154" t="s">
        <v>269</v>
      </c>
      <c r="B210" s="119" t="s">
        <v>270</v>
      </c>
      <c r="C210" s="120" t="n">
        <v>5</v>
      </c>
      <c r="D210" s="120" t="n">
        <v>14</v>
      </c>
      <c r="E210" s="121" t="n">
        <v>2</v>
      </c>
      <c r="F210" s="121" t="n">
        <f aca="false">+C210*E210</f>
        <v>10</v>
      </c>
      <c r="G210" s="121" t="n">
        <f aca="false">F210*D210</f>
        <v>140</v>
      </c>
      <c r="H210" s="127" t="n">
        <f aca="false">+E210*-3</f>
        <v>-6</v>
      </c>
      <c r="I210" s="151"/>
      <c r="J210" s="151"/>
      <c r="K210" s="121"/>
      <c r="L210" s="121"/>
      <c r="M210" s="121"/>
      <c r="N210" s="121"/>
      <c r="O210" s="113" t="n">
        <f aca="false">SUM(G210:N210)</f>
        <v>134</v>
      </c>
      <c r="P210" s="114" t="n">
        <f aca="false">+(G210+H210)*$B$3+(K210+L210)*$B$4+(M210+N210)*$F$4+(I210+J210)*$B$5</f>
        <v>0</v>
      </c>
      <c r="Q210" s="115"/>
      <c r="R210" s="71"/>
      <c r="S210" s="116" t="n">
        <f aca="false">+R210+P210</f>
        <v>0</v>
      </c>
      <c r="T210" s="92"/>
    </row>
    <row r="211" customFormat="false" ht="15" hidden="false" customHeight="false" outlineLevel="0" collapsed="false">
      <c r="A211" s="154" t="s">
        <v>269</v>
      </c>
      <c r="B211" s="119" t="s">
        <v>271</v>
      </c>
      <c r="C211" s="120" t="n">
        <v>1</v>
      </c>
      <c r="D211" s="120" t="n">
        <v>14</v>
      </c>
      <c r="E211" s="121" t="n">
        <v>4</v>
      </c>
      <c r="F211" s="121" t="n">
        <f aca="false">+C211*E211</f>
        <v>4</v>
      </c>
      <c r="G211" s="121" t="n">
        <f aca="false">F211*D211</f>
        <v>56</v>
      </c>
      <c r="H211" s="121"/>
      <c r="I211" s="121"/>
      <c r="J211" s="121"/>
      <c r="K211" s="121"/>
      <c r="L211" s="121"/>
      <c r="M211" s="121"/>
      <c r="N211" s="121"/>
      <c r="O211" s="113" t="n">
        <f aca="false">SUM(G211:N211)</f>
        <v>56</v>
      </c>
      <c r="P211" s="114" t="n">
        <f aca="false">+(G211+H211)*$B$3+(K211+L211)*$B$4+(M211+N211)*$F$4+(I211+J211)*$B$5</f>
        <v>0</v>
      </c>
      <c r="Q211" s="115"/>
      <c r="R211" s="71"/>
      <c r="S211" s="116" t="n">
        <f aca="false">+R211+P211</f>
        <v>0</v>
      </c>
      <c r="T211" s="92"/>
    </row>
    <row r="212" customFormat="false" ht="15" hidden="false" customHeight="false" outlineLevel="0" collapsed="false">
      <c r="A212" s="154" t="s">
        <v>269</v>
      </c>
      <c r="B212" s="119" t="s">
        <v>264</v>
      </c>
      <c r="C212" s="120" t="n">
        <v>1</v>
      </c>
      <c r="D212" s="120" t="n">
        <v>14</v>
      </c>
      <c r="E212" s="121" t="n">
        <v>4</v>
      </c>
      <c r="F212" s="121" t="n">
        <f aca="false">+C212*E212</f>
        <v>4</v>
      </c>
      <c r="G212" s="121"/>
      <c r="H212" s="121"/>
      <c r="I212" s="121"/>
      <c r="J212" s="121"/>
      <c r="K212" s="121" t="n">
        <f aca="false">+C212*D212*E212</f>
        <v>56</v>
      </c>
      <c r="L212" s="127" t="n">
        <f aca="false">+F212*4</f>
        <v>16</v>
      </c>
      <c r="M212" s="121"/>
      <c r="N212" s="121"/>
      <c r="O212" s="113" t="n">
        <f aca="false">SUM(G212:N212)</f>
        <v>72</v>
      </c>
      <c r="P212" s="114" t="n">
        <f aca="false">+(G212+H212)*$B$3+(K212+L212)*$B$4+(M212+N212)*$F$4+(I212+J212)*$B$5</f>
        <v>0</v>
      </c>
      <c r="Q212" s="122"/>
      <c r="R212" s="71"/>
      <c r="S212" s="116" t="n">
        <f aca="false">+R212+P212</f>
        <v>0</v>
      </c>
      <c r="T212" s="93"/>
    </row>
    <row r="213" s="92" customFormat="true" ht="15" hidden="false" customHeight="false" outlineLevel="0" collapsed="false">
      <c r="A213" s="154" t="s">
        <v>272</v>
      </c>
      <c r="B213" s="119" t="s">
        <v>263</v>
      </c>
      <c r="C213" s="120" t="n">
        <v>6</v>
      </c>
      <c r="D213" s="120" t="n">
        <v>14</v>
      </c>
      <c r="E213" s="121" t="n">
        <v>2</v>
      </c>
      <c r="F213" s="121" t="n">
        <f aca="false">+C213*E213</f>
        <v>12</v>
      </c>
      <c r="G213" s="121" t="n">
        <f aca="false">F213*D213</f>
        <v>168</v>
      </c>
      <c r="H213" s="127" t="n">
        <f aca="false">+E213*-3</f>
        <v>-6</v>
      </c>
      <c r="I213" s="151"/>
      <c r="J213" s="151"/>
      <c r="K213" s="151"/>
      <c r="L213" s="151"/>
      <c r="M213" s="151"/>
      <c r="N213" s="121"/>
      <c r="O213" s="113" t="n">
        <f aca="false">SUM(G213:N213)</f>
        <v>162</v>
      </c>
      <c r="P213" s="114" t="n">
        <f aca="false">+(G213+H213)*$B$3+(K213+L213)*$B$4+(M213+N213)*$F$4+(I213+J213)*$B$5</f>
        <v>0</v>
      </c>
      <c r="Q213" s="129"/>
      <c r="R213" s="163"/>
      <c r="S213" s="116" t="n">
        <f aca="false">+R213+P213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  <c r="BC213" s="31"/>
      <c r="BD213" s="31"/>
      <c r="BE213" s="31"/>
      <c r="BF213" s="31"/>
      <c r="BG213" s="31"/>
      <c r="BH213" s="31"/>
      <c r="BI213" s="31"/>
      <c r="BJ213" s="31"/>
      <c r="BK213" s="31"/>
      <c r="BL213" s="31"/>
      <c r="BM213" s="31"/>
      <c r="BN213" s="31"/>
      <c r="BO213" s="31"/>
      <c r="BP213" s="31"/>
      <c r="BQ213" s="31"/>
      <c r="BR213" s="31"/>
      <c r="BS213" s="31"/>
      <c r="BT213" s="31"/>
      <c r="BU213" s="31"/>
      <c r="BV213" s="31"/>
      <c r="BW213" s="31"/>
      <c r="BX213" s="31"/>
      <c r="BY213" s="31"/>
      <c r="BZ213" s="31"/>
      <c r="CA213" s="31"/>
      <c r="CB213" s="31"/>
      <c r="CC213" s="31"/>
      <c r="CD213" s="31"/>
      <c r="CE213" s="31"/>
      <c r="CF213" s="31"/>
      <c r="CG213" s="31"/>
      <c r="CH213" s="31"/>
      <c r="CI213" s="31"/>
      <c r="CJ213" s="31"/>
      <c r="CK213" s="31"/>
      <c r="CL213" s="31"/>
      <c r="CM213" s="31"/>
      <c r="CN213" s="31"/>
      <c r="CO213" s="31"/>
      <c r="CP213" s="31"/>
      <c r="CQ213" s="31"/>
      <c r="CR213" s="31"/>
      <c r="CS213" s="31"/>
      <c r="CT213" s="31"/>
      <c r="CU213" s="31"/>
      <c r="CV213" s="31"/>
      <c r="CW213" s="31"/>
      <c r="CX213" s="31"/>
      <c r="CY213" s="31"/>
      <c r="CZ213" s="31"/>
      <c r="DA213" s="31"/>
      <c r="DB213" s="31"/>
      <c r="DC213" s="31"/>
      <c r="DD213" s="31"/>
      <c r="DE213" s="31"/>
      <c r="DF213" s="31"/>
      <c r="DG213" s="31"/>
      <c r="DH213" s="31"/>
      <c r="DI213" s="31"/>
      <c r="DJ213" s="31"/>
      <c r="DK213" s="31"/>
      <c r="DL213" s="31"/>
      <c r="DM213" s="31"/>
      <c r="DN213" s="31"/>
      <c r="DO213" s="31"/>
      <c r="DP213" s="31"/>
      <c r="DQ213" s="31"/>
      <c r="DR213" s="31"/>
      <c r="DS213" s="31"/>
      <c r="DT213" s="31"/>
      <c r="DU213" s="31"/>
      <c r="DV213" s="31"/>
      <c r="DW213" s="31"/>
      <c r="DX213" s="31"/>
      <c r="DY213" s="31"/>
      <c r="DZ213" s="31"/>
      <c r="EA213" s="31"/>
      <c r="EB213" s="31"/>
      <c r="EC213" s="31"/>
      <c r="ED213" s="31"/>
      <c r="EE213" s="31"/>
      <c r="EF213" s="31"/>
      <c r="EG213" s="31"/>
      <c r="EH213" s="31"/>
      <c r="EI213" s="31"/>
      <c r="EJ213" s="31"/>
      <c r="EK213" s="31"/>
      <c r="EL213" s="31"/>
      <c r="EM213" s="31"/>
      <c r="EN213" s="31"/>
      <c r="EO213" s="31"/>
      <c r="EP213" s="31"/>
      <c r="EQ213" s="31"/>
      <c r="ER213" s="31"/>
      <c r="ES213" s="31"/>
      <c r="ET213" s="31"/>
      <c r="EU213" s="31"/>
      <c r="EV213" s="31"/>
      <c r="EW213" s="31"/>
      <c r="EX213" s="31"/>
      <c r="EY213" s="31"/>
      <c r="EZ213" s="31"/>
      <c r="FA213" s="31"/>
      <c r="FB213" s="31"/>
      <c r="FC213" s="31"/>
      <c r="FD213" s="31"/>
      <c r="FE213" s="31"/>
      <c r="FF213" s="31"/>
      <c r="FG213" s="31"/>
      <c r="FH213" s="31"/>
      <c r="FI213" s="31"/>
      <c r="FJ213" s="31"/>
      <c r="FK213" s="31"/>
      <c r="FL213" s="31"/>
      <c r="FM213" s="31"/>
      <c r="FN213" s="31"/>
      <c r="FO213" s="31"/>
      <c r="FP213" s="31"/>
      <c r="FQ213" s="31"/>
      <c r="FR213" s="31"/>
      <c r="FS213" s="31"/>
      <c r="FT213" s="31"/>
      <c r="FU213" s="31"/>
      <c r="FV213" s="31"/>
      <c r="FW213" s="31"/>
      <c r="FX213" s="31"/>
      <c r="FY213" s="31"/>
      <c r="FZ213" s="31"/>
      <c r="GA213" s="31"/>
      <c r="GB213" s="31"/>
      <c r="GC213" s="31"/>
      <c r="GD213" s="31"/>
      <c r="GE213" s="31"/>
      <c r="GF213" s="31"/>
      <c r="GG213" s="31"/>
      <c r="GH213" s="31"/>
      <c r="GI213" s="31"/>
      <c r="GJ213" s="31"/>
      <c r="GK213" s="31"/>
      <c r="GL213" s="31"/>
      <c r="GM213" s="31"/>
      <c r="GN213" s="31"/>
      <c r="GO213" s="31"/>
      <c r="GP213" s="31"/>
      <c r="GQ213" s="31"/>
      <c r="GR213" s="31"/>
      <c r="GS213" s="31"/>
      <c r="GT213" s="31"/>
      <c r="GU213" s="31"/>
      <c r="GV213" s="31"/>
      <c r="GW213" s="31"/>
      <c r="GX213" s="31"/>
      <c r="GY213" s="31"/>
      <c r="GZ213" s="31"/>
      <c r="HA213" s="31"/>
      <c r="HB213" s="31"/>
      <c r="HC213" s="31"/>
      <c r="HD213" s="31"/>
      <c r="HE213" s="31"/>
      <c r="HF213" s="31"/>
      <c r="HG213" s="31"/>
      <c r="HH213" s="31"/>
      <c r="HI213" s="31"/>
      <c r="HJ213" s="31"/>
      <c r="HK213" s="31"/>
      <c r="HL213" s="31"/>
      <c r="HM213" s="31"/>
      <c r="HN213" s="31"/>
      <c r="HO213" s="31"/>
      <c r="HP213" s="31"/>
      <c r="HQ213" s="31"/>
      <c r="HR213" s="31"/>
      <c r="HS213" s="31"/>
      <c r="HT213" s="31"/>
      <c r="HU213" s="31"/>
      <c r="HV213" s="31"/>
      <c r="HW213" s="31"/>
      <c r="HX213" s="31"/>
      <c r="HY213" s="31"/>
      <c r="HZ213" s="31"/>
      <c r="IA213" s="31"/>
      <c r="IB213" s="31"/>
      <c r="IC213" s="31"/>
      <c r="ID213" s="31"/>
      <c r="IE213" s="31"/>
      <c r="IF213" s="31"/>
      <c r="IG213" s="31"/>
      <c r="IH213" s="31"/>
      <c r="II213" s="31"/>
      <c r="IJ213" s="31"/>
      <c r="IK213" s="31"/>
      <c r="IL213" s="31"/>
      <c r="IM213" s="31"/>
      <c r="IN213" s="31"/>
      <c r="IO213" s="31"/>
      <c r="IP213" s="31"/>
      <c r="IQ213" s="31"/>
      <c r="IR213" s="31"/>
      <c r="IS213" s="31"/>
      <c r="IT213" s="31"/>
      <c r="IU213" s="31"/>
      <c r="IV213" s="31"/>
      <c r="IW213" s="31"/>
    </row>
    <row r="214" customFormat="false" ht="15" hidden="false" customHeight="false" outlineLevel="0" collapsed="false">
      <c r="A214" s="154" t="s">
        <v>272</v>
      </c>
      <c r="B214" s="119" t="s">
        <v>264</v>
      </c>
      <c r="C214" s="120" t="n">
        <v>1</v>
      </c>
      <c r="D214" s="120" t="n">
        <v>14</v>
      </c>
      <c r="E214" s="121" t="n">
        <v>2</v>
      </c>
      <c r="F214" s="164" t="n">
        <f aca="false">+C214*E214</f>
        <v>2</v>
      </c>
      <c r="G214" s="121"/>
      <c r="H214" s="121"/>
      <c r="I214" s="115"/>
      <c r="J214" s="115"/>
      <c r="K214" s="121" t="n">
        <f aca="false">+C214*D214*E214</f>
        <v>28</v>
      </c>
      <c r="L214" s="127" t="n">
        <f aca="false">+F214*4</f>
        <v>8</v>
      </c>
      <c r="M214" s="165"/>
      <c r="N214" s="166"/>
      <c r="O214" s="113" t="n">
        <f aca="false">SUM(G214:N214)</f>
        <v>36</v>
      </c>
      <c r="P214" s="114" t="n">
        <f aca="false">+(G214+H214)*$B$3+(K214+L214)*$B$4+(M214+N214)*$F$4+(I214+J214)*$B$5</f>
        <v>0</v>
      </c>
      <c r="Q214" s="129"/>
      <c r="R214" s="163"/>
      <c r="S214" s="116" t="n">
        <f aca="false">+R214+P214</f>
        <v>0</v>
      </c>
      <c r="T214" s="92"/>
    </row>
    <row r="215" customFormat="false" ht="15" hidden="false" customHeight="true" outlineLevel="0" collapsed="false">
      <c r="A215" s="158" t="s">
        <v>273</v>
      </c>
      <c r="B215" s="158"/>
      <c r="N215" s="69"/>
      <c r="O215" s="113" t="n">
        <f aca="false">SUM(G215:N215)</f>
        <v>0</v>
      </c>
      <c r="P215" s="114" t="n">
        <f aca="false">+(G215+H215)*$B$3+(K215+L215)*$B$4+(M215+N215)*$F$4+(I215+J215)*$B$5</f>
        <v>0</v>
      </c>
      <c r="Q215" s="125" t="s">
        <v>274</v>
      </c>
      <c r="R215" s="71"/>
      <c r="S215" s="131"/>
      <c r="T215" s="93" t="n">
        <f aca="false">SUM(S210:S214)</f>
        <v>0</v>
      </c>
    </row>
    <row r="216" customFormat="false" ht="15" hidden="false" customHeight="false" outlineLevel="0" collapsed="false">
      <c r="A216" s="162" t="s">
        <v>275</v>
      </c>
      <c r="B216" s="162"/>
      <c r="N216" s="69"/>
      <c r="O216" s="113" t="n">
        <f aca="false">SUM(G216:N216)</f>
        <v>0</v>
      </c>
      <c r="P216" s="114" t="n">
        <f aca="false">+(G216+H216)*$B$3+(K216+L216)*$B$4+(M216+N216)*$F$4+(I216+J216)*$B$5</f>
        <v>0</v>
      </c>
      <c r="Q216" s="129"/>
      <c r="R216" s="163"/>
      <c r="S216" s="126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  <c r="AM216" s="92"/>
      <c r="AN216" s="92"/>
      <c r="AO216" s="92"/>
      <c r="AP216" s="92"/>
      <c r="AQ216" s="92"/>
      <c r="AR216" s="92"/>
      <c r="AS216" s="92"/>
      <c r="AT216" s="92"/>
      <c r="AU216" s="92"/>
      <c r="AV216" s="92"/>
      <c r="AW216" s="92"/>
      <c r="AX216" s="92"/>
      <c r="AY216" s="92"/>
      <c r="AZ216" s="92"/>
      <c r="BA216" s="92"/>
      <c r="BB216" s="92"/>
      <c r="BC216" s="92"/>
      <c r="BD216" s="92"/>
      <c r="BE216" s="92"/>
      <c r="BF216" s="92"/>
      <c r="BG216" s="92"/>
      <c r="BH216" s="92"/>
      <c r="BI216" s="92"/>
      <c r="BJ216" s="92"/>
      <c r="BK216" s="92"/>
      <c r="BL216" s="92"/>
      <c r="BM216" s="92"/>
      <c r="BN216" s="92"/>
      <c r="BO216" s="92"/>
      <c r="BP216" s="92"/>
      <c r="BQ216" s="92"/>
      <c r="BR216" s="92"/>
      <c r="BS216" s="92"/>
      <c r="BT216" s="92"/>
      <c r="BU216" s="92"/>
      <c r="BV216" s="92"/>
      <c r="BW216" s="92"/>
      <c r="BX216" s="92"/>
      <c r="BY216" s="92"/>
      <c r="BZ216" s="92"/>
      <c r="CA216" s="92"/>
      <c r="CB216" s="92"/>
      <c r="CC216" s="92"/>
      <c r="CD216" s="92"/>
      <c r="CE216" s="92"/>
      <c r="CF216" s="92"/>
      <c r="CG216" s="92"/>
      <c r="CH216" s="92"/>
      <c r="CI216" s="92"/>
      <c r="CJ216" s="92"/>
      <c r="CK216" s="92"/>
      <c r="CL216" s="92"/>
      <c r="CM216" s="92"/>
      <c r="CN216" s="92"/>
      <c r="CO216" s="92"/>
      <c r="CP216" s="92"/>
      <c r="CQ216" s="92"/>
      <c r="CR216" s="92"/>
      <c r="CS216" s="92"/>
      <c r="CT216" s="92"/>
      <c r="CU216" s="92"/>
      <c r="CV216" s="92"/>
      <c r="CW216" s="92"/>
      <c r="CX216" s="92"/>
      <c r="CY216" s="92"/>
      <c r="CZ216" s="92"/>
      <c r="DA216" s="92"/>
      <c r="DB216" s="92"/>
      <c r="DC216" s="92"/>
      <c r="DD216" s="92"/>
      <c r="DE216" s="92"/>
      <c r="DF216" s="92"/>
      <c r="DG216" s="92"/>
      <c r="DH216" s="92"/>
      <c r="DI216" s="92"/>
      <c r="DJ216" s="92"/>
      <c r="DK216" s="92"/>
      <c r="DL216" s="92"/>
      <c r="DM216" s="92"/>
      <c r="DN216" s="92"/>
      <c r="DO216" s="92"/>
      <c r="DP216" s="92"/>
      <c r="DQ216" s="92"/>
      <c r="DR216" s="92"/>
      <c r="DS216" s="92"/>
      <c r="DT216" s="92"/>
      <c r="DU216" s="92"/>
      <c r="DV216" s="92"/>
      <c r="DW216" s="92"/>
      <c r="DX216" s="92"/>
      <c r="DY216" s="92"/>
      <c r="DZ216" s="92"/>
      <c r="EA216" s="92"/>
      <c r="EB216" s="92"/>
      <c r="EC216" s="92"/>
      <c r="ED216" s="92"/>
      <c r="EE216" s="92"/>
      <c r="EF216" s="92"/>
      <c r="EG216" s="92"/>
      <c r="EH216" s="92"/>
      <c r="EI216" s="92"/>
      <c r="EJ216" s="92"/>
      <c r="EK216" s="92"/>
      <c r="EL216" s="92"/>
      <c r="EM216" s="92"/>
      <c r="EN216" s="92"/>
      <c r="EO216" s="92"/>
      <c r="EP216" s="92"/>
      <c r="EQ216" s="92"/>
      <c r="ER216" s="92"/>
      <c r="ES216" s="92"/>
      <c r="ET216" s="92"/>
      <c r="EU216" s="92"/>
      <c r="EV216" s="92"/>
      <c r="EW216" s="92"/>
      <c r="EX216" s="92"/>
      <c r="EY216" s="92"/>
      <c r="EZ216" s="92"/>
      <c r="FA216" s="92"/>
      <c r="FB216" s="92"/>
      <c r="FC216" s="92"/>
      <c r="FD216" s="92"/>
      <c r="FE216" s="92"/>
      <c r="FF216" s="92"/>
      <c r="FG216" s="92"/>
      <c r="FH216" s="92"/>
      <c r="FI216" s="92"/>
      <c r="FJ216" s="92"/>
      <c r="FK216" s="92"/>
      <c r="FL216" s="92"/>
      <c r="FM216" s="92"/>
      <c r="FN216" s="92"/>
      <c r="FO216" s="92"/>
      <c r="FP216" s="92"/>
      <c r="FQ216" s="92"/>
      <c r="FR216" s="92"/>
      <c r="FS216" s="92"/>
      <c r="FT216" s="92"/>
      <c r="FU216" s="92"/>
      <c r="FV216" s="92"/>
      <c r="FW216" s="92"/>
      <c r="FX216" s="92"/>
      <c r="FY216" s="92"/>
      <c r="FZ216" s="92"/>
      <c r="GA216" s="92"/>
      <c r="GB216" s="92"/>
      <c r="GC216" s="92"/>
      <c r="GD216" s="92"/>
      <c r="GE216" s="92"/>
      <c r="GF216" s="92"/>
      <c r="GG216" s="92"/>
      <c r="GH216" s="92"/>
      <c r="GI216" s="92"/>
      <c r="GJ216" s="92"/>
      <c r="GK216" s="92"/>
      <c r="GL216" s="92"/>
      <c r="GM216" s="92"/>
      <c r="GN216" s="92"/>
      <c r="GO216" s="92"/>
      <c r="GP216" s="92"/>
      <c r="GQ216" s="92"/>
      <c r="GR216" s="92"/>
      <c r="GS216" s="92"/>
      <c r="GT216" s="92"/>
      <c r="GU216" s="92"/>
      <c r="GV216" s="92"/>
      <c r="GW216" s="92"/>
      <c r="GX216" s="92"/>
      <c r="GY216" s="92"/>
      <c r="GZ216" s="92"/>
      <c r="HA216" s="92"/>
      <c r="HB216" s="92"/>
      <c r="HC216" s="92"/>
      <c r="HD216" s="92"/>
      <c r="HE216" s="92"/>
      <c r="HF216" s="92"/>
      <c r="HG216" s="92"/>
      <c r="HH216" s="92"/>
      <c r="HI216" s="92"/>
      <c r="HJ216" s="92"/>
      <c r="HK216" s="92"/>
      <c r="HL216" s="92"/>
      <c r="HM216" s="92"/>
      <c r="HN216" s="92"/>
      <c r="HO216" s="92"/>
      <c r="HP216" s="92"/>
      <c r="HQ216" s="92"/>
      <c r="HR216" s="92"/>
      <c r="HS216" s="92"/>
      <c r="HT216" s="92"/>
      <c r="HU216" s="92"/>
      <c r="HV216" s="92"/>
      <c r="HW216" s="92"/>
      <c r="HX216" s="92"/>
      <c r="HY216" s="92"/>
      <c r="HZ216" s="92"/>
      <c r="IA216" s="92"/>
      <c r="IB216" s="92"/>
      <c r="IC216" s="92"/>
      <c r="ID216" s="92"/>
      <c r="IE216" s="92"/>
      <c r="IF216" s="92"/>
      <c r="IG216" s="92"/>
      <c r="IH216" s="92"/>
      <c r="II216" s="92"/>
      <c r="IJ216" s="92"/>
      <c r="IK216" s="92"/>
      <c r="IL216" s="92"/>
      <c r="IM216" s="92"/>
      <c r="IN216" s="92"/>
      <c r="IO216" s="92"/>
      <c r="IP216" s="92"/>
      <c r="IQ216" s="92"/>
      <c r="IR216" s="92"/>
      <c r="IS216" s="92"/>
      <c r="IT216" s="92"/>
      <c r="IU216" s="92"/>
      <c r="IV216" s="92"/>
      <c r="IW216" s="92"/>
    </row>
    <row r="217" customFormat="false" ht="15" hidden="false" customHeight="false" outlineLevel="0" collapsed="false">
      <c r="A217" s="154" t="s">
        <v>276</v>
      </c>
      <c r="B217" s="119" t="s">
        <v>277</v>
      </c>
      <c r="C217" s="120" t="n">
        <v>6</v>
      </c>
      <c r="D217" s="120" t="n">
        <v>4</v>
      </c>
      <c r="E217" s="121" t="n">
        <v>6</v>
      </c>
      <c r="F217" s="121" t="n">
        <f aca="false">+C217*E217</f>
        <v>36</v>
      </c>
      <c r="G217" s="121" t="n">
        <f aca="false">F217*D217</f>
        <v>144</v>
      </c>
      <c r="H217" s="127" t="n">
        <f aca="false">+E217*-1</f>
        <v>-6</v>
      </c>
      <c r="I217" s="151"/>
      <c r="J217" s="151"/>
      <c r="K217" s="121"/>
      <c r="L217" s="121"/>
      <c r="M217" s="121"/>
      <c r="N217" s="121"/>
      <c r="O217" s="113" t="n">
        <f aca="false">SUM(G217:N217)</f>
        <v>138</v>
      </c>
      <c r="P217" s="114" t="n">
        <f aca="false">+(G217+H217)*$B$3+(K217+L217)*$B$4+(M217+N217)*$F$4+(I217+J217)*$B$5</f>
        <v>0</v>
      </c>
      <c r="Q217" s="115"/>
      <c r="R217" s="71"/>
      <c r="S217" s="116" t="n">
        <f aca="false">+R217+P217</f>
        <v>0</v>
      </c>
      <c r="T217" s="92"/>
    </row>
    <row r="218" customFormat="false" ht="15" hidden="false" customHeight="false" outlineLevel="0" collapsed="false">
      <c r="A218" s="154" t="s">
        <v>276</v>
      </c>
      <c r="B218" s="119" t="s">
        <v>264</v>
      </c>
      <c r="C218" s="120" t="n">
        <v>1</v>
      </c>
      <c r="D218" s="120" t="n">
        <v>4</v>
      </c>
      <c r="E218" s="121" t="n">
        <v>6</v>
      </c>
      <c r="F218" s="121" t="n">
        <f aca="false">+C218*E218</f>
        <v>6</v>
      </c>
      <c r="G218" s="121"/>
      <c r="H218" s="121"/>
      <c r="I218" s="121"/>
      <c r="J218" s="121"/>
      <c r="K218" s="121" t="n">
        <f aca="false">+C218*D218*E218</f>
        <v>24</v>
      </c>
      <c r="L218" s="127" t="n">
        <f aca="false">+F218*2</f>
        <v>12</v>
      </c>
      <c r="M218" s="121"/>
      <c r="N218" s="121"/>
      <c r="O218" s="113" t="n">
        <f aca="false">SUM(G218:N218)</f>
        <v>36</v>
      </c>
      <c r="P218" s="114" t="n">
        <f aca="false">+(G218+H218)*$B$3+(K218+L218)*$B$4+(M218+N218)*$F$4+(I218+J218)*$B$5</f>
        <v>0</v>
      </c>
      <c r="Q218" s="122"/>
      <c r="R218" s="71"/>
      <c r="S218" s="116" t="n">
        <f aca="false">+R218+P218</f>
        <v>0</v>
      </c>
      <c r="T218" s="93"/>
    </row>
    <row r="219" customFormat="false" ht="15" hidden="false" customHeight="false" outlineLevel="0" collapsed="false">
      <c r="A219" s="154" t="s">
        <v>272</v>
      </c>
      <c r="B219" s="119" t="s">
        <v>277</v>
      </c>
      <c r="C219" s="120" t="n">
        <v>6</v>
      </c>
      <c r="D219" s="120" t="n">
        <v>4</v>
      </c>
      <c r="E219" s="121" t="n">
        <v>6</v>
      </c>
      <c r="F219" s="121" t="n">
        <f aca="false">+C219*E219</f>
        <v>36</v>
      </c>
      <c r="G219" s="121" t="n">
        <f aca="false">F219*D219</f>
        <v>144</v>
      </c>
      <c r="H219" s="127" t="n">
        <f aca="false">+E219*-1</f>
        <v>-6</v>
      </c>
      <c r="I219" s="151"/>
      <c r="J219" s="151"/>
      <c r="K219" s="121"/>
      <c r="L219" s="121"/>
      <c r="M219" s="121"/>
      <c r="N219" s="121"/>
      <c r="O219" s="113" t="n">
        <f aca="false">SUM(G219:N219)</f>
        <v>138</v>
      </c>
      <c r="P219" s="114" t="n">
        <f aca="false">+(G219+H219)*$B$3+(K219+L219)*$B$4+(M219+N219)*$F$4+(I219+J219)*$B$5</f>
        <v>0</v>
      </c>
      <c r="Q219" s="115"/>
      <c r="R219" s="71"/>
      <c r="S219" s="116" t="n">
        <f aca="false">+R219+P219</f>
        <v>0</v>
      </c>
      <c r="T219" s="92"/>
    </row>
    <row r="220" customFormat="false" ht="15" hidden="false" customHeight="false" outlineLevel="0" collapsed="false">
      <c r="A220" s="154" t="s">
        <v>272</v>
      </c>
      <c r="B220" s="119" t="s">
        <v>264</v>
      </c>
      <c r="C220" s="120" t="n">
        <v>1</v>
      </c>
      <c r="D220" s="120" t="n">
        <v>4</v>
      </c>
      <c r="E220" s="121" t="n">
        <v>6</v>
      </c>
      <c r="F220" s="121" t="n">
        <f aca="false">+C220*E220</f>
        <v>6</v>
      </c>
      <c r="G220" s="121"/>
      <c r="H220" s="121"/>
      <c r="I220" s="121"/>
      <c r="J220" s="121"/>
      <c r="K220" s="121" t="n">
        <f aca="false">+C220*D220*E220</f>
        <v>24</v>
      </c>
      <c r="L220" s="127" t="n">
        <f aca="false">+F220*2</f>
        <v>12</v>
      </c>
      <c r="M220" s="121"/>
      <c r="N220" s="121"/>
      <c r="O220" s="113" t="n">
        <f aca="false">SUM(G220:N220)</f>
        <v>36</v>
      </c>
      <c r="P220" s="114" t="n">
        <f aca="false">+(G220+H220)*$B$3+(K220+L220)*$B$4+(M220+N220)*$F$4+(I220+J220)*$B$5</f>
        <v>0</v>
      </c>
      <c r="Q220" s="122"/>
      <c r="R220" s="71"/>
      <c r="S220" s="116" t="n">
        <f aca="false">+R220+P220</f>
        <v>0</v>
      </c>
      <c r="T220" s="93"/>
    </row>
    <row r="221" customFormat="false" ht="15" hidden="false" customHeight="true" outlineLevel="0" collapsed="false">
      <c r="A221" s="158"/>
      <c r="B221" s="158"/>
      <c r="P221" s="167"/>
      <c r="Q221" s="125" t="s">
        <v>278</v>
      </c>
      <c r="R221" s="131"/>
      <c r="S221" s="93"/>
      <c r="T221" s="93" t="n">
        <f aca="false">SUM(S217:S220)</f>
        <v>0</v>
      </c>
    </row>
    <row r="222" customFormat="false" ht="15" hidden="false" customHeight="false" outlineLevel="0" collapsed="false">
      <c r="A222" s="158"/>
      <c r="B222" s="158"/>
      <c r="G222" s="168" t="n">
        <f aca="false">SUM(G9:G220)</f>
        <v>56373.292</v>
      </c>
      <c r="H222" s="168" t="n">
        <f aca="false">SUM(H9:H220)</f>
        <v>-2606.4</v>
      </c>
      <c r="I222" s="168" t="n">
        <f aca="false">SUM(I9:I220)</f>
        <v>7706.65</v>
      </c>
      <c r="J222" s="168" t="n">
        <f aca="false">SUM(J9:J220)</f>
        <v>-388</v>
      </c>
      <c r="K222" s="168" t="n">
        <f aca="false">SUM(K9:K220)</f>
        <v>1069.72</v>
      </c>
      <c r="L222" s="168" t="n">
        <f aca="false">SUM(L9:L220)</f>
        <v>272</v>
      </c>
      <c r="M222" s="168" t="n">
        <f aca="false">SUM(M9:M220)</f>
        <v>0</v>
      </c>
      <c r="N222" s="168" t="n">
        <f aca="false">SUM(N9:N220)</f>
        <v>0</v>
      </c>
      <c r="O222" s="168" t="n">
        <f aca="false">SUM(O9:O220)</f>
        <v>62427.262</v>
      </c>
      <c r="P222" s="169" t="n">
        <f aca="false">SUM(P9:P220)</f>
        <v>0</v>
      </c>
      <c r="Q222" s="168" t="n">
        <f aca="false">SUM(Q9:Q220)</f>
        <v>3380.90449814234</v>
      </c>
      <c r="R222" s="169" t="n">
        <f aca="false">SUM(R9:R220)</f>
        <v>0</v>
      </c>
      <c r="S222" s="169" t="n">
        <f aca="false">SUM(S9:S220)</f>
        <v>0</v>
      </c>
      <c r="T222" s="170" t="n">
        <f aca="false">SUM(T9:T221)</f>
        <v>0</v>
      </c>
    </row>
    <row r="223" customFormat="false" ht="15" hidden="false" customHeight="false" outlineLevel="0" collapsed="false">
      <c r="A223" s="158"/>
      <c r="B223" s="158"/>
      <c r="G223" s="171" t="n">
        <f aca="false">G222+H222+I222+J222+K222+L222+M222+N222</f>
        <v>62427.262</v>
      </c>
      <c r="H223" s="171"/>
      <c r="I223" s="171"/>
      <c r="J223" s="171"/>
      <c r="K223" s="171"/>
      <c r="L223" s="171"/>
      <c r="M223" s="171"/>
      <c r="N223" s="171"/>
      <c r="O223" s="171"/>
      <c r="P223" s="172"/>
      <c r="Q223" s="171"/>
      <c r="R223" s="172"/>
      <c r="S223" s="172"/>
      <c r="T223" s="173"/>
    </row>
    <row r="224" customFormat="false" ht="15" hidden="false" customHeight="false" outlineLevel="0" collapsed="false">
      <c r="A224" s="174" t="s">
        <v>279</v>
      </c>
      <c r="B224" s="175" t="s">
        <v>82</v>
      </c>
      <c r="C224" s="176" t="n">
        <v>5</v>
      </c>
      <c r="D224" s="176" t="n">
        <v>17.33</v>
      </c>
      <c r="E224" s="177" t="n">
        <v>14</v>
      </c>
      <c r="F224" s="177" t="n">
        <f aca="false">E224*C224</f>
        <v>70</v>
      </c>
      <c r="G224" s="177" t="n">
        <f aca="false">F224*D224</f>
        <v>1213.1</v>
      </c>
      <c r="H224" s="177" t="n">
        <f aca="false">+E224*-4</f>
        <v>-56</v>
      </c>
      <c r="I224" s="178"/>
      <c r="J224" s="178"/>
      <c r="K224" s="177"/>
      <c r="L224" s="177"/>
      <c r="M224" s="177"/>
      <c r="N224" s="177"/>
      <c r="O224" s="177" t="n">
        <f aca="false">SUM(G224:N224)</f>
        <v>1157.1</v>
      </c>
      <c r="P224" s="179" t="n">
        <f aca="false">+(G224+H224)*$B$3+(K224+L224)*$B$4+(M224+N224)*$F$4+(I224+J224)*$B$5</f>
        <v>0</v>
      </c>
      <c r="Q224" s="129" t="n">
        <v>42.1585576923077</v>
      </c>
      <c r="R224" s="114" t="n">
        <f aca="false">+Q224*$F$3</f>
        <v>0</v>
      </c>
      <c r="S224" s="116" t="n">
        <f aca="false">+R224+P224</f>
        <v>0</v>
      </c>
      <c r="T224" s="92"/>
    </row>
    <row r="225" customFormat="false" ht="15" hidden="false" customHeight="false" outlineLevel="0" collapsed="false">
      <c r="A225" s="174" t="s">
        <v>280</v>
      </c>
      <c r="B225" s="175" t="s">
        <v>281</v>
      </c>
      <c r="C225" s="176" t="n">
        <v>1</v>
      </c>
      <c r="D225" s="176" t="n">
        <f aca="false">4*12/12</f>
        <v>4</v>
      </c>
      <c r="E225" s="177" t="n">
        <v>4</v>
      </c>
      <c r="F225" s="177" t="n">
        <f aca="false">E225*C225</f>
        <v>4</v>
      </c>
      <c r="G225" s="177" t="n">
        <f aca="false">F225*D225</f>
        <v>16</v>
      </c>
      <c r="H225" s="177"/>
      <c r="I225" s="177"/>
      <c r="J225" s="177"/>
      <c r="K225" s="177"/>
      <c r="L225" s="177"/>
      <c r="M225" s="177"/>
      <c r="N225" s="177"/>
      <c r="O225" s="177" t="n">
        <f aca="false">SUM(G225:N225)</f>
        <v>16</v>
      </c>
      <c r="P225" s="114" t="n">
        <f aca="false">+(G225+H225)*$B$3+(K225+L225)*$B$4+(M225+N225)*$F$4+(I225+J225)*$B$5</f>
        <v>0</v>
      </c>
      <c r="Q225" s="129"/>
      <c r="R225" s="163"/>
      <c r="S225" s="116" t="n">
        <f aca="false">+R225+P225</f>
        <v>0</v>
      </c>
      <c r="T225" s="92"/>
    </row>
    <row r="226" customFormat="false" ht="15" hidden="false" customHeight="false" outlineLevel="0" collapsed="false">
      <c r="A226" s="174" t="s">
        <v>282</v>
      </c>
      <c r="B226" s="175" t="s">
        <v>281</v>
      </c>
      <c r="C226" s="176" t="n">
        <v>1</v>
      </c>
      <c r="D226" s="176" t="n">
        <f aca="false">4*12/12</f>
        <v>4</v>
      </c>
      <c r="E226" s="177" t="n">
        <v>4</v>
      </c>
      <c r="F226" s="177" t="n">
        <f aca="false">E226*C226</f>
        <v>4</v>
      </c>
      <c r="G226" s="177" t="n">
        <f aca="false">F226*D226</f>
        <v>16</v>
      </c>
      <c r="H226" s="177"/>
      <c r="I226" s="177"/>
      <c r="J226" s="177"/>
      <c r="K226" s="177"/>
      <c r="L226" s="177"/>
      <c r="M226" s="177"/>
      <c r="N226" s="177"/>
      <c r="O226" s="177" t="n">
        <f aca="false">SUM(G226:N226)</f>
        <v>16</v>
      </c>
      <c r="P226" s="114" t="n">
        <f aca="false">+(G226+H226)*$B$3+(K226+L226)*$B$4+(M226+N226)*$F$4+(I226+J226)*$B$5</f>
        <v>0</v>
      </c>
      <c r="Q226" s="129"/>
      <c r="R226" s="163"/>
      <c r="S226" s="116" t="n">
        <f aca="false">+R226+P226</f>
        <v>0</v>
      </c>
      <c r="T226" s="92"/>
    </row>
    <row r="227" customFormat="false" ht="15" hidden="false" customHeight="false" outlineLevel="0" collapsed="false">
      <c r="A227" s="174" t="s">
        <v>283</v>
      </c>
      <c r="B227" s="175" t="s">
        <v>281</v>
      </c>
      <c r="C227" s="176" t="n">
        <v>1</v>
      </c>
      <c r="D227" s="176" t="n">
        <f aca="false">4*12/12</f>
        <v>4</v>
      </c>
      <c r="E227" s="177" t="n">
        <v>2</v>
      </c>
      <c r="F227" s="177" t="n">
        <f aca="false">E227*C227</f>
        <v>2</v>
      </c>
      <c r="G227" s="177" t="n">
        <f aca="false">F227*D227</f>
        <v>8</v>
      </c>
      <c r="H227" s="177"/>
      <c r="I227" s="177"/>
      <c r="J227" s="177"/>
      <c r="K227" s="177"/>
      <c r="L227" s="177"/>
      <c r="M227" s="177"/>
      <c r="N227" s="177"/>
      <c r="O227" s="177" t="n">
        <f aca="false">SUM(G227:N227)</f>
        <v>8</v>
      </c>
      <c r="P227" s="114" t="n">
        <f aca="false">+(G227+H227)*$B$3+(K227+L227)*$B$4+(M227+N227)*$F$4+(I227+J227)*$B$5</f>
        <v>0</v>
      </c>
      <c r="Q227" s="129"/>
      <c r="R227" s="163"/>
      <c r="S227" s="116" t="n">
        <f aca="false">+R227+P227</f>
        <v>0</v>
      </c>
      <c r="T227" s="92"/>
    </row>
    <row r="228" customFormat="false" ht="15" hidden="false" customHeight="false" outlineLevel="0" collapsed="false">
      <c r="A228" s="174" t="s">
        <v>283</v>
      </c>
      <c r="B228" s="175" t="s">
        <v>284</v>
      </c>
      <c r="C228" s="176" t="n">
        <v>1</v>
      </c>
      <c r="D228" s="180" t="n">
        <f aca="false">4*26/12</f>
        <v>8.66666666666667</v>
      </c>
      <c r="E228" s="177" t="n">
        <v>2</v>
      </c>
      <c r="F228" s="177" t="n">
        <f aca="false">E228*C228</f>
        <v>2</v>
      </c>
      <c r="G228" s="177" t="n">
        <f aca="false">F228*D228</f>
        <v>17.3333333333333</v>
      </c>
      <c r="H228" s="177"/>
      <c r="I228" s="177"/>
      <c r="J228" s="177"/>
      <c r="K228" s="177"/>
      <c r="L228" s="177"/>
      <c r="M228" s="177"/>
      <c r="N228" s="177"/>
      <c r="O228" s="177" t="n">
        <f aca="false">SUM(G228:N228)</f>
        <v>17.3333333333333</v>
      </c>
      <c r="P228" s="114" t="n">
        <f aca="false">+(G228+H228)*$B$3+(K228+L228)*$B$4+(M228+N228)*$F$4+(I228+J228)*$B$5</f>
        <v>0</v>
      </c>
      <c r="Q228" s="129"/>
      <c r="R228" s="163"/>
      <c r="S228" s="116" t="n">
        <f aca="false">+R228+P228</f>
        <v>0</v>
      </c>
      <c r="T228" s="92"/>
    </row>
    <row r="229" customFormat="false" ht="15" hidden="false" customHeight="false" outlineLevel="0" collapsed="false">
      <c r="A229" s="174" t="s">
        <v>285</v>
      </c>
      <c r="B229" s="175" t="s">
        <v>281</v>
      </c>
      <c r="C229" s="176" t="n">
        <v>1</v>
      </c>
      <c r="D229" s="176" t="n">
        <f aca="false">4*12/12</f>
        <v>4</v>
      </c>
      <c r="E229" s="177" t="n">
        <v>2</v>
      </c>
      <c r="F229" s="177" t="n">
        <f aca="false">E229*C229</f>
        <v>2</v>
      </c>
      <c r="G229" s="177" t="n">
        <f aca="false">F229*D229</f>
        <v>8</v>
      </c>
      <c r="H229" s="177"/>
      <c r="I229" s="177"/>
      <c r="J229" s="177"/>
      <c r="K229" s="177"/>
      <c r="L229" s="177"/>
      <c r="M229" s="177"/>
      <c r="N229" s="177"/>
      <c r="O229" s="177" t="n">
        <f aca="false">SUM(G229:N229)</f>
        <v>8</v>
      </c>
      <c r="P229" s="114" t="n">
        <f aca="false">+(G229+H229)*$B$3+(K229+L229)*$B$4+(M229+N229)*$F$4+(I229+J229)*$B$5</f>
        <v>0</v>
      </c>
      <c r="Q229" s="122" t="n">
        <v>5.33333333333333</v>
      </c>
      <c r="R229" s="114" t="n">
        <f aca="false">+Q229*$F$3</f>
        <v>0</v>
      </c>
      <c r="S229" s="116" t="n">
        <f aca="false">+R229+P229</f>
        <v>0</v>
      </c>
      <c r="T229" s="93"/>
    </row>
    <row r="230" customFormat="false" ht="15" hidden="false" customHeight="false" outlineLevel="0" collapsed="false">
      <c r="A230" s="174" t="s">
        <v>286</v>
      </c>
      <c r="B230" s="175"/>
      <c r="C230" s="176"/>
      <c r="D230" s="176"/>
      <c r="E230" s="177"/>
      <c r="F230" s="177"/>
      <c r="G230" s="177"/>
      <c r="H230" s="177"/>
      <c r="I230" s="177"/>
      <c r="J230" s="177"/>
      <c r="K230" s="177"/>
      <c r="L230" s="177"/>
      <c r="M230" s="177"/>
      <c r="N230" s="177"/>
      <c r="O230" s="177" t="n">
        <f aca="false">SUM(G230:N230)</f>
        <v>0</v>
      </c>
      <c r="P230" s="114" t="n">
        <f aca="false">+(G230+H230)*$B$3+(K230+L230)*$B$4+(M230+N230)*$F$4+(I230+J230)*$B$5</f>
        <v>0</v>
      </c>
      <c r="Q230" s="122"/>
      <c r="R230" s="71"/>
      <c r="S230" s="116" t="n">
        <f aca="false">+R230+P230</f>
        <v>0</v>
      </c>
      <c r="T230" s="92"/>
    </row>
    <row r="231" customFormat="false" ht="15" hidden="false" customHeight="false" outlineLevel="0" collapsed="false">
      <c r="A231" s="174" t="s">
        <v>287</v>
      </c>
      <c r="B231" s="175" t="s">
        <v>281</v>
      </c>
      <c r="C231" s="176" t="n">
        <v>1</v>
      </c>
      <c r="D231" s="176" t="n">
        <v>4</v>
      </c>
      <c r="E231" s="177" t="n">
        <v>2</v>
      </c>
      <c r="F231" s="177" t="n">
        <f aca="false">E231*C231</f>
        <v>2</v>
      </c>
      <c r="G231" s="177" t="n">
        <f aca="false">F231*D231</f>
        <v>8</v>
      </c>
      <c r="H231" s="177"/>
      <c r="I231" s="177"/>
      <c r="J231" s="177"/>
      <c r="K231" s="177"/>
      <c r="L231" s="177"/>
      <c r="M231" s="177"/>
      <c r="N231" s="177"/>
      <c r="O231" s="177" t="n">
        <f aca="false">SUM(G231:N231)</f>
        <v>8</v>
      </c>
      <c r="P231" s="114" t="n">
        <f aca="false">+(G231+H231)*$B$3+(K231+L231)*$B$4+(M231+N231)*$F$4+(I231+J231)*$B$5</f>
        <v>0</v>
      </c>
      <c r="Q231" s="129"/>
      <c r="R231" s="163"/>
      <c r="S231" s="116" t="n">
        <f aca="false">+R231+P231</f>
        <v>0</v>
      </c>
      <c r="T231" s="92"/>
    </row>
    <row r="232" customFormat="false" ht="15" hidden="false" customHeight="false" outlineLevel="0" collapsed="false">
      <c r="A232" s="174" t="s">
        <v>288</v>
      </c>
      <c r="B232" s="175" t="s">
        <v>289</v>
      </c>
      <c r="C232" s="176" t="n">
        <v>1</v>
      </c>
      <c r="D232" s="176" t="n">
        <f aca="false">4*6/12</f>
        <v>2</v>
      </c>
      <c r="E232" s="177" t="n">
        <v>2</v>
      </c>
      <c r="F232" s="177" t="n">
        <f aca="false">E232*C232</f>
        <v>2</v>
      </c>
      <c r="G232" s="177" t="n">
        <f aca="false">F232*D232</f>
        <v>4</v>
      </c>
      <c r="H232" s="177"/>
      <c r="I232" s="177"/>
      <c r="J232" s="177"/>
      <c r="K232" s="177"/>
      <c r="L232" s="177"/>
      <c r="M232" s="177"/>
      <c r="N232" s="177"/>
      <c r="O232" s="177" t="n">
        <f aca="false">SUM(G232:N232)</f>
        <v>4</v>
      </c>
      <c r="P232" s="114" t="n">
        <f aca="false">+(G232+H232)*$B$3+(K232+L232)*$B$4+(M232+N232)*$F$4+(I232+J232)*$B$5</f>
        <v>0</v>
      </c>
      <c r="Q232" s="129"/>
      <c r="R232" s="163"/>
      <c r="S232" s="116" t="n">
        <f aca="false">+R232+P232</f>
        <v>0</v>
      </c>
      <c r="T232" s="92"/>
    </row>
    <row r="233" customFormat="false" ht="15" hidden="false" customHeight="false" outlineLevel="0" collapsed="false">
      <c r="A233" s="181" t="s">
        <v>290</v>
      </c>
      <c r="B233" s="175"/>
      <c r="C233" s="176"/>
      <c r="D233" s="176"/>
      <c r="E233" s="177"/>
      <c r="F233" s="177"/>
      <c r="G233" s="177" t="n">
        <f aca="false">96/2</f>
        <v>48</v>
      </c>
      <c r="H233" s="177"/>
      <c r="I233" s="177"/>
      <c r="J233" s="177"/>
      <c r="K233" s="177"/>
      <c r="L233" s="177"/>
      <c r="M233" s="177"/>
      <c r="N233" s="177"/>
      <c r="O233" s="177" t="n">
        <f aca="false">SUM(G233:N233)</f>
        <v>48</v>
      </c>
      <c r="P233" s="114" t="n">
        <f aca="false">+(G233+H233)*$B$3+(K233+L233)*$B$4+(M233+N233)*$F$4+(I233+J233)*$B$5</f>
        <v>0</v>
      </c>
      <c r="Q233" s="129"/>
      <c r="R233" s="163"/>
      <c r="S233" s="116" t="n">
        <f aca="false">+R233+P233</f>
        <v>0</v>
      </c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2"/>
      <c r="AT233" s="92"/>
      <c r="AU233" s="92"/>
      <c r="AV233" s="92"/>
      <c r="AW233" s="92"/>
      <c r="AX233" s="92"/>
      <c r="AY233" s="92"/>
      <c r="AZ233" s="92"/>
      <c r="BA233" s="92"/>
      <c r="BB233" s="92"/>
      <c r="BC233" s="92"/>
      <c r="BD233" s="92"/>
      <c r="BE233" s="92"/>
      <c r="BF233" s="92"/>
      <c r="BG233" s="92"/>
      <c r="BH233" s="92"/>
      <c r="BI233" s="92"/>
      <c r="BJ233" s="92"/>
      <c r="BK233" s="92"/>
      <c r="BL233" s="92"/>
      <c r="BM233" s="92"/>
      <c r="BN233" s="92"/>
      <c r="BO233" s="92"/>
      <c r="BP233" s="92"/>
      <c r="BQ233" s="92"/>
      <c r="BR233" s="92"/>
      <c r="BS233" s="92"/>
      <c r="BT233" s="92"/>
      <c r="BU233" s="92"/>
      <c r="BV233" s="92"/>
      <c r="BW233" s="92"/>
      <c r="BX233" s="92"/>
      <c r="BY233" s="92"/>
      <c r="BZ233" s="92"/>
      <c r="CA233" s="92"/>
      <c r="CB233" s="92"/>
      <c r="CC233" s="92"/>
      <c r="CD233" s="92"/>
      <c r="CE233" s="92"/>
      <c r="CF233" s="92"/>
      <c r="CG233" s="92"/>
      <c r="CH233" s="92"/>
      <c r="CI233" s="92"/>
      <c r="CJ233" s="92"/>
      <c r="CK233" s="92"/>
      <c r="CL233" s="92"/>
      <c r="CM233" s="92"/>
      <c r="CN233" s="92"/>
      <c r="CO233" s="92"/>
      <c r="CP233" s="92"/>
      <c r="CQ233" s="92"/>
      <c r="CR233" s="92"/>
      <c r="CS233" s="92"/>
      <c r="CT233" s="92"/>
      <c r="CU233" s="92"/>
      <c r="CV233" s="92"/>
      <c r="CW233" s="92"/>
      <c r="CX233" s="92"/>
      <c r="CY233" s="92"/>
      <c r="CZ233" s="92"/>
      <c r="DA233" s="92"/>
      <c r="DB233" s="92"/>
      <c r="DC233" s="92"/>
      <c r="DD233" s="92"/>
      <c r="DE233" s="92"/>
      <c r="DF233" s="92"/>
      <c r="DG233" s="92"/>
      <c r="DH233" s="92"/>
      <c r="DI233" s="92"/>
      <c r="DJ233" s="92"/>
      <c r="DK233" s="92"/>
      <c r="DL233" s="92"/>
      <c r="DM233" s="92"/>
      <c r="DN233" s="92"/>
      <c r="DO233" s="92"/>
      <c r="DP233" s="92"/>
      <c r="DQ233" s="92"/>
      <c r="DR233" s="92"/>
      <c r="DS233" s="92"/>
      <c r="DT233" s="92"/>
      <c r="DU233" s="92"/>
      <c r="DV233" s="92"/>
      <c r="DW233" s="92"/>
      <c r="DX233" s="92"/>
      <c r="DY233" s="92"/>
      <c r="DZ233" s="92"/>
      <c r="EA233" s="92"/>
      <c r="EB233" s="92"/>
      <c r="EC233" s="92"/>
      <c r="ED233" s="92"/>
      <c r="EE233" s="92"/>
      <c r="EF233" s="92"/>
      <c r="EG233" s="92"/>
      <c r="EH233" s="92"/>
      <c r="EI233" s="92"/>
      <c r="EJ233" s="92"/>
      <c r="EK233" s="92"/>
      <c r="EL233" s="92"/>
      <c r="EM233" s="92"/>
      <c r="EN233" s="92"/>
      <c r="EO233" s="92"/>
      <c r="EP233" s="92"/>
      <c r="EQ233" s="92"/>
      <c r="ER233" s="92"/>
      <c r="ES233" s="92"/>
      <c r="ET233" s="92"/>
      <c r="EU233" s="92"/>
      <c r="EV233" s="92"/>
      <c r="EW233" s="92"/>
      <c r="EX233" s="92"/>
      <c r="EY233" s="92"/>
      <c r="EZ233" s="92"/>
      <c r="FA233" s="92"/>
      <c r="FB233" s="92"/>
      <c r="FC233" s="92"/>
      <c r="FD233" s="92"/>
      <c r="FE233" s="92"/>
      <c r="FF233" s="92"/>
      <c r="FG233" s="92"/>
      <c r="FH233" s="92"/>
      <c r="FI233" s="92"/>
      <c r="FJ233" s="92"/>
      <c r="FK233" s="92"/>
      <c r="FL233" s="92"/>
      <c r="FM233" s="92"/>
      <c r="FN233" s="92"/>
      <c r="FO233" s="92"/>
      <c r="FP233" s="92"/>
      <c r="FQ233" s="92"/>
      <c r="FR233" s="92"/>
      <c r="FS233" s="92"/>
      <c r="FT233" s="92"/>
      <c r="FU233" s="92"/>
      <c r="FV233" s="92"/>
      <c r="FW233" s="92"/>
      <c r="FX233" s="92"/>
      <c r="FY233" s="92"/>
      <c r="FZ233" s="92"/>
      <c r="GA233" s="92"/>
      <c r="GB233" s="92"/>
      <c r="GC233" s="92"/>
      <c r="GD233" s="92"/>
      <c r="GE233" s="92"/>
      <c r="GF233" s="92"/>
      <c r="GG233" s="92"/>
      <c r="GH233" s="92"/>
      <c r="GI233" s="92"/>
      <c r="GJ233" s="92"/>
      <c r="GK233" s="92"/>
      <c r="GL233" s="92"/>
      <c r="GM233" s="92"/>
      <c r="GN233" s="92"/>
      <c r="GO233" s="92"/>
      <c r="GP233" s="92"/>
      <c r="GQ233" s="92"/>
      <c r="GR233" s="92"/>
      <c r="GS233" s="92"/>
      <c r="GT233" s="92"/>
      <c r="GU233" s="92"/>
      <c r="GV233" s="92"/>
      <c r="GW233" s="92"/>
      <c r="GX233" s="92"/>
      <c r="GY233" s="92"/>
      <c r="GZ233" s="92"/>
      <c r="HA233" s="92"/>
      <c r="HB233" s="92"/>
      <c r="HC233" s="92"/>
      <c r="HD233" s="92"/>
      <c r="HE233" s="92"/>
      <c r="HF233" s="92"/>
      <c r="HG233" s="92"/>
      <c r="HH233" s="92"/>
      <c r="HI233" s="92"/>
      <c r="HJ233" s="92"/>
      <c r="HK233" s="92"/>
      <c r="HL233" s="92"/>
      <c r="HM233" s="92"/>
      <c r="HN233" s="92"/>
      <c r="HO233" s="92"/>
      <c r="HP233" s="92"/>
      <c r="HQ233" s="92"/>
      <c r="HR233" s="92"/>
      <c r="HS233" s="92"/>
      <c r="HT233" s="92"/>
      <c r="HU233" s="92"/>
      <c r="HV233" s="92"/>
      <c r="HW233" s="92"/>
      <c r="HX233" s="92"/>
      <c r="HY233" s="92"/>
      <c r="HZ233" s="92"/>
      <c r="IA233" s="92"/>
      <c r="IB233" s="92"/>
      <c r="IC233" s="92"/>
      <c r="ID233" s="92"/>
      <c r="IE233" s="92"/>
      <c r="IF233" s="92"/>
      <c r="IG233" s="92"/>
      <c r="IH233" s="92"/>
      <c r="II233" s="92"/>
      <c r="IJ233" s="92"/>
      <c r="IK233" s="92"/>
      <c r="IL233" s="92"/>
      <c r="IM233" s="92"/>
      <c r="IN233" s="92"/>
      <c r="IO233" s="92"/>
      <c r="IP233" s="92"/>
      <c r="IQ233" s="92"/>
      <c r="IR233" s="92"/>
      <c r="IS233" s="92"/>
      <c r="IT233" s="92"/>
      <c r="IU233" s="92"/>
      <c r="IV233" s="92"/>
      <c r="IW233" s="92"/>
    </row>
    <row r="234" customFormat="false" ht="15" hidden="false" customHeight="false" outlineLevel="0" collapsed="false">
      <c r="A234" s="158"/>
      <c r="B234" s="158"/>
      <c r="G234" s="168" t="n">
        <f aca="false">SUM(G224:G233)</f>
        <v>1338.43333333333</v>
      </c>
      <c r="H234" s="168" t="n">
        <f aca="false">SUM(H224:H233)</f>
        <v>-56</v>
      </c>
      <c r="I234" s="168" t="n">
        <f aca="false">SUM(I224:I233)</f>
        <v>0</v>
      </c>
      <c r="J234" s="168" t="n">
        <f aca="false">SUM(J224:J233)</f>
        <v>0</v>
      </c>
      <c r="K234" s="168" t="n">
        <f aca="false">SUM(K224:K233)</f>
        <v>0</v>
      </c>
      <c r="L234" s="168" t="n">
        <f aca="false">SUM(L224:L233)</f>
        <v>0</v>
      </c>
      <c r="M234" s="168" t="n">
        <f aca="false">SUM(M224:M233)</f>
        <v>0</v>
      </c>
      <c r="N234" s="168" t="n">
        <f aca="false">SUM(N224:N233)</f>
        <v>0</v>
      </c>
      <c r="O234" s="168" t="n">
        <f aca="false">SUM(O224:O233)</f>
        <v>1282.43333333333</v>
      </c>
      <c r="P234" s="169" t="n">
        <f aca="false">SUM(P224:P233)</f>
        <v>0</v>
      </c>
      <c r="Q234" s="168" t="n">
        <f aca="false">SUM(Q224:Q233)</f>
        <v>47.491891025641</v>
      </c>
      <c r="R234" s="169" t="n">
        <f aca="false">SUM(R224:R233)</f>
        <v>0</v>
      </c>
      <c r="S234" s="170" t="n">
        <f aca="false">SUM(S224:S233)</f>
        <v>0</v>
      </c>
      <c r="T234" s="170" t="s">
        <v>291</v>
      </c>
    </row>
    <row r="235" customFormat="false" ht="15" hidden="false" customHeight="false" outlineLevel="0" collapsed="false">
      <c r="A235" s="182"/>
      <c r="B235" s="132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67"/>
      <c r="Q235" s="122"/>
      <c r="R235" s="131"/>
      <c r="S235" s="93"/>
      <c r="T235" s="93"/>
      <c r="U235" s="69"/>
    </row>
    <row r="236" customFormat="false" ht="15" hidden="false" customHeight="false" outlineLevel="0" collapsed="false">
      <c r="A236" s="183" t="s">
        <v>292</v>
      </c>
      <c r="B236" s="184" t="s">
        <v>82</v>
      </c>
      <c r="C236" s="185" t="n">
        <v>5</v>
      </c>
      <c r="D236" s="185" t="n">
        <v>17.33</v>
      </c>
      <c r="E236" s="186" t="n">
        <v>1</v>
      </c>
      <c r="F236" s="186" t="n">
        <f aca="false">E236*C236</f>
        <v>5</v>
      </c>
      <c r="G236" s="186" t="n">
        <f aca="false">F236*D236</f>
        <v>86.65</v>
      </c>
      <c r="H236" s="186" t="n">
        <f aca="false">+E236*-4</f>
        <v>-4</v>
      </c>
      <c r="I236" s="187"/>
      <c r="J236" s="187"/>
      <c r="K236" s="186"/>
      <c r="L236" s="186"/>
      <c r="M236" s="186"/>
      <c r="N236" s="186"/>
      <c r="O236" s="186" t="n">
        <f aca="false">SUM(G236:N236)</f>
        <v>82.65</v>
      </c>
      <c r="P236" s="179" t="n">
        <f aca="false">+(G236+H236)*$B$3+(K236+L236)*$B$4+(M236+N236)*$F$4+(I236+J236)*$B$5</f>
        <v>0</v>
      </c>
      <c r="Q236" s="115" t="n">
        <v>4</v>
      </c>
      <c r="R236" s="114" t="n">
        <f aca="false">+Q236*$F$3</f>
        <v>0</v>
      </c>
      <c r="S236" s="116" t="n">
        <f aca="false">+R236+P236</f>
        <v>0</v>
      </c>
      <c r="T236" s="93"/>
    </row>
    <row r="237" customFormat="false" ht="15" hidden="false" customHeight="false" outlineLevel="0" collapsed="false">
      <c r="A237" s="158"/>
      <c r="B237" s="158"/>
      <c r="G237" s="168" t="n">
        <f aca="false">SUM(G236)</f>
        <v>86.65</v>
      </c>
      <c r="H237" s="168" t="n">
        <f aca="false">SUM(H236)</f>
        <v>-4</v>
      </c>
      <c r="I237" s="168" t="n">
        <f aca="false">SUM(I236)</f>
        <v>0</v>
      </c>
      <c r="J237" s="168" t="n">
        <f aca="false">SUM(J236)</f>
        <v>0</v>
      </c>
      <c r="K237" s="168" t="n">
        <f aca="false">SUM(K236)</f>
        <v>0</v>
      </c>
      <c r="L237" s="168" t="n">
        <f aca="false">SUM(L236)</f>
        <v>0</v>
      </c>
      <c r="M237" s="168" t="n">
        <f aca="false">SUM(M236)</f>
        <v>0</v>
      </c>
      <c r="N237" s="168" t="n">
        <f aca="false">SUM(N236)</f>
        <v>0</v>
      </c>
      <c r="O237" s="168" t="n">
        <f aca="false">SUM(O236)</f>
        <v>82.65</v>
      </c>
      <c r="P237" s="169" t="n">
        <f aca="false">SUM(P236)</f>
        <v>0</v>
      </c>
      <c r="Q237" s="168" t="n">
        <f aca="false">SUM(Q236)</f>
        <v>4</v>
      </c>
      <c r="R237" s="169" t="n">
        <f aca="false">SUM(R236)</f>
        <v>0</v>
      </c>
      <c r="S237" s="170" t="n">
        <f aca="false">SUM(S236)</f>
        <v>0</v>
      </c>
      <c r="T237" s="170" t="s">
        <v>293</v>
      </c>
    </row>
    <row r="238" customFormat="false" ht="15" hidden="false" customHeight="false" outlineLevel="0" collapsed="false">
      <c r="A238" s="158"/>
      <c r="B238" s="158"/>
      <c r="N238" s="69"/>
      <c r="P238" s="71"/>
      <c r="Q238" s="122"/>
      <c r="R238" s="71"/>
      <c r="S238" s="131"/>
      <c r="T238" s="92"/>
    </row>
    <row r="239" customFormat="false" ht="15" hidden="false" customHeight="false" outlineLevel="0" collapsed="false">
      <c r="A239" s="188" t="s">
        <v>294</v>
      </c>
      <c r="B239" s="189" t="s">
        <v>295</v>
      </c>
      <c r="C239" s="190" t="n">
        <v>5</v>
      </c>
      <c r="D239" s="190" t="n">
        <v>17.33</v>
      </c>
      <c r="E239" s="191" t="n">
        <v>2.5</v>
      </c>
      <c r="F239" s="191" t="n">
        <f aca="false">E239*C239</f>
        <v>12.5</v>
      </c>
      <c r="G239" s="191" t="n">
        <f aca="false">F239*D239</f>
        <v>216.625</v>
      </c>
      <c r="H239" s="191" t="n">
        <f aca="false">+E239*-4</f>
        <v>-10</v>
      </c>
      <c r="I239" s="192"/>
      <c r="J239" s="192"/>
      <c r="K239" s="191"/>
      <c r="L239" s="191"/>
      <c r="M239" s="191"/>
      <c r="N239" s="191"/>
      <c r="O239" s="191" t="n">
        <f aca="false">SUM(G239:N239)</f>
        <v>206.625</v>
      </c>
      <c r="P239" s="179" t="n">
        <f aca="false">+(G239+H239)*$B$3+(K239+L239)*$B$4+(M239+N239)*$F$4+(I239+J239)*$B$5</f>
        <v>0</v>
      </c>
      <c r="Q239" s="129" t="n">
        <v>22</v>
      </c>
      <c r="R239" s="114" t="n">
        <f aca="false">+Q239*$F$3</f>
        <v>0</v>
      </c>
      <c r="S239" s="116" t="n">
        <f aca="false">+R239+P239</f>
        <v>0</v>
      </c>
      <c r="T239" s="92"/>
    </row>
    <row r="240" customFormat="false" ht="15" hidden="false" customHeight="false" outlineLevel="0" collapsed="false">
      <c r="A240" s="188" t="s">
        <v>294</v>
      </c>
      <c r="B240" s="189" t="s">
        <v>97</v>
      </c>
      <c r="C240" s="190" t="n">
        <v>1</v>
      </c>
      <c r="D240" s="190" t="n">
        <v>17.33</v>
      </c>
      <c r="E240" s="191" t="n">
        <v>2.5</v>
      </c>
      <c r="F240" s="191" t="n">
        <f aca="false">E240*C240</f>
        <v>2.5</v>
      </c>
      <c r="G240" s="191" t="n">
        <v>0</v>
      </c>
      <c r="H240" s="191" t="n">
        <v>0</v>
      </c>
      <c r="I240" s="191"/>
      <c r="J240" s="191"/>
      <c r="K240" s="191" t="n">
        <f aca="false">+C240*D240*E240</f>
        <v>43.325</v>
      </c>
      <c r="L240" s="191" t="n">
        <f aca="false">+E240*4</f>
        <v>10</v>
      </c>
      <c r="M240" s="191"/>
      <c r="N240" s="191"/>
      <c r="O240" s="191" t="n">
        <f aca="false">SUM(G240:N240)</f>
        <v>53.325</v>
      </c>
      <c r="P240" s="114" t="n">
        <f aca="false">+(G240+H240)*$B$3+(K240+L240)*$B$4+(M240+N240)*$F$4+(I240+J240)*$B$5</f>
        <v>0</v>
      </c>
      <c r="Q240" s="129"/>
      <c r="R240" s="129"/>
      <c r="S240" s="116" t="n">
        <f aca="false">+R240+P240</f>
        <v>0</v>
      </c>
      <c r="T240" s="92"/>
    </row>
    <row r="241" customFormat="false" ht="15" hidden="false" customHeight="false" outlineLevel="0" collapsed="false">
      <c r="A241" s="158"/>
      <c r="B241" s="158"/>
      <c r="G241" s="168" t="n">
        <f aca="false">SUM(G239:G240)</f>
        <v>216.625</v>
      </c>
      <c r="H241" s="168" t="n">
        <f aca="false">SUM(H239:H240)</f>
        <v>-10</v>
      </c>
      <c r="I241" s="168" t="n">
        <f aca="false">SUM(I239:I240)</f>
        <v>0</v>
      </c>
      <c r="J241" s="168" t="n">
        <f aca="false">SUM(J239:J240)</f>
        <v>0</v>
      </c>
      <c r="K241" s="168" t="n">
        <f aca="false">SUM(K239:K240)</f>
        <v>43.325</v>
      </c>
      <c r="L241" s="168" t="n">
        <f aca="false">SUM(L239:L240)</f>
        <v>10</v>
      </c>
      <c r="M241" s="168" t="n">
        <f aca="false">SUM(M239:M240)</f>
        <v>0</v>
      </c>
      <c r="N241" s="168" t="n">
        <f aca="false">SUM(N239:N240)</f>
        <v>0</v>
      </c>
      <c r="O241" s="168" t="n">
        <f aca="false">SUM(O239:O240)</f>
        <v>259.95</v>
      </c>
      <c r="P241" s="169" t="n">
        <f aca="false">SUM(P239:P240)</f>
        <v>0</v>
      </c>
      <c r="Q241" s="168" t="n">
        <f aca="false">SUM(Q239:Q240)</f>
        <v>22</v>
      </c>
      <c r="R241" s="169" t="n">
        <f aca="false">SUM(R239:R240)</f>
        <v>0</v>
      </c>
      <c r="S241" s="170" t="n">
        <f aca="false">SUM(S239:S240)</f>
        <v>0</v>
      </c>
      <c r="T241" s="170" t="s">
        <v>296</v>
      </c>
    </row>
    <row r="242" customFormat="false" ht="15" hidden="false" customHeight="false" outlineLevel="0" collapsed="false">
      <c r="P242" s="71"/>
      <c r="Q242" s="129"/>
      <c r="R242" s="163"/>
      <c r="S242" s="131"/>
      <c r="T242" s="92"/>
    </row>
    <row r="243" customFormat="false" ht="15" hidden="false" customHeight="false" outlineLevel="0" collapsed="false">
      <c r="A243" s="193" t="s">
        <v>297</v>
      </c>
      <c r="B243" s="194" t="s">
        <v>298</v>
      </c>
      <c r="C243" s="195" t="n">
        <v>5</v>
      </c>
      <c r="D243" s="195" t="n">
        <v>16</v>
      </c>
      <c r="E243" s="196" t="n">
        <v>6</v>
      </c>
      <c r="F243" s="196" t="n">
        <f aca="false">E243*C243</f>
        <v>30</v>
      </c>
      <c r="G243" s="197" t="n">
        <f aca="false">F243*D243</f>
        <v>480</v>
      </c>
      <c r="H243" s="197" t="n">
        <f aca="false">+E243*-4</f>
        <v>-24</v>
      </c>
      <c r="I243" s="198"/>
      <c r="J243" s="198"/>
      <c r="K243" s="198"/>
      <c r="L243" s="198"/>
      <c r="M243" s="198"/>
      <c r="N243" s="198"/>
      <c r="O243" s="197" t="n">
        <f aca="false">SUM(G243:N243)</f>
        <v>456</v>
      </c>
      <c r="P243" s="179" t="n">
        <f aca="false">+(G243+H243)*$B$3+(K243+L243)*$B$4+(M243+N243)*$F$4+(I243+J243)*$B$5</f>
        <v>0</v>
      </c>
      <c r="Q243" s="122" t="n">
        <v>7.33</v>
      </c>
      <c r="R243" s="114" t="n">
        <f aca="false">+Q243*$F$3</f>
        <v>0</v>
      </c>
      <c r="S243" s="116" t="n">
        <f aca="false">+R243+P243</f>
        <v>0</v>
      </c>
      <c r="T243" s="92"/>
    </row>
    <row r="244" customFormat="false" ht="15" hidden="false" customHeight="false" outlineLevel="0" collapsed="false">
      <c r="A244" s="158"/>
      <c r="B244" s="158"/>
      <c r="G244" s="168" t="n">
        <f aca="false">SUM(G242:G243)</f>
        <v>480</v>
      </c>
      <c r="H244" s="168" t="n">
        <f aca="false">SUM(H242:H243)</f>
        <v>-24</v>
      </c>
      <c r="I244" s="199"/>
      <c r="J244" s="199"/>
      <c r="K244" s="199"/>
      <c r="L244" s="199"/>
      <c r="M244" s="199"/>
      <c r="N244" s="199"/>
      <c r="O244" s="168" t="n">
        <f aca="false">SUM(O242:O243)</f>
        <v>456</v>
      </c>
      <c r="P244" s="169" t="n">
        <f aca="false">SUM(P243)</f>
        <v>0</v>
      </c>
      <c r="Q244" s="168" t="n">
        <f aca="false">SUM(Q243)</f>
        <v>7.33</v>
      </c>
      <c r="R244" s="169" t="n">
        <f aca="false">SUM(R243)</f>
        <v>0</v>
      </c>
      <c r="S244" s="170" t="n">
        <f aca="false">SUM(S243)</f>
        <v>0</v>
      </c>
      <c r="T244" s="170" t="s">
        <v>299</v>
      </c>
    </row>
    <row r="245" customFormat="false" ht="15" hidden="false" customHeight="false" outlineLevel="0" collapsed="false">
      <c r="A245" s="158"/>
      <c r="B245" s="158"/>
      <c r="N245" s="69"/>
      <c r="P245" s="71"/>
      <c r="Q245" s="129"/>
      <c r="R245" s="163"/>
      <c r="S245" s="131"/>
      <c r="T245" s="92"/>
    </row>
    <row r="246" customFormat="false" ht="15" hidden="false" customHeight="false" outlineLevel="0" collapsed="false">
      <c r="A246" s="200" t="s">
        <v>300</v>
      </c>
      <c r="B246" s="201" t="s">
        <v>301</v>
      </c>
      <c r="C246" s="201" t="n">
        <v>2</v>
      </c>
      <c r="D246" s="201" t="n">
        <v>17.33</v>
      </c>
      <c r="E246" s="202" t="n">
        <v>4</v>
      </c>
      <c r="F246" s="202" t="n">
        <f aca="false">+C246*E246</f>
        <v>8</v>
      </c>
      <c r="G246" s="202" t="n">
        <f aca="false">D246*F246</f>
        <v>138.64</v>
      </c>
      <c r="H246" s="202"/>
      <c r="I246" s="202"/>
      <c r="J246" s="202"/>
      <c r="K246" s="203"/>
      <c r="L246" s="203"/>
      <c r="M246" s="203"/>
      <c r="N246" s="203"/>
      <c r="O246" s="202" t="n">
        <f aca="false">SUM(G246:N246)</f>
        <v>138.64</v>
      </c>
      <c r="P246" s="179" t="n">
        <f aca="false">+(G246+H246)*$B$3+(K246+L246)*$B$4+(M246+N246)*$F$4+(I246+J246)*$B$5</f>
        <v>0</v>
      </c>
      <c r="Q246" s="129" t="n">
        <v>2.66615384615385</v>
      </c>
      <c r="R246" s="114" t="n">
        <f aca="false">+Q246*$F$3</f>
        <v>0</v>
      </c>
      <c r="S246" s="116" t="n">
        <f aca="false">+R246+P246</f>
        <v>0</v>
      </c>
      <c r="T246" s="92"/>
    </row>
    <row r="247" customFormat="false" ht="15" hidden="false" customHeight="false" outlineLevel="0" collapsed="false">
      <c r="A247" s="200" t="s">
        <v>302</v>
      </c>
      <c r="B247" s="201" t="s">
        <v>127</v>
      </c>
      <c r="C247" s="201" t="n">
        <v>1</v>
      </c>
      <c r="D247" s="201" t="n">
        <v>17.33</v>
      </c>
      <c r="E247" s="202" t="n">
        <v>2.5</v>
      </c>
      <c r="F247" s="202" t="n">
        <f aca="false">+C247*E247</f>
        <v>2.5</v>
      </c>
      <c r="G247" s="202" t="n">
        <f aca="false">+D247*F247</f>
        <v>43.325</v>
      </c>
      <c r="H247" s="202"/>
      <c r="I247" s="202"/>
      <c r="J247" s="202"/>
      <c r="K247" s="203"/>
      <c r="L247" s="203"/>
      <c r="M247" s="203"/>
      <c r="N247" s="203"/>
      <c r="O247" s="202" t="n">
        <f aca="false">SUM(G247:N247)</f>
        <v>43.325</v>
      </c>
      <c r="P247" s="114" t="n">
        <f aca="false">+(G247+H247)*$B$3+(K247+L247)*$B$4+(M247+N247)*$F$4+(I247+J247)*$B$5</f>
        <v>0</v>
      </c>
      <c r="Q247" s="129"/>
      <c r="R247" s="129"/>
      <c r="S247" s="116" t="n">
        <f aca="false">+R247+P247</f>
        <v>0</v>
      </c>
      <c r="T247" s="92"/>
    </row>
    <row r="248" customFormat="false" ht="15" hidden="false" customHeight="false" outlineLevel="0" collapsed="false">
      <c r="A248" s="200" t="s">
        <v>303</v>
      </c>
      <c r="B248" s="201" t="s">
        <v>174</v>
      </c>
      <c r="C248" s="201" t="n">
        <v>1</v>
      </c>
      <c r="D248" s="201" t="n">
        <v>17.33</v>
      </c>
      <c r="E248" s="202" t="n">
        <v>2.5</v>
      </c>
      <c r="F248" s="202" t="n">
        <f aca="false">+C248*E248</f>
        <v>2.5</v>
      </c>
      <c r="G248" s="202" t="n">
        <f aca="false">+D248*F248</f>
        <v>43.325</v>
      </c>
      <c r="H248" s="202"/>
      <c r="I248" s="202"/>
      <c r="J248" s="202"/>
      <c r="K248" s="203"/>
      <c r="L248" s="203"/>
      <c r="M248" s="203"/>
      <c r="N248" s="203"/>
      <c r="O248" s="202" t="n">
        <f aca="false">SUM(G248:N248)</f>
        <v>43.325</v>
      </c>
      <c r="P248" s="114" t="n">
        <f aca="false">+(G248+H248)*$B$3+(K248+L248)*$B$4+(M248+N248)*$F$4+(I248+J248)*$B$5</f>
        <v>0</v>
      </c>
      <c r="Q248" s="171" t="n">
        <v>2.66615384615385</v>
      </c>
      <c r="R248" s="114" t="n">
        <f aca="false">+Q248*$F$3</f>
        <v>0</v>
      </c>
      <c r="S248" s="116" t="n">
        <f aca="false">+R248+P248</f>
        <v>0</v>
      </c>
      <c r="T248" s="173"/>
    </row>
    <row r="249" customFormat="false" ht="15" hidden="false" customHeight="false" outlineLevel="0" collapsed="false">
      <c r="A249" s="200" t="s">
        <v>303</v>
      </c>
      <c r="B249" s="201" t="s">
        <v>304</v>
      </c>
      <c r="C249" s="201" t="n">
        <v>1</v>
      </c>
      <c r="D249" s="201" t="n">
        <v>17.33</v>
      </c>
      <c r="E249" s="202" t="n">
        <v>0.75</v>
      </c>
      <c r="F249" s="202" t="n">
        <f aca="false">+C249*E249</f>
        <v>0.75</v>
      </c>
      <c r="G249" s="202" t="n">
        <f aca="false">+D249*F249</f>
        <v>12.9975</v>
      </c>
      <c r="H249" s="202"/>
      <c r="I249" s="202"/>
      <c r="J249" s="202"/>
      <c r="K249" s="203"/>
      <c r="L249" s="203"/>
      <c r="M249" s="203"/>
      <c r="N249" s="203"/>
      <c r="O249" s="202" t="n">
        <f aca="false">SUM(G249:N249)</f>
        <v>12.9975</v>
      </c>
      <c r="P249" s="114" t="n">
        <f aca="false">+(G249+H249)*$B$3+(K249+L249)*$B$4+(M249+N249)*$F$4+(I249+J249)*$B$5</f>
        <v>0</v>
      </c>
      <c r="Q249" s="204"/>
      <c r="R249" s="129"/>
      <c r="S249" s="116" t="n">
        <f aca="false">+R249+P249</f>
        <v>0</v>
      </c>
      <c r="T249" s="93"/>
    </row>
    <row r="250" s="117" customFormat="true" ht="15" hidden="false" customHeight="false" outlineLevel="0" collapsed="false">
      <c r="A250" s="200" t="s">
        <v>305</v>
      </c>
      <c r="B250" s="201" t="s">
        <v>91</v>
      </c>
      <c r="C250" s="201" t="n">
        <v>2</v>
      </c>
      <c r="D250" s="201" t="n">
        <v>17.33</v>
      </c>
      <c r="E250" s="202" t="n">
        <v>2.25</v>
      </c>
      <c r="F250" s="202" t="n">
        <f aca="false">+C250*E250</f>
        <v>4.5</v>
      </c>
      <c r="G250" s="202" t="n">
        <f aca="false">+D250*F250</f>
        <v>77.985</v>
      </c>
      <c r="H250" s="202"/>
      <c r="I250" s="202"/>
      <c r="J250" s="202"/>
      <c r="K250" s="203"/>
      <c r="L250" s="203"/>
      <c r="M250" s="203"/>
      <c r="N250" s="203"/>
      <c r="O250" s="202" t="n">
        <f aca="false">SUM(G250:N250)</f>
        <v>77.985</v>
      </c>
      <c r="P250" s="114" t="n">
        <f aca="false">+(G250+H250)*$B$3+(K250+L250)*$B$4+(M250+N250)*$F$4+(I250+J250)*$B$5</f>
        <v>0</v>
      </c>
      <c r="Q250" s="115" t="n">
        <v>1.99961538461538</v>
      </c>
      <c r="R250" s="114" t="n">
        <f aca="false">+Q250*$F$3</f>
        <v>0</v>
      </c>
      <c r="S250" s="116" t="n">
        <f aca="false">+R250+P250</f>
        <v>0</v>
      </c>
      <c r="T250" s="93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  <c r="BA250" s="31"/>
      <c r="BB250" s="31"/>
      <c r="BC250" s="31"/>
      <c r="BD250" s="31"/>
      <c r="BE250" s="31"/>
      <c r="BF250" s="31"/>
      <c r="BG250" s="31"/>
      <c r="BH250" s="31"/>
      <c r="BI250" s="31"/>
      <c r="BJ250" s="31"/>
      <c r="BK250" s="31"/>
      <c r="BL250" s="31"/>
      <c r="BM250" s="31"/>
      <c r="BN250" s="31"/>
      <c r="BO250" s="31"/>
      <c r="BP250" s="31"/>
      <c r="BQ250" s="31"/>
      <c r="BR250" s="31"/>
      <c r="BS250" s="31"/>
      <c r="BT250" s="31"/>
      <c r="BU250" s="31"/>
      <c r="BV250" s="31"/>
      <c r="BW250" s="31"/>
      <c r="BX250" s="31"/>
      <c r="BY250" s="31"/>
      <c r="BZ250" s="31"/>
      <c r="CA250" s="31"/>
      <c r="CB250" s="31"/>
      <c r="CC250" s="31"/>
      <c r="CD250" s="31"/>
      <c r="CE250" s="31"/>
      <c r="CF250" s="31"/>
      <c r="CG250" s="31"/>
      <c r="CH250" s="31"/>
      <c r="CI250" s="31"/>
      <c r="CJ250" s="31"/>
      <c r="CK250" s="31"/>
      <c r="CL250" s="31"/>
      <c r="CM250" s="31"/>
      <c r="CN250" s="31"/>
      <c r="CO250" s="31"/>
      <c r="CP250" s="31"/>
      <c r="CQ250" s="31"/>
      <c r="CR250" s="31"/>
      <c r="CS250" s="31"/>
      <c r="CT250" s="31"/>
      <c r="CU250" s="31"/>
      <c r="CV250" s="31"/>
      <c r="CW250" s="31"/>
      <c r="CX250" s="31"/>
      <c r="CY250" s="31"/>
      <c r="CZ250" s="31"/>
      <c r="DA250" s="31"/>
      <c r="DB250" s="31"/>
      <c r="DC250" s="31"/>
      <c r="DD250" s="31"/>
      <c r="DE250" s="31"/>
      <c r="DF250" s="31"/>
      <c r="DG250" s="31"/>
      <c r="DH250" s="31"/>
      <c r="DI250" s="31"/>
      <c r="DJ250" s="31"/>
      <c r="DK250" s="31"/>
      <c r="DL250" s="31"/>
      <c r="DM250" s="31"/>
      <c r="DN250" s="31"/>
      <c r="DO250" s="31"/>
      <c r="DP250" s="31"/>
      <c r="DQ250" s="31"/>
      <c r="DR250" s="31"/>
      <c r="DS250" s="31"/>
      <c r="DT250" s="31"/>
      <c r="DU250" s="31"/>
      <c r="DV250" s="31"/>
      <c r="DW250" s="31"/>
      <c r="DX250" s="31"/>
      <c r="DY250" s="31"/>
      <c r="DZ250" s="31"/>
      <c r="EA250" s="31"/>
      <c r="EB250" s="31"/>
      <c r="EC250" s="31"/>
      <c r="ED250" s="31"/>
      <c r="EE250" s="31"/>
      <c r="EF250" s="31"/>
      <c r="EG250" s="31"/>
      <c r="EH250" s="31"/>
      <c r="EI250" s="31"/>
      <c r="EJ250" s="31"/>
      <c r="EK250" s="31"/>
      <c r="EL250" s="31"/>
      <c r="EM250" s="31"/>
      <c r="EN250" s="31"/>
      <c r="EO250" s="31"/>
      <c r="EP250" s="31"/>
      <c r="EQ250" s="31"/>
      <c r="ER250" s="31"/>
      <c r="ES250" s="31"/>
      <c r="ET250" s="31"/>
      <c r="EU250" s="31"/>
      <c r="EV250" s="31"/>
      <c r="EW250" s="31"/>
      <c r="EX250" s="31"/>
      <c r="EY250" s="31"/>
      <c r="EZ250" s="31"/>
      <c r="FA250" s="31"/>
      <c r="FB250" s="31"/>
      <c r="FC250" s="31"/>
      <c r="FD250" s="31"/>
      <c r="FE250" s="31"/>
      <c r="FF250" s="31"/>
      <c r="FG250" s="31"/>
      <c r="FH250" s="31"/>
      <c r="FI250" s="31"/>
      <c r="FJ250" s="31"/>
      <c r="FK250" s="31"/>
      <c r="FL250" s="31"/>
      <c r="FM250" s="31"/>
      <c r="FN250" s="31"/>
      <c r="FO250" s="31"/>
      <c r="FP250" s="31"/>
      <c r="FQ250" s="31"/>
      <c r="FR250" s="31"/>
      <c r="FS250" s="31"/>
      <c r="FT250" s="31"/>
      <c r="FU250" s="31"/>
      <c r="FV250" s="31"/>
      <c r="FW250" s="31"/>
      <c r="FX250" s="31"/>
      <c r="FY250" s="31"/>
      <c r="FZ250" s="31"/>
      <c r="GA250" s="31"/>
      <c r="GB250" s="31"/>
      <c r="GC250" s="31"/>
      <c r="GD250" s="31"/>
      <c r="GE250" s="31"/>
      <c r="GF250" s="31"/>
      <c r="GG250" s="31"/>
      <c r="GH250" s="31"/>
      <c r="GI250" s="31"/>
      <c r="GJ250" s="31"/>
      <c r="GK250" s="31"/>
      <c r="GL250" s="31"/>
      <c r="GM250" s="31"/>
      <c r="GN250" s="31"/>
      <c r="GO250" s="31"/>
      <c r="GP250" s="31"/>
      <c r="GQ250" s="31"/>
      <c r="GR250" s="31"/>
      <c r="GS250" s="31"/>
      <c r="GT250" s="31"/>
      <c r="GU250" s="31"/>
      <c r="GV250" s="31"/>
      <c r="GW250" s="31"/>
      <c r="GX250" s="31"/>
      <c r="GY250" s="31"/>
      <c r="GZ250" s="31"/>
      <c r="HA250" s="31"/>
      <c r="HB250" s="31"/>
      <c r="HC250" s="31"/>
      <c r="HD250" s="31"/>
      <c r="HE250" s="31"/>
      <c r="HF250" s="31"/>
      <c r="HG250" s="31"/>
      <c r="HH250" s="31"/>
      <c r="HI250" s="31"/>
      <c r="HJ250" s="31"/>
      <c r="HK250" s="31"/>
      <c r="HL250" s="31"/>
      <c r="HM250" s="31"/>
      <c r="HN250" s="31"/>
      <c r="HO250" s="31"/>
      <c r="HP250" s="31"/>
      <c r="HQ250" s="31"/>
      <c r="HR250" s="31"/>
      <c r="HS250" s="31"/>
      <c r="HT250" s="31"/>
      <c r="HU250" s="31"/>
      <c r="HV250" s="31"/>
      <c r="HW250" s="31"/>
      <c r="HX250" s="31"/>
      <c r="HY250" s="31"/>
      <c r="HZ250" s="31"/>
      <c r="IA250" s="31"/>
      <c r="IB250" s="31"/>
      <c r="IC250" s="31"/>
      <c r="ID250" s="31"/>
      <c r="IE250" s="31"/>
      <c r="IF250" s="31"/>
      <c r="IG250" s="31"/>
      <c r="IH250" s="31"/>
      <c r="II250" s="31"/>
      <c r="IJ250" s="31"/>
      <c r="IK250" s="31"/>
      <c r="IL250" s="31"/>
      <c r="IM250" s="31"/>
      <c r="IN250" s="31"/>
      <c r="IO250" s="31"/>
      <c r="IP250" s="31"/>
      <c r="IQ250" s="31"/>
      <c r="IR250" s="31"/>
      <c r="IS250" s="31"/>
      <c r="IT250" s="31"/>
      <c r="IU250" s="31"/>
      <c r="IV250" s="31"/>
      <c r="IW250" s="31"/>
    </row>
    <row r="251" s="117" customFormat="true" ht="15" hidden="false" customHeight="false" outlineLevel="0" collapsed="false">
      <c r="A251" s="200" t="s">
        <v>306</v>
      </c>
      <c r="B251" s="201" t="s">
        <v>174</v>
      </c>
      <c r="C251" s="201" t="n">
        <v>1</v>
      </c>
      <c r="D251" s="201" t="n">
        <v>17.33</v>
      </c>
      <c r="E251" s="202" t="n">
        <v>2</v>
      </c>
      <c r="F251" s="202" t="n">
        <f aca="false">+C251*E251</f>
        <v>2</v>
      </c>
      <c r="G251" s="202" t="n">
        <f aca="false">+D251*F251</f>
        <v>34.66</v>
      </c>
      <c r="H251" s="202"/>
      <c r="I251" s="202"/>
      <c r="J251" s="202"/>
      <c r="K251" s="203"/>
      <c r="L251" s="203"/>
      <c r="M251" s="203"/>
      <c r="N251" s="203"/>
      <c r="O251" s="202" t="n">
        <f aca="false">SUM(G251:N251)</f>
        <v>34.66</v>
      </c>
      <c r="P251" s="114" t="n">
        <f aca="false">+(G251+H251)*$B$3+(K251+L251)*$B$4+(M251+N251)*$F$4+(I251+J251)*$B$5</f>
        <v>0</v>
      </c>
      <c r="Q251" s="171" t="n">
        <v>0</v>
      </c>
      <c r="R251" s="204"/>
      <c r="S251" s="116" t="n">
        <f aca="false">+R251+P251</f>
        <v>0</v>
      </c>
      <c r="T251" s="173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  <c r="BA251" s="31"/>
      <c r="BB251" s="31"/>
      <c r="BC251" s="31"/>
      <c r="BD251" s="31"/>
      <c r="BE251" s="31"/>
      <c r="BF251" s="31"/>
      <c r="BG251" s="31"/>
      <c r="BH251" s="31"/>
      <c r="BI251" s="31"/>
      <c r="BJ251" s="31"/>
      <c r="BK251" s="31"/>
      <c r="BL251" s="31"/>
      <c r="BM251" s="31"/>
      <c r="BN251" s="31"/>
      <c r="BO251" s="31"/>
      <c r="BP251" s="31"/>
      <c r="BQ251" s="31"/>
      <c r="BR251" s="31"/>
      <c r="BS251" s="31"/>
      <c r="BT251" s="31"/>
      <c r="BU251" s="31"/>
      <c r="BV251" s="31"/>
      <c r="BW251" s="31"/>
      <c r="BX251" s="31"/>
      <c r="BY251" s="31"/>
      <c r="BZ251" s="31"/>
      <c r="CA251" s="31"/>
      <c r="CB251" s="31"/>
      <c r="CC251" s="31"/>
      <c r="CD251" s="31"/>
      <c r="CE251" s="31"/>
      <c r="CF251" s="31"/>
      <c r="CG251" s="31"/>
      <c r="CH251" s="31"/>
      <c r="CI251" s="31"/>
      <c r="CJ251" s="31"/>
      <c r="CK251" s="31"/>
      <c r="CL251" s="31"/>
      <c r="CM251" s="31"/>
      <c r="CN251" s="31"/>
      <c r="CO251" s="31"/>
      <c r="CP251" s="31"/>
      <c r="CQ251" s="31"/>
      <c r="CR251" s="31"/>
      <c r="CS251" s="31"/>
      <c r="CT251" s="31"/>
      <c r="CU251" s="31"/>
      <c r="CV251" s="31"/>
      <c r="CW251" s="31"/>
      <c r="CX251" s="31"/>
      <c r="CY251" s="31"/>
      <c r="CZ251" s="31"/>
      <c r="DA251" s="31"/>
      <c r="DB251" s="31"/>
      <c r="DC251" s="31"/>
      <c r="DD251" s="31"/>
      <c r="DE251" s="31"/>
      <c r="DF251" s="31"/>
      <c r="DG251" s="31"/>
      <c r="DH251" s="31"/>
      <c r="DI251" s="31"/>
      <c r="DJ251" s="31"/>
      <c r="DK251" s="31"/>
      <c r="DL251" s="31"/>
      <c r="DM251" s="31"/>
      <c r="DN251" s="31"/>
      <c r="DO251" s="31"/>
      <c r="DP251" s="31"/>
      <c r="DQ251" s="31"/>
      <c r="DR251" s="31"/>
      <c r="DS251" s="31"/>
      <c r="DT251" s="31"/>
      <c r="DU251" s="31"/>
      <c r="DV251" s="31"/>
      <c r="DW251" s="31"/>
      <c r="DX251" s="31"/>
      <c r="DY251" s="31"/>
      <c r="DZ251" s="31"/>
      <c r="EA251" s="31"/>
      <c r="EB251" s="31"/>
      <c r="EC251" s="31"/>
      <c r="ED251" s="31"/>
      <c r="EE251" s="31"/>
      <c r="EF251" s="31"/>
      <c r="EG251" s="31"/>
      <c r="EH251" s="31"/>
      <c r="EI251" s="31"/>
      <c r="EJ251" s="31"/>
      <c r="EK251" s="31"/>
      <c r="EL251" s="31"/>
      <c r="EM251" s="31"/>
      <c r="EN251" s="31"/>
      <c r="EO251" s="31"/>
      <c r="EP251" s="31"/>
      <c r="EQ251" s="31"/>
      <c r="ER251" s="31"/>
      <c r="ES251" s="31"/>
      <c r="ET251" s="31"/>
      <c r="EU251" s="31"/>
      <c r="EV251" s="31"/>
      <c r="EW251" s="31"/>
      <c r="EX251" s="31"/>
      <c r="EY251" s="31"/>
      <c r="EZ251" s="31"/>
      <c r="FA251" s="31"/>
      <c r="FB251" s="31"/>
      <c r="FC251" s="31"/>
      <c r="FD251" s="31"/>
      <c r="FE251" s="31"/>
      <c r="FF251" s="31"/>
      <c r="FG251" s="31"/>
      <c r="FH251" s="31"/>
      <c r="FI251" s="31"/>
      <c r="FJ251" s="31"/>
      <c r="FK251" s="31"/>
      <c r="FL251" s="31"/>
      <c r="FM251" s="31"/>
      <c r="FN251" s="31"/>
      <c r="FO251" s="31"/>
      <c r="FP251" s="31"/>
      <c r="FQ251" s="31"/>
      <c r="FR251" s="31"/>
      <c r="FS251" s="31"/>
      <c r="FT251" s="31"/>
      <c r="FU251" s="31"/>
      <c r="FV251" s="31"/>
      <c r="FW251" s="31"/>
      <c r="FX251" s="31"/>
      <c r="FY251" s="31"/>
      <c r="FZ251" s="31"/>
      <c r="GA251" s="31"/>
      <c r="GB251" s="31"/>
      <c r="GC251" s="31"/>
      <c r="GD251" s="31"/>
      <c r="GE251" s="31"/>
      <c r="GF251" s="31"/>
      <c r="GG251" s="31"/>
      <c r="GH251" s="31"/>
      <c r="GI251" s="31"/>
      <c r="GJ251" s="31"/>
      <c r="GK251" s="31"/>
      <c r="GL251" s="31"/>
      <c r="GM251" s="31"/>
      <c r="GN251" s="31"/>
      <c r="GO251" s="31"/>
      <c r="GP251" s="31"/>
      <c r="GQ251" s="31"/>
      <c r="GR251" s="31"/>
      <c r="GS251" s="31"/>
      <c r="GT251" s="31"/>
      <c r="GU251" s="31"/>
      <c r="GV251" s="31"/>
      <c r="GW251" s="31"/>
      <c r="GX251" s="31"/>
      <c r="GY251" s="31"/>
      <c r="GZ251" s="31"/>
      <c r="HA251" s="31"/>
      <c r="HB251" s="31"/>
      <c r="HC251" s="31"/>
      <c r="HD251" s="31"/>
      <c r="HE251" s="31"/>
      <c r="HF251" s="31"/>
      <c r="HG251" s="31"/>
      <c r="HH251" s="31"/>
      <c r="HI251" s="31"/>
      <c r="HJ251" s="31"/>
      <c r="HK251" s="31"/>
      <c r="HL251" s="31"/>
      <c r="HM251" s="31"/>
      <c r="HN251" s="31"/>
      <c r="HO251" s="31"/>
      <c r="HP251" s="31"/>
      <c r="HQ251" s="31"/>
      <c r="HR251" s="31"/>
      <c r="HS251" s="31"/>
      <c r="HT251" s="31"/>
      <c r="HU251" s="31"/>
      <c r="HV251" s="31"/>
      <c r="HW251" s="31"/>
      <c r="HX251" s="31"/>
      <c r="HY251" s="31"/>
      <c r="HZ251" s="31"/>
      <c r="IA251" s="31"/>
      <c r="IB251" s="31"/>
      <c r="IC251" s="31"/>
      <c r="ID251" s="31"/>
      <c r="IE251" s="31"/>
      <c r="IF251" s="31"/>
      <c r="IG251" s="31"/>
      <c r="IH251" s="31"/>
      <c r="II251" s="31"/>
      <c r="IJ251" s="31"/>
      <c r="IK251" s="31"/>
      <c r="IL251" s="31"/>
      <c r="IM251" s="31"/>
      <c r="IN251" s="31"/>
      <c r="IO251" s="31"/>
      <c r="IP251" s="31"/>
      <c r="IQ251" s="31"/>
      <c r="IR251" s="31"/>
      <c r="IS251" s="31"/>
      <c r="IT251" s="31"/>
      <c r="IU251" s="31"/>
      <c r="IV251" s="31"/>
      <c r="IW251" s="31"/>
    </row>
    <row r="252" s="117" customFormat="true" ht="15" hidden="false" customHeight="false" outlineLevel="0" collapsed="false">
      <c r="A252" s="200" t="s">
        <v>307</v>
      </c>
      <c r="B252" s="201" t="s">
        <v>127</v>
      </c>
      <c r="C252" s="201" t="n">
        <v>1</v>
      </c>
      <c r="D252" s="201" t="n">
        <v>17.33</v>
      </c>
      <c r="E252" s="202" t="n">
        <v>3</v>
      </c>
      <c r="F252" s="202" t="n">
        <f aca="false">+C252*E252</f>
        <v>3</v>
      </c>
      <c r="G252" s="202" t="n">
        <f aca="false">+D252*F252</f>
        <v>51.99</v>
      </c>
      <c r="H252" s="202"/>
      <c r="I252" s="202"/>
      <c r="J252" s="202"/>
      <c r="K252" s="203"/>
      <c r="L252" s="203"/>
      <c r="M252" s="203"/>
      <c r="N252" s="203"/>
      <c r="O252" s="202" t="n">
        <f aca="false">SUM(G252:N252)</f>
        <v>51.99</v>
      </c>
      <c r="P252" s="114" t="n">
        <f aca="false">+(G252+H252)*$B$3+(K252+L252)*$B$4+(M252+N252)*$F$4+(I252+J252)*$B$5</f>
        <v>0</v>
      </c>
      <c r="Q252" s="204"/>
      <c r="R252" s="204"/>
      <c r="S252" s="116" t="n">
        <f aca="false">+R252+P252</f>
        <v>0</v>
      </c>
      <c r="T252" s="93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  <c r="BA252" s="31"/>
      <c r="BB252" s="31"/>
      <c r="BC252" s="31"/>
      <c r="BD252" s="31"/>
      <c r="BE252" s="31"/>
      <c r="BF252" s="31"/>
      <c r="BG252" s="31"/>
      <c r="BH252" s="31"/>
      <c r="BI252" s="31"/>
      <c r="BJ252" s="31"/>
      <c r="BK252" s="31"/>
      <c r="BL252" s="31"/>
      <c r="BM252" s="31"/>
      <c r="BN252" s="31"/>
      <c r="BO252" s="31"/>
      <c r="BP252" s="31"/>
      <c r="BQ252" s="31"/>
      <c r="BR252" s="31"/>
      <c r="BS252" s="31"/>
      <c r="BT252" s="31"/>
      <c r="BU252" s="31"/>
      <c r="BV252" s="31"/>
      <c r="BW252" s="31"/>
      <c r="BX252" s="31"/>
      <c r="BY252" s="31"/>
      <c r="BZ252" s="31"/>
      <c r="CA252" s="31"/>
      <c r="CB252" s="31"/>
      <c r="CC252" s="31"/>
      <c r="CD252" s="31"/>
      <c r="CE252" s="31"/>
      <c r="CF252" s="31"/>
      <c r="CG252" s="31"/>
      <c r="CH252" s="31"/>
      <c r="CI252" s="31"/>
      <c r="CJ252" s="31"/>
      <c r="CK252" s="31"/>
      <c r="CL252" s="31"/>
      <c r="CM252" s="31"/>
      <c r="CN252" s="31"/>
      <c r="CO252" s="31"/>
      <c r="CP252" s="31"/>
      <c r="CQ252" s="31"/>
      <c r="CR252" s="31"/>
      <c r="CS252" s="31"/>
      <c r="CT252" s="31"/>
      <c r="CU252" s="31"/>
      <c r="CV252" s="31"/>
      <c r="CW252" s="31"/>
      <c r="CX252" s="31"/>
      <c r="CY252" s="31"/>
      <c r="CZ252" s="31"/>
      <c r="DA252" s="31"/>
      <c r="DB252" s="31"/>
      <c r="DC252" s="31"/>
      <c r="DD252" s="31"/>
      <c r="DE252" s="31"/>
      <c r="DF252" s="31"/>
      <c r="DG252" s="31"/>
      <c r="DH252" s="31"/>
      <c r="DI252" s="31"/>
      <c r="DJ252" s="31"/>
      <c r="DK252" s="31"/>
      <c r="DL252" s="31"/>
      <c r="DM252" s="31"/>
      <c r="DN252" s="31"/>
      <c r="DO252" s="31"/>
      <c r="DP252" s="31"/>
      <c r="DQ252" s="31"/>
      <c r="DR252" s="31"/>
      <c r="DS252" s="31"/>
      <c r="DT252" s="31"/>
      <c r="DU252" s="31"/>
      <c r="DV252" s="31"/>
      <c r="DW252" s="31"/>
      <c r="DX252" s="31"/>
      <c r="DY252" s="31"/>
      <c r="DZ252" s="31"/>
      <c r="EA252" s="31"/>
      <c r="EB252" s="31"/>
      <c r="EC252" s="31"/>
      <c r="ED252" s="31"/>
      <c r="EE252" s="31"/>
      <c r="EF252" s="31"/>
      <c r="EG252" s="31"/>
      <c r="EH252" s="31"/>
      <c r="EI252" s="31"/>
      <c r="EJ252" s="31"/>
      <c r="EK252" s="31"/>
      <c r="EL252" s="31"/>
      <c r="EM252" s="31"/>
      <c r="EN252" s="31"/>
      <c r="EO252" s="31"/>
      <c r="EP252" s="31"/>
      <c r="EQ252" s="31"/>
      <c r="ER252" s="31"/>
      <c r="ES252" s="31"/>
      <c r="ET252" s="31"/>
      <c r="EU252" s="31"/>
      <c r="EV252" s="31"/>
      <c r="EW252" s="31"/>
      <c r="EX252" s="31"/>
      <c r="EY252" s="31"/>
      <c r="EZ252" s="31"/>
      <c r="FA252" s="31"/>
      <c r="FB252" s="31"/>
      <c r="FC252" s="31"/>
      <c r="FD252" s="31"/>
      <c r="FE252" s="31"/>
      <c r="FF252" s="31"/>
      <c r="FG252" s="31"/>
      <c r="FH252" s="31"/>
      <c r="FI252" s="31"/>
      <c r="FJ252" s="31"/>
      <c r="FK252" s="31"/>
      <c r="FL252" s="31"/>
      <c r="FM252" s="31"/>
      <c r="FN252" s="31"/>
      <c r="FO252" s="31"/>
      <c r="FP252" s="31"/>
      <c r="FQ252" s="31"/>
      <c r="FR252" s="31"/>
      <c r="FS252" s="31"/>
      <c r="FT252" s="31"/>
      <c r="FU252" s="31"/>
      <c r="FV252" s="31"/>
      <c r="FW252" s="31"/>
      <c r="FX252" s="31"/>
      <c r="FY252" s="31"/>
      <c r="FZ252" s="31"/>
      <c r="GA252" s="31"/>
      <c r="GB252" s="31"/>
      <c r="GC252" s="31"/>
      <c r="GD252" s="31"/>
      <c r="GE252" s="31"/>
      <c r="GF252" s="31"/>
      <c r="GG252" s="31"/>
      <c r="GH252" s="31"/>
      <c r="GI252" s="31"/>
      <c r="GJ252" s="31"/>
      <c r="GK252" s="31"/>
      <c r="GL252" s="31"/>
      <c r="GM252" s="31"/>
      <c r="GN252" s="31"/>
      <c r="GO252" s="31"/>
      <c r="GP252" s="31"/>
      <c r="GQ252" s="31"/>
      <c r="GR252" s="31"/>
      <c r="GS252" s="31"/>
      <c r="GT252" s="31"/>
      <c r="GU252" s="31"/>
      <c r="GV252" s="31"/>
      <c r="GW252" s="31"/>
      <c r="GX252" s="31"/>
      <c r="GY252" s="31"/>
      <c r="GZ252" s="31"/>
      <c r="HA252" s="31"/>
      <c r="HB252" s="31"/>
      <c r="HC252" s="31"/>
      <c r="HD252" s="31"/>
      <c r="HE252" s="31"/>
      <c r="HF252" s="31"/>
      <c r="HG252" s="31"/>
      <c r="HH252" s="31"/>
      <c r="HI252" s="31"/>
      <c r="HJ252" s="31"/>
      <c r="HK252" s="31"/>
      <c r="HL252" s="31"/>
      <c r="HM252" s="31"/>
      <c r="HN252" s="31"/>
      <c r="HO252" s="31"/>
      <c r="HP252" s="31"/>
      <c r="HQ252" s="31"/>
      <c r="HR252" s="31"/>
      <c r="HS252" s="31"/>
      <c r="HT252" s="31"/>
      <c r="HU252" s="31"/>
      <c r="HV252" s="31"/>
      <c r="HW252" s="31"/>
      <c r="HX252" s="31"/>
      <c r="HY252" s="31"/>
      <c r="HZ252" s="31"/>
      <c r="IA252" s="31"/>
      <c r="IB252" s="31"/>
      <c r="IC252" s="31"/>
      <c r="ID252" s="31"/>
      <c r="IE252" s="31"/>
      <c r="IF252" s="31"/>
      <c r="IG252" s="31"/>
      <c r="IH252" s="31"/>
      <c r="II252" s="31"/>
      <c r="IJ252" s="31"/>
      <c r="IK252" s="31"/>
      <c r="IL252" s="31"/>
      <c r="IM252" s="31"/>
      <c r="IN252" s="31"/>
      <c r="IO252" s="31"/>
      <c r="IP252" s="31"/>
      <c r="IQ252" s="31"/>
      <c r="IR252" s="31"/>
      <c r="IS252" s="31"/>
      <c r="IT252" s="31"/>
      <c r="IU252" s="31"/>
      <c r="IV252" s="31"/>
      <c r="IW252" s="31"/>
    </row>
    <row r="253" customFormat="false" ht="15" hidden="false" customHeight="false" outlineLevel="0" collapsed="false">
      <c r="A253" s="200" t="s">
        <v>308</v>
      </c>
      <c r="B253" s="201" t="s">
        <v>101</v>
      </c>
      <c r="C253" s="201" t="n">
        <v>1</v>
      </c>
      <c r="D253" s="201" t="n">
        <v>17.33</v>
      </c>
      <c r="E253" s="202" t="n">
        <v>1</v>
      </c>
      <c r="F253" s="202" t="n">
        <f aca="false">+C253*E253</f>
        <v>1</v>
      </c>
      <c r="G253" s="202" t="n">
        <f aca="false">+D253*F253</f>
        <v>17.33</v>
      </c>
      <c r="H253" s="202"/>
      <c r="I253" s="202"/>
      <c r="J253" s="202"/>
      <c r="K253" s="203"/>
      <c r="L253" s="203"/>
      <c r="M253" s="203"/>
      <c r="N253" s="203"/>
      <c r="O253" s="202" t="n">
        <f aca="false">SUM(G253:N253)</f>
        <v>17.33</v>
      </c>
      <c r="P253" s="114" t="n">
        <f aca="false">+(G253+H253)*$B$3+(K253+L253)*$B$4+(M253+N253)*$F$4+(I253+J253)*$B$5</f>
        <v>0</v>
      </c>
      <c r="Q253" s="115"/>
      <c r="R253" s="204"/>
      <c r="S253" s="116" t="n">
        <f aca="false">+R253+P253</f>
        <v>0</v>
      </c>
      <c r="T253" s="92"/>
    </row>
    <row r="254" customFormat="false" ht="15" hidden="false" customHeight="false" outlineLevel="0" collapsed="false">
      <c r="A254" s="200" t="s">
        <v>308</v>
      </c>
      <c r="B254" s="201" t="s">
        <v>309</v>
      </c>
      <c r="C254" s="201" t="n">
        <v>1</v>
      </c>
      <c r="D254" s="201" t="n">
        <v>17.33</v>
      </c>
      <c r="E254" s="202" t="n">
        <v>3.15</v>
      </c>
      <c r="F254" s="202" t="n">
        <f aca="false">+C254*E254</f>
        <v>3.15</v>
      </c>
      <c r="G254" s="202" t="n">
        <f aca="false">+D254*F254</f>
        <v>54.5895</v>
      </c>
      <c r="H254" s="202"/>
      <c r="I254" s="202"/>
      <c r="J254" s="202"/>
      <c r="K254" s="203"/>
      <c r="L254" s="203"/>
      <c r="M254" s="203"/>
      <c r="N254" s="203"/>
      <c r="O254" s="202" t="n">
        <f aca="false">SUM(G254:N254)</f>
        <v>54.5895</v>
      </c>
      <c r="P254" s="114" t="n">
        <f aca="false">+(G254+H254)*$B$3+(K254+L254)*$B$4+(M254+N254)*$F$4+(I254+J254)*$B$5</f>
        <v>0</v>
      </c>
      <c r="Q254" s="115"/>
      <c r="R254" s="204"/>
      <c r="S254" s="116" t="n">
        <f aca="false">+R254+P254</f>
        <v>0</v>
      </c>
      <c r="T254" s="92"/>
    </row>
    <row r="255" s="1" customFormat="true" ht="15" hidden="false" customHeight="false" outlineLevel="0" collapsed="false">
      <c r="A255" s="200" t="s">
        <v>310</v>
      </c>
      <c r="B255" s="201" t="s">
        <v>174</v>
      </c>
      <c r="C255" s="201" t="n">
        <v>1</v>
      </c>
      <c r="D255" s="201" t="n">
        <v>17.33</v>
      </c>
      <c r="E255" s="202" t="n">
        <v>1</v>
      </c>
      <c r="F255" s="202" t="n">
        <f aca="false">+C255*E255</f>
        <v>1</v>
      </c>
      <c r="G255" s="202" t="n">
        <f aca="false">+D255*F255</f>
        <v>17.33</v>
      </c>
      <c r="H255" s="202"/>
      <c r="I255" s="202"/>
      <c r="J255" s="202"/>
      <c r="K255" s="203"/>
      <c r="L255" s="203"/>
      <c r="M255" s="203"/>
      <c r="N255" s="203"/>
      <c r="O255" s="202" t="n">
        <f aca="false">SUM(G255:N255)</f>
        <v>17.33</v>
      </c>
      <c r="P255" s="114" t="n">
        <f aca="false">+(G255+H255)*$B$3+(K255+L255)*$B$4+(M255+N255)*$F$4+(I255+J255)*$B$5</f>
        <v>0</v>
      </c>
      <c r="Q255" s="171"/>
      <c r="R255" s="204"/>
      <c r="S255" s="116" t="n">
        <f aca="false">+R255+P255</f>
        <v>0</v>
      </c>
      <c r="T255" s="173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  <c r="BA255" s="31"/>
      <c r="BB255" s="31"/>
      <c r="BC255" s="31"/>
      <c r="BD255" s="31"/>
      <c r="BE255" s="31"/>
      <c r="BF255" s="31"/>
      <c r="BG255" s="31"/>
      <c r="BH255" s="31"/>
      <c r="BI255" s="31"/>
      <c r="BJ255" s="31"/>
      <c r="BK255" s="31"/>
      <c r="BL255" s="31"/>
      <c r="BM255" s="31"/>
      <c r="BN255" s="31"/>
      <c r="BO255" s="31"/>
      <c r="BP255" s="31"/>
      <c r="BQ255" s="31"/>
      <c r="BR255" s="31"/>
      <c r="BS255" s="31"/>
      <c r="BT255" s="31"/>
      <c r="BU255" s="31"/>
      <c r="BV255" s="31"/>
      <c r="BW255" s="31"/>
      <c r="BX255" s="31"/>
      <c r="BY255" s="31"/>
      <c r="BZ255" s="31"/>
      <c r="CA255" s="31"/>
      <c r="CB255" s="31"/>
      <c r="CC255" s="31"/>
      <c r="CD255" s="31"/>
      <c r="CE255" s="31"/>
      <c r="CF255" s="31"/>
      <c r="CG255" s="31"/>
      <c r="CH255" s="31"/>
      <c r="CI255" s="31"/>
      <c r="CJ255" s="31"/>
      <c r="CK255" s="31"/>
      <c r="CL255" s="31"/>
      <c r="CM255" s="31"/>
      <c r="CN255" s="31"/>
      <c r="CO255" s="31"/>
      <c r="CP255" s="31"/>
      <c r="CQ255" s="31"/>
      <c r="CR255" s="31"/>
      <c r="CS255" s="31"/>
      <c r="CT255" s="31"/>
      <c r="CU255" s="31"/>
      <c r="CV255" s="31"/>
      <c r="CW255" s="31"/>
      <c r="CX255" s="31"/>
      <c r="CY255" s="31"/>
      <c r="CZ255" s="31"/>
      <c r="DA255" s="31"/>
      <c r="DB255" s="31"/>
      <c r="DC255" s="31"/>
      <c r="DD255" s="31"/>
      <c r="DE255" s="31"/>
      <c r="DF255" s="31"/>
      <c r="DG255" s="31"/>
      <c r="DH255" s="31"/>
      <c r="DI255" s="31"/>
      <c r="DJ255" s="31"/>
      <c r="DK255" s="31"/>
      <c r="DL255" s="31"/>
      <c r="DM255" s="31"/>
      <c r="DN255" s="31"/>
      <c r="DO255" s="31"/>
      <c r="DP255" s="31"/>
      <c r="DQ255" s="31"/>
      <c r="DR255" s="31"/>
      <c r="DS255" s="31"/>
      <c r="DT255" s="31"/>
      <c r="DU255" s="31"/>
      <c r="DV255" s="31"/>
      <c r="DW255" s="31"/>
      <c r="DX255" s="31"/>
      <c r="DY255" s="31"/>
      <c r="DZ255" s="31"/>
      <c r="EA255" s="31"/>
      <c r="EB255" s="31"/>
      <c r="EC255" s="31"/>
      <c r="ED255" s="31"/>
      <c r="EE255" s="31"/>
      <c r="EF255" s="31"/>
      <c r="EG255" s="31"/>
      <c r="EH255" s="31"/>
      <c r="EI255" s="31"/>
      <c r="EJ255" s="31"/>
      <c r="EK255" s="31"/>
      <c r="EL255" s="31"/>
      <c r="EM255" s="31"/>
      <c r="EN255" s="31"/>
      <c r="EO255" s="31"/>
      <c r="EP255" s="31"/>
      <c r="EQ255" s="31"/>
      <c r="ER255" s="31"/>
      <c r="ES255" s="31"/>
      <c r="ET255" s="31"/>
      <c r="EU255" s="31"/>
      <c r="EV255" s="31"/>
      <c r="EW255" s="31"/>
      <c r="EX255" s="31"/>
      <c r="EY255" s="31"/>
      <c r="EZ255" s="31"/>
      <c r="FA255" s="31"/>
      <c r="FB255" s="31"/>
      <c r="FC255" s="31"/>
      <c r="FD255" s="31"/>
      <c r="FE255" s="31"/>
      <c r="FF255" s="31"/>
      <c r="FG255" s="31"/>
      <c r="FH255" s="31"/>
      <c r="FI255" s="31"/>
      <c r="FJ255" s="31"/>
      <c r="FK255" s="31"/>
      <c r="FL255" s="31"/>
      <c r="FM255" s="31"/>
      <c r="FN255" s="31"/>
      <c r="FO255" s="31"/>
      <c r="FP255" s="31"/>
      <c r="FQ255" s="31"/>
      <c r="FR255" s="31"/>
      <c r="FS255" s="31"/>
      <c r="FT255" s="31"/>
      <c r="FU255" s="31"/>
      <c r="FV255" s="31"/>
      <c r="FW255" s="31"/>
      <c r="FX255" s="31"/>
      <c r="FY255" s="31"/>
      <c r="FZ255" s="31"/>
      <c r="GA255" s="31"/>
      <c r="GB255" s="31"/>
      <c r="GC255" s="31"/>
      <c r="GD255" s="31"/>
      <c r="GE255" s="31"/>
      <c r="GF255" s="31"/>
      <c r="GG255" s="31"/>
      <c r="GH255" s="31"/>
      <c r="GI255" s="31"/>
      <c r="GJ255" s="31"/>
      <c r="GK255" s="31"/>
      <c r="GL255" s="31"/>
      <c r="GM255" s="31"/>
      <c r="GN255" s="31"/>
      <c r="GO255" s="31"/>
      <c r="GP255" s="31"/>
      <c r="GQ255" s="31"/>
      <c r="GR255" s="31"/>
      <c r="GS255" s="31"/>
      <c r="GT255" s="31"/>
      <c r="GU255" s="31"/>
      <c r="GV255" s="31"/>
      <c r="GW255" s="31"/>
      <c r="GX255" s="31"/>
      <c r="GY255" s="31"/>
      <c r="GZ255" s="31"/>
      <c r="HA255" s="31"/>
      <c r="HB255" s="31"/>
      <c r="HC255" s="31"/>
      <c r="HD255" s="31"/>
      <c r="HE255" s="31"/>
      <c r="HF255" s="31"/>
      <c r="HG255" s="31"/>
      <c r="HH255" s="31"/>
      <c r="HI255" s="31"/>
      <c r="HJ255" s="31"/>
      <c r="HK255" s="31"/>
      <c r="HL255" s="31"/>
      <c r="HM255" s="31"/>
      <c r="HN255" s="31"/>
      <c r="HO255" s="31"/>
      <c r="HP255" s="31"/>
      <c r="HQ255" s="31"/>
      <c r="HR255" s="31"/>
      <c r="HS255" s="31"/>
      <c r="HT255" s="31"/>
      <c r="HU255" s="31"/>
      <c r="HV255" s="31"/>
      <c r="HW255" s="31"/>
      <c r="HX255" s="31"/>
      <c r="HY255" s="31"/>
      <c r="HZ255" s="31"/>
      <c r="IA255" s="31"/>
      <c r="IB255" s="31"/>
      <c r="IC255" s="31"/>
      <c r="ID255" s="31"/>
      <c r="IE255" s="31"/>
      <c r="IF255" s="31"/>
      <c r="IG255" s="31"/>
      <c r="IH255" s="31"/>
      <c r="II255" s="31"/>
      <c r="IJ255" s="31"/>
      <c r="IK255" s="31"/>
      <c r="IL255" s="31"/>
      <c r="IM255" s="31"/>
      <c r="IN255" s="31"/>
      <c r="IO255" s="31"/>
      <c r="IP255" s="31"/>
      <c r="IQ255" s="31"/>
      <c r="IR255" s="31"/>
      <c r="IS255" s="31"/>
      <c r="IT255" s="31"/>
      <c r="IU255" s="31"/>
      <c r="IV255" s="31"/>
      <c r="IW255" s="31"/>
    </row>
    <row r="256" customFormat="false" ht="15" hidden="false" customHeight="false" outlineLevel="0" collapsed="false">
      <c r="A256" s="200" t="s">
        <v>311</v>
      </c>
      <c r="B256" s="201" t="s">
        <v>174</v>
      </c>
      <c r="C256" s="201" t="n">
        <v>1</v>
      </c>
      <c r="D256" s="201" t="n">
        <v>17.33</v>
      </c>
      <c r="E256" s="202" t="n">
        <v>3</v>
      </c>
      <c r="F256" s="202" t="n">
        <f aca="false">+C256*E256</f>
        <v>3</v>
      </c>
      <c r="G256" s="202" t="n">
        <f aca="false">+D256*F256</f>
        <v>51.99</v>
      </c>
      <c r="H256" s="202"/>
      <c r="I256" s="202"/>
      <c r="J256" s="202"/>
      <c r="K256" s="203"/>
      <c r="L256" s="203"/>
      <c r="M256" s="203"/>
      <c r="N256" s="203"/>
      <c r="O256" s="202" t="n">
        <f aca="false">SUM(G256:N256)</f>
        <v>51.99</v>
      </c>
      <c r="P256" s="114" t="n">
        <f aca="false">+(G256+H256)*$B$3+(K256+L256)*$B$4+(M256+N256)*$F$4+(I256+J256)*$B$5</f>
        <v>0</v>
      </c>
      <c r="Q256" s="204"/>
      <c r="R256" s="204"/>
      <c r="S256" s="116" t="n">
        <f aca="false">+R256+P256</f>
        <v>0</v>
      </c>
      <c r="T256" s="93"/>
    </row>
    <row r="257" customFormat="false" ht="15" hidden="false" customHeight="false" outlineLevel="0" collapsed="false">
      <c r="A257" s="200" t="s">
        <v>312</v>
      </c>
      <c r="B257" s="201" t="s">
        <v>101</v>
      </c>
      <c r="C257" s="201" t="n">
        <v>1</v>
      </c>
      <c r="D257" s="201" t="n">
        <v>17.33</v>
      </c>
      <c r="E257" s="202" t="n">
        <v>1</v>
      </c>
      <c r="F257" s="202" t="n">
        <f aca="false">+C257*E257</f>
        <v>1</v>
      </c>
      <c r="G257" s="202" t="n">
        <f aca="false">+D257*F257</f>
        <v>17.33</v>
      </c>
      <c r="H257" s="202"/>
      <c r="I257" s="202"/>
      <c r="J257" s="202"/>
      <c r="K257" s="203"/>
      <c r="L257" s="203"/>
      <c r="M257" s="203"/>
      <c r="N257" s="203"/>
      <c r="O257" s="202" t="n">
        <f aca="false">SUM(G257:N257)</f>
        <v>17.33</v>
      </c>
      <c r="P257" s="114" t="n">
        <f aca="false">+(G257+H257)*$B$3+(K257+L257)*$B$4+(M257+N257)*$F$4+(I257+J257)*$B$5</f>
        <v>0</v>
      </c>
      <c r="Q257" s="115" t="n">
        <v>0.666538461538462</v>
      </c>
      <c r="R257" s="114" t="n">
        <f aca="false">+Q257*$F$3</f>
        <v>0</v>
      </c>
      <c r="S257" s="116" t="n">
        <f aca="false">+R257+P257</f>
        <v>0</v>
      </c>
      <c r="T257" s="72"/>
    </row>
    <row r="258" s="1" customFormat="true" ht="15" hidden="false" customHeight="false" outlineLevel="0" collapsed="false">
      <c r="A258" s="200" t="s">
        <v>312</v>
      </c>
      <c r="B258" s="201" t="s">
        <v>309</v>
      </c>
      <c r="C258" s="201" t="n">
        <v>1</v>
      </c>
      <c r="D258" s="201" t="n">
        <v>17.33</v>
      </c>
      <c r="E258" s="202" t="n">
        <v>2</v>
      </c>
      <c r="F258" s="202" t="n">
        <f aca="false">+C258*E258</f>
        <v>2</v>
      </c>
      <c r="G258" s="202" t="n">
        <f aca="false">+D258*F258</f>
        <v>34.66</v>
      </c>
      <c r="H258" s="202"/>
      <c r="I258" s="202"/>
      <c r="J258" s="202"/>
      <c r="K258" s="203"/>
      <c r="L258" s="203"/>
      <c r="M258" s="203"/>
      <c r="N258" s="203"/>
      <c r="O258" s="202" t="n">
        <f aca="false">SUM(G258:N258)</f>
        <v>34.66</v>
      </c>
      <c r="P258" s="114" t="n">
        <f aca="false">+(G258+H258)*$B$3+(K258+L258)*$B$4+(M258+N258)*$F$4+(I258+J258)*$B$5</f>
        <v>0</v>
      </c>
      <c r="Q258" s="129"/>
      <c r="R258" s="129"/>
      <c r="S258" s="116" t="n">
        <f aca="false">+R258+P258</f>
        <v>0</v>
      </c>
      <c r="T258" s="72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  <c r="BE258" s="31"/>
      <c r="BF258" s="31"/>
      <c r="BG258" s="31"/>
      <c r="BH258" s="31"/>
      <c r="BI258" s="31"/>
      <c r="BJ258" s="31"/>
      <c r="BK258" s="31"/>
      <c r="BL258" s="31"/>
      <c r="BM258" s="31"/>
      <c r="BN258" s="31"/>
      <c r="BO258" s="31"/>
      <c r="BP258" s="31"/>
      <c r="BQ258" s="31"/>
      <c r="BR258" s="31"/>
      <c r="BS258" s="31"/>
      <c r="BT258" s="31"/>
      <c r="BU258" s="31"/>
      <c r="BV258" s="31"/>
      <c r="BW258" s="31"/>
      <c r="BX258" s="31"/>
      <c r="BY258" s="31"/>
      <c r="BZ258" s="31"/>
      <c r="CA258" s="31"/>
      <c r="CB258" s="31"/>
      <c r="CC258" s="31"/>
      <c r="CD258" s="31"/>
      <c r="CE258" s="31"/>
      <c r="CF258" s="31"/>
      <c r="CG258" s="31"/>
      <c r="CH258" s="31"/>
      <c r="CI258" s="31"/>
      <c r="CJ258" s="31"/>
      <c r="CK258" s="31"/>
      <c r="CL258" s="31"/>
      <c r="CM258" s="31"/>
      <c r="CN258" s="31"/>
      <c r="CO258" s="31"/>
      <c r="CP258" s="31"/>
      <c r="CQ258" s="31"/>
      <c r="CR258" s="31"/>
      <c r="CS258" s="31"/>
      <c r="CT258" s="31"/>
      <c r="CU258" s="31"/>
      <c r="CV258" s="31"/>
      <c r="CW258" s="31"/>
      <c r="CX258" s="31"/>
      <c r="CY258" s="31"/>
      <c r="CZ258" s="31"/>
      <c r="DA258" s="31"/>
      <c r="DB258" s="31"/>
      <c r="DC258" s="31"/>
      <c r="DD258" s="31"/>
      <c r="DE258" s="31"/>
      <c r="DF258" s="31"/>
      <c r="DG258" s="31"/>
      <c r="DH258" s="31"/>
      <c r="DI258" s="31"/>
      <c r="DJ258" s="31"/>
      <c r="DK258" s="31"/>
      <c r="DL258" s="31"/>
      <c r="DM258" s="31"/>
      <c r="DN258" s="31"/>
      <c r="DO258" s="31"/>
      <c r="DP258" s="31"/>
      <c r="DQ258" s="31"/>
      <c r="DR258" s="31"/>
      <c r="DS258" s="31"/>
      <c r="DT258" s="31"/>
      <c r="DU258" s="31"/>
      <c r="DV258" s="31"/>
      <c r="DW258" s="31"/>
      <c r="DX258" s="31"/>
      <c r="DY258" s="31"/>
      <c r="DZ258" s="31"/>
      <c r="EA258" s="31"/>
      <c r="EB258" s="31"/>
      <c r="EC258" s="31"/>
      <c r="ED258" s="31"/>
      <c r="EE258" s="31"/>
      <c r="EF258" s="31"/>
      <c r="EG258" s="31"/>
      <c r="EH258" s="31"/>
      <c r="EI258" s="31"/>
      <c r="EJ258" s="31"/>
      <c r="EK258" s="31"/>
      <c r="EL258" s="31"/>
      <c r="EM258" s="31"/>
      <c r="EN258" s="31"/>
      <c r="EO258" s="31"/>
      <c r="EP258" s="31"/>
      <c r="EQ258" s="31"/>
      <c r="ER258" s="31"/>
      <c r="ES258" s="31"/>
      <c r="ET258" s="31"/>
      <c r="EU258" s="31"/>
      <c r="EV258" s="31"/>
      <c r="EW258" s="31"/>
      <c r="EX258" s="31"/>
      <c r="EY258" s="31"/>
      <c r="EZ258" s="31"/>
      <c r="FA258" s="31"/>
      <c r="FB258" s="31"/>
      <c r="FC258" s="31"/>
      <c r="FD258" s="31"/>
      <c r="FE258" s="31"/>
      <c r="FF258" s="31"/>
      <c r="FG258" s="31"/>
      <c r="FH258" s="31"/>
      <c r="FI258" s="31"/>
      <c r="FJ258" s="31"/>
      <c r="FK258" s="31"/>
      <c r="FL258" s="31"/>
      <c r="FM258" s="31"/>
      <c r="FN258" s="31"/>
      <c r="FO258" s="31"/>
      <c r="FP258" s="31"/>
      <c r="FQ258" s="31"/>
      <c r="FR258" s="31"/>
      <c r="FS258" s="31"/>
      <c r="FT258" s="31"/>
      <c r="FU258" s="31"/>
      <c r="FV258" s="31"/>
      <c r="FW258" s="31"/>
      <c r="FX258" s="31"/>
      <c r="FY258" s="31"/>
      <c r="FZ258" s="31"/>
      <c r="GA258" s="31"/>
      <c r="GB258" s="31"/>
      <c r="GC258" s="31"/>
      <c r="GD258" s="31"/>
      <c r="GE258" s="31"/>
      <c r="GF258" s="31"/>
      <c r="GG258" s="31"/>
      <c r="GH258" s="31"/>
      <c r="GI258" s="31"/>
      <c r="GJ258" s="31"/>
      <c r="GK258" s="31"/>
      <c r="GL258" s="31"/>
      <c r="GM258" s="31"/>
      <c r="GN258" s="31"/>
      <c r="GO258" s="31"/>
      <c r="GP258" s="31"/>
      <c r="GQ258" s="31"/>
      <c r="GR258" s="31"/>
      <c r="GS258" s="31"/>
      <c r="GT258" s="31"/>
      <c r="GU258" s="31"/>
      <c r="GV258" s="31"/>
      <c r="GW258" s="31"/>
      <c r="GX258" s="31"/>
      <c r="GY258" s="31"/>
      <c r="GZ258" s="31"/>
      <c r="HA258" s="31"/>
      <c r="HB258" s="31"/>
      <c r="HC258" s="31"/>
      <c r="HD258" s="31"/>
      <c r="HE258" s="31"/>
      <c r="HF258" s="31"/>
      <c r="HG258" s="31"/>
      <c r="HH258" s="31"/>
      <c r="HI258" s="31"/>
      <c r="HJ258" s="31"/>
      <c r="HK258" s="31"/>
      <c r="HL258" s="31"/>
      <c r="HM258" s="31"/>
      <c r="HN258" s="31"/>
      <c r="HO258" s="31"/>
      <c r="HP258" s="31"/>
      <c r="HQ258" s="31"/>
      <c r="HR258" s="31"/>
      <c r="HS258" s="31"/>
      <c r="HT258" s="31"/>
      <c r="HU258" s="31"/>
      <c r="HV258" s="31"/>
      <c r="HW258" s="31"/>
      <c r="HX258" s="31"/>
      <c r="HY258" s="31"/>
      <c r="HZ258" s="31"/>
      <c r="IA258" s="31"/>
      <c r="IB258" s="31"/>
      <c r="IC258" s="31"/>
      <c r="ID258" s="31"/>
      <c r="IE258" s="31"/>
      <c r="IF258" s="31"/>
      <c r="IG258" s="31"/>
      <c r="IH258" s="31"/>
      <c r="II258" s="31"/>
      <c r="IJ258" s="31"/>
      <c r="IK258" s="31"/>
      <c r="IL258" s="31"/>
      <c r="IM258" s="31"/>
      <c r="IN258" s="31"/>
      <c r="IO258" s="31"/>
      <c r="IP258" s="31"/>
      <c r="IQ258" s="31"/>
      <c r="IR258" s="31"/>
      <c r="IS258" s="31"/>
      <c r="IT258" s="31"/>
      <c r="IU258" s="31"/>
      <c r="IV258" s="31"/>
      <c r="IW258" s="31"/>
    </row>
    <row r="259" customFormat="false" ht="15" hidden="false" customHeight="false" outlineLevel="0" collapsed="false">
      <c r="A259" s="200" t="s">
        <v>313</v>
      </c>
      <c r="B259" s="201" t="s">
        <v>174</v>
      </c>
      <c r="C259" s="201" t="n">
        <v>1</v>
      </c>
      <c r="D259" s="201" t="n">
        <v>17.33</v>
      </c>
      <c r="E259" s="202" t="n">
        <v>3</v>
      </c>
      <c r="F259" s="202" t="n">
        <f aca="false">+C259*E259</f>
        <v>3</v>
      </c>
      <c r="G259" s="202" t="n">
        <f aca="false">+D259*F259</f>
        <v>51.99</v>
      </c>
      <c r="H259" s="202"/>
      <c r="I259" s="202"/>
      <c r="J259" s="202"/>
      <c r="K259" s="203"/>
      <c r="L259" s="203"/>
      <c r="M259" s="203"/>
      <c r="N259" s="203"/>
      <c r="O259" s="202" t="n">
        <f aca="false">SUM(G259:N259)</f>
        <v>51.99</v>
      </c>
      <c r="P259" s="114" t="n">
        <f aca="false">+(G259+H259)*$B$3+(K259+L259)*$B$4+(M259+N259)*$F$4+(I259+J259)*$B$5</f>
        <v>0</v>
      </c>
      <c r="Q259" s="115"/>
      <c r="R259" s="129"/>
      <c r="S259" s="116" t="n">
        <f aca="false">+R259+P259</f>
        <v>0</v>
      </c>
      <c r="T259" s="72"/>
    </row>
    <row r="260" customFormat="false" ht="15" hidden="false" customHeight="false" outlineLevel="0" collapsed="false">
      <c r="A260" s="200" t="s">
        <v>313</v>
      </c>
      <c r="B260" s="201" t="s">
        <v>304</v>
      </c>
      <c r="C260" s="201" t="n">
        <v>1</v>
      </c>
      <c r="D260" s="201" t="n">
        <v>17.33</v>
      </c>
      <c r="E260" s="202" t="n">
        <v>2</v>
      </c>
      <c r="F260" s="202" t="n">
        <f aca="false">+C260*E260</f>
        <v>2</v>
      </c>
      <c r="G260" s="202" t="n">
        <f aca="false">+D260*F260</f>
        <v>34.66</v>
      </c>
      <c r="H260" s="202"/>
      <c r="I260" s="202"/>
      <c r="J260" s="202"/>
      <c r="K260" s="203"/>
      <c r="L260" s="203"/>
      <c r="M260" s="203"/>
      <c r="N260" s="203"/>
      <c r="O260" s="202" t="n">
        <f aca="false">SUM(G260:N260)</f>
        <v>34.66</v>
      </c>
      <c r="P260" s="114" t="n">
        <f aca="false">+(G260+H260)*$B$3+(K260+L260)*$B$4+(M260+N260)*$F$4+(I260+J260)*$B$5</f>
        <v>0</v>
      </c>
      <c r="Q260" s="205"/>
      <c r="R260" s="129"/>
      <c r="S260" s="116" t="n">
        <f aca="false">+R260+P260</f>
        <v>0</v>
      </c>
      <c r="T260" s="72"/>
    </row>
    <row r="261" customFormat="false" ht="15" hidden="false" customHeight="false" outlineLevel="0" collapsed="false">
      <c r="A261" s="200" t="s">
        <v>314</v>
      </c>
      <c r="B261" s="201" t="s">
        <v>315</v>
      </c>
      <c r="C261" s="201" t="n">
        <v>1</v>
      </c>
      <c r="D261" s="201" t="n">
        <v>17.33</v>
      </c>
      <c r="E261" s="202" t="n">
        <v>1.5</v>
      </c>
      <c r="F261" s="202" t="n">
        <f aca="false">+C261*E261</f>
        <v>1.5</v>
      </c>
      <c r="G261" s="202" t="n">
        <f aca="false">+D261*F261</f>
        <v>25.995</v>
      </c>
      <c r="H261" s="202"/>
      <c r="I261" s="202"/>
      <c r="J261" s="202"/>
      <c r="K261" s="203"/>
      <c r="L261" s="203"/>
      <c r="M261" s="203"/>
      <c r="N261" s="203"/>
      <c r="O261" s="202" t="n">
        <f aca="false">SUM(G261:N261)</f>
        <v>25.995</v>
      </c>
      <c r="P261" s="114" t="n">
        <f aca="false">+(G261+H261)*$B$3+(K261+L261)*$B$4+(M261+N261)*$F$4+(I261+J261)*$B$5</f>
        <v>0</v>
      </c>
      <c r="Q261" s="115" t="n">
        <v>5.99884615384615</v>
      </c>
      <c r="R261" s="114" t="n">
        <f aca="false">+Q261*$F$3</f>
        <v>0</v>
      </c>
      <c r="S261" s="116" t="n">
        <f aca="false">+R261+P261</f>
        <v>0</v>
      </c>
      <c r="T261" s="72"/>
    </row>
    <row r="262" customFormat="false" ht="15" hidden="false" customHeight="false" outlineLevel="0" collapsed="false">
      <c r="A262" s="200" t="s">
        <v>316</v>
      </c>
      <c r="B262" s="201" t="s">
        <v>270</v>
      </c>
      <c r="C262" s="201" t="n">
        <v>5</v>
      </c>
      <c r="D262" s="201" t="n">
        <v>17.33</v>
      </c>
      <c r="E262" s="202" t="n">
        <v>2.5</v>
      </c>
      <c r="F262" s="202" t="n">
        <f aca="false">+C262*E262</f>
        <v>12.5</v>
      </c>
      <c r="G262" s="202" t="n">
        <f aca="false">+D262*F262</f>
        <v>216.625</v>
      </c>
      <c r="H262" s="202" t="n">
        <f aca="false">+E262*-4</f>
        <v>-10</v>
      </c>
      <c r="I262" s="206"/>
      <c r="J262" s="206"/>
      <c r="K262" s="203"/>
      <c r="L262" s="203"/>
      <c r="M262" s="203"/>
      <c r="N262" s="203"/>
      <c r="O262" s="202" t="n">
        <f aca="false">SUM(G262:N262)</f>
        <v>206.625</v>
      </c>
      <c r="P262" s="114" t="n">
        <f aca="false">+(G262+H262)*$B$3+(K262+L262)*$B$4+(M262+N262)*$F$4+(I262+J262)*$B$5</f>
        <v>0</v>
      </c>
      <c r="Q262" s="205" t="n">
        <v>28.6611538461538</v>
      </c>
      <c r="R262" s="114" t="n">
        <f aca="false">+Q262*$F$3</f>
        <v>0</v>
      </c>
      <c r="S262" s="116" t="n">
        <f aca="false">+R262+P262</f>
        <v>0</v>
      </c>
      <c r="T262" s="72"/>
    </row>
    <row r="263" customFormat="false" ht="15" hidden="false" customHeight="false" outlineLevel="0" collapsed="false">
      <c r="A263" s="200" t="s">
        <v>317</v>
      </c>
      <c r="B263" s="201" t="s">
        <v>270</v>
      </c>
      <c r="C263" s="201" t="n">
        <v>5</v>
      </c>
      <c r="D263" s="201" t="n">
        <v>16.33</v>
      </c>
      <c r="E263" s="202" t="n">
        <v>3</v>
      </c>
      <c r="F263" s="202" t="n">
        <f aca="false">+C263*E263</f>
        <v>15</v>
      </c>
      <c r="G263" s="202" t="n">
        <f aca="false">+D263*F263</f>
        <v>244.95</v>
      </c>
      <c r="H263" s="202" t="n">
        <f aca="false">+E263*-4</f>
        <v>-12</v>
      </c>
      <c r="I263" s="206"/>
      <c r="J263" s="206"/>
      <c r="K263" s="203"/>
      <c r="L263" s="203"/>
      <c r="M263" s="203"/>
      <c r="N263" s="203"/>
      <c r="O263" s="202" t="n">
        <f aca="false">SUM(G263:N263)</f>
        <v>232.95</v>
      </c>
      <c r="P263" s="114" t="n">
        <f aca="false">+(G263+H263)*$B$3+(K263+L263)*$B$4+(M263+N263)*$F$4+(I263+J263)*$B$5</f>
        <v>0</v>
      </c>
      <c r="Q263" s="205" t="n">
        <v>1.99959183673469</v>
      </c>
      <c r="R263" s="114" t="n">
        <f aca="false">+Q263*$F$3</f>
        <v>0</v>
      </c>
      <c r="S263" s="116" t="n">
        <f aca="false">+R263+P263</f>
        <v>0</v>
      </c>
      <c r="T263" s="72"/>
    </row>
    <row r="264" customFormat="false" ht="24.75" hidden="false" customHeight="false" outlineLevel="0" collapsed="false">
      <c r="A264" s="200" t="s">
        <v>318</v>
      </c>
      <c r="B264" s="207" t="s">
        <v>319</v>
      </c>
      <c r="C264" s="201" t="n">
        <v>4</v>
      </c>
      <c r="D264" s="201" t="n">
        <v>17.33</v>
      </c>
      <c r="E264" s="202" t="n">
        <v>3.5</v>
      </c>
      <c r="F264" s="202" t="n">
        <f aca="false">+C264*E264</f>
        <v>14</v>
      </c>
      <c r="G264" s="202" t="n">
        <f aca="false">+D264*F264</f>
        <v>242.62</v>
      </c>
      <c r="H264" s="202" t="n">
        <f aca="false">+E264*-4</f>
        <v>-14</v>
      </c>
      <c r="I264" s="206"/>
      <c r="J264" s="206"/>
      <c r="K264" s="203"/>
      <c r="L264" s="203"/>
      <c r="M264" s="203"/>
      <c r="N264" s="203"/>
      <c r="O264" s="202" t="n">
        <f aca="false">SUM(G264:N264)</f>
        <v>228.62</v>
      </c>
      <c r="P264" s="114" t="n">
        <f aca="false">+(G264+H264)*$B$3+(K264+L264)*$B$4+(M264+N264)*$F$4+(I264+J264)*$B$5</f>
        <v>0</v>
      </c>
      <c r="Q264" s="205" t="n">
        <v>7.99846153846154</v>
      </c>
      <c r="R264" s="114" t="n">
        <f aca="false">+Q264*$F$3</f>
        <v>0</v>
      </c>
      <c r="S264" s="116" t="n">
        <f aca="false">+R264+P264</f>
        <v>0</v>
      </c>
      <c r="T264" s="72"/>
    </row>
    <row r="265" customFormat="false" ht="15" hidden="false" customHeight="false" outlineLevel="0" collapsed="false">
      <c r="A265" s="200" t="s">
        <v>318</v>
      </c>
      <c r="B265" s="201" t="s">
        <v>309</v>
      </c>
      <c r="C265" s="201" t="n">
        <v>1</v>
      </c>
      <c r="D265" s="201" t="n">
        <v>17.33</v>
      </c>
      <c r="E265" s="202" t="n">
        <v>1.5</v>
      </c>
      <c r="F265" s="202" t="n">
        <f aca="false">+C265*E265</f>
        <v>1.5</v>
      </c>
      <c r="G265" s="202" t="n">
        <f aca="false">+D265*F265</f>
        <v>25.995</v>
      </c>
      <c r="H265" s="202"/>
      <c r="I265" s="202"/>
      <c r="J265" s="202"/>
      <c r="K265" s="203"/>
      <c r="L265" s="203"/>
      <c r="M265" s="203"/>
      <c r="N265" s="203"/>
      <c r="O265" s="202" t="n">
        <f aca="false">SUM(G265:N265)</f>
        <v>25.995</v>
      </c>
      <c r="P265" s="114" t="n">
        <f aca="false">+(G265+H265)*$B$3+(K265+L265)*$B$4+(M265+N265)*$F$4+(I265+J265)*$B$5</f>
        <v>0</v>
      </c>
      <c r="Q265" s="205"/>
      <c r="R265" s="205"/>
      <c r="S265" s="116" t="n">
        <f aca="false">+R265+P265</f>
        <v>0</v>
      </c>
      <c r="T265" s="72"/>
    </row>
    <row r="266" customFormat="false" ht="15" hidden="false" customHeight="false" outlineLevel="0" collapsed="false">
      <c r="A266" s="200" t="s">
        <v>320</v>
      </c>
      <c r="B266" s="201" t="s">
        <v>270</v>
      </c>
      <c r="C266" s="201" t="n">
        <v>5</v>
      </c>
      <c r="D266" s="201" t="n">
        <v>17.33</v>
      </c>
      <c r="E266" s="202" t="n">
        <v>1</v>
      </c>
      <c r="F266" s="202" t="n">
        <f aca="false">+C266*E266</f>
        <v>5</v>
      </c>
      <c r="G266" s="202" t="n">
        <f aca="false">+D266*F266</f>
        <v>86.65</v>
      </c>
      <c r="H266" s="202" t="n">
        <f aca="false">+E266*-4</f>
        <v>-4</v>
      </c>
      <c r="I266" s="206"/>
      <c r="J266" s="206"/>
      <c r="K266" s="203"/>
      <c r="L266" s="203"/>
      <c r="M266" s="203"/>
      <c r="N266" s="203"/>
      <c r="O266" s="202" t="n">
        <f aca="false">SUM(G266:N266)</f>
        <v>82.65</v>
      </c>
      <c r="P266" s="114" t="n">
        <f aca="false">+(G266+H266)*$B$3+(K266+L266)*$B$4+(M266+N266)*$F$4+(I266+J266)*$B$5</f>
        <v>0</v>
      </c>
      <c r="Q266" s="205"/>
      <c r="R266" s="205"/>
      <c r="S266" s="116" t="n">
        <f aca="false">+R266+P266</f>
        <v>0</v>
      </c>
      <c r="T266" s="72"/>
    </row>
    <row r="267" customFormat="false" ht="15" hidden="false" customHeight="false" outlineLevel="0" collapsed="false">
      <c r="A267" s="200" t="s">
        <v>321</v>
      </c>
      <c r="B267" s="201" t="s">
        <v>270</v>
      </c>
      <c r="C267" s="201" t="n">
        <v>5</v>
      </c>
      <c r="D267" s="201" t="n">
        <v>17.33</v>
      </c>
      <c r="E267" s="202" t="n">
        <v>1</v>
      </c>
      <c r="F267" s="202" t="n">
        <f aca="false">+C267*E267</f>
        <v>5</v>
      </c>
      <c r="G267" s="202" t="n">
        <f aca="false">+D267*F267</f>
        <v>86.65</v>
      </c>
      <c r="H267" s="202" t="n">
        <f aca="false">+E267*-4</f>
        <v>-4</v>
      </c>
      <c r="I267" s="206"/>
      <c r="J267" s="206"/>
      <c r="K267" s="203"/>
      <c r="L267" s="203"/>
      <c r="M267" s="203"/>
      <c r="N267" s="203"/>
      <c r="O267" s="202" t="n">
        <f aca="false">SUM(G267:N267)</f>
        <v>82.65</v>
      </c>
      <c r="P267" s="114" t="n">
        <f aca="false">+(G267+H267)*$B$3+(K267+L267)*$B$4+(M267+N267)*$F$4+(I267+J267)*$B$5</f>
        <v>0</v>
      </c>
      <c r="Q267" s="205"/>
      <c r="R267" s="205"/>
      <c r="S267" s="116" t="n">
        <f aca="false">+R267+P267</f>
        <v>0</v>
      </c>
      <c r="T267" s="72"/>
    </row>
    <row r="268" customFormat="false" ht="15" hidden="false" customHeight="false" outlineLevel="0" collapsed="false">
      <c r="A268" s="200" t="s">
        <v>322</v>
      </c>
      <c r="B268" s="201" t="s">
        <v>270</v>
      </c>
      <c r="C268" s="201" t="n">
        <v>5</v>
      </c>
      <c r="D268" s="201" t="n">
        <v>17.33</v>
      </c>
      <c r="E268" s="202" t="n">
        <v>1.75</v>
      </c>
      <c r="F268" s="202" t="n">
        <f aca="false">+C268*E268</f>
        <v>8.75</v>
      </c>
      <c r="G268" s="202" t="n">
        <f aca="false">+D268*F268</f>
        <v>151.6375</v>
      </c>
      <c r="H268" s="202" t="n">
        <f aca="false">+E268*-4</f>
        <v>-7</v>
      </c>
      <c r="I268" s="206"/>
      <c r="J268" s="206"/>
      <c r="K268" s="203"/>
      <c r="L268" s="203"/>
      <c r="M268" s="203"/>
      <c r="N268" s="203"/>
      <c r="O268" s="202" t="n">
        <f aca="false">SUM(G268:N268)</f>
        <v>144.6375</v>
      </c>
      <c r="P268" s="114" t="n">
        <f aca="false">+(G268+H268)*$B$3+(K268+L268)*$B$4+(M268+N268)*$F$4+(I268+J268)*$B$5</f>
        <v>0</v>
      </c>
      <c r="Q268" s="115"/>
      <c r="R268" s="205"/>
      <c r="S268" s="116" t="n">
        <f aca="false">+R268+P268</f>
        <v>0</v>
      </c>
      <c r="T268" s="72"/>
    </row>
    <row r="269" customFormat="false" ht="15" hidden="false" customHeight="false" outlineLevel="0" collapsed="false">
      <c r="A269" s="200" t="s">
        <v>323</v>
      </c>
      <c r="B269" s="201" t="s">
        <v>254</v>
      </c>
      <c r="C269" s="201" t="n">
        <v>2</v>
      </c>
      <c r="D269" s="201" t="n">
        <v>17.33</v>
      </c>
      <c r="E269" s="202" t="n">
        <v>1.5</v>
      </c>
      <c r="F269" s="202" t="n">
        <f aca="false">+C269*E269</f>
        <v>3</v>
      </c>
      <c r="G269" s="202" t="n">
        <f aca="false">+D269*F269</f>
        <v>51.99</v>
      </c>
      <c r="H269" s="206"/>
      <c r="I269" s="206"/>
      <c r="J269" s="206"/>
      <c r="K269" s="203"/>
      <c r="L269" s="203"/>
      <c r="M269" s="203"/>
      <c r="N269" s="203"/>
      <c r="O269" s="202" t="n">
        <f aca="false">SUM(G269:N269)</f>
        <v>51.99</v>
      </c>
      <c r="P269" s="114" t="n">
        <f aca="false">+(G269+H269)*$B$3+(K269+L269)*$B$4+(M269+N269)*$F$4+(I269+J269)*$B$5</f>
        <v>0</v>
      </c>
      <c r="Q269" s="129"/>
      <c r="R269" s="205"/>
      <c r="S269" s="116" t="n">
        <f aca="false">+R269+P269</f>
        <v>0</v>
      </c>
      <c r="T269" s="72"/>
    </row>
    <row r="270" customFormat="false" ht="15" hidden="false" customHeight="false" outlineLevel="0" collapsed="false">
      <c r="A270" s="158"/>
      <c r="B270" s="158"/>
      <c r="G270" s="168" t="n">
        <f aca="false">SUM(G246:G269)</f>
        <v>1815.9145</v>
      </c>
      <c r="H270" s="168" t="n">
        <f aca="false">SUM(H246:H269)</f>
        <v>-51</v>
      </c>
      <c r="I270" s="168" t="n">
        <f aca="false">SUM(I246:I269)</f>
        <v>0</v>
      </c>
      <c r="J270" s="168" t="n">
        <f aca="false">SUM(J246:J269)</f>
        <v>0</v>
      </c>
      <c r="K270" s="168" t="n">
        <f aca="false">SUM(K246:K269)</f>
        <v>0</v>
      </c>
      <c r="L270" s="168" t="n">
        <f aca="false">SUM(L246:L269)</f>
        <v>0</v>
      </c>
      <c r="M270" s="168" t="n">
        <f aca="false">SUM(M246:M269)</f>
        <v>0</v>
      </c>
      <c r="N270" s="168" t="n">
        <f aca="false">SUM(N246:N269)</f>
        <v>0</v>
      </c>
      <c r="O270" s="168" t="n">
        <f aca="false">SUM(O246:O269)</f>
        <v>1764.9145</v>
      </c>
      <c r="P270" s="169" t="n">
        <f aca="false">SUM(P246:P269)</f>
        <v>0</v>
      </c>
      <c r="Q270" s="168" t="n">
        <f aca="false">SUM(Q246:Q269)</f>
        <v>52.6565149136577</v>
      </c>
      <c r="R270" s="169" t="n">
        <f aca="false">SUM(R246:R269)</f>
        <v>0</v>
      </c>
      <c r="S270" s="170" t="n">
        <f aca="false">SUM(S246:S269)</f>
        <v>0</v>
      </c>
      <c r="T270" s="170" t="s">
        <v>324</v>
      </c>
      <c r="U270" s="117"/>
      <c r="V270" s="117"/>
      <c r="W270" s="117"/>
      <c r="X270" s="117"/>
      <c r="Y270" s="117"/>
      <c r="Z270" s="117"/>
      <c r="AA270" s="117"/>
      <c r="AB270" s="117"/>
      <c r="AC270" s="117"/>
      <c r="AD270" s="117"/>
      <c r="AE270" s="117"/>
      <c r="AF270" s="117"/>
      <c r="AG270" s="117"/>
      <c r="AH270" s="117"/>
      <c r="AI270" s="117"/>
      <c r="AJ270" s="117"/>
      <c r="AK270" s="117"/>
      <c r="AL270" s="117"/>
      <c r="AM270" s="117"/>
      <c r="AN270" s="117"/>
      <c r="AO270" s="117"/>
      <c r="AP270" s="117"/>
      <c r="AQ270" s="117"/>
      <c r="AR270" s="117"/>
      <c r="AS270" s="117"/>
      <c r="AT270" s="117"/>
      <c r="AU270" s="117"/>
      <c r="AV270" s="117"/>
      <c r="AW270" s="117"/>
      <c r="AX270" s="117"/>
      <c r="AY270" s="117"/>
      <c r="AZ270" s="117"/>
      <c r="BA270" s="117"/>
      <c r="BB270" s="117"/>
      <c r="BC270" s="117"/>
      <c r="BD270" s="117"/>
      <c r="BE270" s="117"/>
      <c r="BF270" s="117"/>
      <c r="BG270" s="117"/>
      <c r="BH270" s="117"/>
      <c r="BI270" s="117"/>
      <c r="BJ270" s="117"/>
      <c r="BK270" s="117"/>
      <c r="BL270" s="117"/>
      <c r="BM270" s="117"/>
      <c r="BN270" s="117"/>
      <c r="BO270" s="117"/>
      <c r="BP270" s="117"/>
      <c r="BQ270" s="117"/>
      <c r="BR270" s="117"/>
      <c r="BS270" s="117"/>
      <c r="BT270" s="117"/>
      <c r="BU270" s="117"/>
      <c r="BV270" s="117"/>
      <c r="BW270" s="117"/>
      <c r="BX270" s="117"/>
      <c r="BY270" s="117"/>
      <c r="BZ270" s="117"/>
      <c r="CA270" s="117"/>
      <c r="CB270" s="117"/>
      <c r="CC270" s="117"/>
      <c r="CD270" s="117"/>
      <c r="CE270" s="117"/>
      <c r="CF270" s="117"/>
      <c r="CG270" s="117"/>
      <c r="CH270" s="117"/>
      <c r="CI270" s="117"/>
      <c r="CJ270" s="117"/>
      <c r="CK270" s="117"/>
      <c r="CL270" s="117"/>
      <c r="CM270" s="117"/>
      <c r="CN270" s="117"/>
      <c r="CO270" s="117"/>
      <c r="CP270" s="117"/>
      <c r="CQ270" s="117"/>
      <c r="CR270" s="117"/>
      <c r="CS270" s="117"/>
      <c r="CT270" s="117"/>
      <c r="CU270" s="117"/>
      <c r="CV270" s="117"/>
      <c r="CW270" s="117"/>
      <c r="CX270" s="117"/>
      <c r="CY270" s="117"/>
      <c r="CZ270" s="117"/>
      <c r="DA270" s="117"/>
      <c r="DB270" s="117"/>
      <c r="DC270" s="117"/>
      <c r="DD270" s="117"/>
      <c r="DE270" s="117"/>
      <c r="DF270" s="117"/>
      <c r="DG270" s="117"/>
      <c r="DH270" s="117"/>
      <c r="DI270" s="117"/>
      <c r="DJ270" s="117"/>
      <c r="DK270" s="117"/>
      <c r="DL270" s="117"/>
      <c r="DM270" s="117"/>
      <c r="DN270" s="117"/>
      <c r="DO270" s="117"/>
      <c r="DP270" s="117"/>
      <c r="DQ270" s="117"/>
      <c r="DR270" s="117"/>
      <c r="DS270" s="117"/>
      <c r="DT270" s="117"/>
      <c r="DU270" s="117"/>
      <c r="DV270" s="117"/>
      <c r="DW270" s="117"/>
      <c r="DX270" s="117"/>
      <c r="DY270" s="117"/>
      <c r="DZ270" s="117"/>
      <c r="EA270" s="117"/>
      <c r="EB270" s="117"/>
      <c r="EC270" s="117"/>
      <c r="ED270" s="117"/>
      <c r="EE270" s="117"/>
      <c r="EF270" s="117"/>
      <c r="EG270" s="117"/>
      <c r="EH270" s="117"/>
      <c r="EI270" s="117"/>
      <c r="EJ270" s="117"/>
      <c r="EK270" s="117"/>
      <c r="EL270" s="117"/>
      <c r="EM270" s="117"/>
      <c r="EN270" s="117"/>
      <c r="EO270" s="117"/>
      <c r="EP270" s="117"/>
      <c r="EQ270" s="117"/>
      <c r="ER270" s="117"/>
      <c r="ES270" s="117"/>
      <c r="ET270" s="117"/>
      <c r="EU270" s="117"/>
      <c r="EV270" s="117"/>
      <c r="EW270" s="117"/>
      <c r="EX270" s="117"/>
      <c r="EY270" s="117"/>
      <c r="EZ270" s="117"/>
      <c r="FA270" s="117"/>
      <c r="FB270" s="117"/>
      <c r="FC270" s="117"/>
      <c r="FD270" s="117"/>
      <c r="FE270" s="117"/>
      <c r="FF270" s="117"/>
      <c r="FG270" s="117"/>
      <c r="FH270" s="117"/>
      <c r="FI270" s="117"/>
      <c r="FJ270" s="117"/>
      <c r="FK270" s="117"/>
      <c r="FL270" s="117"/>
      <c r="FM270" s="117"/>
      <c r="FN270" s="117"/>
      <c r="FO270" s="117"/>
      <c r="FP270" s="117"/>
      <c r="FQ270" s="117"/>
      <c r="FR270" s="117"/>
      <c r="FS270" s="117"/>
      <c r="FT270" s="117"/>
      <c r="FU270" s="117"/>
      <c r="FV270" s="117"/>
      <c r="FW270" s="117"/>
      <c r="FX270" s="117"/>
      <c r="FY270" s="117"/>
      <c r="FZ270" s="117"/>
      <c r="GA270" s="117"/>
      <c r="GB270" s="117"/>
      <c r="GC270" s="117"/>
      <c r="GD270" s="117"/>
      <c r="GE270" s="117"/>
      <c r="GF270" s="117"/>
      <c r="GG270" s="117"/>
      <c r="GH270" s="117"/>
      <c r="GI270" s="117"/>
      <c r="GJ270" s="117"/>
      <c r="GK270" s="117"/>
      <c r="GL270" s="117"/>
      <c r="GM270" s="117"/>
      <c r="GN270" s="117"/>
      <c r="GO270" s="117"/>
      <c r="GP270" s="117"/>
      <c r="GQ270" s="117"/>
      <c r="GR270" s="117"/>
      <c r="GS270" s="117"/>
      <c r="GT270" s="117"/>
      <c r="GU270" s="117"/>
      <c r="GV270" s="117"/>
      <c r="GW270" s="117"/>
      <c r="GX270" s="117"/>
      <c r="GY270" s="117"/>
      <c r="GZ270" s="117"/>
      <c r="HA270" s="117"/>
      <c r="HB270" s="117"/>
      <c r="HC270" s="117"/>
      <c r="HD270" s="117"/>
      <c r="HE270" s="117"/>
      <c r="HF270" s="117"/>
      <c r="HG270" s="117"/>
      <c r="HH270" s="117"/>
      <c r="HI270" s="117"/>
      <c r="HJ270" s="117"/>
      <c r="HK270" s="117"/>
      <c r="HL270" s="117"/>
      <c r="HM270" s="117"/>
      <c r="HN270" s="117"/>
      <c r="HO270" s="117"/>
      <c r="HP270" s="117"/>
      <c r="HQ270" s="117"/>
      <c r="HR270" s="117"/>
      <c r="HS270" s="117"/>
      <c r="HT270" s="117"/>
      <c r="HU270" s="117"/>
      <c r="HV270" s="117"/>
      <c r="HW270" s="117"/>
      <c r="HX270" s="117"/>
      <c r="HY270" s="117"/>
      <c r="HZ270" s="117"/>
      <c r="IA270" s="117"/>
      <c r="IB270" s="117"/>
      <c r="IC270" s="117"/>
      <c r="ID270" s="117"/>
      <c r="IE270" s="117"/>
      <c r="IF270" s="117"/>
      <c r="IG270" s="117"/>
      <c r="IH270" s="117"/>
      <c r="II270" s="117"/>
      <c r="IJ270" s="117"/>
      <c r="IK270" s="117"/>
      <c r="IL270" s="117"/>
      <c r="IM270" s="117"/>
      <c r="IN270" s="117"/>
      <c r="IO270" s="117"/>
      <c r="IP270" s="117"/>
      <c r="IQ270" s="117"/>
      <c r="IR270" s="117"/>
      <c r="IS270" s="117"/>
      <c r="IT270" s="117"/>
      <c r="IU270" s="117"/>
      <c r="IV270" s="117"/>
      <c r="IW270" s="117"/>
    </row>
    <row r="271" customFormat="false" ht="15" hidden="false" customHeight="false" outlineLevel="0" collapsed="false">
      <c r="C271" s="117"/>
      <c r="D271" s="117"/>
      <c r="E271" s="143"/>
      <c r="F271" s="143"/>
      <c r="G271" s="143"/>
      <c r="H271" s="143"/>
      <c r="I271" s="143"/>
      <c r="J271" s="143"/>
      <c r="K271" s="143"/>
      <c r="L271" s="143"/>
      <c r="M271" s="143"/>
      <c r="N271" s="143"/>
      <c r="O271" s="143"/>
      <c r="P271" s="71"/>
      <c r="Q271" s="129"/>
      <c r="R271" s="163"/>
      <c r="S271" s="131"/>
      <c r="T271" s="72"/>
      <c r="U271" s="117"/>
      <c r="V271" s="117"/>
      <c r="W271" s="117"/>
      <c r="X271" s="117"/>
      <c r="Y271" s="117"/>
      <c r="Z271" s="117"/>
      <c r="AA271" s="117"/>
      <c r="AB271" s="117"/>
      <c r="AC271" s="117"/>
      <c r="AD271" s="117"/>
      <c r="AE271" s="117"/>
      <c r="AF271" s="117"/>
      <c r="AG271" s="117"/>
      <c r="AH271" s="117"/>
      <c r="AI271" s="117"/>
      <c r="AJ271" s="117"/>
      <c r="AK271" s="117"/>
      <c r="AL271" s="117"/>
      <c r="AM271" s="117"/>
      <c r="AN271" s="117"/>
      <c r="AO271" s="117"/>
      <c r="AP271" s="117"/>
      <c r="AQ271" s="117"/>
      <c r="AR271" s="117"/>
      <c r="AS271" s="117"/>
      <c r="AT271" s="117"/>
      <c r="AU271" s="117"/>
      <c r="AV271" s="117"/>
      <c r="AW271" s="117"/>
      <c r="AX271" s="117"/>
      <c r="AY271" s="117"/>
      <c r="AZ271" s="117"/>
      <c r="BA271" s="117"/>
      <c r="BB271" s="117"/>
      <c r="BC271" s="117"/>
      <c r="BD271" s="117"/>
      <c r="BE271" s="117"/>
      <c r="BF271" s="117"/>
      <c r="BG271" s="117"/>
      <c r="BH271" s="117"/>
      <c r="BI271" s="117"/>
      <c r="BJ271" s="117"/>
      <c r="BK271" s="117"/>
      <c r="BL271" s="117"/>
      <c r="BM271" s="117"/>
      <c r="BN271" s="117"/>
      <c r="BO271" s="117"/>
      <c r="BP271" s="117"/>
      <c r="BQ271" s="117"/>
      <c r="BR271" s="117"/>
      <c r="BS271" s="117"/>
      <c r="BT271" s="117"/>
      <c r="BU271" s="117"/>
      <c r="BV271" s="117"/>
      <c r="BW271" s="117"/>
      <c r="BX271" s="117"/>
      <c r="BY271" s="117"/>
      <c r="BZ271" s="117"/>
      <c r="CA271" s="117"/>
      <c r="CB271" s="117"/>
      <c r="CC271" s="117"/>
      <c r="CD271" s="117"/>
      <c r="CE271" s="117"/>
      <c r="CF271" s="117"/>
      <c r="CG271" s="117"/>
      <c r="CH271" s="117"/>
      <c r="CI271" s="117"/>
      <c r="CJ271" s="117"/>
      <c r="CK271" s="117"/>
      <c r="CL271" s="117"/>
      <c r="CM271" s="117"/>
      <c r="CN271" s="117"/>
      <c r="CO271" s="117"/>
      <c r="CP271" s="117"/>
      <c r="CQ271" s="117"/>
      <c r="CR271" s="117"/>
      <c r="CS271" s="117"/>
      <c r="CT271" s="117"/>
      <c r="CU271" s="117"/>
      <c r="CV271" s="117"/>
      <c r="CW271" s="117"/>
      <c r="CX271" s="117"/>
      <c r="CY271" s="117"/>
      <c r="CZ271" s="117"/>
      <c r="DA271" s="117"/>
      <c r="DB271" s="117"/>
      <c r="DC271" s="117"/>
      <c r="DD271" s="117"/>
      <c r="DE271" s="117"/>
      <c r="DF271" s="117"/>
      <c r="DG271" s="117"/>
      <c r="DH271" s="117"/>
      <c r="DI271" s="117"/>
      <c r="DJ271" s="117"/>
      <c r="DK271" s="117"/>
      <c r="DL271" s="117"/>
      <c r="DM271" s="117"/>
      <c r="DN271" s="117"/>
      <c r="DO271" s="117"/>
      <c r="DP271" s="117"/>
      <c r="DQ271" s="117"/>
      <c r="DR271" s="117"/>
      <c r="DS271" s="117"/>
      <c r="DT271" s="117"/>
      <c r="DU271" s="117"/>
      <c r="DV271" s="117"/>
      <c r="DW271" s="117"/>
      <c r="DX271" s="117"/>
      <c r="DY271" s="117"/>
      <c r="DZ271" s="117"/>
      <c r="EA271" s="117"/>
      <c r="EB271" s="117"/>
      <c r="EC271" s="117"/>
      <c r="ED271" s="117"/>
      <c r="EE271" s="117"/>
      <c r="EF271" s="117"/>
      <c r="EG271" s="117"/>
      <c r="EH271" s="117"/>
      <c r="EI271" s="117"/>
      <c r="EJ271" s="117"/>
      <c r="EK271" s="117"/>
      <c r="EL271" s="117"/>
      <c r="EM271" s="117"/>
      <c r="EN271" s="117"/>
      <c r="EO271" s="117"/>
      <c r="EP271" s="117"/>
      <c r="EQ271" s="117"/>
      <c r="ER271" s="117"/>
      <c r="ES271" s="117"/>
      <c r="ET271" s="117"/>
      <c r="EU271" s="117"/>
      <c r="EV271" s="117"/>
      <c r="EW271" s="117"/>
      <c r="EX271" s="117"/>
      <c r="EY271" s="117"/>
      <c r="EZ271" s="117"/>
      <c r="FA271" s="117"/>
      <c r="FB271" s="117"/>
      <c r="FC271" s="117"/>
      <c r="FD271" s="117"/>
      <c r="FE271" s="117"/>
      <c r="FF271" s="117"/>
      <c r="FG271" s="117"/>
      <c r="FH271" s="117"/>
      <c r="FI271" s="117"/>
      <c r="FJ271" s="117"/>
      <c r="FK271" s="117"/>
      <c r="FL271" s="117"/>
      <c r="FM271" s="117"/>
      <c r="FN271" s="117"/>
      <c r="FO271" s="117"/>
      <c r="FP271" s="117"/>
      <c r="FQ271" s="117"/>
      <c r="FR271" s="117"/>
      <c r="FS271" s="117"/>
      <c r="FT271" s="117"/>
      <c r="FU271" s="117"/>
      <c r="FV271" s="117"/>
      <c r="FW271" s="117"/>
      <c r="FX271" s="117"/>
      <c r="FY271" s="117"/>
      <c r="FZ271" s="117"/>
      <c r="GA271" s="117"/>
      <c r="GB271" s="117"/>
      <c r="GC271" s="117"/>
      <c r="GD271" s="117"/>
      <c r="GE271" s="117"/>
      <c r="GF271" s="117"/>
      <c r="GG271" s="117"/>
      <c r="GH271" s="117"/>
      <c r="GI271" s="117"/>
      <c r="GJ271" s="117"/>
      <c r="GK271" s="117"/>
      <c r="GL271" s="117"/>
      <c r="GM271" s="117"/>
      <c r="GN271" s="117"/>
      <c r="GO271" s="117"/>
      <c r="GP271" s="117"/>
      <c r="GQ271" s="117"/>
      <c r="GR271" s="117"/>
      <c r="GS271" s="117"/>
      <c r="GT271" s="117"/>
      <c r="GU271" s="117"/>
      <c r="GV271" s="117"/>
      <c r="GW271" s="117"/>
      <c r="GX271" s="117"/>
      <c r="GY271" s="117"/>
      <c r="GZ271" s="117"/>
      <c r="HA271" s="117"/>
      <c r="HB271" s="117"/>
      <c r="HC271" s="117"/>
      <c r="HD271" s="117"/>
      <c r="HE271" s="117"/>
      <c r="HF271" s="117"/>
      <c r="HG271" s="117"/>
      <c r="HH271" s="117"/>
      <c r="HI271" s="117"/>
      <c r="HJ271" s="117"/>
      <c r="HK271" s="117"/>
      <c r="HL271" s="117"/>
      <c r="HM271" s="117"/>
      <c r="HN271" s="117"/>
      <c r="HO271" s="117"/>
      <c r="HP271" s="117"/>
      <c r="HQ271" s="117"/>
      <c r="HR271" s="117"/>
      <c r="HS271" s="117"/>
      <c r="HT271" s="117"/>
      <c r="HU271" s="117"/>
      <c r="HV271" s="117"/>
      <c r="HW271" s="117"/>
      <c r="HX271" s="117"/>
      <c r="HY271" s="117"/>
      <c r="HZ271" s="117"/>
      <c r="IA271" s="117"/>
      <c r="IB271" s="117"/>
      <c r="IC271" s="117"/>
      <c r="ID271" s="117"/>
      <c r="IE271" s="117"/>
      <c r="IF271" s="117"/>
      <c r="IG271" s="117"/>
      <c r="IH271" s="117"/>
      <c r="II271" s="117"/>
      <c r="IJ271" s="117"/>
      <c r="IK271" s="117"/>
      <c r="IL271" s="117"/>
      <c r="IM271" s="117"/>
      <c r="IN271" s="117"/>
      <c r="IO271" s="117"/>
      <c r="IP271" s="117"/>
      <c r="IQ271" s="117"/>
      <c r="IR271" s="117"/>
      <c r="IS271" s="117"/>
      <c r="IT271" s="117"/>
      <c r="IU271" s="117"/>
      <c r="IV271" s="117"/>
      <c r="IW271" s="117"/>
    </row>
    <row r="272" customFormat="false" ht="15" hidden="false" customHeight="false" outlineLevel="0" collapsed="false">
      <c r="B272" s="117"/>
      <c r="C272" s="117"/>
      <c r="D272" s="92" t="s">
        <v>325</v>
      </c>
      <c r="E272" s="143"/>
      <c r="F272" s="143"/>
      <c r="G272" s="168" t="n">
        <f aca="false">+G222+G234+G237+G241+G244+G270</f>
        <v>60310.9148333334</v>
      </c>
      <c r="H272" s="168" t="n">
        <f aca="false">+H222+H234+H237+H241+H270+H244</f>
        <v>-2751.4</v>
      </c>
      <c r="I272" s="168" t="n">
        <f aca="false">+I222+I234+I237+I241+I270+I244</f>
        <v>7706.65</v>
      </c>
      <c r="J272" s="168" t="n">
        <f aca="false">+J222+J234+J237+J241+J270+J244</f>
        <v>-388</v>
      </c>
      <c r="K272" s="168" t="n">
        <f aca="false">+K222+K234+K237+K241+K270+K244</f>
        <v>1113.045</v>
      </c>
      <c r="L272" s="168" t="n">
        <f aca="false">+L222+L234+L237+L241+L270+L244</f>
        <v>282</v>
      </c>
      <c r="M272" s="168" t="n">
        <f aca="false">+M222+M234+M237+M241+M270+M244</f>
        <v>0</v>
      </c>
      <c r="N272" s="168" t="n">
        <f aca="false">+N222+N234+N237+N241+N270+N244</f>
        <v>0</v>
      </c>
      <c r="O272" s="168" t="n">
        <f aca="false">+O222+O234+O237+O241+O270+O244</f>
        <v>66273.2098333333</v>
      </c>
      <c r="P272" s="169" t="n">
        <f aca="false">P222+P234+P237+P241+P244+P270</f>
        <v>0</v>
      </c>
      <c r="Q272" s="168" t="n">
        <f aca="false">+Q234+Q237+Q241+Q244+Q270+Q222</f>
        <v>3514.38290408163</v>
      </c>
      <c r="R272" s="208" t="n">
        <f aca="false">+R234+R237+R241+R244+R270+R222</f>
        <v>0</v>
      </c>
      <c r="S272" s="208" t="n">
        <f aca="false">TRUNC((S234+S237+S241+S244+S270+S222),2)</f>
        <v>0</v>
      </c>
      <c r="T272" s="170" t="s">
        <v>80</v>
      </c>
      <c r="U272" s="117"/>
      <c r="V272" s="117"/>
      <c r="W272" s="117"/>
      <c r="X272" s="117"/>
      <c r="Y272" s="117"/>
      <c r="Z272" s="117"/>
      <c r="AA272" s="117"/>
      <c r="AB272" s="117"/>
      <c r="AC272" s="117"/>
      <c r="AD272" s="117"/>
      <c r="AE272" s="117"/>
      <c r="AF272" s="117"/>
      <c r="AG272" s="117"/>
      <c r="AH272" s="117"/>
      <c r="AI272" s="117"/>
      <c r="AJ272" s="117"/>
      <c r="AK272" s="117"/>
      <c r="AL272" s="117"/>
      <c r="AM272" s="117"/>
      <c r="AN272" s="117"/>
      <c r="AO272" s="117"/>
      <c r="AP272" s="117"/>
      <c r="AQ272" s="117"/>
      <c r="AR272" s="117"/>
      <c r="AS272" s="117"/>
      <c r="AT272" s="117"/>
      <c r="AU272" s="117"/>
      <c r="AV272" s="117"/>
      <c r="AW272" s="117"/>
      <c r="AX272" s="117"/>
      <c r="AY272" s="117"/>
      <c r="AZ272" s="117"/>
      <c r="BA272" s="117"/>
      <c r="BB272" s="117"/>
      <c r="BC272" s="117"/>
      <c r="BD272" s="117"/>
      <c r="BE272" s="117"/>
      <c r="BF272" s="117"/>
      <c r="BG272" s="117"/>
      <c r="BH272" s="117"/>
      <c r="BI272" s="117"/>
      <c r="BJ272" s="117"/>
      <c r="BK272" s="117"/>
      <c r="BL272" s="117"/>
      <c r="BM272" s="117"/>
      <c r="BN272" s="117"/>
      <c r="BO272" s="117"/>
      <c r="BP272" s="117"/>
      <c r="BQ272" s="117"/>
      <c r="BR272" s="117"/>
      <c r="BS272" s="117"/>
      <c r="BT272" s="117"/>
      <c r="BU272" s="117"/>
      <c r="BV272" s="117"/>
      <c r="BW272" s="117"/>
      <c r="BX272" s="117"/>
      <c r="BY272" s="117"/>
      <c r="BZ272" s="117"/>
      <c r="CA272" s="117"/>
      <c r="CB272" s="117"/>
      <c r="CC272" s="117"/>
      <c r="CD272" s="117"/>
      <c r="CE272" s="117"/>
      <c r="CF272" s="117"/>
      <c r="CG272" s="117"/>
      <c r="CH272" s="117"/>
      <c r="CI272" s="117"/>
      <c r="CJ272" s="117"/>
      <c r="CK272" s="117"/>
      <c r="CL272" s="117"/>
      <c r="CM272" s="117"/>
      <c r="CN272" s="117"/>
      <c r="CO272" s="117"/>
      <c r="CP272" s="117"/>
      <c r="CQ272" s="117"/>
      <c r="CR272" s="117"/>
      <c r="CS272" s="117"/>
      <c r="CT272" s="117"/>
      <c r="CU272" s="117"/>
      <c r="CV272" s="117"/>
      <c r="CW272" s="117"/>
      <c r="CX272" s="117"/>
      <c r="CY272" s="117"/>
      <c r="CZ272" s="117"/>
      <c r="DA272" s="117"/>
      <c r="DB272" s="117"/>
      <c r="DC272" s="117"/>
      <c r="DD272" s="117"/>
      <c r="DE272" s="117"/>
      <c r="DF272" s="117"/>
      <c r="DG272" s="117"/>
      <c r="DH272" s="117"/>
      <c r="DI272" s="117"/>
      <c r="DJ272" s="117"/>
      <c r="DK272" s="117"/>
      <c r="DL272" s="117"/>
      <c r="DM272" s="117"/>
      <c r="DN272" s="117"/>
      <c r="DO272" s="117"/>
      <c r="DP272" s="117"/>
      <c r="DQ272" s="117"/>
      <c r="DR272" s="117"/>
      <c r="DS272" s="117"/>
      <c r="DT272" s="117"/>
      <c r="DU272" s="117"/>
      <c r="DV272" s="117"/>
      <c r="DW272" s="117"/>
      <c r="DX272" s="117"/>
      <c r="DY272" s="117"/>
      <c r="DZ272" s="117"/>
      <c r="EA272" s="117"/>
      <c r="EB272" s="117"/>
      <c r="EC272" s="117"/>
      <c r="ED272" s="117"/>
      <c r="EE272" s="117"/>
      <c r="EF272" s="117"/>
      <c r="EG272" s="117"/>
      <c r="EH272" s="117"/>
      <c r="EI272" s="117"/>
      <c r="EJ272" s="117"/>
      <c r="EK272" s="117"/>
      <c r="EL272" s="117"/>
      <c r="EM272" s="117"/>
      <c r="EN272" s="117"/>
      <c r="EO272" s="117"/>
      <c r="EP272" s="117"/>
      <c r="EQ272" s="117"/>
      <c r="ER272" s="117"/>
      <c r="ES272" s="117"/>
      <c r="ET272" s="117"/>
      <c r="EU272" s="117"/>
      <c r="EV272" s="117"/>
      <c r="EW272" s="117"/>
      <c r="EX272" s="117"/>
      <c r="EY272" s="117"/>
      <c r="EZ272" s="117"/>
      <c r="FA272" s="117"/>
      <c r="FB272" s="117"/>
      <c r="FC272" s="117"/>
      <c r="FD272" s="117"/>
      <c r="FE272" s="117"/>
      <c r="FF272" s="117"/>
      <c r="FG272" s="117"/>
      <c r="FH272" s="117"/>
      <c r="FI272" s="117"/>
      <c r="FJ272" s="117"/>
      <c r="FK272" s="117"/>
      <c r="FL272" s="117"/>
      <c r="FM272" s="117"/>
      <c r="FN272" s="117"/>
      <c r="FO272" s="117"/>
      <c r="FP272" s="117"/>
      <c r="FQ272" s="117"/>
      <c r="FR272" s="117"/>
      <c r="FS272" s="117"/>
      <c r="FT272" s="117"/>
      <c r="FU272" s="117"/>
      <c r="FV272" s="117"/>
      <c r="FW272" s="117"/>
      <c r="FX272" s="117"/>
      <c r="FY272" s="117"/>
      <c r="FZ272" s="117"/>
      <c r="GA272" s="117"/>
      <c r="GB272" s="117"/>
      <c r="GC272" s="117"/>
      <c r="GD272" s="117"/>
      <c r="GE272" s="117"/>
      <c r="GF272" s="117"/>
      <c r="GG272" s="117"/>
      <c r="GH272" s="117"/>
      <c r="GI272" s="117"/>
      <c r="GJ272" s="117"/>
      <c r="GK272" s="117"/>
      <c r="GL272" s="117"/>
      <c r="GM272" s="117"/>
      <c r="GN272" s="117"/>
      <c r="GO272" s="117"/>
      <c r="GP272" s="117"/>
      <c r="GQ272" s="117"/>
      <c r="GR272" s="117"/>
      <c r="GS272" s="117"/>
      <c r="GT272" s="117"/>
      <c r="GU272" s="117"/>
      <c r="GV272" s="117"/>
      <c r="GW272" s="117"/>
      <c r="GX272" s="117"/>
      <c r="GY272" s="117"/>
      <c r="GZ272" s="117"/>
      <c r="HA272" s="117"/>
      <c r="HB272" s="117"/>
      <c r="HC272" s="117"/>
      <c r="HD272" s="117"/>
      <c r="HE272" s="117"/>
      <c r="HF272" s="117"/>
      <c r="HG272" s="117"/>
      <c r="HH272" s="117"/>
      <c r="HI272" s="117"/>
      <c r="HJ272" s="117"/>
      <c r="HK272" s="117"/>
      <c r="HL272" s="117"/>
      <c r="HM272" s="117"/>
      <c r="HN272" s="117"/>
      <c r="HO272" s="117"/>
      <c r="HP272" s="117"/>
      <c r="HQ272" s="117"/>
      <c r="HR272" s="117"/>
      <c r="HS272" s="117"/>
      <c r="HT272" s="117"/>
      <c r="HU272" s="117"/>
      <c r="HV272" s="117"/>
      <c r="HW272" s="117"/>
      <c r="HX272" s="117"/>
      <c r="HY272" s="117"/>
      <c r="HZ272" s="117"/>
      <c r="IA272" s="117"/>
      <c r="IB272" s="117"/>
      <c r="IC272" s="117"/>
      <c r="ID272" s="117"/>
      <c r="IE272" s="117"/>
      <c r="IF272" s="117"/>
      <c r="IG272" s="117"/>
      <c r="IH272" s="117"/>
      <c r="II272" s="117"/>
      <c r="IJ272" s="117"/>
      <c r="IK272" s="117"/>
      <c r="IL272" s="117"/>
      <c r="IM272" s="117"/>
      <c r="IN272" s="117"/>
      <c r="IO272" s="117"/>
      <c r="IP272" s="117"/>
      <c r="IQ272" s="117"/>
      <c r="IR272" s="117"/>
      <c r="IS272" s="117"/>
      <c r="IT272" s="117"/>
      <c r="IU272" s="117"/>
      <c r="IV272" s="117"/>
      <c r="IW272" s="117"/>
    </row>
    <row r="273" customFormat="false" ht="15" hidden="false" customHeight="false" outlineLevel="0" collapsed="false">
      <c r="A273" s="209"/>
      <c r="B273" s="117"/>
      <c r="C273" s="117"/>
      <c r="D273" s="117"/>
      <c r="E273" s="143"/>
      <c r="F273" s="143"/>
      <c r="G273" s="143"/>
      <c r="H273" s="143"/>
      <c r="I273" s="143"/>
      <c r="J273" s="143"/>
      <c r="K273" s="143"/>
      <c r="L273" s="143"/>
      <c r="M273" s="143"/>
      <c r="N273" s="143"/>
      <c r="O273" s="143"/>
    </row>
    <row r="274" customFormat="false" ht="15" hidden="false" customHeight="false" outlineLevel="0" collapsed="false">
      <c r="A274" s="209"/>
      <c r="B274" s="117"/>
      <c r="C274" s="117"/>
      <c r="D274" s="117"/>
      <c r="E274" s="143"/>
      <c r="F274" s="143"/>
      <c r="G274" s="143"/>
      <c r="H274" s="143"/>
      <c r="I274" s="143"/>
      <c r="J274" s="143"/>
      <c r="K274" s="143"/>
      <c r="L274" s="143"/>
      <c r="M274" s="143"/>
      <c r="N274" s="143"/>
      <c r="O274" s="143"/>
    </row>
    <row r="275" customFormat="false" ht="15" hidden="false" customHeight="false" outlineLevel="0" collapsed="false">
      <c r="A275" s="209"/>
      <c r="B275" s="117"/>
      <c r="C275" s="117"/>
      <c r="D275" s="117"/>
      <c r="E275" s="143"/>
      <c r="F275" s="143"/>
      <c r="G275" s="143"/>
      <c r="H275" s="143"/>
      <c r="I275" s="143"/>
      <c r="J275" s="143"/>
      <c r="K275" s="143"/>
      <c r="L275" s="143"/>
      <c r="M275" s="143"/>
      <c r="N275" s="143"/>
      <c r="O275" s="143"/>
    </row>
    <row r="276" s="31" customFormat="true" ht="15" hidden="false" customHeight="false" outlineLevel="0" collapsed="false">
      <c r="A276" s="31" t="s">
        <v>326</v>
      </c>
      <c r="C276" s="68"/>
      <c r="D276" s="68"/>
      <c r="R276" s="143"/>
      <c r="S276" s="143"/>
      <c r="T276" s="72"/>
      <c r="U276" s="72"/>
      <c r="V276" s="72"/>
      <c r="W276" s="72"/>
      <c r="X276" s="73"/>
    </row>
    <row r="277" customFormat="false" ht="15" hidden="false" customHeight="false" outlineLevel="0" collapsed="false">
      <c r="A277" s="209"/>
      <c r="B277" s="117"/>
      <c r="C277" s="117"/>
      <c r="D277" s="210"/>
      <c r="E277" s="210"/>
      <c r="F277" s="210"/>
      <c r="G277" s="143"/>
      <c r="H277" s="143"/>
      <c r="I277" s="143"/>
      <c r="J277" s="143"/>
      <c r="K277" s="143"/>
      <c r="L277" s="143"/>
      <c r="M277" s="143"/>
      <c r="N277" s="143"/>
      <c r="O277" s="143"/>
    </row>
    <row r="278" customFormat="false" ht="15" hidden="false" customHeight="false" outlineLevel="0" collapsed="false">
      <c r="A278" s="209"/>
      <c r="B278" s="117"/>
      <c r="C278" s="117"/>
      <c r="D278" s="210"/>
      <c r="E278" s="210"/>
      <c r="F278" s="210"/>
      <c r="G278" s="143"/>
      <c r="H278" s="143"/>
      <c r="I278" s="143"/>
      <c r="J278" s="143"/>
      <c r="K278" s="143"/>
      <c r="L278" s="143"/>
      <c r="M278" s="143"/>
      <c r="N278" s="143"/>
      <c r="O278" s="143"/>
    </row>
    <row r="279" customFormat="false" ht="15" hidden="false" customHeight="false" outlineLevel="0" collapsed="false">
      <c r="A279" s="209"/>
      <c r="B279" s="117"/>
      <c r="C279" s="117"/>
      <c r="D279" s="117"/>
      <c r="E279" s="143"/>
      <c r="F279" s="143"/>
      <c r="G279" s="143"/>
      <c r="H279" s="143"/>
      <c r="I279" s="143"/>
      <c r="J279" s="143"/>
      <c r="K279" s="143"/>
      <c r="L279" s="143"/>
      <c r="M279" s="143"/>
      <c r="N279" s="143"/>
      <c r="O279" s="143"/>
    </row>
    <row r="280" customFormat="false" ht="15" hidden="false" customHeight="false" outlineLevel="0" collapsed="false">
      <c r="A280" s="209"/>
      <c r="B280" s="117"/>
      <c r="C280" s="117"/>
      <c r="D280" s="117"/>
      <c r="E280" s="143"/>
      <c r="F280" s="143"/>
      <c r="G280" s="143"/>
      <c r="H280" s="143"/>
      <c r="I280" s="143"/>
      <c r="J280" s="143"/>
      <c r="K280" s="143"/>
      <c r="L280" s="143"/>
      <c r="M280" s="143"/>
      <c r="N280" s="143"/>
      <c r="O280" s="143"/>
    </row>
    <row r="281" customFormat="false" ht="15" hidden="false" customHeight="false" outlineLevel="0" collapsed="false">
      <c r="A281" s="209"/>
      <c r="B281" s="117"/>
      <c r="C281" s="117"/>
      <c r="D281" s="117"/>
      <c r="E281" s="143"/>
      <c r="F281" s="143"/>
      <c r="G281" s="143"/>
      <c r="H281" s="143"/>
      <c r="I281" s="143"/>
      <c r="J281" s="143"/>
      <c r="K281" s="143"/>
      <c r="L281" s="143"/>
      <c r="M281" s="143"/>
      <c r="N281" s="211"/>
      <c r="O281" s="143"/>
    </row>
    <row r="282" customFormat="false" ht="15" hidden="false" customHeight="false" outlineLevel="0" collapsed="false">
      <c r="A282" s="209"/>
      <c r="B282" s="117"/>
      <c r="C282" s="117"/>
      <c r="D282" s="117"/>
      <c r="E282" s="143"/>
      <c r="F282" s="143"/>
      <c r="G282" s="143"/>
      <c r="H282" s="143"/>
      <c r="I282" s="143"/>
      <c r="J282" s="143"/>
      <c r="K282" s="143"/>
      <c r="L282" s="143"/>
      <c r="M282" s="143"/>
      <c r="N282" s="211"/>
      <c r="O282" s="143"/>
    </row>
    <row r="283" customFormat="false" ht="15" hidden="false" customHeight="false" outlineLevel="0" collapsed="false">
      <c r="A283" s="209"/>
      <c r="B283" s="117"/>
      <c r="C283" s="117"/>
      <c r="D283" s="117"/>
      <c r="E283" s="143"/>
      <c r="F283" s="143"/>
      <c r="G283" s="143"/>
      <c r="H283" s="143"/>
      <c r="I283" s="143"/>
      <c r="J283" s="143"/>
      <c r="K283" s="143"/>
      <c r="L283" s="143"/>
      <c r="M283" s="143"/>
      <c r="N283" s="211"/>
      <c r="O283" s="143"/>
    </row>
  </sheetData>
  <sheetProtection sheet="true" password="dca9" objects="true" scenarios="true"/>
  <autoFilter ref="A8:T272"/>
  <mergeCells count="8">
    <mergeCell ref="B2:F2"/>
    <mergeCell ref="C3:E3"/>
    <mergeCell ref="C4:E4"/>
    <mergeCell ref="B7:T7"/>
    <mergeCell ref="A202:A203"/>
    <mergeCell ref="B202:B203"/>
    <mergeCell ref="D277:F277"/>
    <mergeCell ref="D278:F278"/>
  </mergeCells>
  <dataValidations count="1">
    <dataValidation allowBlank="true" errorStyle="stop" operator="equal" showDropDown="false" showErrorMessage="true" showInputMessage="false" sqref="B209 B216" type="list">
      <formula1>#ref!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B8" activeCellId="0" sqref="B8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31" width="44"/>
    <col collapsed="false" customWidth="true" hidden="false" outlineLevel="0" max="2" min="2" style="31" width="30.71"/>
    <col collapsed="false" customWidth="true" hidden="false" outlineLevel="0" max="3" min="3" style="68" width="8.15"/>
    <col collapsed="false" customWidth="true" hidden="false" outlineLevel="0" max="4" min="4" style="68" width="7.71"/>
    <col collapsed="false" customWidth="true" hidden="false" outlineLevel="0" max="5" min="5" style="69" width="12"/>
    <col collapsed="false" customWidth="false" hidden="false" outlineLevel="0" max="6" min="6" style="69" width="9.14"/>
    <col collapsed="false" customWidth="true" hidden="false" outlineLevel="0" max="10" min="7" style="69" width="12.71"/>
    <col collapsed="false" customWidth="true" hidden="false" outlineLevel="0" max="13" min="11" style="69" width="13"/>
    <col collapsed="false" customWidth="true" hidden="false" outlineLevel="0" max="14" min="14" style="70" width="12.86"/>
    <col collapsed="false" customWidth="true" hidden="false" outlineLevel="0" max="16" min="15" style="69" width="15.71"/>
    <col collapsed="false" customWidth="true" hidden="false" outlineLevel="0" max="17" min="17" style="71" width="17.71"/>
    <col collapsed="false" customWidth="true" hidden="false" outlineLevel="0" max="18" min="18" style="72" width="14.57"/>
    <col collapsed="false" customWidth="true" hidden="false" outlineLevel="0" max="19" min="19" style="72" width="16"/>
    <col collapsed="false" customWidth="true" hidden="false" outlineLevel="0" max="20" min="20" style="73" width="16.29"/>
    <col collapsed="false" customWidth="true" hidden="false" outlineLevel="0" max="21" min="21" style="31" width="19.42"/>
    <col collapsed="false" customWidth="false" hidden="false" outlineLevel="0" max="16384" min="22" style="31" width="9.14"/>
  </cols>
  <sheetData>
    <row r="1" s="212" customFormat="true" ht="17.25" hidden="false" customHeight="false" outlineLevel="0" collapsed="false">
      <c r="A1" s="4" t="n">
        <v>2027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74"/>
      <c r="O1" s="47"/>
      <c r="P1" s="47"/>
      <c r="Q1" s="75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  <c r="IW1" s="47"/>
    </row>
    <row r="2" customFormat="false" ht="15" hidden="false" customHeight="true" outlineLevel="0" collapsed="false">
      <c r="A2" s="33" t="s">
        <v>24</v>
      </c>
      <c r="B2" s="76" t="s">
        <v>327</v>
      </c>
      <c r="C2" s="76"/>
      <c r="D2" s="76"/>
      <c r="E2" s="76"/>
      <c r="F2" s="76"/>
      <c r="G2" s="77"/>
      <c r="H2" s="77"/>
      <c r="I2" s="77"/>
      <c r="J2" s="77"/>
      <c r="K2" s="77"/>
      <c r="L2" s="77"/>
      <c r="M2" s="77"/>
      <c r="N2" s="78"/>
      <c r="O2" s="79"/>
      <c r="P2" s="80"/>
      <c r="Q2" s="81"/>
      <c r="R2" s="82"/>
      <c r="S2" s="82"/>
      <c r="T2" s="83"/>
    </row>
    <row r="3" customFormat="false" ht="15" hidden="false" customHeight="true" outlineLevel="0" collapsed="false">
      <c r="A3" s="84" t="s">
        <v>25</v>
      </c>
      <c r="B3" s="38" t="n">
        <f aca="false">Resum!G20</f>
        <v>0</v>
      </c>
      <c r="C3" s="85" t="s">
        <v>30</v>
      </c>
      <c r="D3" s="85"/>
      <c r="E3" s="85"/>
      <c r="F3" s="38" t="n">
        <f aca="false">Resum!G24</f>
        <v>0</v>
      </c>
      <c r="G3" s="86"/>
      <c r="H3" s="86"/>
      <c r="I3" s="86"/>
      <c r="J3" s="86"/>
      <c r="K3" s="86"/>
      <c r="L3" s="86"/>
      <c r="M3" s="86"/>
      <c r="N3" s="87"/>
      <c r="O3" s="68"/>
      <c r="P3" s="68"/>
      <c r="R3" s="88"/>
      <c r="S3" s="71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</row>
    <row r="4" customFormat="false" ht="15" hidden="false" customHeight="true" outlineLevel="0" collapsed="false">
      <c r="A4" s="35" t="s">
        <v>28</v>
      </c>
      <c r="B4" s="38" t="n">
        <f aca="false">Resum!G22</f>
        <v>0</v>
      </c>
      <c r="C4" s="89" t="s">
        <v>29</v>
      </c>
      <c r="D4" s="89"/>
      <c r="E4" s="89"/>
      <c r="F4" s="38" t="n">
        <f aca="false">Resum!G23</f>
        <v>0</v>
      </c>
      <c r="G4" s="90"/>
      <c r="H4" s="90"/>
      <c r="I4" s="90"/>
      <c r="J4" s="90"/>
      <c r="K4" s="90"/>
      <c r="L4" s="90"/>
      <c r="M4" s="90"/>
      <c r="N4" s="91"/>
      <c r="O4" s="90"/>
      <c r="P4" s="92"/>
      <c r="R4" s="93"/>
      <c r="S4" s="93"/>
      <c r="T4" s="94"/>
    </row>
    <row r="5" customFormat="false" ht="15" hidden="false" customHeight="false" outlineLevel="0" collapsed="false">
      <c r="A5" s="35" t="s">
        <v>61</v>
      </c>
      <c r="B5" s="38" t="n">
        <f aca="false">Resum!G21</f>
        <v>0</v>
      </c>
      <c r="C5" s="95"/>
      <c r="D5" s="95"/>
      <c r="E5" s="95"/>
      <c r="F5" s="96"/>
      <c r="G5" s="90"/>
      <c r="H5" s="90"/>
      <c r="I5" s="90"/>
      <c r="J5" s="90"/>
      <c r="K5" s="90"/>
      <c r="L5" s="90"/>
      <c r="M5" s="90"/>
      <c r="N5" s="91"/>
      <c r="O5" s="90"/>
      <c r="P5" s="92"/>
      <c r="R5" s="93"/>
      <c r="S5" s="93"/>
      <c r="T5" s="94"/>
    </row>
    <row r="6" s="1" customFormat="true" ht="15" hidden="false" customHeight="false" outlineLevel="0" collapsed="false">
      <c r="A6" s="97"/>
      <c r="B6" s="98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1"/>
      <c r="O6" s="90"/>
      <c r="P6" s="92"/>
      <c r="Q6" s="71"/>
      <c r="R6" s="93"/>
      <c r="S6" s="93"/>
      <c r="T6" s="94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</row>
    <row r="7" customFormat="false" ht="15" hidden="false" customHeight="true" outlineLevel="0" collapsed="false">
      <c r="A7" s="97"/>
      <c r="B7" s="99" t="s">
        <v>53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</row>
    <row r="8" customFormat="false" ht="42.75" hidden="false" customHeight="false" outlineLevel="0" collapsed="false">
      <c r="A8" s="100" t="s">
        <v>63</v>
      </c>
      <c r="B8" s="100" t="s">
        <v>64</v>
      </c>
      <c r="C8" s="101" t="s">
        <v>65</v>
      </c>
      <c r="D8" s="101" t="s">
        <v>66</v>
      </c>
      <c r="E8" s="102" t="s">
        <v>67</v>
      </c>
      <c r="F8" s="102" t="s">
        <v>68</v>
      </c>
      <c r="G8" s="102" t="s">
        <v>69</v>
      </c>
      <c r="H8" s="102" t="s">
        <v>70</v>
      </c>
      <c r="I8" s="102" t="s">
        <v>71</v>
      </c>
      <c r="J8" s="102" t="s">
        <v>72</v>
      </c>
      <c r="K8" s="102" t="s">
        <v>73</v>
      </c>
      <c r="L8" s="102" t="s">
        <v>74</v>
      </c>
      <c r="M8" s="102" t="s">
        <v>75</v>
      </c>
      <c r="N8" s="102" t="s">
        <v>76</v>
      </c>
      <c r="O8" s="102" t="s">
        <v>40</v>
      </c>
      <c r="P8" s="102" t="s">
        <v>41</v>
      </c>
      <c r="Q8" s="103" t="s">
        <v>77</v>
      </c>
      <c r="R8" s="104" t="s">
        <v>78</v>
      </c>
      <c r="S8" s="105" t="s">
        <v>79</v>
      </c>
      <c r="T8" s="106" t="s">
        <v>80</v>
      </c>
    </row>
    <row r="9" customFormat="false" ht="15" hidden="false" customHeight="false" outlineLevel="0" collapsed="false">
      <c r="A9" s="213" t="s">
        <v>81</v>
      </c>
      <c r="B9" s="214" t="s">
        <v>82</v>
      </c>
      <c r="C9" s="215" t="n">
        <v>5</v>
      </c>
      <c r="D9" s="215" t="n">
        <v>52</v>
      </c>
      <c r="E9" s="110" t="n">
        <v>13.5</v>
      </c>
      <c r="F9" s="110" t="n">
        <f aca="false">+C9*E9</f>
        <v>67.5</v>
      </c>
      <c r="G9" s="110" t="n">
        <f aca="false">F9*D9</f>
        <v>3510</v>
      </c>
      <c r="H9" s="216" t="n">
        <f aca="false">+E9*-12</f>
        <v>-162</v>
      </c>
      <c r="I9" s="110"/>
      <c r="J9" s="110"/>
      <c r="K9" s="110"/>
      <c r="L9" s="110"/>
      <c r="M9" s="110"/>
      <c r="N9" s="110"/>
      <c r="O9" s="217" t="n">
        <f aca="false">SUM(G9:N9)</f>
        <v>3348</v>
      </c>
      <c r="P9" s="218" t="n">
        <f aca="false">+(G9+H9)*$B$3+(K9+L9)*$B$4+(M9+N9)*$F$4+(I9+J9)*$B$5</f>
        <v>0</v>
      </c>
      <c r="Q9" s="219" t="n">
        <v>150</v>
      </c>
      <c r="R9" s="218" t="n">
        <f aca="false">+Q9*$F$3</f>
        <v>0</v>
      </c>
      <c r="S9" s="220" t="n">
        <f aca="false">+R9+P9</f>
        <v>0</v>
      </c>
      <c r="T9" s="221"/>
      <c r="U9" s="22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  <c r="GT9" s="212"/>
      <c r="GU9" s="212"/>
      <c r="GV9" s="212"/>
      <c r="GW9" s="212"/>
      <c r="GX9" s="212"/>
      <c r="GY9" s="212"/>
      <c r="GZ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HV9" s="212"/>
      <c r="HW9" s="212"/>
      <c r="HX9" s="212"/>
      <c r="HY9" s="212"/>
      <c r="HZ9" s="212"/>
      <c r="IA9" s="212"/>
      <c r="IB9" s="212"/>
      <c r="IC9" s="212"/>
      <c r="ID9" s="212"/>
      <c r="IE9" s="212"/>
      <c r="IF9" s="212"/>
      <c r="IG9" s="212"/>
      <c r="IH9" s="212"/>
      <c r="II9" s="212"/>
      <c r="IJ9" s="212"/>
      <c r="IK9" s="212"/>
      <c r="IL9" s="212"/>
      <c r="IM9" s="212"/>
      <c r="IN9" s="212"/>
      <c r="IO9" s="212"/>
      <c r="IP9" s="212"/>
      <c r="IQ9" s="212"/>
      <c r="IR9" s="212"/>
      <c r="IS9" s="212"/>
      <c r="IT9" s="212"/>
      <c r="IU9" s="212"/>
      <c r="IV9" s="212"/>
      <c r="IW9" s="212"/>
    </row>
    <row r="10" customFormat="false" ht="15" hidden="false" customHeight="false" outlineLevel="0" collapsed="false">
      <c r="A10" s="118" t="s">
        <v>81</v>
      </c>
      <c r="B10" s="119" t="s">
        <v>83</v>
      </c>
      <c r="C10" s="120" t="n">
        <v>1</v>
      </c>
      <c r="D10" s="109" t="n">
        <v>52</v>
      </c>
      <c r="E10" s="121" t="n">
        <v>3</v>
      </c>
      <c r="F10" s="121" t="n">
        <f aca="false">+C10*E10</f>
        <v>3</v>
      </c>
      <c r="G10" s="121" t="n">
        <f aca="false">F10*D10</f>
        <v>156</v>
      </c>
      <c r="H10" s="121"/>
      <c r="I10" s="121"/>
      <c r="J10" s="121"/>
      <c r="K10" s="121"/>
      <c r="L10" s="121"/>
      <c r="M10" s="121"/>
      <c r="N10" s="121"/>
      <c r="O10" s="223" t="n">
        <f aca="false">SUM(G10:N10)</f>
        <v>156</v>
      </c>
      <c r="P10" s="114" t="n">
        <f aca="false">+(G10+H10)*$B$3+(K10+L10)*$B$4+(M10+N10)*$F$4+(I10+J10)*$B$5</f>
        <v>0</v>
      </c>
      <c r="Q10" s="122"/>
      <c r="R10" s="123"/>
      <c r="S10" s="220" t="n">
        <f aca="false">+R10+P10</f>
        <v>0</v>
      </c>
      <c r="T10" s="92"/>
    </row>
    <row r="11" customFormat="false" ht="15" hidden="false" customHeight="false" outlineLevel="0" collapsed="false">
      <c r="A11" s="118"/>
      <c r="B11" s="119"/>
      <c r="C11" s="120"/>
      <c r="D11" s="109"/>
      <c r="E11" s="121"/>
      <c r="F11" s="121"/>
      <c r="G11" s="121"/>
      <c r="H11" s="121"/>
      <c r="I11" s="121"/>
      <c r="J11" s="121"/>
      <c r="K11" s="124"/>
      <c r="L11" s="124"/>
      <c r="M11" s="124"/>
      <c r="N11" s="121"/>
      <c r="O11" s="121"/>
      <c r="P11" s="123"/>
      <c r="Q11" s="125" t="s">
        <v>84</v>
      </c>
      <c r="R11" s="123"/>
      <c r="S11" s="126"/>
      <c r="T11" s="93" t="n">
        <f aca="false">SUM(S9:S10)</f>
        <v>0</v>
      </c>
    </row>
    <row r="12" customFormat="false" ht="15" hidden="false" customHeight="false" outlineLevel="0" collapsed="false">
      <c r="A12" s="118" t="s">
        <v>85</v>
      </c>
      <c r="B12" s="119" t="s">
        <v>82</v>
      </c>
      <c r="C12" s="120" t="n">
        <v>5</v>
      </c>
      <c r="D12" s="109" t="n">
        <v>52</v>
      </c>
      <c r="E12" s="121" t="n">
        <v>6</v>
      </c>
      <c r="F12" s="121" t="n">
        <f aca="false">+C12*E12</f>
        <v>30</v>
      </c>
      <c r="G12" s="121" t="n">
        <f aca="false">F12*D12</f>
        <v>1560</v>
      </c>
      <c r="H12" s="127" t="n">
        <f aca="false">+E12*-12</f>
        <v>-72</v>
      </c>
      <c r="I12" s="121"/>
      <c r="J12" s="121"/>
      <c r="K12" s="124"/>
      <c r="L12" s="124"/>
      <c r="M12" s="124"/>
      <c r="N12" s="121"/>
      <c r="O12" s="223" t="n">
        <f aca="false">SUM(G12:N12)</f>
        <v>1488</v>
      </c>
      <c r="P12" s="114" t="n">
        <f aca="false">+(G12+H12)*$B$3+(K12+L12)*$B$4+(M12+N12)*$F$4+(I12+J12)*$B$5</f>
        <v>0</v>
      </c>
      <c r="Q12" s="224" t="n">
        <v>60</v>
      </c>
      <c r="R12" s="114" t="n">
        <f aca="false">+Q12*$F$3</f>
        <v>0</v>
      </c>
      <c r="S12" s="116" t="n">
        <f aca="false">+R12+P12</f>
        <v>0</v>
      </c>
      <c r="T12" s="93"/>
    </row>
    <row r="13" customFormat="false" ht="15" hidden="false" customHeight="false" outlineLevel="0" collapsed="false">
      <c r="A13" s="118" t="s">
        <v>86</v>
      </c>
      <c r="B13" s="119" t="s">
        <v>87</v>
      </c>
      <c r="C13" s="120" t="n">
        <v>5</v>
      </c>
      <c r="D13" s="120" t="n">
        <v>52</v>
      </c>
      <c r="E13" s="121" t="n">
        <v>1</v>
      </c>
      <c r="F13" s="121" t="n">
        <f aca="false">+C13*E13</f>
        <v>5</v>
      </c>
      <c r="G13" s="121" t="n">
        <f aca="false">F13*D13</f>
        <v>260</v>
      </c>
      <c r="H13" s="127" t="n">
        <f aca="false">+E13*-12</f>
        <v>-12</v>
      </c>
      <c r="I13" s="121"/>
      <c r="J13" s="121"/>
      <c r="K13" s="124"/>
      <c r="L13" s="124"/>
      <c r="M13" s="124"/>
      <c r="N13" s="121"/>
      <c r="O13" s="223" t="n">
        <f aca="false">SUM(G13:N13)</f>
        <v>248</v>
      </c>
      <c r="P13" s="114" t="n">
        <f aca="false">+(G13+H13)*$B$3+(K13+L13)*$B$4+(M13+N13)*$F$4+(I13+J13)*$B$5</f>
        <v>0</v>
      </c>
      <c r="Q13" s="224" t="n">
        <v>25</v>
      </c>
      <c r="R13" s="114" t="n">
        <f aca="false">+Q13*$F$3</f>
        <v>0</v>
      </c>
      <c r="S13" s="116" t="n">
        <f aca="false">+R13+P13</f>
        <v>0</v>
      </c>
      <c r="T13" s="92"/>
    </row>
    <row r="14" customFormat="false" ht="15" hidden="false" customHeight="fals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25" t="s">
        <v>88</v>
      </c>
      <c r="R14" s="1"/>
      <c r="S14" s="1"/>
      <c r="T14" s="93" t="n">
        <f aca="false">SUM(S12:S13)</f>
        <v>0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5" hidden="false" customHeight="false" outlineLevel="0" collapsed="false">
      <c r="A15" s="128" t="s">
        <v>89</v>
      </c>
      <c r="B15" s="119" t="s">
        <v>82</v>
      </c>
      <c r="C15" s="120" t="n">
        <v>5</v>
      </c>
      <c r="D15" s="120" t="n">
        <v>52</v>
      </c>
      <c r="E15" s="121" t="n">
        <v>5</v>
      </c>
      <c r="F15" s="121" t="n">
        <f aca="false">+C15*E15</f>
        <v>25</v>
      </c>
      <c r="G15" s="121" t="n">
        <f aca="false">F15*D15</f>
        <v>1300</v>
      </c>
      <c r="H15" s="127" t="n">
        <f aca="false">+E15*-12</f>
        <v>-60</v>
      </c>
      <c r="I15" s="121"/>
      <c r="J15" s="121"/>
      <c r="K15" s="121"/>
      <c r="L15" s="121"/>
      <c r="M15" s="121"/>
      <c r="N15" s="121"/>
      <c r="O15" s="223" t="n">
        <f aca="false">SUM(G15:N15)</f>
        <v>1240</v>
      </c>
      <c r="P15" s="114" t="n">
        <f aca="false">+(G15+H15)*$B$3+(K15+L15)*$B$4+(M15+N15)*$F$4+(I15+J15)*$B$5</f>
        <v>0</v>
      </c>
      <c r="Q15" s="224" t="n">
        <v>60</v>
      </c>
      <c r="R15" s="114" t="n">
        <f aca="false">+Q15*$F$3</f>
        <v>0</v>
      </c>
      <c r="S15" s="116" t="n">
        <f aca="false">+R15+P15</f>
        <v>0</v>
      </c>
      <c r="T15" s="92"/>
    </row>
    <row r="16" customFormat="false" ht="15" hidden="false" customHeight="false" outlineLevel="0" collapsed="false">
      <c r="A16" s="128" t="s">
        <v>90</v>
      </c>
      <c r="B16" s="119" t="s">
        <v>91</v>
      </c>
      <c r="C16" s="120" t="n">
        <v>2</v>
      </c>
      <c r="D16" s="120" t="n">
        <v>52</v>
      </c>
      <c r="E16" s="121" t="n">
        <v>1</v>
      </c>
      <c r="F16" s="121" t="n">
        <f aca="false">+C16*E16</f>
        <v>2</v>
      </c>
      <c r="G16" s="121" t="n">
        <f aca="false">F16*D16</f>
        <v>104</v>
      </c>
      <c r="H16" s="121"/>
      <c r="I16" s="121"/>
      <c r="J16" s="121"/>
      <c r="K16" s="121"/>
      <c r="L16" s="121"/>
      <c r="M16" s="121"/>
      <c r="N16" s="121"/>
      <c r="O16" s="223" t="n">
        <f aca="false">SUM(G16:N16)</f>
        <v>104</v>
      </c>
      <c r="P16" s="114" t="n">
        <f aca="false">+(G16+H16)*$B$3+(K16+L16)*$B$4+(M16+N16)*$F$4+(I16+J16)*$B$5</f>
        <v>0</v>
      </c>
      <c r="Q16" s="122"/>
      <c r="R16" s="123"/>
      <c r="S16" s="116" t="n">
        <f aca="false">+R16+P16</f>
        <v>0</v>
      </c>
      <c r="T16" s="93"/>
    </row>
    <row r="17" customFormat="false" ht="15" hidden="false" customHeight="false" outlineLevel="0" collapsed="false">
      <c r="A17" s="128"/>
      <c r="B17" s="119"/>
      <c r="C17" s="120"/>
      <c r="D17" s="120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3"/>
      <c r="Q17" s="125" t="s">
        <v>92</v>
      </c>
      <c r="R17" s="123"/>
      <c r="S17" s="126"/>
      <c r="T17" s="93" t="n">
        <f aca="false">SUM(S15:S16)</f>
        <v>0</v>
      </c>
    </row>
    <row r="18" s="92" customFormat="true" ht="15" hidden="false" customHeight="false" outlineLevel="0" collapsed="false">
      <c r="A18" s="118" t="s">
        <v>93</v>
      </c>
      <c r="B18" s="119" t="s">
        <v>94</v>
      </c>
      <c r="C18" s="120" t="n">
        <v>6</v>
      </c>
      <c r="D18" s="120" t="n">
        <v>52</v>
      </c>
      <c r="E18" s="121" t="n">
        <v>3</v>
      </c>
      <c r="F18" s="121" t="n">
        <f aca="false">+C18*E18</f>
        <v>18</v>
      </c>
      <c r="G18" s="121" t="n">
        <f aca="false">F18*D18</f>
        <v>936</v>
      </c>
      <c r="H18" s="127" t="n">
        <f aca="false">+E18*-12</f>
        <v>-36</v>
      </c>
      <c r="I18" s="121"/>
      <c r="J18" s="121"/>
      <c r="K18" s="121"/>
      <c r="L18" s="121"/>
      <c r="M18" s="121"/>
      <c r="N18" s="121"/>
      <c r="O18" s="223" t="n">
        <f aca="false">SUM(G18:N18)</f>
        <v>900</v>
      </c>
      <c r="P18" s="114" t="n">
        <f aca="false">+(G18+H18)*$B$3+(K18+L18)*$B$4+(M18+N18)*$F$4+(I18+J18)*$B$5</f>
        <v>0</v>
      </c>
      <c r="Q18" s="115"/>
      <c r="R18" s="123"/>
      <c r="S18" s="116" t="n">
        <f aca="false">+R18+P18</f>
        <v>0</v>
      </c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customFormat="false" ht="15" hidden="false" customHeight="false" outlineLevel="0" collapsed="false">
      <c r="A19" s="128" t="s">
        <v>95</v>
      </c>
      <c r="B19" s="119" t="s">
        <v>94</v>
      </c>
      <c r="C19" s="120" t="n">
        <v>6</v>
      </c>
      <c r="D19" s="120" t="n">
        <v>52</v>
      </c>
      <c r="E19" s="121" t="n">
        <v>2.5</v>
      </c>
      <c r="F19" s="121" t="n">
        <f aca="false">+C19*E19</f>
        <v>15</v>
      </c>
      <c r="G19" s="121" t="n">
        <f aca="false">F19*D19</f>
        <v>780</v>
      </c>
      <c r="H19" s="127" t="n">
        <f aca="false">+E19*-12</f>
        <v>-30</v>
      </c>
      <c r="I19" s="121"/>
      <c r="J19" s="121"/>
      <c r="K19" s="121"/>
      <c r="L19" s="121"/>
      <c r="M19" s="121"/>
      <c r="N19" s="121"/>
      <c r="O19" s="223" t="n">
        <f aca="false">SUM(G19:N19)</f>
        <v>750</v>
      </c>
      <c r="P19" s="114" t="n">
        <f aca="false">+(G19+H19)*$B$3+(K19+L19)*$B$4+(M19+N19)*$F$4+(I19+J19)*$B$5</f>
        <v>0</v>
      </c>
      <c r="Q19" s="115"/>
      <c r="R19" s="123"/>
      <c r="S19" s="116" t="n">
        <f aca="false">+R19+P19</f>
        <v>0</v>
      </c>
      <c r="T19" s="92"/>
    </row>
    <row r="20" customFormat="false" ht="15" hidden="false" customHeight="false" outlineLevel="0" collapsed="false">
      <c r="A20" s="118" t="s">
        <v>96</v>
      </c>
      <c r="B20" s="119" t="s">
        <v>97</v>
      </c>
      <c r="C20" s="120" t="n">
        <v>1</v>
      </c>
      <c r="D20" s="120" t="n">
        <v>52</v>
      </c>
      <c r="E20" s="121" t="n">
        <v>2.5</v>
      </c>
      <c r="F20" s="121" t="n">
        <f aca="false">+C20*E20</f>
        <v>2.5</v>
      </c>
      <c r="G20" s="121"/>
      <c r="H20" s="121"/>
      <c r="I20" s="121"/>
      <c r="J20" s="121"/>
      <c r="K20" s="121" t="n">
        <f aca="false">+C20*D20*E20</f>
        <v>130</v>
      </c>
      <c r="L20" s="127" t="n">
        <f aca="false">+F20*12</f>
        <v>30</v>
      </c>
      <c r="M20" s="121"/>
      <c r="N20" s="121"/>
      <c r="O20" s="223" t="n">
        <f aca="false">SUM(G20:N20)</f>
        <v>160</v>
      </c>
      <c r="P20" s="114" t="n">
        <f aca="false">+(G20+H20)*$B$3+(K20+L20)*$B$4+(M20+N20)*$F$4+(I20+J20)*$B$5</f>
        <v>0</v>
      </c>
      <c r="Q20" s="122"/>
      <c r="R20" s="123"/>
      <c r="S20" s="116" t="n">
        <f aca="false">+R20+P20</f>
        <v>0</v>
      </c>
      <c r="T20" s="93"/>
    </row>
    <row r="21" s="1" customFormat="true" ht="15" hidden="false" customHeight="false" outlineLevel="0" collapsed="false">
      <c r="A21" s="118" t="s">
        <v>98</v>
      </c>
      <c r="B21" s="119" t="s">
        <v>94</v>
      </c>
      <c r="C21" s="120" t="n">
        <v>6</v>
      </c>
      <c r="D21" s="120" t="n">
        <v>52</v>
      </c>
      <c r="E21" s="121" t="n">
        <v>3.5</v>
      </c>
      <c r="F21" s="121" t="n">
        <f aca="false">+C21*E21</f>
        <v>21</v>
      </c>
      <c r="G21" s="121" t="n">
        <f aca="false">F21*D21</f>
        <v>1092</v>
      </c>
      <c r="H21" s="127" t="n">
        <f aca="false">+E21*-12</f>
        <v>-42</v>
      </c>
      <c r="I21" s="121"/>
      <c r="J21" s="121"/>
      <c r="K21" s="121"/>
      <c r="L21" s="121"/>
      <c r="M21" s="121"/>
      <c r="N21" s="121"/>
      <c r="O21" s="223" t="n">
        <f aca="false">SUM(G21:N21)</f>
        <v>1050</v>
      </c>
      <c r="P21" s="114" t="n">
        <f aca="false">+(G21+H21)*$B$3+(K21+L21)*$B$4+(M21+N21)*$F$4+(I21+J21)*$B$5</f>
        <v>0</v>
      </c>
      <c r="Q21" s="129"/>
      <c r="R21" s="123"/>
      <c r="S21" s="116" t="n">
        <f aca="false">+R21+P21</f>
        <v>0</v>
      </c>
      <c r="T21" s="92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  <c r="IW21" s="31"/>
    </row>
    <row r="22" customFormat="false" ht="15" hidden="false" customHeight="false" outlineLevel="0" collapsed="false">
      <c r="A22" s="118" t="s">
        <v>98</v>
      </c>
      <c r="B22" s="119" t="s">
        <v>97</v>
      </c>
      <c r="C22" s="120" t="n">
        <v>1</v>
      </c>
      <c r="D22" s="120" t="n">
        <v>52</v>
      </c>
      <c r="E22" s="121" t="n">
        <v>3.5</v>
      </c>
      <c r="F22" s="121" t="n">
        <f aca="false">+C22*E22</f>
        <v>3.5</v>
      </c>
      <c r="G22" s="121"/>
      <c r="H22" s="121"/>
      <c r="I22" s="121"/>
      <c r="J22" s="121"/>
      <c r="K22" s="121" t="n">
        <f aca="false">+C22*D22*E22</f>
        <v>182</v>
      </c>
      <c r="L22" s="127" t="n">
        <f aca="false">+F22*12</f>
        <v>42</v>
      </c>
      <c r="M22" s="121"/>
      <c r="N22" s="121"/>
      <c r="O22" s="223" t="n">
        <f aca="false">SUM(G22:N22)</f>
        <v>224</v>
      </c>
      <c r="P22" s="114" t="n">
        <f aca="false">+(G22+H22)*$B$3+(K22+L22)*$B$4+(M22+N22)*$F$4+(I22+J22)*$B$5</f>
        <v>0</v>
      </c>
      <c r="Q22" s="129"/>
      <c r="R22" s="123"/>
      <c r="S22" s="116" t="n">
        <f aca="false">+R22+P22</f>
        <v>0</v>
      </c>
      <c r="T22" s="92"/>
    </row>
    <row r="23" s="92" customFormat="true" ht="15" hidden="false" customHeight="false" outlineLevel="0" collapsed="false">
      <c r="A23" s="128" t="s">
        <v>99</v>
      </c>
      <c r="B23" s="119" t="s">
        <v>94</v>
      </c>
      <c r="C23" s="120" t="n">
        <v>6</v>
      </c>
      <c r="D23" s="120" t="n">
        <v>52</v>
      </c>
      <c r="E23" s="121" t="n">
        <v>2</v>
      </c>
      <c r="F23" s="121" t="n">
        <f aca="false">+C23*E23</f>
        <v>12</v>
      </c>
      <c r="G23" s="121" t="n">
        <f aca="false">F23*D23</f>
        <v>624</v>
      </c>
      <c r="H23" s="127" t="n">
        <f aca="false">+E23*-12</f>
        <v>-24</v>
      </c>
      <c r="I23" s="121"/>
      <c r="J23" s="121"/>
      <c r="K23" s="121"/>
      <c r="L23" s="121"/>
      <c r="M23" s="121"/>
      <c r="N23" s="121"/>
      <c r="O23" s="223" t="n">
        <f aca="false">SUM(G23:N23)</f>
        <v>600</v>
      </c>
      <c r="P23" s="114" t="n">
        <f aca="false">+(G23+H23)*$B$3+(K23+L23)*$B$4+(M23+N23)*$F$4+(I23+J23)*$B$5</f>
        <v>0</v>
      </c>
      <c r="Q23" s="129"/>
      <c r="R23" s="123"/>
      <c r="S23" s="116" t="n">
        <f aca="false">+R23+P23</f>
        <v>0</v>
      </c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  <c r="IW23" s="31"/>
    </row>
    <row r="24" customFormat="false" ht="15" hidden="false" customHeight="false" outlineLevel="0" collapsed="false">
      <c r="A24" s="128" t="s">
        <v>99</v>
      </c>
      <c r="B24" s="119" t="s">
        <v>97</v>
      </c>
      <c r="C24" s="120" t="n">
        <v>1</v>
      </c>
      <c r="D24" s="120" t="n">
        <v>52</v>
      </c>
      <c r="E24" s="121" t="n">
        <v>2</v>
      </c>
      <c r="F24" s="121" t="n">
        <f aca="false">+C24*E24</f>
        <v>2</v>
      </c>
      <c r="G24" s="121"/>
      <c r="H24" s="121"/>
      <c r="I24" s="121"/>
      <c r="J24" s="121"/>
      <c r="K24" s="121" t="n">
        <f aca="false">+C24*D24*E24</f>
        <v>104</v>
      </c>
      <c r="L24" s="127" t="n">
        <f aca="false">+F24*12</f>
        <v>24</v>
      </c>
      <c r="M24" s="121"/>
      <c r="N24" s="121"/>
      <c r="O24" s="223" t="n">
        <f aca="false">SUM(G24:N24)</f>
        <v>128</v>
      </c>
      <c r="P24" s="114" t="n">
        <f aca="false">+(G24+H24)*$B$3+(K24+L24)*$B$4+(M24+N24)*$F$4+(I24+J24)*$B$5</f>
        <v>0</v>
      </c>
      <c r="Q24" s="129"/>
      <c r="R24" s="123"/>
      <c r="S24" s="116" t="n">
        <f aca="false">+R24+P24</f>
        <v>0</v>
      </c>
      <c r="T24" s="92"/>
    </row>
    <row r="25" s="1" customFormat="true" ht="15" hidden="false" customHeight="false" outlineLevel="0" collapsed="false">
      <c r="A25" s="128" t="s">
        <v>100</v>
      </c>
      <c r="B25" s="119" t="s">
        <v>101</v>
      </c>
      <c r="C25" s="120" t="n">
        <v>1</v>
      </c>
      <c r="D25" s="120" t="n">
        <v>52</v>
      </c>
      <c r="E25" s="121" t="n">
        <v>3</v>
      </c>
      <c r="F25" s="121" t="n">
        <f aca="false">+C25*E25</f>
        <v>3</v>
      </c>
      <c r="G25" s="121" t="n">
        <f aca="false">F25*D25</f>
        <v>156</v>
      </c>
      <c r="H25" s="121"/>
      <c r="I25" s="121"/>
      <c r="J25" s="121"/>
      <c r="K25" s="121"/>
      <c r="L25" s="121"/>
      <c r="M25" s="121"/>
      <c r="N25" s="121"/>
      <c r="O25" s="223" t="n">
        <f aca="false">SUM(G25:N25)</f>
        <v>156</v>
      </c>
      <c r="P25" s="114" t="n">
        <f aca="false">+(G25+H25)*$B$3+(K25+L25)*$B$4+(M25+N25)*$F$4+(I25+J25)*$B$5</f>
        <v>0</v>
      </c>
      <c r="Q25" s="225" t="n">
        <v>160</v>
      </c>
      <c r="R25" s="114" t="n">
        <f aca="false">+Q25*$F$3</f>
        <v>0</v>
      </c>
      <c r="S25" s="116" t="n">
        <f aca="false">+R25+P25</f>
        <v>0</v>
      </c>
      <c r="T25" s="92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  <c r="IV25" s="31"/>
      <c r="IW25" s="31"/>
    </row>
    <row r="26" s="92" customFormat="true" ht="15" hidden="false" customHeight="false" outlineLevel="0" collapsed="false">
      <c r="A26" s="128" t="s">
        <v>100</v>
      </c>
      <c r="B26" s="119" t="s">
        <v>102</v>
      </c>
      <c r="C26" s="120" t="n">
        <v>5</v>
      </c>
      <c r="D26" s="120" t="n">
        <v>52</v>
      </c>
      <c r="E26" s="121" t="n">
        <v>4</v>
      </c>
      <c r="F26" s="121" t="n">
        <f aca="false">+C26*E26</f>
        <v>20</v>
      </c>
      <c r="G26" s="121" t="n">
        <f aca="false">F26*D26</f>
        <v>1040</v>
      </c>
      <c r="H26" s="127" t="n">
        <f aca="false">+E26*-12</f>
        <v>-48</v>
      </c>
      <c r="I26" s="121"/>
      <c r="J26" s="121"/>
      <c r="K26" s="121"/>
      <c r="L26" s="121"/>
      <c r="M26" s="121"/>
      <c r="N26" s="121"/>
      <c r="O26" s="223" t="n">
        <f aca="false">SUM(G26:N26)</f>
        <v>992</v>
      </c>
      <c r="P26" s="114" t="n">
        <f aca="false">+(G26+H26)*$B$3+(K26+L26)*$B$4+(M26+N26)*$F$4+(I26+J26)*$B$5</f>
        <v>0</v>
      </c>
      <c r="Q26" s="129"/>
      <c r="R26" s="123"/>
      <c r="S26" s="116" t="n">
        <f aca="false">+R26+P26</f>
        <v>0</v>
      </c>
    </row>
    <row r="27" s="92" customFormat="true" ht="15" hidden="false" customHeight="false" outlineLevel="0" collapsed="false">
      <c r="A27" s="128" t="s">
        <v>103</v>
      </c>
      <c r="B27" s="119" t="s">
        <v>94</v>
      </c>
      <c r="C27" s="120" t="n">
        <v>6</v>
      </c>
      <c r="D27" s="120" t="n">
        <v>52</v>
      </c>
      <c r="E27" s="121" t="n">
        <v>2.5</v>
      </c>
      <c r="F27" s="121" t="n">
        <f aca="false">+C27*E27</f>
        <v>15</v>
      </c>
      <c r="G27" s="121" t="n">
        <f aca="false">F27*D27</f>
        <v>780</v>
      </c>
      <c r="H27" s="127" t="n">
        <f aca="false">+E27*-12</f>
        <v>-30</v>
      </c>
      <c r="I27" s="121"/>
      <c r="J27" s="121"/>
      <c r="K27" s="121"/>
      <c r="L27" s="121"/>
      <c r="M27" s="121"/>
      <c r="N27" s="121"/>
      <c r="O27" s="223" t="n">
        <f aca="false">SUM(G27:N27)</f>
        <v>750</v>
      </c>
      <c r="P27" s="114" t="n">
        <f aca="false">+(G27+H27)*$B$3+(K27+L27)*$B$4+(M27+N27)*$F$4+(I27+J27)*$B$5</f>
        <v>0</v>
      </c>
      <c r="Q27" s="129"/>
      <c r="R27" s="123"/>
      <c r="S27" s="116" t="n">
        <f aca="false">+R27+P27</f>
        <v>0</v>
      </c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  <c r="IV27" s="31"/>
      <c r="IW27" s="31"/>
    </row>
    <row r="28" s="92" customFormat="true" ht="15" hidden="false" customHeight="false" outlineLevel="0" collapsed="false">
      <c r="A28" s="118" t="s">
        <v>104</v>
      </c>
      <c r="B28" s="119" t="s">
        <v>97</v>
      </c>
      <c r="C28" s="120" t="n">
        <v>1</v>
      </c>
      <c r="D28" s="120" t="n">
        <v>52</v>
      </c>
      <c r="E28" s="121" t="n">
        <v>2.5</v>
      </c>
      <c r="F28" s="121" t="n">
        <f aca="false">+C28*E28</f>
        <v>2.5</v>
      </c>
      <c r="G28" s="121"/>
      <c r="H28" s="121"/>
      <c r="I28" s="121"/>
      <c r="J28" s="121"/>
      <c r="K28" s="121" t="n">
        <f aca="false">+C28*D28*E28</f>
        <v>130</v>
      </c>
      <c r="L28" s="127" t="n">
        <f aca="false">+F28*12</f>
        <v>30</v>
      </c>
      <c r="M28" s="121"/>
      <c r="N28" s="121"/>
      <c r="O28" s="223" t="n">
        <f aca="false">SUM(G28:N28)</f>
        <v>160</v>
      </c>
      <c r="P28" s="114" t="n">
        <f aca="false">+(G28+H28)*$B$3+(K28+L28)*$B$4+(M28+N28)*$F$4+(I28+J28)*$B$5</f>
        <v>0</v>
      </c>
      <c r="Q28" s="129"/>
      <c r="R28" s="123"/>
      <c r="S28" s="116" t="n">
        <f aca="false">+R28+P28</f>
        <v>0</v>
      </c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  <c r="IV28" s="31"/>
      <c r="IW28" s="31"/>
    </row>
    <row r="29" s="92" customFormat="true" ht="15" hidden="false" customHeight="true" outlineLevel="0" collapsed="false">
      <c r="A29" s="31"/>
      <c r="B29" s="68"/>
      <c r="C29" s="68"/>
      <c r="D29" s="68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71"/>
      <c r="Q29" s="125" t="s">
        <v>105</v>
      </c>
      <c r="R29" s="71"/>
      <c r="S29" s="131"/>
      <c r="T29" s="93" t="n">
        <f aca="false">SUM(S18:S28)</f>
        <v>0</v>
      </c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  <c r="IU29" s="31"/>
      <c r="IV29" s="31"/>
      <c r="IW29" s="31"/>
    </row>
    <row r="30" s="92" customFormat="true" ht="15" hidden="false" customHeight="false" outlineLevel="0" collapsed="false">
      <c r="A30" s="118" t="s">
        <v>106</v>
      </c>
      <c r="B30" s="119" t="s">
        <v>82</v>
      </c>
      <c r="C30" s="120" t="n">
        <v>5</v>
      </c>
      <c r="D30" s="120" t="n">
        <v>52</v>
      </c>
      <c r="E30" s="121" t="n">
        <v>8</v>
      </c>
      <c r="F30" s="121" t="n">
        <f aca="false">+C30*E30</f>
        <v>40</v>
      </c>
      <c r="G30" s="121" t="n">
        <f aca="false">F30*D30</f>
        <v>2080</v>
      </c>
      <c r="H30" s="127" t="n">
        <f aca="false">+E30*-12</f>
        <v>-96</v>
      </c>
      <c r="I30" s="121"/>
      <c r="J30" s="121"/>
      <c r="K30" s="124"/>
      <c r="L30" s="124"/>
      <c r="M30" s="124"/>
      <c r="N30" s="121"/>
      <c r="O30" s="223" t="n">
        <f aca="false">SUM(G30:N30)</f>
        <v>1984</v>
      </c>
      <c r="P30" s="114" t="n">
        <f aca="false">+(G30+H30)*$B$3+(K30+L30)*$B$4+(M30+N30)*$F$4+(I30+J30)*$B$5</f>
        <v>0</v>
      </c>
      <c r="Q30" s="226" t="n">
        <v>150</v>
      </c>
      <c r="R30" s="114" t="n">
        <f aca="false">+Q30*$F$3</f>
        <v>0</v>
      </c>
      <c r="S30" s="116" t="n">
        <f aca="false">+R30+P30</f>
        <v>0</v>
      </c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  <c r="IU30" s="31"/>
      <c r="IV30" s="31"/>
      <c r="IW30" s="31"/>
    </row>
    <row r="31" s="92" customFormat="true" ht="15" hidden="false" customHeight="false" outlineLevel="0" collapsed="false">
      <c r="A31" s="118" t="s">
        <v>107</v>
      </c>
      <c r="B31" s="119" t="s">
        <v>82</v>
      </c>
      <c r="C31" s="120" t="n">
        <v>5</v>
      </c>
      <c r="D31" s="120" t="n">
        <v>52</v>
      </c>
      <c r="E31" s="121" t="n">
        <v>6</v>
      </c>
      <c r="F31" s="121" t="n">
        <f aca="false">+C31*E31</f>
        <v>30</v>
      </c>
      <c r="G31" s="121" t="n">
        <f aca="false">F31*D31</f>
        <v>1560</v>
      </c>
      <c r="H31" s="127" t="n">
        <f aca="false">+E31*-12</f>
        <v>-72</v>
      </c>
      <c r="I31" s="121"/>
      <c r="J31" s="121"/>
      <c r="K31" s="121"/>
      <c r="L31" s="121"/>
      <c r="M31" s="121"/>
      <c r="N31" s="121"/>
      <c r="O31" s="223" t="n">
        <f aca="false">SUM(G31:N31)</f>
        <v>1488</v>
      </c>
      <c r="P31" s="114" t="n">
        <f aca="false">+(G31+H31)*$B$3+(K31+L31)*$B$4+(M31+N31)*$F$4+(I31+J31)*$B$5</f>
        <v>0</v>
      </c>
      <c r="Q31" s="226" t="n">
        <v>60</v>
      </c>
      <c r="R31" s="114" t="n">
        <f aca="false">+Q31*$F$3</f>
        <v>0</v>
      </c>
      <c r="S31" s="116" t="n">
        <f aca="false">+R31+P31</f>
        <v>0</v>
      </c>
    </row>
    <row r="32" s="92" customFormat="true" ht="15" hidden="false" customHeight="false" outlineLevel="0" collapsed="false">
      <c r="A32" s="118" t="s">
        <v>107</v>
      </c>
      <c r="B32" s="119" t="s">
        <v>83</v>
      </c>
      <c r="C32" s="120" t="n">
        <v>1</v>
      </c>
      <c r="D32" s="120" t="n">
        <v>52</v>
      </c>
      <c r="E32" s="121" t="n">
        <v>6</v>
      </c>
      <c r="F32" s="121" t="n">
        <f aca="false">+C32*E32</f>
        <v>6</v>
      </c>
      <c r="G32" s="121" t="n">
        <f aca="false">F32*D32</f>
        <v>312</v>
      </c>
      <c r="H32" s="121"/>
      <c r="I32" s="121"/>
      <c r="J32" s="121"/>
      <c r="K32" s="121"/>
      <c r="L32" s="121"/>
      <c r="M32" s="121"/>
      <c r="N32" s="124"/>
      <c r="O32" s="223" t="n">
        <f aca="false">SUM(G32:N32)</f>
        <v>312</v>
      </c>
      <c r="P32" s="114" t="n">
        <f aca="false">+(G32+H32)*$B$3+(K32+L32)*$B$4+(M32+N32)*$F$4+(I32+J32)*$B$5</f>
        <v>0</v>
      </c>
      <c r="Q32" s="129"/>
      <c r="R32" s="123"/>
      <c r="S32" s="116" t="n">
        <f aca="false">+R32+P32</f>
        <v>0</v>
      </c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  <c r="IU32" s="31"/>
      <c r="IV32" s="31"/>
      <c r="IW32" s="31"/>
    </row>
    <row r="33" s="92" customFormat="true" ht="15" hidden="false" customHeight="false" outlineLevel="0" collapsed="false">
      <c r="A33" s="118" t="s">
        <v>107</v>
      </c>
      <c r="B33" s="119" t="s">
        <v>97</v>
      </c>
      <c r="C33" s="120" t="n">
        <v>1</v>
      </c>
      <c r="D33" s="120" t="n">
        <v>52</v>
      </c>
      <c r="E33" s="121" t="n">
        <v>6</v>
      </c>
      <c r="F33" s="121" t="n">
        <f aca="false">+C33*E33</f>
        <v>6</v>
      </c>
      <c r="G33" s="121"/>
      <c r="H33" s="121"/>
      <c r="I33" s="121"/>
      <c r="J33" s="121"/>
      <c r="K33" s="121" t="n">
        <f aca="false">+C33*D33*E33</f>
        <v>312</v>
      </c>
      <c r="L33" s="127" t="n">
        <f aca="false">+F33*12</f>
        <v>72</v>
      </c>
      <c r="M33" s="121"/>
      <c r="N33" s="121"/>
      <c r="O33" s="223" t="n">
        <f aca="false">SUM(G33:N33)</f>
        <v>384</v>
      </c>
      <c r="P33" s="114" t="n">
        <f aca="false">+(G33+H33)*$B$3+(K33+L33)*$B$4+(M33+N33)*$F$4+(I33+J33)*$B$5</f>
        <v>0</v>
      </c>
      <c r="Q33" s="122"/>
      <c r="R33" s="123"/>
      <c r="S33" s="116" t="n">
        <f aca="false">+R33+P33</f>
        <v>0</v>
      </c>
      <c r="T33" s="93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  <c r="IU33" s="31"/>
      <c r="IV33" s="31"/>
      <c r="IW33" s="31"/>
    </row>
    <row r="34" s="92" customFormat="true" ht="15" hidden="false" customHeight="true" outlineLevel="0" collapsed="false">
      <c r="A34" s="31"/>
      <c r="B34" s="132"/>
      <c r="C34" s="68"/>
      <c r="D34" s="68"/>
      <c r="E34" s="130"/>
      <c r="F34" s="121"/>
      <c r="G34" s="130"/>
      <c r="H34" s="130"/>
      <c r="I34" s="130"/>
      <c r="J34" s="130"/>
      <c r="K34" s="130"/>
      <c r="L34" s="130"/>
      <c r="M34" s="130"/>
      <c r="N34" s="130"/>
      <c r="O34" s="130"/>
      <c r="P34" s="71"/>
      <c r="Q34" s="125" t="s">
        <v>108</v>
      </c>
      <c r="R34" s="71"/>
      <c r="S34" s="131"/>
      <c r="T34" s="93" t="n">
        <f aca="false">SUM(S30:S33)</f>
        <v>0</v>
      </c>
    </row>
    <row r="35" s="1" customFormat="true" ht="15" hidden="false" customHeight="false" outlineLevel="0" collapsed="false">
      <c r="A35" s="133" t="s">
        <v>109</v>
      </c>
      <c r="B35" s="119" t="s">
        <v>82</v>
      </c>
      <c r="C35" s="120" t="n">
        <v>5</v>
      </c>
      <c r="D35" s="120" t="n">
        <v>52</v>
      </c>
      <c r="E35" s="121" t="n">
        <v>1</v>
      </c>
      <c r="F35" s="121" t="n">
        <f aca="false">+E35*5</f>
        <v>5</v>
      </c>
      <c r="G35" s="121" t="n">
        <f aca="false">F35*D35</f>
        <v>260</v>
      </c>
      <c r="H35" s="127" t="n">
        <f aca="false">+E35*-12</f>
        <v>-12</v>
      </c>
      <c r="I35" s="121"/>
      <c r="J35" s="121"/>
      <c r="K35" s="124"/>
      <c r="L35" s="124"/>
      <c r="M35" s="124"/>
      <c r="N35" s="121"/>
      <c r="O35" s="223" t="n">
        <f aca="false">SUM(G35:N35)</f>
        <v>248</v>
      </c>
      <c r="P35" s="114" t="n">
        <f aca="false">+(G35+H35)*$B$3+(K35+L35)*$B$4+(M35+N35)*$F$4+(I35+J35)*$B$5</f>
        <v>0</v>
      </c>
      <c r="Q35" s="115" t="n">
        <v>25</v>
      </c>
      <c r="R35" s="114" t="n">
        <f aca="false">+Q35*$F$3</f>
        <v>0</v>
      </c>
      <c r="S35" s="116" t="n">
        <f aca="false">+R35+P35</f>
        <v>0</v>
      </c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  <c r="IW35" s="92"/>
    </row>
    <row r="36" s="1" customFormat="true" ht="15" hidden="false" customHeight="false" outlineLevel="0" collapsed="false">
      <c r="A36" s="118" t="s">
        <v>110</v>
      </c>
      <c r="B36" s="119" t="s">
        <v>82</v>
      </c>
      <c r="C36" s="120" t="n">
        <v>5</v>
      </c>
      <c r="D36" s="120" t="n">
        <v>47.67</v>
      </c>
      <c r="E36" s="121" t="n">
        <v>2</v>
      </c>
      <c r="F36" s="121" t="n">
        <f aca="false">+E36*5</f>
        <v>10</v>
      </c>
      <c r="G36" s="121" t="n">
        <f aca="false">F36*D36</f>
        <v>476.7</v>
      </c>
      <c r="H36" s="127" t="n">
        <f aca="false">+E36*-12</f>
        <v>-24</v>
      </c>
      <c r="I36" s="121"/>
      <c r="J36" s="121"/>
      <c r="K36" s="124"/>
      <c r="L36" s="124"/>
      <c r="M36" s="124"/>
      <c r="N36" s="121"/>
      <c r="O36" s="223" t="n">
        <f aca="false">SUM(G36:N36)</f>
        <v>452.7</v>
      </c>
      <c r="P36" s="114" t="n">
        <f aca="false">+(G36+H36)*$B$3+(K36+L36)*$B$4+(M36+N36)*$F$4+(I36+J36)*$B$5</f>
        <v>0</v>
      </c>
      <c r="Q36" s="115" t="n">
        <v>12</v>
      </c>
      <c r="R36" s="114" t="n">
        <f aca="false">+Q36*$F$3</f>
        <v>0</v>
      </c>
      <c r="S36" s="116" t="n">
        <f aca="false">+R36+P36</f>
        <v>0</v>
      </c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  <c r="IW36" s="92"/>
    </row>
    <row r="37" s="92" customFormat="true" ht="15" hidden="false" customHeight="false" outlineLevel="0" collapsed="false">
      <c r="A37" s="133" t="s">
        <v>111</v>
      </c>
      <c r="B37" s="119" t="s">
        <v>82</v>
      </c>
      <c r="C37" s="120" t="n">
        <v>5</v>
      </c>
      <c r="D37" s="120" t="n">
        <v>47.67</v>
      </c>
      <c r="E37" s="121" t="n">
        <v>1</v>
      </c>
      <c r="F37" s="121" t="n">
        <f aca="false">+C37*E37</f>
        <v>5</v>
      </c>
      <c r="G37" s="121" t="n">
        <f aca="false">F37*D37</f>
        <v>238.35</v>
      </c>
      <c r="H37" s="127" t="n">
        <f aca="false">+E37*-12</f>
        <v>-12</v>
      </c>
      <c r="I37" s="121"/>
      <c r="J37" s="121"/>
      <c r="K37" s="124"/>
      <c r="L37" s="124"/>
      <c r="M37" s="124"/>
      <c r="N37" s="121"/>
      <c r="O37" s="223" t="n">
        <f aca="false">SUM(G37:N37)</f>
        <v>226.35</v>
      </c>
      <c r="P37" s="114" t="n">
        <f aca="false">+(G37+H37)*$B$3+(K37+L37)*$B$4+(M37+N37)*$F$4+(I37+J37)*$B$5</f>
        <v>0</v>
      </c>
      <c r="Q37" s="115" t="n">
        <v>19</v>
      </c>
      <c r="R37" s="114" t="n">
        <f aca="false">+Q37*$F$3</f>
        <v>0</v>
      </c>
      <c r="S37" s="116" t="n">
        <f aca="false">+R37+P37</f>
        <v>0</v>
      </c>
    </row>
    <row r="38" s="92" customFormat="true" ht="15" hidden="false" customHeight="false" outlineLevel="0" collapsed="false">
      <c r="A38" s="133" t="s">
        <v>112</v>
      </c>
      <c r="B38" s="119" t="s">
        <v>82</v>
      </c>
      <c r="C38" s="120" t="n">
        <v>5</v>
      </c>
      <c r="D38" s="120" t="n">
        <v>52</v>
      </c>
      <c r="E38" s="121" t="n">
        <v>1</v>
      </c>
      <c r="F38" s="121" t="n">
        <f aca="false">+C38*E38</f>
        <v>5</v>
      </c>
      <c r="G38" s="121" t="n">
        <f aca="false">F38*D38</f>
        <v>260</v>
      </c>
      <c r="H38" s="127" t="n">
        <f aca="false">+E38*-12</f>
        <v>-12</v>
      </c>
      <c r="I38" s="121"/>
      <c r="J38" s="121"/>
      <c r="K38" s="124"/>
      <c r="L38" s="124"/>
      <c r="M38" s="124"/>
      <c r="N38" s="121"/>
      <c r="O38" s="223" t="n">
        <f aca="false">SUM(G38:N38)</f>
        <v>248</v>
      </c>
      <c r="P38" s="114" t="n">
        <f aca="false">+(G38+H38)*$B$3+(K38+L38)*$B$4+(M38+N38)*$F$4+(I38+J38)*$B$5</f>
        <v>0</v>
      </c>
      <c r="Q38" s="115" t="n">
        <v>24</v>
      </c>
      <c r="R38" s="114" t="n">
        <f aca="false">+Q38*$F$3</f>
        <v>0</v>
      </c>
      <c r="S38" s="116" t="n">
        <f aca="false">+R38+P38</f>
        <v>0</v>
      </c>
      <c r="T38" s="93"/>
    </row>
    <row r="39" s="1" customFormat="true" ht="15" hidden="false" customHeight="false" outlineLevel="0" collapsed="false">
      <c r="A39" s="133" t="s">
        <v>113</v>
      </c>
      <c r="B39" s="119" t="s">
        <v>82</v>
      </c>
      <c r="C39" s="120" t="n">
        <v>5</v>
      </c>
      <c r="D39" s="120" t="n">
        <v>47.67</v>
      </c>
      <c r="E39" s="121" t="n">
        <v>1.5</v>
      </c>
      <c r="F39" s="121" t="n">
        <f aca="false">+C39*E39</f>
        <v>7.5</v>
      </c>
      <c r="G39" s="121" t="n">
        <f aca="false">F39*D39</f>
        <v>357.525</v>
      </c>
      <c r="H39" s="127" t="n">
        <f aca="false">+E39*-12</f>
        <v>-18</v>
      </c>
      <c r="I39" s="121"/>
      <c r="J39" s="121"/>
      <c r="K39" s="124"/>
      <c r="L39" s="124"/>
      <c r="M39" s="124"/>
      <c r="N39" s="121"/>
      <c r="O39" s="223" t="n">
        <f aca="false">SUM(G39:N39)</f>
        <v>339.525</v>
      </c>
      <c r="P39" s="114" t="n">
        <f aca="false">+(G39+H39)*$B$3+(K39+L39)*$B$4+(M39+N39)*$F$4+(I39+J39)*$B$5</f>
        <v>0</v>
      </c>
      <c r="Q39" s="122" t="n">
        <v>36</v>
      </c>
      <c r="R39" s="114" t="n">
        <f aca="false">+Q39*$F$3</f>
        <v>0</v>
      </c>
      <c r="S39" s="116" t="n">
        <f aca="false">+R39+P39</f>
        <v>0</v>
      </c>
      <c r="T39" s="93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  <c r="IW39" s="92"/>
    </row>
    <row r="40" s="92" customFormat="true" ht="15" hidden="false" customHeight="false" outlineLevel="0" collapsed="false">
      <c r="A40" s="133" t="s">
        <v>114</v>
      </c>
      <c r="B40" s="119"/>
      <c r="C40" s="120"/>
      <c r="D40" s="120" t="n">
        <v>0</v>
      </c>
      <c r="E40" s="121" t="n">
        <v>0</v>
      </c>
      <c r="F40" s="121" t="n">
        <f aca="false">+C40*E40</f>
        <v>0</v>
      </c>
      <c r="G40" s="121" t="n">
        <f aca="false">F40*D40</f>
        <v>0</v>
      </c>
      <c r="H40" s="127" t="n">
        <f aca="false">+E40*-12</f>
        <v>0</v>
      </c>
      <c r="I40" s="121"/>
      <c r="J40" s="121"/>
      <c r="K40" s="124"/>
      <c r="L40" s="124"/>
      <c r="M40" s="124"/>
      <c r="N40" s="124"/>
      <c r="O40" s="223" t="n">
        <f aca="false">SUM(G40:N40)</f>
        <v>0</v>
      </c>
      <c r="P40" s="114" t="n">
        <f aca="false">+(G40+H40)*$B$3+(K40+L40)*$B$4+(M40+N40)*$F$4+(I40+J40)*$B$5</f>
        <v>0</v>
      </c>
      <c r="Q40" s="115" t="n">
        <v>12</v>
      </c>
      <c r="R40" s="114" t="n">
        <f aca="false">+Q40*$F$3</f>
        <v>0</v>
      </c>
      <c r="S40" s="116" t="n">
        <f aca="false">+R40+P40</f>
        <v>0</v>
      </c>
    </row>
    <row r="41" s="92" customFormat="true" ht="15" hidden="false" customHeight="false" outlineLevel="0" collapsed="false">
      <c r="A41" s="133" t="s">
        <v>115</v>
      </c>
      <c r="B41" s="119" t="s">
        <v>82</v>
      </c>
      <c r="C41" s="120" t="n">
        <v>5</v>
      </c>
      <c r="D41" s="120" t="n">
        <v>47.67</v>
      </c>
      <c r="E41" s="121" t="n">
        <v>1.6</v>
      </c>
      <c r="F41" s="121" t="n">
        <f aca="false">+C41*E41</f>
        <v>8</v>
      </c>
      <c r="G41" s="121" t="n">
        <f aca="false">F41*D41</f>
        <v>381.36</v>
      </c>
      <c r="H41" s="127" t="n">
        <f aca="false">+E41*-12</f>
        <v>-19.2</v>
      </c>
      <c r="I41" s="121"/>
      <c r="J41" s="121"/>
      <c r="K41" s="124"/>
      <c r="L41" s="124"/>
      <c r="M41" s="124"/>
      <c r="N41" s="124"/>
      <c r="O41" s="223" t="n">
        <f aca="false">SUM(G41:N41)</f>
        <v>362.16</v>
      </c>
      <c r="P41" s="114" t="n">
        <f aca="false">+(G41+H41)*$B$3+(K41+L41)*$B$4+(M41+N41)*$F$4+(I41+J41)*$B$5</f>
        <v>0</v>
      </c>
      <c r="Q41" s="115" t="n">
        <v>14</v>
      </c>
      <c r="R41" s="114" t="n">
        <f aca="false">+Q41*$F$3</f>
        <v>0</v>
      </c>
      <c r="S41" s="116" t="n">
        <f aca="false">+R41+P41</f>
        <v>0</v>
      </c>
    </row>
    <row r="42" s="92" customFormat="true" ht="15" hidden="false" customHeight="false" outlineLevel="0" collapsed="false">
      <c r="A42" s="133" t="s">
        <v>116</v>
      </c>
      <c r="B42" s="119" t="s">
        <v>82</v>
      </c>
      <c r="C42" s="120"/>
      <c r="D42" s="120" t="n">
        <v>0</v>
      </c>
      <c r="E42" s="121" t="n">
        <v>0</v>
      </c>
      <c r="F42" s="121" t="n">
        <f aca="false">+C42*E42</f>
        <v>0</v>
      </c>
      <c r="G42" s="121" t="n">
        <f aca="false">F42*D42</f>
        <v>0</v>
      </c>
      <c r="H42" s="127" t="n">
        <f aca="false">+E42*-12</f>
        <v>0</v>
      </c>
      <c r="I42" s="121"/>
      <c r="J42" s="121"/>
      <c r="K42" s="124"/>
      <c r="L42" s="124"/>
      <c r="M42" s="124"/>
      <c r="N42" s="124"/>
      <c r="O42" s="223" t="n">
        <f aca="false">SUM(G42:N42)</f>
        <v>0</v>
      </c>
      <c r="P42" s="114" t="n">
        <f aca="false">+(G42+H42)*$B$3+(K42+L42)*$B$4+(M42+N42)*$F$4+(I42+J42)*$B$5</f>
        <v>0</v>
      </c>
      <c r="Q42" s="122" t="n">
        <v>42</v>
      </c>
      <c r="R42" s="114" t="n">
        <f aca="false">+Q42*$F$3</f>
        <v>0</v>
      </c>
      <c r="S42" s="116" t="n">
        <f aca="false">+R42+P42</f>
        <v>0</v>
      </c>
      <c r="T42" s="93"/>
    </row>
    <row r="43" customFormat="false" ht="15" hidden="false" customHeight="false" outlineLevel="0" collapsed="false">
      <c r="A43" s="133" t="s">
        <v>117</v>
      </c>
      <c r="B43" s="119" t="s">
        <v>82</v>
      </c>
      <c r="C43" s="120" t="n">
        <v>5</v>
      </c>
      <c r="D43" s="120" t="n">
        <v>47.67</v>
      </c>
      <c r="E43" s="121" t="n">
        <v>2</v>
      </c>
      <c r="F43" s="121" t="n">
        <f aca="false">+C43*E43</f>
        <v>10</v>
      </c>
      <c r="G43" s="121" t="n">
        <f aca="false">F43*D43</f>
        <v>476.7</v>
      </c>
      <c r="H43" s="127" t="n">
        <f aca="false">+E43*-12</f>
        <v>-24</v>
      </c>
      <c r="I43" s="121"/>
      <c r="J43" s="121"/>
      <c r="K43" s="124"/>
      <c r="L43" s="124"/>
      <c r="M43" s="124"/>
      <c r="N43" s="121"/>
      <c r="O43" s="223" t="n">
        <f aca="false">SUM(G43:N43)</f>
        <v>452.7</v>
      </c>
      <c r="P43" s="114" t="n">
        <f aca="false">+(G43+H43)*$B$3+(K43+L43)*$B$4+(M43+N43)*$F$4+(I43+J43)*$B$5</f>
        <v>0</v>
      </c>
      <c r="Q43" s="115" t="n">
        <v>40</v>
      </c>
      <c r="R43" s="114" t="n">
        <f aca="false">+Q43*$F$3</f>
        <v>0</v>
      </c>
      <c r="S43" s="116" t="n">
        <f aca="false">+R43+P43</f>
        <v>0</v>
      </c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  <c r="CI43" s="92"/>
      <c r="CJ43" s="92"/>
      <c r="CK43" s="92"/>
      <c r="CL43" s="92"/>
      <c r="CM43" s="92"/>
      <c r="CN43" s="92"/>
      <c r="CO43" s="92"/>
      <c r="CP43" s="92"/>
      <c r="CQ43" s="92"/>
      <c r="CR43" s="92"/>
      <c r="CS43" s="92"/>
      <c r="CT43" s="92"/>
      <c r="CU43" s="92"/>
      <c r="CV43" s="92"/>
      <c r="CW43" s="92"/>
      <c r="CX43" s="92"/>
      <c r="CY43" s="92"/>
      <c r="CZ43" s="92"/>
      <c r="DA43" s="92"/>
      <c r="DB43" s="92"/>
      <c r="DC43" s="92"/>
      <c r="DD43" s="92"/>
      <c r="DE43" s="92"/>
      <c r="DF43" s="92"/>
      <c r="DG43" s="92"/>
      <c r="DH43" s="92"/>
      <c r="DI43" s="92"/>
      <c r="DJ43" s="92"/>
      <c r="DK43" s="92"/>
      <c r="DL43" s="92"/>
      <c r="DM43" s="92"/>
      <c r="DN43" s="92"/>
      <c r="DO43" s="92"/>
      <c r="DP43" s="92"/>
      <c r="DQ43" s="92"/>
      <c r="DR43" s="92"/>
      <c r="DS43" s="92"/>
      <c r="DT43" s="92"/>
      <c r="DU43" s="92"/>
      <c r="DV43" s="92"/>
      <c r="DW43" s="92"/>
      <c r="DX43" s="92"/>
      <c r="DY43" s="92"/>
      <c r="DZ43" s="92"/>
      <c r="EA43" s="92"/>
      <c r="EB43" s="92"/>
      <c r="EC43" s="92"/>
      <c r="ED43" s="92"/>
      <c r="EE43" s="92"/>
      <c r="EF43" s="92"/>
      <c r="EG43" s="92"/>
      <c r="EH43" s="92"/>
      <c r="EI43" s="92"/>
      <c r="EJ43" s="92"/>
      <c r="EK43" s="92"/>
      <c r="EL43" s="92"/>
      <c r="EM43" s="92"/>
      <c r="EN43" s="92"/>
      <c r="EO43" s="92"/>
      <c r="EP43" s="92"/>
      <c r="EQ43" s="92"/>
      <c r="ER43" s="92"/>
      <c r="ES43" s="92"/>
      <c r="ET43" s="92"/>
      <c r="EU43" s="92"/>
      <c r="EV43" s="92"/>
      <c r="EW43" s="92"/>
      <c r="EX43" s="92"/>
      <c r="EY43" s="92"/>
      <c r="EZ43" s="92"/>
      <c r="FA43" s="92"/>
      <c r="FB43" s="92"/>
      <c r="FC43" s="92"/>
      <c r="FD43" s="92"/>
      <c r="FE43" s="92"/>
      <c r="FF43" s="92"/>
      <c r="FG43" s="92"/>
      <c r="FH43" s="92"/>
      <c r="FI43" s="92"/>
      <c r="FJ43" s="92"/>
      <c r="FK43" s="92"/>
      <c r="FL43" s="92"/>
      <c r="FM43" s="92"/>
      <c r="FN43" s="92"/>
      <c r="FO43" s="92"/>
      <c r="FP43" s="92"/>
      <c r="FQ43" s="92"/>
      <c r="FR43" s="92"/>
      <c r="FS43" s="92"/>
      <c r="FT43" s="92"/>
      <c r="FU43" s="92"/>
      <c r="FV43" s="92"/>
      <c r="FW43" s="92"/>
      <c r="FX43" s="92"/>
      <c r="FY43" s="92"/>
      <c r="FZ43" s="92"/>
      <c r="GA43" s="92"/>
      <c r="GB43" s="92"/>
      <c r="GC43" s="92"/>
      <c r="GD43" s="92"/>
      <c r="GE43" s="92"/>
      <c r="GF43" s="92"/>
      <c r="GG43" s="92"/>
      <c r="GH43" s="92"/>
      <c r="GI43" s="92"/>
      <c r="GJ43" s="92"/>
      <c r="GK43" s="92"/>
      <c r="GL43" s="92"/>
      <c r="GM43" s="92"/>
      <c r="GN43" s="92"/>
      <c r="GO43" s="92"/>
      <c r="GP43" s="92"/>
      <c r="GQ43" s="92"/>
      <c r="GR43" s="92"/>
      <c r="GS43" s="92"/>
      <c r="GT43" s="92"/>
      <c r="GU43" s="92"/>
      <c r="GV43" s="92"/>
      <c r="GW43" s="92"/>
      <c r="GX43" s="92"/>
      <c r="GY43" s="92"/>
      <c r="GZ43" s="92"/>
      <c r="HA43" s="92"/>
      <c r="HB43" s="92"/>
      <c r="HC43" s="92"/>
      <c r="HD43" s="92"/>
      <c r="HE43" s="92"/>
      <c r="HF43" s="92"/>
      <c r="HG43" s="92"/>
      <c r="HH43" s="92"/>
      <c r="HI43" s="92"/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92"/>
      <c r="HV43" s="92"/>
      <c r="HW43" s="92"/>
      <c r="HX43" s="92"/>
      <c r="HY43" s="92"/>
      <c r="HZ43" s="92"/>
      <c r="IA43" s="92"/>
      <c r="IB43" s="92"/>
      <c r="IC43" s="92"/>
      <c r="ID43" s="92"/>
      <c r="IE43" s="92"/>
      <c r="IF43" s="92"/>
      <c r="IG43" s="92"/>
      <c r="IH43" s="92"/>
      <c r="II43" s="92"/>
      <c r="IJ43" s="92"/>
      <c r="IK43" s="92"/>
      <c r="IL43" s="92"/>
      <c r="IM43" s="92"/>
      <c r="IN43" s="92"/>
      <c r="IO43" s="92"/>
      <c r="IP43" s="92"/>
      <c r="IQ43" s="92"/>
      <c r="IR43" s="92"/>
      <c r="IS43" s="92"/>
      <c r="IT43" s="92"/>
      <c r="IU43" s="92"/>
      <c r="IV43" s="92"/>
      <c r="IW43" s="92"/>
    </row>
    <row r="44" s="1" customFormat="true" ht="15" hidden="false" customHeight="false" outlineLevel="0" collapsed="false">
      <c r="A44" s="133" t="s">
        <v>118</v>
      </c>
      <c r="B44" s="119" t="s">
        <v>82</v>
      </c>
      <c r="C44" s="120"/>
      <c r="D44" s="120" t="n">
        <v>0</v>
      </c>
      <c r="E44" s="121" t="n">
        <v>0</v>
      </c>
      <c r="F44" s="121" t="n">
        <f aca="false">+C44*E44</f>
        <v>0</v>
      </c>
      <c r="G44" s="121" t="n">
        <f aca="false">F44*D44</f>
        <v>0</v>
      </c>
      <c r="H44" s="121"/>
      <c r="I44" s="121"/>
      <c r="J44" s="121"/>
      <c r="K44" s="124"/>
      <c r="L44" s="124"/>
      <c r="M44" s="124"/>
      <c r="N44" s="121"/>
      <c r="O44" s="223" t="n">
        <f aca="false">SUM(G44:N44)</f>
        <v>0</v>
      </c>
      <c r="P44" s="114" t="n">
        <f aca="false">+(G44+H44)*$B$3+(K44+L44)*$B$4+(M44+N44)*$F$4+(I44+J44)*$B$5</f>
        <v>0</v>
      </c>
      <c r="Q44" s="115"/>
      <c r="R44" s="71"/>
      <c r="S44" s="116" t="n">
        <f aca="false">+R44+P44</f>
        <v>0</v>
      </c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2"/>
      <c r="CM44" s="92"/>
      <c r="CN44" s="92"/>
      <c r="CO44" s="92"/>
      <c r="CP44" s="92"/>
      <c r="CQ44" s="92"/>
      <c r="CR44" s="92"/>
      <c r="CS44" s="92"/>
      <c r="CT44" s="92"/>
      <c r="CU44" s="92"/>
      <c r="CV44" s="92"/>
      <c r="CW44" s="92"/>
      <c r="CX44" s="92"/>
      <c r="CY44" s="92"/>
      <c r="CZ44" s="92"/>
      <c r="DA44" s="92"/>
      <c r="DB44" s="92"/>
      <c r="DC44" s="92"/>
      <c r="DD44" s="92"/>
      <c r="DE44" s="92"/>
      <c r="DF44" s="92"/>
      <c r="DG44" s="92"/>
      <c r="DH44" s="92"/>
      <c r="DI44" s="92"/>
      <c r="DJ44" s="92"/>
      <c r="DK44" s="92"/>
      <c r="DL44" s="92"/>
      <c r="DM44" s="92"/>
      <c r="DN44" s="92"/>
      <c r="DO44" s="92"/>
      <c r="DP44" s="92"/>
      <c r="DQ44" s="92"/>
      <c r="DR44" s="92"/>
      <c r="DS44" s="92"/>
      <c r="DT44" s="92"/>
      <c r="DU44" s="92"/>
      <c r="DV44" s="92"/>
      <c r="DW44" s="92"/>
      <c r="DX44" s="92"/>
      <c r="DY44" s="92"/>
      <c r="DZ44" s="92"/>
      <c r="EA44" s="92"/>
      <c r="EB44" s="92"/>
      <c r="EC44" s="92"/>
      <c r="ED44" s="92"/>
      <c r="EE44" s="92"/>
      <c r="EF44" s="92"/>
      <c r="EG44" s="92"/>
      <c r="EH44" s="92"/>
      <c r="EI44" s="92"/>
      <c r="EJ44" s="92"/>
      <c r="EK44" s="92"/>
      <c r="EL44" s="92"/>
      <c r="EM44" s="92"/>
      <c r="EN44" s="92"/>
      <c r="EO44" s="92"/>
      <c r="EP44" s="92"/>
      <c r="EQ44" s="92"/>
      <c r="ER44" s="92"/>
      <c r="ES44" s="92"/>
      <c r="ET44" s="92"/>
      <c r="EU44" s="92"/>
      <c r="EV44" s="92"/>
      <c r="EW44" s="92"/>
      <c r="EX44" s="92"/>
      <c r="EY44" s="92"/>
      <c r="EZ44" s="92"/>
      <c r="FA44" s="92"/>
      <c r="FB44" s="92"/>
      <c r="FC44" s="92"/>
      <c r="FD44" s="92"/>
      <c r="FE44" s="92"/>
      <c r="FF44" s="92"/>
      <c r="FG44" s="92"/>
      <c r="FH44" s="92"/>
      <c r="FI44" s="92"/>
      <c r="FJ44" s="92"/>
      <c r="FK44" s="92"/>
      <c r="FL44" s="92"/>
      <c r="FM44" s="92"/>
      <c r="FN44" s="92"/>
      <c r="FO44" s="92"/>
      <c r="FP44" s="92"/>
      <c r="FQ44" s="92"/>
      <c r="FR44" s="92"/>
      <c r="FS44" s="92"/>
      <c r="FT44" s="92"/>
      <c r="FU44" s="92"/>
      <c r="FV44" s="92"/>
      <c r="FW44" s="92"/>
      <c r="FX44" s="92"/>
      <c r="FY44" s="92"/>
      <c r="FZ44" s="92"/>
      <c r="GA44" s="92"/>
      <c r="GB44" s="92"/>
      <c r="GC44" s="92"/>
      <c r="GD44" s="92"/>
      <c r="GE44" s="92"/>
      <c r="GF44" s="92"/>
      <c r="GG44" s="92"/>
      <c r="GH44" s="92"/>
      <c r="GI44" s="92"/>
      <c r="GJ44" s="92"/>
      <c r="GK44" s="92"/>
      <c r="GL44" s="92"/>
      <c r="GM44" s="92"/>
      <c r="GN44" s="92"/>
      <c r="GO44" s="92"/>
      <c r="GP44" s="92"/>
      <c r="GQ44" s="92"/>
      <c r="GR44" s="92"/>
      <c r="GS44" s="92"/>
      <c r="GT44" s="92"/>
      <c r="GU44" s="92"/>
      <c r="GV44" s="92"/>
      <c r="GW44" s="92"/>
      <c r="GX44" s="92"/>
      <c r="GY44" s="92"/>
      <c r="GZ44" s="92"/>
      <c r="HA44" s="92"/>
      <c r="HB44" s="92"/>
      <c r="HC44" s="92"/>
      <c r="HD44" s="92"/>
      <c r="HE44" s="92"/>
      <c r="HF44" s="92"/>
      <c r="HG44" s="92"/>
      <c r="HH44" s="92"/>
      <c r="HI44" s="92"/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92"/>
      <c r="HV44" s="92"/>
      <c r="HW44" s="92"/>
      <c r="HX44" s="92"/>
      <c r="HY44" s="92"/>
      <c r="HZ44" s="92"/>
      <c r="IA44" s="92"/>
      <c r="IB44" s="92"/>
      <c r="IC44" s="92"/>
      <c r="ID44" s="92"/>
      <c r="IE44" s="92"/>
      <c r="IF44" s="92"/>
      <c r="IG44" s="92"/>
      <c r="IH44" s="92"/>
      <c r="II44" s="92"/>
      <c r="IJ44" s="92"/>
      <c r="IK44" s="92"/>
      <c r="IL44" s="92"/>
      <c r="IM44" s="92"/>
      <c r="IN44" s="92"/>
      <c r="IO44" s="92"/>
      <c r="IP44" s="92"/>
      <c r="IQ44" s="92"/>
      <c r="IR44" s="92"/>
      <c r="IS44" s="92"/>
      <c r="IT44" s="92"/>
      <c r="IU44" s="92"/>
      <c r="IV44" s="92"/>
      <c r="IW44" s="92"/>
    </row>
    <row r="45" s="92" customFormat="true" ht="15" hidden="false" customHeight="true" outlineLevel="0" collapsed="false">
      <c r="A45" s="227"/>
      <c r="B45" s="228"/>
      <c r="C45" s="229"/>
      <c r="D45" s="229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71"/>
      <c r="Q45" s="125" t="s">
        <v>119</v>
      </c>
      <c r="R45" s="71"/>
      <c r="S45" s="131"/>
      <c r="T45" s="93" t="n">
        <f aca="false">SUM(S35:S43)</f>
        <v>0</v>
      </c>
    </row>
    <row r="46" s="1" customFormat="true" ht="15" hidden="false" customHeight="false" outlineLevel="0" collapsed="false">
      <c r="A46" s="231" t="s">
        <v>120</v>
      </c>
      <c r="B46" s="138" t="s">
        <v>82</v>
      </c>
      <c r="C46" s="139" t="n">
        <v>5</v>
      </c>
      <c r="D46" s="232" t="n">
        <v>48</v>
      </c>
      <c r="E46" s="135" t="n">
        <v>1</v>
      </c>
      <c r="F46" s="135" t="n">
        <f aca="false">+C46*E46</f>
        <v>5</v>
      </c>
      <c r="G46" s="135" t="n">
        <f aca="false">F46*D46</f>
        <v>240</v>
      </c>
      <c r="H46" s="148" t="n">
        <f aca="false">+E46*-12</f>
        <v>-12</v>
      </c>
      <c r="I46" s="135"/>
      <c r="J46" s="135"/>
      <c r="K46" s="232"/>
      <c r="L46" s="232"/>
      <c r="M46" s="232"/>
      <c r="N46" s="135"/>
      <c r="O46" s="233" t="n">
        <f aca="false">SUM(G46:N46)</f>
        <v>228</v>
      </c>
      <c r="P46" s="114" t="n">
        <f aca="false">+(G46+H46)*$B$3+(K46+L46)*$B$4+(M46+N46)*$F$4+(I46+J46)*$B$5</f>
        <v>0</v>
      </c>
      <c r="Q46" s="115" t="n">
        <v>22</v>
      </c>
      <c r="R46" s="114" t="n">
        <f aca="false">+Q46*$F$3</f>
        <v>0</v>
      </c>
      <c r="S46" s="116" t="n">
        <f aca="false">+R46+P46</f>
        <v>0</v>
      </c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  <c r="CI46" s="92"/>
      <c r="CJ46" s="92"/>
      <c r="CK46" s="92"/>
      <c r="CL46" s="92"/>
      <c r="CM46" s="92"/>
      <c r="CN46" s="92"/>
      <c r="CO46" s="92"/>
      <c r="CP46" s="92"/>
      <c r="CQ46" s="92"/>
      <c r="CR46" s="92"/>
      <c r="CS46" s="92"/>
      <c r="CT46" s="92"/>
      <c r="CU46" s="92"/>
      <c r="CV46" s="92"/>
      <c r="CW46" s="92"/>
      <c r="CX46" s="92"/>
      <c r="CY46" s="92"/>
      <c r="CZ46" s="92"/>
      <c r="DA46" s="92"/>
      <c r="DB46" s="92"/>
      <c r="DC46" s="92"/>
      <c r="DD46" s="92"/>
      <c r="DE46" s="92"/>
      <c r="DF46" s="92"/>
      <c r="DG46" s="92"/>
      <c r="DH46" s="92"/>
      <c r="DI46" s="92"/>
      <c r="DJ46" s="92"/>
      <c r="DK46" s="92"/>
      <c r="DL46" s="92"/>
      <c r="DM46" s="92"/>
      <c r="DN46" s="92"/>
      <c r="DO46" s="92"/>
      <c r="DP46" s="92"/>
      <c r="DQ46" s="92"/>
      <c r="DR46" s="92"/>
      <c r="DS46" s="92"/>
      <c r="DT46" s="92"/>
      <c r="DU46" s="92"/>
      <c r="DV46" s="92"/>
      <c r="DW46" s="92"/>
      <c r="DX46" s="92"/>
      <c r="DY46" s="92"/>
      <c r="DZ46" s="92"/>
      <c r="EA46" s="92"/>
      <c r="EB46" s="92"/>
      <c r="EC46" s="92"/>
      <c r="ED46" s="92"/>
      <c r="EE46" s="92"/>
      <c r="EF46" s="92"/>
      <c r="EG46" s="92"/>
      <c r="EH46" s="92"/>
      <c r="EI46" s="92"/>
      <c r="EJ46" s="92"/>
      <c r="EK46" s="92"/>
      <c r="EL46" s="92"/>
      <c r="EM46" s="92"/>
      <c r="EN46" s="92"/>
      <c r="EO46" s="92"/>
      <c r="EP46" s="92"/>
      <c r="EQ46" s="92"/>
      <c r="ER46" s="92"/>
      <c r="ES46" s="92"/>
      <c r="ET46" s="92"/>
      <c r="EU46" s="92"/>
      <c r="EV46" s="92"/>
      <c r="EW46" s="92"/>
      <c r="EX46" s="92"/>
      <c r="EY46" s="92"/>
      <c r="EZ46" s="92"/>
      <c r="FA46" s="92"/>
      <c r="FB46" s="92"/>
      <c r="FC46" s="92"/>
      <c r="FD46" s="92"/>
      <c r="FE46" s="92"/>
      <c r="FF46" s="92"/>
      <c r="FG46" s="92"/>
      <c r="FH46" s="92"/>
      <c r="FI46" s="92"/>
      <c r="FJ46" s="92"/>
      <c r="FK46" s="92"/>
      <c r="FL46" s="92"/>
      <c r="FM46" s="92"/>
      <c r="FN46" s="92"/>
      <c r="FO46" s="92"/>
      <c r="FP46" s="92"/>
      <c r="FQ46" s="92"/>
      <c r="FR46" s="92"/>
      <c r="FS46" s="92"/>
      <c r="FT46" s="92"/>
      <c r="FU46" s="92"/>
      <c r="FV46" s="92"/>
      <c r="FW46" s="92"/>
      <c r="FX46" s="92"/>
      <c r="FY46" s="92"/>
      <c r="FZ46" s="92"/>
      <c r="GA46" s="92"/>
      <c r="GB46" s="92"/>
      <c r="GC46" s="92"/>
      <c r="GD46" s="92"/>
      <c r="GE46" s="92"/>
      <c r="GF46" s="92"/>
      <c r="GG46" s="92"/>
      <c r="GH46" s="92"/>
      <c r="GI46" s="92"/>
      <c r="GJ46" s="92"/>
      <c r="GK46" s="92"/>
      <c r="GL46" s="92"/>
      <c r="GM46" s="92"/>
      <c r="GN46" s="92"/>
      <c r="GO46" s="92"/>
      <c r="GP46" s="92"/>
      <c r="GQ46" s="92"/>
      <c r="GR46" s="92"/>
      <c r="GS46" s="92"/>
      <c r="GT46" s="92"/>
      <c r="GU46" s="92"/>
      <c r="GV46" s="92"/>
      <c r="GW46" s="92"/>
      <c r="GX46" s="92"/>
      <c r="GY46" s="92"/>
      <c r="GZ46" s="92"/>
      <c r="HA46" s="92"/>
      <c r="HB46" s="92"/>
      <c r="HC46" s="92"/>
      <c r="HD46" s="92"/>
      <c r="HE46" s="92"/>
      <c r="HF46" s="92"/>
      <c r="HG46" s="92"/>
      <c r="HH46" s="92"/>
      <c r="HI46" s="92"/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92"/>
      <c r="HV46" s="92"/>
      <c r="HW46" s="92"/>
      <c r="HX46" s="92"/>
      <c r="HY46" s="92"/>
      <c r="HZ46" s="92"/>
      <c r="IA46" s="92"/>
      <c r="IB46" s="92"/>
      <c r="IC46" s="92"/>
      <c r="ID46" s="92"/>
      <c r="IE46" s="92"/>
      <c r="IF46" s="92"/>
      <c r="IG46" s="92"/>
      <c r="IH46" s="92"/>
      <c r="II46" s="92"/>
      <c r="IJ46" s="92"/>
      <c r="IK46" s="92"/>
      <c r="IL46" s="92"/>
      <c r="IM46" s="92"/>
      <c r="IN46" s="92"/>
      <c r="IO46" s="92"/>
      <c r="IP46" s="92"/>
      <c r="IQ46" s="92"/>
      <c r="IR46" s="92"/>
      <c r="IS46" s="92"/>
      <c r="IT46" s="92"/>
      <c r="IU46" s="92"/>
      <c r="IV46" s="92"/>
      <c r="IW46" s="92"/>
    </row>
    <row r="47" s="92" customFormat="true" ht="15" hidden="false" customHeight="false" outlineLevel="0" collapsed="false">
      <c r="A47" s="133" t="s">
        <v>121</v>
      </c>
      <c r="B47" s="119" t="s">
        <v>82</v>
      </c>
      <c r="C47" s="120" t="n">
        <v>5</v>
      </c>
      <c r="D47" s="124" t="n">
        <v>47.67</v>
      </c>
      <c r="E47" s="121" t="n">
        <v>2</v>
      </c>
      <c r="F47" s="121" t="n">
        <f aca="false">+C47*E47</f>
        <v>10</v>
      </c>
      <c r="G47" s="121" t="n">
        <f aca="false">F47*D47</f>
        <v>476.7</v>
      </c>
      <c r="H47" s="127" t="n">
        <f aca="false">+E47*-12</f>
        <v>-24</v>
      </c>
      <c r="I47" s="121"/>
      <c r="J47" s="121"/>
      <c r="K47" s="124"/>
      <c r="L47" s="124"/>
      <c r="M47" s="124"/>
      <c r="N47" s="121"/>
      <c r="O47" s="223" t="n">
        <f aca="false">SUM(G47:N47)</f>
        <v>452.7</v>
      </c>
      <c r="P47" s="114" t="n">
        <f aca="false">+(G47+H47)*$B$3+(K47+L47)*$B$4+(M47+N47)*$F$4+(I47+J47)*$B$5</f>
        <v>0</v>
      </c>
      <c r="Q47" s="115" t="n">
        <v>77</v>
      </c>
      <c r="R47" s="114" t="n">
        <f aca="false">+Q47*$F$3</f>
        <v>0</v>
      </c>
      <c r="S47" s="116" t="n">
        <f aca="false">+R47+P47</f>
        <v>0</v>
      </c>
    </row>
    <row r="48" customFormat="false" ht="15" hidden="false" customHeight="true" outlineLevel="0" collapsed="false">
      <c r="A48" s="134"/>
      <c r="B48" s="132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71"/>
      <c r="Q48" s="125" t="s">
        <v>122</v>
      </c>
      <c r="R48" s="71"/>
      <c r="S48" s="131"/>
      <c r="T48" s="93" t="n">
        <f aca="false">SUM(S46:S47)</f>
        <v>0</v>
      </c>
    </row>
    <row r="49" s="1" customFormat="true" ht="15" hidden="false" customHeight="false" outlineLevel="0" collapsed="false">
      <c r="A49" s="118" t="s">
        <v>123</v>
      </c>
      <c r="B49" s="119" t="s">
        <v>82</v>
      </c>
      <c r="C49" s="120" t="n">
        <v>5</v>
      </c>
      <c r="D49" s="120" t="n">
        <v>47.67</v>
      </c>
      <c r="E49" s="121" t="n">
        <v>2</v>
      </c>
      <c r="F49" s="121" t="n">
        <f aca="false">+C49*E49</f>
        <v>10</v>
      </c>
      <c r="G49" s="121" t="n">
        <f aca="false">F49*D49</f>
        <v>476.7</v>
      </c>
      <c r="H49" s="127" t="n">
        <f aca="false">+E49*-12</f>
        <v>-24</v>
      </c>
      <c r="I49" s="121"/>
      <c r="J49" s="121"/>
      <c r="K49" s="124"/>
      <c r="L49" s="124"/>
      <c r="M49" s="124"/>
      <c r="N49" s="121"/>
      <c r="O49" s="223" t="n">
        <f aca="false">SUM(G49:N49)</f>
        <v>452.7</v>
      </c>
      <c r="P49" s="114" t="n">
        <f aca="false">+(G49+H49)*$B$3+(K49+L49)*$B$4+(M49+N49)*$F$4+(I49+J49)*$B$5</f>
        <v>0</v>
      </c>
      <c r="Q49" s="115" t="n">
        <v>44</v>
      </c>
      <c r="R49" s="114" t="n">
        <f aca="false">+Q49*$F$3</f>
        <v>0</v>
      </c>
      <c r="S49" s="116" t="n">
        <f aca="false">+R49+P49</f>
        <v>0</v>
      </c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92"/>
      <c r="CJ49" s="92"/>
      <c r="CK49" s="92"/>
      <c r="CL49" s="92"/>
      <c r="CM49" s="92"/>
      <c r="CN49" s="92"/>
      <c r="CO49" s="92"/>
      <c r="CP49" s="92"/>
      <c r="CQ49" s="92"/>
      <c r="CR49" s="92"/>
      <c r="CS49" s="92"/>
      <c r="CT49" s="92"/>
      <c r="CU49" s="92"/>
      <c r="CV49" s="92"/>
      <c r="CW49" s="92"/>
      <c r="CX49" s="92"/>
      <c r="CY49" s="92"/>
      <c r="CZ49" s="92"/>
      <c r="DA49" s="92"/>
      <c r="DB49" s="92"/>
      <c r="DC49" s="92"/>
      <c r="DD49" s="92"/>
      <c r="DE49" s="92"/>
      <c r="DF49" s="92"/>
      <c r="DG49" s="92"/>
      <c r="DH49" s="92"/>
      <c r="DI49" s="92"/>
      <c r="DJ49" s="92"/>
      <c r="DK49" s="92"/>
      <c r="DL49" s="92"/>
      <c r="DM49" s="92"/>
      <c r="DN49" s="92"/>
      <c r="DO49" s="92"/>
      <c r="DP49" s="92"/>
      <c r="DQ49" s="92"/>
      <c r="DR49" s="92"/>
      <c r="DS49" s="92"/>
      <c r="DT49" s="92"/>
      <c r="DU49" s="92"/>
      <c r="DV49" s="92"/>
      <c r="DW49" s="92"/>
      <c r="DX49" s="92"/>
      <c r="DY49" s="92"/>
      <c r="DZ49" s="92"/>
      <c r="EA49" s="92"/>
      <c r="EB49" s="92"/>
      <c r="EC49" s="92"/>
      <c r="ED49" s="92"/>
      <c r="EE49" s="92"/>
      <c r="EF49" s="92"/>
      <c r="EG49" s="92"/>
      <c r="EH49" s="92"/>
      <c r="EI49" s="92"/>
      <c r="EJ49" s="92"/>
      <c r="EK49" s="92"/>
      <c r="EL49" s="92"/>
      <c r="EM49" s="92"/>
      <c r="EN49" s="92"/>
      <c r="EO49" s="92"/>
      <c r="EP49" s="92"/>
      <c r="EQ49" s="92"/>
      <c r="ER49" s="92"/>
      <c r="ES49" s="92"/>
      <c r="ET49" s="92"/>
      <c r="EU49" s="92"/>
      <c r="EV49" s="92"/>
      <c r="EW49" s="92"/>
      <c r="EX49" s="92"/>
      <c r="EY49" s="92"/>
      <c r="EZ49" s="92"/>
      <c r="FA49" s="92"/>
      <c r="FB49" s="92"/>
      <c r="FC49" s="92"/>
      <c r="FD49" s="92"/>
      <c r="FE49" s="92"/>
      <c r="FF49" s="92"/>
      <c r="FG49" s="92"/>
      <c r="FH49" s="92"/>
      <c r="FI49" s="92"/>
      <c r="FJ49" s="92"/>
      <c r="FK49" s="92"/>
      <c r="FL49" s="92"/>
      <c r="FM49" s="92"/>
      <c r="FN49" s="92"/>
      <c r="FO49" s="92"/>
      <c r="FP49" s="92"/>
      <c r="FQ49" s="92"/>
      <c r="FR49" s="92"/>
      <c r="FS49" s="92"/>
      <c r="FT49" s="92"/>
      <c r="FU49" s="92"/>
      <c r="FV49" s="92"/>
      <c r="FW49" s="92"/>
      <c r="FX49" s="92"/>
      <c r="FY49" s="92"/>
      <c r="FZ49" s="92"/>
      <c r="GA49" s="92"/>
      <c r="GB49" s="92"/>
      <c r="GC49" s="92"/>
      <c r="GD49" s="92"/>
      <c r="GE49" s="92"/>
      <c r="GF49" s="92"/>
      <c r="GG49" s="92"/>
      <c r="GH49" s="92"/>
      <c r="GI49" s="92"/>
      <c r="GJ49" s="92"/>
      <c r="GK49" s="92"/>
      <c r="GL49" s="92"/>
      <c r="GM49" s="92"/>
      <c r="GN49" s="92"/>
      <c r="GO49" s="92"/>
      <c r="GP49" s="92"/>
      <c r="GQ49" s="92"/>
      <c r="GR49" s="92"/>
      <c r="GS49" s="92"/>
      <c r="GT49" s="92"/>
      <c r="GU49" s="92"/>
      <c r="GV49" s="92"/>
      <c r="GW49" s="92"/>
      <c r="GX49" s="92"/>
      <c r="GY49" s="92"/>
      <c r="GZ49" s="92"/>
      <c r="HA49" s="92"/>
      <c r="HB49" s="92"/>
      <c r="HC49" s="92"/>
      <c r="HD49" s="92"/>
      <c r="HE49" s="92"/>
      <c r="HF49" s="92"/>
      <c r="HG49" s="92"/>
      <c r="HH49" s="92"/>
      <c r="HI49" s="92"/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92"/>
      <c r="HV49" s="92"/>
      <c r="HW49" s="92"/>
      <c r="HX49" s="92"/>
      <c r="HY49" s="92"/>
      <c r="HZ49" s="92"/>
      <c r="IA49" s="92"/>
      <c r="IB49" s="92"/>
      <c r="IC49" s="92"/>
      <c r="ID49" s="92"/>
      <c r="IE49" s="92"/>
      <c r="IF49" s="92"/>
      <c r="IG49" s="92"/>
      <c r="IH49" s="92"/>
      <c r="II49" s="92"/>
      <c r="IJ49" s="92"/>
      <c r="IK49" s="92"/>
      <c r="IL49" s="92"/>
      <c r="IM49" s="92"/>
      <c r="IN49" s="92"/>
      <c r="IO49" s="92"/>
      <c r="IP49" s="92"/>
      <c r="IQ49" s="92"/>
      <c r="IR49" s="92"/>
      <c r="IS49" s="92"/>
      <c r="IT49" s="92"/>
      <c r="IU49" s="92"/>
      <c r="IV49" s="92"/>
      <c r="IW49" s="92"/>
    </row>
    <row r="50" customFormat="false" ht="15" hidden="false" customHeight="false" outlineLevel="0" collapsed="false">
      <c r="A50" s="118" t="s">
        <v>124</v>
      </c>
      <c r="B50" s="119" t="s">
        <v>82</v>
      </c>
      <c r="C50" s="120" t="n">
        <v>5</v>
      </c>
      <c r="D50" s="120" t="n">
        <v>47.67</v>
      </c>
      <c r="E50" s="121" t="n">
        <v>2</v>
      </c>
      <c r="F50" s="121" t="n">
        <f aca="false">+C50*E50</f>
        <v>10</v>
      </c>
      <c r="G50" s="121" t="n">
        <f aca="false">F50*D50</f>
        <v>476.7</v>
      </c>
      <c r="H50" s="127" t="n">
        <f aca="false">+E50*-12</f>
        <v>-24</v>
      </c>
      <c r="I50" s="121"/>
      <c r="J50" s="121"/>
      <c r="K50" s="124"/>
      <c r="L50" s="124"/>
      <c r="M50" s="124"/>
      <c r="N50" s="121"/>
      <c r="O50" s="223" t="n">
        <f aca="false">SUM(G50:N50)</f>
        <v>452.7</v>
      </c>
      <c r="P50" s="114" t="n">
        <f aca="false">+(G50+H50)*$B$3+(K50+L50)*$B$4+(M50+N50)*$F$4+(I50+J50)*$B$5</f>
        <v>0</v>
      </c>
      <c r="Q50" s="115" t="n">
        <v>22</v>
      </c>
      <c r="R50" s="114" t="n">
        <f aca="false">+Q50*$F$3</f>
        <v>0</v>
      </c>
      <c r="S50" s="116" t="n">
        <f aca="false">+R50+P50</f>
        <v>0</v>
      </c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  <c r="CN50" s="92"/>
      <c r="CO50" s="92"/>
      <c r="CP50" s="92"/>
      <c r="CQ50" s="92"/>
      <c r="CR50" s="92"/>
      <c r="CS50" s="92"/>
      <c r="CT50" s="92"/>
      <c r="CU50" s="92"/>
      <c r="CV50" s="92"/>
      <c r="CW50" s="92"/>
      <c r="CX50" s="92"/>
      <c r="CY50" s="92"/>
      <c r="CZ50" s="92"/>
      <c r="DA50" s="92"/>
      <c r="DB50" s="92"/>
      <c r="DC50" s="92"/>
      <c r="DD50" s="92"/>
      <c r="DE50" s="92"/>
      <c r="DF50" s="92"/>
      <c r="DG50" s="92"/>
      <c r="DH50" s="92"/>
      <c r="DI50" s="92"/>
      <c r="DJ50" s="92"/>
      <c r="DK50" s="92"/>
      <c r="DL50" s="92"/>
      <c r="DM50" s="92"/>
      <c r="DN50" s="92"/>
      <c r="DO50" s="92"/>
      <c r="DP50" s="92"/>
      <c r="DQ50" s="92"/>
      <c r="DR50" s="92"/>
      <c r="DS50" s="92"/>
      <c r="DT50" s="92"/>
      <c r="DU50" s="92"/>
      <c r="DV50" s="92"/>
      <c r="DW50" s="92"/>
      <c r="DX50" s="92"/>
      <c r="DY50" s="92"/>
      <c r="DZ50" s="92"/>
      <c r="EA50" s="92"/>
      <c r="EB50" s="92"/>
      <c r="EC50" s="92"/>
      <c r="ED50" s="92"/>
      <c r="EE50" s="92"/>
      <c r="EF50" s="92"/>
      <c r="EG50" s="92"/>
      <c r="EH50" s="92"/>
      <c r="EI50" s="92"/>
      <c r="EJ50" s="92"/>
      <c r="EK50" s="92"/>
      <c r="EL50" s="92"/>
      <c r="EM50" s="92"/>
      <c r="EN50" s="92"/>
      <c r="EO50" s="92"/>
      <c r="EP50" s="92"/>
      <c r="EQ50" s="92"/>
      <c r="ER50" s="92"/>
      <c r="ES50" s="92"/>
      <c r="ET50" s="92"/>
      <c r="EU50" s="92"/>
      <c r="EV50" s="92"/>
      <c r="EW50" s="92"/>
      <c r="EX50" s="92"/>
      <c r="EY50" s="92"/>
      <c r="EZ50" s="92"/>
      <c r="FA50" s="92"/>
      <c r="FB50" s="92"/>
      <c r="FC50" s="92"/>
      <c r="FD50" s="92"/>
      <c r="FE50" s="92"/>
      <c r="FF50" s="92"/>
      <c r="FG50" s="92"/>
      <c r="FH50" s="92"/>
      <c r="FI50" s="92"/>
      <c r="FJ50" s="92"/>
      <c r="FK50" s="92"/>
      <c r="FL50" s="92"/>
      <c r="FM50" s="92"/>
      <c r="FN50" s="92"/>
      <c r="FO50" s="92"/>
      <c r="FP50" s="92"/>
      <c r="FQ50" s="92"/>
      <c r="FR50" s="92"/>
      <c r="FS50" s="92"/>
      <c r="FT50" s="92"/>
      <c r="FU50" s="92"/>
      <c r="FV50" s="92"/>
      <c r="FW50" s="92"/>
      <c r="FX50" s="92"/>
      <c r="FY50" s="92"/>
      <c r="FZ50" s="92"/>
      <c r="GA50" s="92"/>
      <c r="GB50" s="92"/>
      <c r="GC50" s="92"/>
      <c r="GD50" s="92"/>
      <c r="GE50" s="92"/>
      <c r="GF50" s="92"/>
      <c r="GG50" s="92"/>
      <c r="GH50" s="92"/>
      <c r="GI50" s="92"/>
      <c r="GJ50" s="92"/>
      <c r="GK50" s="92"/>
      <c r="GL50" s="92"/>
      <c r="GM50" s="92"/>
      <c r="GN50" s="92"/>
      <c r="GO50" s="92"/>
      <c r="GP50" s="92"/>
      <c r="GQ50" s="92"/>
      <c r="GR50" s="92"/>
      <c r="GS50" s="92"/>
      <c r="GT50" s="92"/>
      <c r="GU50" s="92"/>
      <c r="GV50" s="92"/>
      <c r="GW50" s="92"/>
      <c r="GX50" s="92"/>
      <c r="GY50" s="92"/>
      <c r="GZ50" s="92"/>
      <c r="HA50" s="92"/>
      <c r="HB50" s="92"/>
      <c r="HC50" s="92"/>
      <c r="HD50" s="92"/>
      <c r="HE50" s="92"/>
      <c r="HF50" s="92"/>
      <c r="HG50" s="92"/>
      <c r="HH50" s="92"/>
      <c r="HI50" s="92"/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92"/>
      <c r="HV50" s="92"/>
      <c r="HW50" s="92"/>
      <c r="HX50" s="92"/>
      <c r="HY50" s="92"/>
      <c r="HZ50" s="92"/>
      <c r="IA50" s="92"/>
      <c r="IB50" s="92"/>
      <c r="IC50" s="92"/>
      <c r="ID50" s="92"/>
      <c r="IE50" s="92"/>
      <c r="IF50" s="92"/>
      <c r="IG50" s="92"/>
      <c r="IH50" s="92"/>
      <c r="II50" s="92"/>
      <c r="IJ50" s="92"/>
      <c r="IK50" s="92"/>
      <c r="IL50" s="92"/>
      <c r="IM50" s="92"/>
      <c r="IN50" s="92"/>
      <c r="IO50" s="92"/>
      <c r="IP50" s="92"/>
      <c r="IQ50" s="92"/>
      <c r="IR50" s="92"/>
      <c r="IS50" s="92"/>
      <c r="IT50" s="92"/>
      <c r="IU50" s="92"/>
      <c r="IV50" s="92"/>
      <c r="IW50" s="92"/>
    </row>
    <row r="51" customFormat="false" ht="15" hidden="false" customHeight="false" outlineLevel="0" collapsed="false">
      <c r="A51" s="118" t="s">
        <v>125</v>
      </c>
      <c r="B51" s="119" t="s">
        <v>82</v>
      </c>
      <c r="C51" s="120" t="n">
        <v>5</v>
      </c>
      <c r="D51" s="120" t="n">
        <v>47.67</v>
      </c>
      <c r="E51" s="121" t="n">
        <v>2</v>
      </c>
      <c r="F51" s="121" t="n">
        <f aca="false">+C51*E51</f>
        <v>10</v>
      </c>
      <c r="G51" s="121" t="n">
        <f aca="false">F51*D51</f>
        <v>476.7</v>
      </c>
      <c r="H51" s="127" t="n">
        <f aca="false">+E51*-12</f>
        <v>-24</v>
      </c>
      <c r="I51" s="121"/>
      <c r="J51" s="121"/>
      <c r="K51" s="124"/>
      <c r="L51" s="124"/>
      <c r="M51" s="124"/>
      <c r="N51" s="121"/>
      <c r="O51" s="223" t="n">
        <f aca="false">SUM(G51:N51)</f>
        <v>452.7</v>
      </c>
      <c r="P51" s="114" t="n">
        <f aca="false">+(G51+H51)*$B$3+(K51+L51)*$B$4+(M51+N51)*$F$4+(I51+J51)*$B$5</f>
        <v>0</v>
      </c>
      <c r="Q51" s="115" t="n">
        <v>30</v>
      </c>
      <c r="R51" s="114" t="n">
        <f aca="false">+Q51*$F$3</f>
        <v>0</v>
      </c>
      <c r="S51" s="116" t="n">
        <f aca="false">+R51+P51</f>
        <v>0</v>
      </c>
      <c r="T51" s="92"/>
    </row>
    <row r="52" customFormat="false" ht="15" hidden="false" customHeight="false" outlineLevel="0" collapsed="false">
      <c r="A52" s="118" t="s">
        <v>126</v>
      </c>
      <c r="B52" s="119" t="s">
        <v>127</v>
      </c>
      <c r="C52" s="120" t="n">
        <v>1</v>
      </c>
      <c r="D52" s="120" t="n">
        <v>47.67</v>
      </c>
      <c r="E52" s="121" t="n">
        <v>3</v>
      </c>
      <c r="F52" s="121" t="n">
        <f aca="false">+C52*E52</f>
        <v>3</v>
      </c>
      <c r="G52" s="121" t="n">
        <f aca="false">F52*D52</f>
        <v>143.01</v>
      </c>
      <c r="H52" s="121"/>
      <c r="I52" s="121"/>
      <c r="J52" s="121"/>
      <c r="K52" s="124"/>
      <c r="L52" s="124"/>
      <c r="M52" s="124"/>
      <c r="N52" s="124"/>
      <c r="O52" s="223" t="n">
        <f aca="false">SUM(G52:N52)</f>
        <v>143.01</v>
      </c>
      <c r="P52" s="114" t="n">
        <f aca="false">+(G52+H52)*$B$3+(K52+L52)*$B$4+(M52+N52)*$F$4+(I52+J52)*$B$5</f>
        <v>0</v>
      </c>
      <c r="Q52" s="115" t="n">
        <v>6</v>
      </c>
      <c r="R52" s="114" t="n">
        <f aca="false">+Q52*$F$3</f>
        <v>0</v>
      </c>
      <c r="S52" s="116" t="n">
        <f aca="false">+R52+P52</f>
        <v>0</v>
      </c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92"/>
      <c r="CJ52" s="92"/>
      <c r="CK52" s="92"/>
      <c r="CL52" s="92"/>
      <c r="CM52" s="92"/>
      <c r="CN52" s="92"/>
      <c r="CO52" s="92"/>
      <c r="CP52" s="92"/>
      <c r="CQ52" s="92"/>
      <c r="CR52" s="92"/>
      <c r="CS52" s="92"/>
      <c r="CT52" s="92"/>
      <c r="CU52" s="92"/>
      <c r="CV52" s="92"/>
      <c r="CW52" s="92"/>
      <c r="CX52" s="92"/>
      <c r="CY52" s="92"/>
      <c r="CZ52" s="92"/>
      <c r="DA52" s="92"/>
      <c r="DB52" s="92"/>
      <c r="DC52" s="92"/>
      <c r="DD52" s="92"/>
      <c r="DE52" s="92"/>
      <c r="DF52" s="92"/>
      <c r="DG52" s="92"/>
      <c r="DH52" s="92"/>
      <c r="DI52" s="92"/>
      <c r="DJ52" s="92"/>
      <c r="DK52" s="92"/>
      <c r="DL52" s="92"/>
      <c r="DM52" s="92"/>
      <c r="DN52" s="92"/>
      <c r="DO52" s="92"/>
      <c r="DP52" s="92"/>
      <c r="DQ52" s="92"/>
      <c r="DR52" s="92"/>
      <c r="DS52" s="92"/>
      <c r="DT52" s="92"/>
      <c r="DU52" s="92"/>
      <c r="DV52" s="92"/>
      <c r="DW52" s="92"/>
      <c r="DX52" s="92"/>
      <c r="DY52" s="92"/>
      <c r="DZ52" s="92"/>
      <c r="EA52" s="92"/>
      <c r="EB52" s="92"/>
      <c r="EC52" s="92"/>
      <c r="ED52" s="92"/>
      <c r="EE52" s="92"/>
      <c r="EF52" s="92"/>
      <c r="EG52" s="92"/>
      <c r="EH52" s="92"/>
      <c r="EI52" s="92"/>
      <c r="EJ52" s="92"/>
      <c r="EK52" s="92"/>
      <c r="EL52" s="92"/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/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/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/>
      <c r="GR52" s="92"/>
      <c r="GS52" s="92"/>
      <c r="GT52" s="92"/>
      <c r="GU52" s="92"/>
      <c r="GV52" s="92"/>
      <c r="GW52" s="92"/>
      <c r="GX52" s="92"/>
      <c r="GY52" s="92"/>
      <c r="GZ52" s="92"/>
      <c r="HA52" s="92"/>
      <c r="HB52" s="92"/>
      <c r="HC52" s="92"/>
      <c r="HD52" s="92"/>
      <c r="HE52" s="92"/>
      <c r="HF52" s="92"/>
      <c r="HG52" s="92"/>
      <c r="HH52" s="92"/>
      <c r="HI52" s="92"/>
      <c r="HJ52" s="92"/>
      <c r="HK52" s="92"/>
      <c r="HL52" s="92"/>
      <c r="HM52" s="92"/>
      <c r="HN52" s="92"/>
      <c r="HO52" s="92"/>
      <c r="HP52" s="92"/>
      <c r="HQ52" s="92"/>
      <c r="HR52" s="92"/>
      <c r="HS52" s="92"/>
      <c r="HT52" s="92"/>
      <c r="HU52" s="92"/>
      <c r="HV52" s="92"/>
      <c r="HW52" s="92"/>
      <c r="HX52" s="92"/>
      <c r="HY52" s="92"/>
      <c r="HZ52" s="92"/>
      <c r="IA52" s="92"/>
      <c r="IB52" s="92"/>
      <c r="IC52" s="92"/>
      <c r="ID52" s="92"/>
      <c r="IE52" s="92"/>
      <c r="IF52" s="92"/>
      <c r="IG52" s="92"/>
      <c r="IH52" s="92"/>
      <c r="II52" s="92"/>
      <c r="IJ52" s="92"/>
      <c r="IK52" s="92"/>
      <c r="IL52" s="92"/>
      <c r="IM52" s="92"/>
      <c r="IN52" s="92"/>
      <c r="IO52" s="92"/>
      <c r="IP52" s="92"/>
      <c r="IQ52" s="92"/>
      <c r="IR52" s="92"/>
      <c r="IS52" s="92"/>
      <c r="IT52" s="92"/>
      <c r="IU52" s="92"/>
      <c r="IV52" s="92"/>
      <c r="IW52" s="92"/>
    </row>
    <row r="53" customFormat="false" ht="15" hidden="false" customHeight="false" outlineLevel="0" collapsed="false">
      <c r="A53" s="44" t="s">
        <v>128</v>
      </c>
      <c r="B53" s="119" t="s">
        <v>82</v>
      </c>
      <c r="C53" s="120" t="n">
        <v>5</v>
      </c>
      <c r="D53" s="120" t="n">
        <v>47.67</v>
      </c>
      <c r="E53" s="121" t="n">
        <v>1</v>
      </c>
      <c r="F53" s="121" t="n">
        <f aca="false">+C53*E53</f>
        <v>5</v>
      </c>
      <c r="G53" s="121" t="n">
        <f aca="false">F53*D53</f>
        <v>238.35</v>
      </c>
      <c r="H53" s="127" t="n">
        <f aca="false">+E53*-12</f>
        <v>-12</v>
      </c>
      <c r="I53" s="121"/>
      <c r="J53" s="121"/>
      <c r="K53" s="124"/>
      <c r="L53" s="124"/>
      <c r="M53" s="124"/>
      <c r="N53" s="124"/>
      <c r="O53" s="223" t="n">
        <f aca="false">SUM(G53:N53)</f>
        <v>226.35</v>
      </c>
      <c r="P53" s="114" t="n">
        <f aca="false">+(G53+H53)*$B$3+(K53+L53)*$B$4+(M53+N53)*$F$4+(I53+J53)*$B$5</f>
        <v>0</v>
      </c>
      <c r="Q53" s="115" t="n">
        <v>22</v>
      </c>
      <c r="R53" s="114" t="n">
        <f aca="false">+Q53*$F$3</f>
        <v>0</v>
      </c>
      <c r="S53" s="116" t="n">
        <f aca="false">+R53+P53</f>
        <v>0</v>
      </c>
      <c r="T53" s="92"/>
    </row>
    <row r="54" s="1" customFormat="true" ht="15" hidden="false" customHeight="true" outlineLevel="0" collapsed="false">
      <c r="B54" s="136"/>
      <c r="C54" s="68"/>
      <c r="D54" s="68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71"/>
      <c r="Q54" s="125" t="s">
        <v>129</v>
      </c>
      <c r="R54" s="71"/>
      <c r="S54" s="131"/>
      <c r="T54" s="93" t="n">
        <f aca="false">SUM(S49:S53)</f>
        <v>0</v>
      </c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31"/>
    </row>
    <row r="55" customFormat="false" ht="15" hidden="false" customHeight="false" outlineLevel="0" collapsed="false">
      <c r="A55" s="118" t="s">
        <v>130</v>
      </c>
      <c r="B55" s="119" t="s">
        <v>82</v>
      </c>
      <c r="C55" s="120" t="n">
        <v>5</v>
      </c>
      <c r="D55" s="120" t="n">
        <v>52</v>
      </c>
      <c r="E55" s="121" t="n">
        <v>2</v>
      </c>
      <c r="F55" s="121" t="n">
        <f aca="false">+C55*E55</f>
        <v>10</v>
      </c>
      <c r="G55" s="121" t="n">
        <f aca="false">F55*D55</f>
        <v>520</v>
      </c>
      <c r="H55" s="127" t="n">
        <f aca="false">+E55*-12</f>
        <v>-24</v>
      </c>
      <c r="I55" s="121"/>
      <c r="J55" s="121"/>
      <c r="K55" s="124"/>
      <c r="L55" s="124"/>
      <c r="M55" s="124"/>
      <c r="N55" s="121"/>
      <c r="O55" s="223" t="n">
        <f aca="false">SUM(G55:N55)</f>
        <v>496</v>
      </c>
      <c r="P55" s="114" t="n">
        <f aca="false">+(G55+H55)*$B$3+(K55+L55)*$B$4+(M55+N55)*$F$4+(I55+J55)*$B$5</f>
        <v>0</v>
      </c>
      <c r="Q55" s="115" t="n">
        <v>30</v>
      </c>
      <c r="R55" s="114" t="n">
        <f aca="false">+Q55*$F$3</f>
        <v>0</v>
      </c>
      <c r="S55" s="116" t="n">
        <f aca="false">+R55+P55</f>
        <v>0</v>
      </c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  <c r="CI55" s="92"/>
      <c r="CJ55" s="92"/>
      <c r="CK55" s="92"/>
      <c r="CL55" s="92"/>
      <c r="CM55" s="92"/>
      <c r="CN55" s="92"/>
      <c r="CO55" s="92"/>
      <c r="CP55" s="92"/>
      <c r="CQ55" s="92"/>
      <c r="CR55" s="92"/>
      <c r="CS55" s="92"/>
      <c r="CT55" s="92"/>
      <c r="CU55" s="92"/>
      <c r="CV55" s="92"/>
      <c r="CW55" s="92"/>
      <c r="CX55" s="92"/>
      <c r="CY55" s="92"/>
      <c r="CZ55" s="92"/>
      <c r="DA55" s="92"/>
      <c r="DB55" s="92"/>
      <c r="DC55" s="92"/>
      <c r="DD55" s="92"/>
      <c r="DE55" s="92"/>
      <c r="DF55" s="92"/>
      <c r="DG55" s="92"/>
      <c r="DH55" s="92"/>
      <c r="DI55" s="92"/>
      <c r="DJ55" s="92"/>
      <c r="DK55" s="92"/>
      <c r="DL55" s="92"/>
      <c r="DM55" s="92"/>
      <c r="DN55" s="92"/>
      <c r="DO55" s="92"/>
      <c r="DP55" s="92"/>
      <c r="DQ55" s="92"/>
      <c r="DR55" s="92"/>
      <c r="DS55" s="92"/>
      <c r="DT55" s="92"/>
      <c r="DU55" s="92"/>
      <c r="DV55" s="92"/>
      <c r="DW55" s="92"/>
      <c r="DX55" s="92"/>
      <c r="DY55" s="92"/>
      <c r="DZ55" s="92"/>
      <c r="EA55" s="92"/>
      <c r="EB55" s="92"/>
      <c r="EC55" s="92"/>
      <c r="ED55" s="92"/>
      <c r="EE55" s="92"/>
      <c r="EF55" s="92"/>
      <c r="EG55" s="92"/>
      <c r="EH55" s="92"/>
      <c r="EI55" s="92"/>
      <c r="EJ55" s="92"/>
      <c r="EK55" s="92"/>
      <c r="EL55" s="92"/>
      <c r="EM55" s="92"/>
      <c r="EN55" s="92"/>
      <c r="EO55" s="92"/>
      <c r="EP55" s="92"/>
      <c r="EQ55" s="92"/>
      <c r="ER55" s="92"/>
      <c r="ES55" s="92"/>
      <c r="ET55" s="92"/>
      <c r="EU55" s="92"/>
      <c r="EV55" s="92"/>
      <c r="EW55" s="92"/>
      <c r="EX55" s="92"/>
      <c r="EY55" s="92"/>
      <c r="EZ55" s="92"/>
      <c r="FA55" s="92"/>
      <c r="FB55" s="92"/>
      <c r="FC55" s="92"/>
      <c r="FD55" s="92"/>
      <c r="FE55" s="92"/>
      <c r="FF55" s="92"/>
      <c r="FG55" s="92"/>
      <c r="FH55" s="92"/>
      <c r="FI55" s="92"/>
      <c r="FJ55" s="92"/>
      <c r="FK55" s="92"/>
      <c r="FL55" s="92"/>
      <c r="FM55" s="92"/>
      <c r="FN55" s="92"/>
      <c r="FO55" s="92"/>
      <c r="FP55" s="92"/>
      <c r="FQ55" s="92"/>
      <c r="FR55" s="92"/>
      <c r="FS55" s="92"/>
      <c r="FT55" s="92"/>
      <c r="FU55" s="92"/>
      <c r="FV55" s="92"/>
      <c r="FW55" s="92"/>
      <c r="FX55" s="92"/>
      <c r="FY55" s="92"/>
      <c r="FZ55" s="92"/>
      <c r="GA55" s="92"/>
      <c r="GB55" s="92"/>
      <c r="GC55" s="92"/>
      <c r="GD55" s="92"/>
      <c r="GE55" s="92"/>
      <c r="GF55" s="92"/>
      <c r="GG55" s="92"/>
      <c r="GH55" s="92"/>
      <c r="GI55" s="92"/>
      <c r="GJ55" s="92"/>
      <c r="GK55" s="92"/>
      <c r="GL55" s="92"/>
      <c r="GM55" s="92"/>
      <c r="GN55" s="92"/>
      <c r="GO55" s="92"/>
      <c r="GP55" s="92"/>
      <c r="GQ55" s="92"/>
      <c r="GR55" s="92"/>
      <c r="GS55" s="92"/>
      <c r="GT55" s="92"/>
      <c r="GU55" s="92"/>
      <c r="GV55" s="92"/>
      <c r="GW55" s="92"/>
      <c r="GX55" s="92"/>
      <c r="GY55" s="92"/>
      <c r="GZ55" s="92"/>
      <c r="HA55" s="92"/>
      <c r="HB55" s="92"/>
      <c r="HC55" s="92"/>
      <c r="HD55" s="92"/>
      <c r="HE55" s="92"/>
      <c r="HF55" s="92"/>
      <c r="HG55" s="92"/>
      <c r="HH55" s="92"/>
      <c r="HI55" s="92"/>
      <c r="HJ55" s="92"/>
      <c r="HK55" s="92"/>
      <c r="HL55" s="92"/>
      <c r="HM55" s="92"/>
      <c r="HN55" s="92"/>
      <c r="HO55" s="92"/>
      <c r="HP55" s="92"/>
      <c r="HQ55" s="92"/>
      <c r="HR55" s="92"/>
      <c r="HS55" s="92"/>
      <c r="HT55" s="92"/>
      <c r="HU55" s="92"/>
      <c r="HV55" s="92"/>
      <c r="HW55" s="92"/>
      <c r="HX55" s="92"/>
      <c r="HY55" s="92"/>
      <c r="HZ55" s="92"/>
      <c r="IA55" s="92"/>
      <c r="IB55" s="92"/>
      <c r="IC55" s="92"/>
      <c r="ID55" s="92"/>
      <c r="IE55" s="92"/>
      <c r="IF55" s="92"/>
      <c r="IG55" s="92"/>
      <c r="IH55" s="92"/>
      <c r="II55" s="92"/>
      <c r="IJ55" s="92"/>
      <c r="IK55" s="92"/>
      <c r="IL55" s="92"/>
      <c r="IM55" s="92"/>
      <c r="IN55" s="92"/>
      <c r="IO55" s="92"/>
      <c r="IP55" s="92"/>
      <c r="IQ55" s="92"/>
      <c r="IR55" s="92"/>
      <c r="IS55" s="92"/>
      <c r="IT55" s="92"/>
      <c r="IU55" s="92"/>
      <c r="IV55" s="92"/>
      <c r="IW55" s="92"/>
    </row>
    <row r="56" customFormat="false" ht="15" hidden="false" customHeight="true" outlineLevel="0" collapsed="false">
      <c r="B56" s="132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71"/>
      <c r="Q56" s="125" t="s">
        <v>131</v>
      </c>
      <c r="R56" s="71"/>
      <c r="S56" s="131"/>
      <c r="T56" s="93" t="n">
        <f aca="false">SUM(S55)</f>
        <v>0</v>
      </c>
    </row>
    <row r="57" customFormat="false" ht="15" hidden="false" customHeight="false" outlineLevel="0" collapsed="false">
      <c r="A57" s="137" t="s">
        <v>132</v>
      </c>
      <c r="B57" s="138" t="s">
        <v>82</v>
      </c>
      <c r="C57" s="139" t="n">
        <v>5</v>
      </c>
      <c r="D57" s="139" t="n">
        <v>52</v>
      </c>
      <c r="E57" s="135" t="n">
        <v>4</v>
      </c>
      <c r="F57" s="135" t="n">
        <f aca="false">+C57*E57</f>
        <v>20</v>
      </c>
      <c r="G57" s="135" t="n">
        <f aca="false">F57*D57</f>
        <v>1040</v>
      </c>
      <c r="H57" s="148" t="n">
        <f aca="false">+E57*-12</f>
        <v>-48</v>
      </c>
      <c r="I57" s="135"/>
      <c r="J57" s="135"/>
      <c r="K57" s="232"/>
      <c r="L57" s="232"/>
      <c r="M57" s="232"/>
      <c r="N57" s="135"/>
      <c r="O57" s="233" t="n">
        <f aca="false">SUM(G57:N57)</f>
        <v>992</v>
      </c>
      <c r="P57" s="114" t="n">
        <f aca="false">+(G57+H57)*$B$3+(K57+L57)*$B$4+(M57+N57)*$F$4+(I57+J57)*$B$5</f>
        <v>0</v>
      </c>
      <c r="Q57" s="122" t="n">
        <v>90</v>
      </c>
      <c r="R57" s="114" t="n">
        <f aca="false">+Q57*$F$3</f>
        <v>0</v>
      </c>
      <c r="S57" s="116" t="n">
        <f aca="false">+R57+P57</f>
        <v>0</v>
      </c>
      <c r="T57" s="93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2"/>
      <c r="CO57" s="92"/>
      <c r="CP57" s="92"/>
      <c r="CQ57" s="92"/>
      <c r="CR57" s="92"/>
      <c r="CS57" s="92"/>
      <c r="CT57" s="92"/>
      <c r="CU57" s="92"/>
      <c r="CV57" s="92"/>
      <c r="CW57" s="92"/>
      <c r="CX57" s="92"/>
      <c r="CY57" s="92"/>
      <c r="CZ57" s="92"/>
      <c r="DA57" s="92"/>
      <c r="DB57" s="92"/>
      <c r="DC57" s="92"/>
      <c r="DD57" s="92"/>
      <c r="DE57" s="92"/>
      <c r="DF57" s="92"/>
      <c r="DG57" s="92"/>
      <c r="DH57" s="92"/>
      <c r="DI57" s="92"/>
      <c r="DJ57" s="92"/>
      <c r="DK57" s="92"/>
      <c r="DL57" s="92"/>
      <c r="DM57" s="92"/>
      <c r="DN57" s="92"/>
      <c r="DO57" s="92"/>
      <c r="DP57" s="92"/>
      <c r="DQ57" s="92"/>
      <c r="DR57" s="92"/>
      <c r="DS57" s="92"/>
      <c r="DT57" s="92"/>
      <c r="DU57" s="92"/>
      <c r="DV57" s="92"/>
      <c r="DW57" s="92"/>
      <c r="DX57" s="92"/>
      <c r="DY57" s="92"/>
      <c r="DZ57" s="92"/>
      <c r="EA57" s="92"/>
      <c r="EB57" s="92"/>
      <c r="EC57" s="92"/>
      <c r="ED57" s="92"/>
      <c r="EE57" s="92"/>
      <c r="EF57" s="92"/>
      <c r="EG57" s="92"/>
      <c r="EH57" s="92"/>
      <c r="EI57" s="92"/>
      <c r="EJ57" s="92"/>
      <c r="EK57" s="92"/>
      <c r="EL57" s="92"/>
      <c r="EM57" s="92"/>
      <c r="EN57" s="92"/>
      <c r="EO57" s="92"/>
      <c r="EP57" s="92"/>
      <c r="EQ57" s="92"/>
      <c r="ER57" s="92"/>
      <c r="ES57" s="92"/>
      <c r="ET57" s="92"/>
      <c r="EU57" s="92"/>
      <c r="EV57" s="92"/>
      <c r="EW57" s="92"/>
      <c r="EX57" s="92"/>
      <c r="EY57" s="92"/>
      <c r="EZ57" s="92"/>
      <c r="FA57" s="92"/>
      <c r="FB57" s="92"/>
      <c r="FC57" s="92"/>
      <c r="FD57" s="92"/>
      <c r="FE57" s="92"/>
      <c r="FF57" s="92"/>
      <c r="FG57" s="92"/>
      <c r="FH57" s="92"/>
      <c r="FI57" s="92"/>
      <c r="FJ57" s="92"/>
      <c r="FK57" s="92"/>
      <c r="FL57" s="92"/>
      <c r="FM57" s="92"/>
      <c r="FN57" s="92"/>
      <c r="FO57" s="92"/>
      <c r="FP57" s="92"/>
      <c r="FQ57" s="92"/>
      <c r="FR57" s="92"/>
      <c r="FS57" s="92"/>
      <c r="FT57" s="92"/>
      <c r="FU57" s="92"/>
      <c r="FV57" s="92"/>
      <c r="FW57" s="92"/>
      <c r="FX57" s="92"/>
      <c r="FY57" s="92"/>
      <c r="FZ57" s="92"/>
      <c r="GA57" s="92"/>
      <c r="GB57" s="92"/>
      <c r="GC57" s="92"/>
      <c r="GD57" s="92"/>
      <c r="GE57" s="92"/>
      <c r="GF57" s="92"/>
      <c r="GG57" s="92"/>
      <c r="GH57" s="92"/>
      <c r="GI57" s="92"/>
      <c r="GJ57" s="92"/>
      <c r="GK57" s="92"/>
      <c r="GL57" s="92"/>
      <c r="GM57" s="92"/>
      <c r="GN57" s="92"/>
      <c r="GO57" s="92"/>
      <c r="GP57" s="92"/>
      <c r="GQ57" s="92"/>
      <c r="GR57" s="92"/>
      <c r="GS57" s="92"/>
      <c r="GT57" s="92"/>
      <c r="GU57" s="92"/>
      <c r="GV57" s="92"/>
      <c r="GW57" s="92"/>
      <c r="GX57" s="92"/>
      <c r="GY57" s="92"/>
      <c r="GZ57" s="92"/>
      <c r="HA57" s="92"/>
      <c r="HB57" s="92"/>
      <c r="HC57" s="92"/>
      <c r="HD57" s="92"/>
      <c r="HE57" s="92"/>
      <c r="HF57" s="92"/>
      <c r="HG57" s="92"/>
      <c r="HH57" s="92"/>
      <c r="HI57" s="92"/>
      <c r="HJ57" s="92"/>
      <c r="HK57" s="92"/>
      <c r="HL57" s="92"/>
      <c r="HM57" s="92"/>
      <c r="HN57" s="92"/>
      <c r="HO57" s="92"/>
      <c r="HP57" s="92"/>
      <c r="HQ57" s="92"/>
      <c r="HR57" s="92"/>
      <c r="HS57" s="92"/>
      <c r="HT57" s="92"/>
      <c r="HU57" s="92"/>
      <c r="HV57" s="92"/>
      <c r="HW57" s="92"/>
      <c r="HX57" s="92"/>
      <c r="HY57" s="92"/>
      <c r="HZ57" s="92"/>
      <c r="IA57" s="92"/>
      <c r="IB57" s="92"/>
      <c r="IC57" s="92"/>
      <c r="ID57" s="92"/>
      <c r="IE57" s="92"/>
      <c r="IF57" s="92"/>
      <c r="IG57" s="92"/>
      <c r="IH57" s="92"/>
      <c r="II57" s="92"/>
      <c r="IJ57" s="92"/>
      <c r="IK57" s="92"/>
      <c r="IL57" s="92"/>
      <c r="IM57" s="92"/>
      <c r="IN57" s="92"/>
      <c r="IO57" s="92"/>
      <c r="IP57" s="92"/>
      <c r="IQ57" s="92"/>
      <c r="IR57" s="92"/>
      <c r="IS57" s="92"/>
      <c r="IT57" s="92"/>
      <c r="IU57" s="92"/>
      <c r="IV57" s="92"/>
      <c r="IW57" s="92"/>
    </row>
    <row r="58" customFormat="false" ht="15" hidden="false" customHeight="false" outlineLevel="0" collapsed="false">
      <c r="A58" s="137" t="s">
        <v>133</v>
      </c>
      <c r="B58" s="138" t="s">
        <v>82</v>
      </c>
      <c r="C58" s="139" t="n">
        <v>5</v>
      </c>
      <c r="D58" s="139" t="n">
        <v>50</v>
      </c>
      <c r="E58" s="135" t="n">
        <v>8</v>
      </c>
      <c r="F58" s="135" t="n">
        <f aca="false">+C58*E58</f>
        <v>40</v>
      </c>
      <c r="G58" s="135" t="n">
        <f aca="false">F58*D58</f>
        <v>2000</v>
      </c>
      <c r="H58" s="148" t="n">
        <f aca="false">+E58*-12</f>
        <v>-96</v>
      </c>
      <c r="I58" s="135"/>
      <c r="J58" s="135"/>
      <c r="K58" s="234"/>
      <c r="L58" s="234"/>
      <c r="M58" s="234"/>
      <c r="N58" s="135"/>
      <c r="O58" s="233" t="n">
        <f aca="false">SUM(G58:N58)</f>
        <v>1904</v>
      </c>
      <c r="P58" s="114" t="n">
        <f aca="false">+(G58+H58)*$B$3+(K58+L58)*$B$4+(M58+N58)*$F$4+(I58+J58)*$B$5</f>
        <v>0</v>
      </c>
      <c r="Q58" s="115" t="n">
        <v>78</v>
      </c>
      <c r="R58" s="114" t="n">
        <f aca="false">+Q58*$F$3</f>
        <v>0</v>
      </c>
      <c r="S58" s="116" t="n">
        <f aca="false">+R58+P58</f>
        <v>0</v>
      </c>
      <c r="T58" s="92"/>
    </row>
    <row r="59" customFormat="false" ht="15" hidden="false" customHeight="true" outlineLevel="0" collapsed="false">
      <c r="A59" s="222"/>
      <c r="B59" s="229"/>
      <c r="C59" s="229"/>
      <c r="D59" s="229"/>
      <c r="E59" s="230"/>
      <c r="F59" s="230"/>
      <c r="G59" s="235"/>
      <c r="H59" s="235"/>
      <c r="I59" s="235"/>
      <c r="J59" s="235"/>
      <c r="K59" s="235"/>
      <c r="L59" s="235"/>
      <c r="M59" s="235"/>
      <c r="N59" s="230"/>
      <c r="O59" s="230"/>
      <c r="P59" s="71"/>
      <c r="Q59" s="125" t="s">
        <v>134</v>
      </c>
      <c r="R59" s="71"/>
      <c r="S59" s="131"/>
      <c r="T59" s="93" t="n">
        <f aca="false">SUM(S57:S58)</f>
        <v>0</v>
      </c>
    </row>
    <row r="60" customFormat="false" ht="15" hidden="false" customHeight="false" outlineLevel="0" collapsed="false">
      <c r="A60" s="137" t="s">
        <v>135</v>
      </c>
      <c r="B60" s="138" t="s">
        <v>82</v>
      </c>
      <c r="C60" s="139" t="n">
        <v>5</v>
      </c>
      <c r="D60" s="139" t="n">
        <v>47.67</v>
      </c>
      <c r="E60" s="135" t="n">
        <v>12</v>
      </c>
      <c r="F60" s="135" t="n">
        <f aca="false">+C60*E60</f>
        <v>60</v>
      </c>
      <c r="G60" s="135" t="n">
        <f aca="false">F60*D60</f>
        <v>2860.2</v>
      </c>
      <c r="H60" s="148" t="n">
        <f aca="false">+E60*-12</f>
        <v>-144</v>
      </c>
      <c r="I60" s="135"/>
      <c r="J60" s="135"/>
      <c r="K60" s="232"/>
      <c r="L60" s="232"/>
      <c r="M60" s="232"/>
      <c r="N60" s="135"/>
      <c r="O60" s="233" t="n">
        <f aca="false">SUM(G60:N60)</f>
        <v>2716.2</v>
      </c>
      <c r="P60" s="114" t="n">
        <f aca="false">+(G60+H60)*$B$3+(K60+L60)*$B$4+(M60+N60)*$F$4+(I60+J60)*$B$5</f>
        <v>0</v>
      </c>
      <c r="Q60" s="115" t="n">
        <v>212</v>
      </c>
      <c r="R60" s="114" t="n">
        <f aca="false">+Q60*$F$3</f>
        <v>0</v>
      </c>
      <c r="S60" s="116" t="n">
        <f aca="false">+R60+P60</f>
        <v>0</v>
      </c>
      <c r="T60" s="92"/>
    </row>
    <row r="61" customFormat="false" ht="15" hidden="false" customHeight="false" outlineLevel="0" collapsed="false">
      <c r="A61" s="137" t="s">
        <v>136</v>
      </c>
      <c r="B61" s="138" t="s">
        <v>82</v>
      </c>
      <c r="C61" s="139" t="n">
        <v>5</v>
      </c>
      <c r="D61" s="139" t="n">
        <v>47.67</v>
      </c>
      <c r="E61" s="135" t="n">
        <v>12</v>
      </c>
      <c r="F61" s="135" t="n">
        <f aca="false">+C61*E61</f>
        <v>60</v>
      </c>
      <c r="G61" s="135" t="n">
        <f aca="false">F61*D61</f>
        <v>2860.2</v>
      </c>
      <c r="H61" s="148" t="n">
        <f aca="false">+E61*-12</f>
        <v>-144</v>
      </c>
      <c r="I61" s="135"/>
      <c r="J61" s="135"/>
      <c r="K61" s="232"/>
      <c r="L61" s="232"/>
      <c r="M61" s="232"/>
      <c r="N61" s="135"/>
      <c r="O61" s="233" t="n">
        <f aca="false">SUM(G61:N61)</f>
        <v>2716.2</v>
      </c>
      <c r="P61" s="114" t="n">
        <f aca="false">+(G61+H61)*$B$3+(K61+L61)*$B$4+(M61+N61)*$F$4+(I61+J61)*$B$5</f>
        <v>0</v>
      </c>
      <c r="Q61" s="122" t="n">
        <v>212</v>
      </c>
      <c r="R61" s="114" t="n">
        <f aca="false">+Q61*$F$3</f>
        <v>0</v>
      </c>
      <c r="S61" s="116" t="n">
        <f aca="false">+R61+P61</f>
        <v>0</v>
      </c>
      <c r="T61" s="93"/>
    </row>
    <row r="62" customFormat="false" ht="15" hidden="false" customHeight="false" outlineLevel="0" collapsed="false">
      <c r="A62" s="137" t="s">
        <v>137</v>
      </c>
      <c r="B62" s="138" t="s">
        <v>82</v>
      </c>
      <c r="C62" s="139" t="n">
        <v>5</v>
      </c>
      <c r="D62" s="139" t="n">
        <v>47.67</v>
      </c>
      <c r="E62" s="135" t="n">
        <v>12</v>
      </c>
      <c r="F62" s="135" t="n">
        <f aca="false">+C62*E62</f>
        <v>60</v>
      </c>
      <c r="G62" s="135" t="n">
        <f aca="false">F62*D62</f>
        <v>2860.2</v>
      </c>
      <c r="H62" s="148" t="n">
        <f aca="false">+E62*-12</f>
        <v>-144</v>
      </c>
      <c r="I62" s="135"/>
      <c r="J62" s="135"/>
      <c r="K62" s="232"/>
      <c r="L62" s="232"/>
      <c r="M62" s="232"/>
      <c r="N62" s="135"/>
      <c r="O62" s="233" t="n">
        <f aca="false">SUM(G62:N62)</f>
        <v>2716.2</v>
      </c>
      <c r="P62" s="114" t="n">
        <f aca="false">+(G62+H62)*$B$3+(K62+L62)*$B$4+(M62+N62)*$F$4+(I62+J62)*$B$5</f>
        <v>0</v>
      </c>
      <c r="Q62" s="115" t="n">
        <v>212</v>
      </c>
      <c r="R62" s="114" t="n">
        <f aca="false">+Q62*$F$3</f>
        <v>0</v>
      </c>
      <c r="S62" s="116" t="n">
        <f aca="false">+R62+P62</f>
        <v>0</v>
      </c>
      <c r="T62" s="92"/>
    </row>
    <row r="63" customFormat="false" ht="15" hidden="false" customHeight="false" outlineLevel="0" collapsed="false">
      <c r="A63" s="137" t="s">
        <v>138</v>
      </c>
      <c r="B63" s="138" t="s">
        <v>82</v>
      </c>
      <c r="C63" s="139" t="n">
        <v>5</v>
      </c>
      <c r="D63" s="139" t="n">
        <v>47.67</v>
      </c>
      <c r="E63" s="135" t="n">
        <v>12</v>
      </c>
      <c r="F63" s="135" t="n">
        <f aca="false">+C63*E63</f>
        <v>60</v>
      </c>
      <c r="G63" s="135" t="n">
        <f aca="false">F63*D63</f>
        <v>2860.2</v>
      </c>
      <c r="H63" s="148" t="n">
        <f aca="false">+E63*-12</f>
        <v>-144</v>
      </c>
      <c r="I63" s="135"/>
      <c r="J63" s="135"/>
      <c r="K63" s="232"/>
      <c r="L63" s="232"/>
      <c r="M63" s="232"/>
      <c r="N63" s="135"/>
      <c r="O63" s="233" t="n">
        <f aca="false">SUM(G63:N63)</f>
        <v>2716.2</v>
      </c>
      <c r="P63" s="114" t="n">
        <f aca="false">+(G63+H63)*$B$3+(K63+L63)*$B$4+(M63+N63)*$F$4+(I63+J63)*$B$5</f>
        <v>0</v>
      </c>
      <c r="Q63" s="115" t="n">
        <v>212</v>
      </c>
      <c r="R63" s="114" t="n">
        <f aca="false">+Q63*$F$3</f>
        <v>0</v>
      </c>
      <c r="S63" s="116" t="n">
        <f aca="false">+R63+P63</f>
        <v>0</v>
      </c>
      <c r="T63" s="92"/>
    </row>
    <row r="64" customFormat="false" ht="15" hidden="false" customHeight="false" outlineLevel="0" collapsed="false">
      <c r="A64" s="137" t="s">
        <v>139</v>
      </c>
      <c r="B64" s="138" t="s">
        <v>82</v>
      </c>
      <c r="C64" s="139" t="n">
        <v>5</v>
      </c>
      <c r="D64" s="139" t="n">
        <v>47.67</v>
      </c>
      <c r="E64" s="135" t="n">
        <v>11</v>
      </c>
      <c r="F64" s="135" t="n">
        <f aca="false">+C64*E64</f>
        <v>55</v>
      </c>
      <c r="G64" s="135" t="n">
        <f aca="false">F64*D64</f>
        <v>2621.85</v>
      </c>
      <c r="H64" s="148" t="n">
        <f aca="false">+E64*-12</f>
        <v>-132</v>
      </c>
      <c r="I64" s="135"/>
      <c r="J64" s="135"/>
      <c r="K64" s="232"/>
      <c r="L64" s="232"/>
      <c r="M64" s="232"/>
      <c r="N64" s="135"/>
      <c r="O64" s="233" t="n">
        <f aca="false">SUM(G64:N64)</f>
        <v>2489.85</v>
      </c>
      <c r="P64" s="114" t="n">
        <f aca="false">+(G64+H64)*$B$3+(K64+L64)*$B$4+(M64+N64)*$F$4+(I64+J64)*$B$5</f>
        <v>0</v>
      </c>
      <c r="Q64" s="115" t="n">
        <v>212</v>
      </c>
      <c r="R64" s="114" t="n">
        <f aca="false">+Q64*$F$3</f>
        <v>0</v>
      </c>
      <c r="S64" s="116" t="n">
        <f aca="false">+R64+P64</f>
        <v>0</v>
      </c>
      <c r="T64" s="92"/>
    </row>
    <row r="65" customFormat="false" ht="15" hidden="false" customHeight="false" outlineLevel="0" collapsed="false">
      <c r="A65" s="137" t="s">
        <v>140</v>
      </c>
      <c r="B65" s="138" t="s">
        <v>82</v>
      </c>
      <c r="C65" s="139" t="n">
        <v>5</v>
      </c>
      <c r="D65" s="139" t="n">
        <v>47.67</v>
      </c>
      <c r="E65" s="135" t="n">
        <v>10</v>
      </c>
      <c r="F65" s="135" t="n">
        <f aca="false">+C65*E65</f>
        <v>50</v>
      </c>
      <c r="G65" s="135" t="n">
        <f aca="false">F65*D65</f>
        <v>2383.5</v>
      </c>
      <c r="H65" s="148" t="n">
        <f aca="false">+E65*-12</f>
        <v>-120</v>
      </c>
      <c r="I65" s="135"/>
      <c r="J65" s="135"/>
      <c r="K65" s="232"/>
      <c r="L65" s="232"/>
      <c r="M65" s="232"/>
      <c r="N65" s="135"/>
      <c r="O65" s="233" t="n">
        <f aca="false">SUM(G65:N65)</f>
        <v>2263.5</v>
      </c>
      <c r="P65" s="114" t="n">
        <f aca="false">+(G65+H65)*$B$3+(K65+L65)*$B$4+(M65+N65)*$F$4+(I65+J65)*$B$5</f>
        <v>0</v>
      </c>
      <c r="Q65" s="115" t="n">
        <v>212</v>
      </c>
      <c r="R65" s="114" t="n">
        <f aca="false">+Q65*$F$3</f>
        <v>0</v>
      </c>
      <c r="S65" s="116" t="n">
        <f aca="false">+R65+P65</f>
        <v>0</v>
      </c>
      <c r="T65" s="92"/>
    </row>
    <row r="66" customFormat="false" ht="15" hidden="false" customHeight="false" outlineLevel="0" collapsed="false">
      <c r="A66" s="137" t="s">
        <v>141</v>
      </c>
      <c r="B66" s="138" t="s">
        <v>82</v>
      </c>
      <c r="C66" s="139" t="n">
        <v>5</v>
      </c>
      <c r="D66" s="139" t="n">
        <v>47.67</v>
      </c>
      <c r="E66" s="135" t="n">
        <v>5</v>
      </c>
      <c r="F66" s="135" t="n">
        <f aca="false">+C66*E66</f>
        <v>25</v>
      </c>
      <c r="G66" s="135" t="n">
        <f aca="false">F66*D66</f>
        <v>1191.75</v>
      </c>
      <c r="H66" s="148" t="n">
        <f aca="false">+E66*-12</f>
        <v>-60</v>
      </c>
      <c r="I66" s="135"/>
      <c r="J66" s="135"/>
      <c r="K66" s="232"/>
      <c r="L66" s="232"/>
      <c r="M66" s="232"/>
      <c r="N66" s="135"/>
      <c r="O66" s="233" t="n">
        <f aca="false">SUM(G66:N66)</f>
        <v>1131.75</v>
      </c>
      <c r="P66" s="114" t="n">
        <f aca="false">+(G66+H66)*$B$3+(K66+L66)*$B$4+(M66+N66)*$F$4+(I66+J66)*$B$5</f>
        <v>0</v>
      </c>
      <c r="Q66" s="115" t="n">
        <v>212</v>
      </c>
      <c r="R66" s="114" t="n">
        <f aca="false">+Q66*$F$3</f>
        <v>0</v>
      </c>
      <c r="S66" s="116" t="n">
        <f aca="false">+R66+P66</f>
        <v>0</v>
      </c>
      <c r="T66" s="92"/>
    </row>
    <row r="67" customFormat="false" ht="15" hidden="false" customHeight="false" outlineLevel="0" collapsed="false">
      <c r="A67" s="137" t="s">
        <v>142</v>
      </c>
      <c r="B67" s="138" t="s">
        <v>82</v>
      </c>
      <c r="C67" s="139" t="n">
        <v>5</v>
      </c>
      <c r="D67" s="139" t="n">
        <v>47.67</v>
      </c>
      <c r="E67" s="135" t="n">
        <v>12</v>
      </c>
      <c r="F67" s="135" t="n">
        <f aca="false">+C67*E67</f>
        <v>60</v>
      </c>
      <c r="G67" s="135" t="n">
        <f aca="false">F67*D67</f>
        <v>2860.2</v>
      </c>
      <c r="H67" s="148" t="n">
        <f aca="false">+E67*-12</f>
        <v>-144</v>
      </c>
      <c r="I67" s="135"/>
      <c r="J67" s="135"/>
      <c r="K67" s="232"/>
      <c r="L67" s="232"/>
      <c r="M67" s="232"/>
      <c r="N67" s="135"/>
      <c r="O67" s="233" t="n">
        <f aca="false">SUM(G67:N67)</f>
        <v>2716.2</v>
      </c>
      <c r="P67" s="114" t="n">
        <f aca="false">+(G67+H67)*$B$3+(K67+L67)*$B$4+(M67+N67)*$F$4+(I67+J67)*$B$5</f>
        <v>0</v>
      </c>
      <c r="Q67" s="122" t="n">
        <v>212</v>
      </c>
      <c r="R67" s="114" t="n">
        <f aca="false">+Q67*$F$3</f>
        <v>0</v>
      </c>
      <c r="S67" s="116" t="n">
        <f aca="false">+R67+P67</f>
        <v>0</v>
      </c>
      <c r="T67" s="93"/>
    </row>
    <row r="68" customFormat="false" ht="15" hidden="false" customHeight="false" outlineLevel="0" collapsed="false">
      <c r="A68" s="137" t="s">
        <v>143</v>
      </c>
      <c r="B68" s="138" t="s">
        <v>82</v>
      </c>
      <c r="C68" s="139" t="n">
        <v>5</v>
      </c>
      <c r="D68" s="139" t="n">
        <v>47.67</v>
      </c>
      <c r="E68" s="135" t="n">
        <v>12</v>
      </c>
      <c r="F68" s="135" t="n">
        <f aca="false">+C68*E68</f>
        <v>60</v>
      </c>
      <c r="G68" s="135" t="n">
        <f aca="false">F68*D68</f>
        <v>2860.2</v>
      </c>
      <c r="H68" s="148" t="n">
        <f aca="false">+E68*-12</f>
        <v>-144</v>
      </c>
      <c r="I68" s="135"/>
      <c r="J68" s="135"/>
      <c r="K68" s="232"/>
      <c r="L68" s="232"/>
      <c r="M68" s="232"/>
      <c r="N68" s="135"/>
      <c r="O68" s="233" t="n">
        <f aca="false">SUM(G68:N68)</f>
        <v>2716.2</v>
      </c>
      <c r="P68" s="114" t="n">
        <f aca="false">+(G68+H68)*$B$3+(K68+L68)*$B$4+(M68+N68)*$F$4+(I68+J68)*$B$5</f>
        <v>0</v>
      </c>
      <c r="Q68" s="115" t="n">
        <v>100</v>
      </c>
      <c r="R68" s="114" t="n">
        <f aca="false">+Q68*$F$3</f>
        <v>0</v>
      </c>
      <c r="S68" s="116" t="n">
        <f aca="false">+R68+P68</f>
        <v>0</v>
      </c>
      <c r="T68" s="92"/>
    </row>
    <row r="69" customFormat="false" ht="15" hidden="false" customHeight="true" outlineLevel="0" collapsed="false">
      <c r="A69" s="222"/>
      <c r="B69" s="229"/>
      <c r="C69" s="229"/>
      <c r="D69" s="229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71"/>
      <c r="Q69" s="125" t="s">
        <v>144</v>
      </c>
      <c r="R69" s="71"/>
      <c r="S69" s="131"/>
      <c r="T69" s="93" t="n">
        <f aca="false">SUM(S60:S68)</f>
        <v>0</v>
      </c>
    </row>
    <row r="70" customFormat="false" ht="15" hidden="false" customHeight="false" outlineLevel="0" collapsed="false">
      <c r="A70" s="118" t="s">
        <v>145</v>
      </c>
      <c r="B70" s="119" t="s">
        <v>82</v>
      </c>
      <c r="C70" s="120" t="n">
        <v>5</v>
      </c>
      <c r="D70" s="120" t="n">
        <v>47.67</v>
      </c>
      <c r="E70" s="121" t="n">
        <v>19</v>
      </c>
      <c r="F70" s="121" t="n">
        <f aca="false">+C70*E70</f>
        <v>95</v>
      </c>
      <c r="G70" s="121" t="n">
        <f aca="false">F70*D70</f>
        <v>4528.65</v>
      </c>
      <c r="H70" s="127" t="n">
        <f aca="false">+E70*-12</f>
        <v>-228</v>
      </c>
      <c r="I70" s="121"/>
      <c r="J70" s="121"/>
      <c r="K70" s="124"/>
      <c r="L70" s="124"/>
      <c r="M70" s="124"/>
      <c r="N70" s="121"/>
      <c r="O70" s="223" t="n">
        <f aca="false">SUM(G70:N70)</f>
        <v>4300.65</v>
      </c>
      <c r="P70" s="114" t="n">
        <f aca="false">+(G70+H70)*$B$3+(K70+L70)*$B$4+(M70+N70)*$F$4+(I70+J70)*$B$5</f>
        <v>0</v>
      </c>
      <c r="Q70" s="122" t="n">
        <v>130</v>
      </c>
      <c r="R70" s="114" t="n">
        <f aca="false">+Q70*$F$3</f>
        <v>0</v>
      </c>
      <c r="S70" s="116" t="n">
        <f aca="false">+R70+P70</f>
        <v>0</v>
      </c>
      <c r="T70" s="93"/>
    </row>
    <row r="71" customFormat="false" ht="15" hidden="false" customHeight="false" outlineLevel="0" collapsed="false">
      <c r="A71" s="118" t="s">
        <v>145</v>
      </c>
      <c r="B71" s="119" t="s">
        <v>82</v>
      </c>
      <c r="C71" s="120" t="n">
        <v>5</v>
      </c>
      <c r="D71" s="120" t="n">
        <v>47.67</v>
      </c>
      <c r="E71" s="121" t="n">
        <v>9</v>
      </c>
      <c r="F71" s="121" t="n">
        <f aca="false">+C71*E71</f>
        <v>45</v>
      </c>
      <c r="G71" s="121"/>
      <c r="H71" s="121"/>
      <c r="I71" s="121" t="n">
        <f aca="false">+D71*F71</f>
        <v>2145.15</v>
      </c>
      <c r="J71" s="127" t="n">
        <f aca="false">+E71*-12</f>
        <v>-108</v>
      </c>
      <c r="K71" s="124"/>
      <c r="L71" s="124"/>
      <c r="M71" s="124"/>
      <c r="N71" s="121"/>
      <c r="O71" s="223" t="n">
        <f aca="false">SUM(G71:N71)</f>
        <v>2037.15</v>
      </c>
      <c r="P71" s="114" t="n">
        <f aca="false">+(G71+H71)*$B$3+(K71+L71)*$B$4+(M71+N71)*$F$4+(I71+J71)*$B$5</f>
        <v>0</v>
      </c>
      <c r="Q71" s="115"/>
      <c r="R71" s="114"/>
      <c r="S71" s="116" t="n">
        <f aca="false">+R71+P71</f>
        <v>0</v>
      </c>
      <c r="T71" s="92"/>
    </row>
    <row r="72" customFormat="false" ht="15" hidden="false" customHeight="false" outlineLevel="0" collapsed="false">
      <c r="A72" s="118" t="s">
        <v>146</v>
      </c>
      <c r="B72" s="119" t="s">
        <v>82</v>
      </c>
      <c r="C72" s="120" t="n">
        <v>5</v>
      </c>
      <c r="D72" s="120" t="n">
        <v>47.67</v>
      </c>
      <c r="E72" s="121" t="n">
        <v>16</v>
      </c>
      <c r="F72" s="121" t="n">
        <f aca="false">+C72*E72</f>
        <v>80</v>
      </c>
      <c r="G72" s="121" t="n">
        <f aca="false">F72*D72</f>
        <v>3813.6</v>
      </c>
      <c r="H72" s="127" t="n">
        <f aca="false">+E72*-12</f>
        <v>-192</v>
      </c>
      <c r="I72" s="121"/>
      <c r="J72" s="121"/>
      <c r="K72" s="124"/>
      <c r="L72" s="124"/>
      <c r="M72" s="124"/>
      <c r="N72" s="121"/>
      <c r="O72" s="223" t="n">
        <f aca="false">SUM(G72:N72)</f>
        <v>3621.6</v>
      </c>
      <c r="P72" s="114" t="n">
        <f aca="false">+(G72+H72)*$B$3+(K72+L72)*$B$4+(M72+N72)*$F$4+(I72+J72)*$B$5</f>
        <v>0</v>
      </c>
      <c r="Q72" s="122" t="n">
        <v>130</v>
      </c>
      <c r="R72" s="114" t="n">
        <f aca="false">+Q72*$F$3</f>
        <v>0</v>
      </c>
      <c r="S72" s="116" t="n">
        <f aca="false">+R72+P72</f>
        <v>0</v>
      </c>
      <c r="T72" s="93"/>
    </row>
    <row r="73" customFormat="false" ht="15" hidden="false" customHeight="false" outlineLevel="0" collapsed="false">
      <c r="A73" s="118" t="s">
        <v>146</v>
      </c>
      <c r="B73" s="119" t="s">
        <v>82</v>
      </c>
      <c r="C73" s="120" t="n">
        <v>5</v>
      </c>
      <c r="D73" s="120" t="n">
        <v>47.67</v>
      </c>
      <c r="E73" s="121" t="n">
        <v>8</v>
      </c>
      <c r="F73" s="121" t="n">
        <f aca="false">+C73*E73</f>
        <v>40</v>
      </c>
      <c r="G73" s="121"/>
      <c r="H73" s="121"/>
      <c r="I73" s="121" t="n">
        <f aca="false">+D73*F73</f>
        <v>1906.8</v>
      </c>
      <c r="J73" s="127" t="n">
        <f aca="false">+E73*-12</f>
        <v>-96</v>
      </c>
      <c r="K73" s="124"/>
      <c r="L73" s="124"/>
      <c r="M73" s="124"/>
      <c r="N73" s="121"/>
      <c r="O73" s="223" t="n">
        <f aca="false">SUM(G73:N73)</f>
        <v>1810.8</v>
      </c>
      <c r="P73" s="114" t="n">
        <f aca="false">+(G73+H73)*$B$3+(K73+L73)*$B$4+(M73+N73)*$F$4+(I73+J73)*$B$5</f>
        <v>0</v>
      </c>
      <c r="Q73" s="115"/>
      <c r="R73" s="114"/>
      <c r="S73" s="116" t="n">
        <f aca="false">+R73+P73</f>
        <v>0</v>
      </c>
      <c r="T73" s="92"/>
    </row>
    <row r="74" customFormat="false" ht="15" hidden="false" customHeight="false" outlineLevel="0" collapsed="false">
      <c r="A74" s="118" t="s">
        <v>147</v>
      </c>
      <c r="B74" s="119" t="s">
        <v>82</v>
      </c>
      <c r="C74" s="120" t="n">
        <v>5</v>
      </c>
      <c r="D74" s="120" t="n">
        <v>47.67</v>
      </c>
      <c r="E74" s="121" t="n">
        <v>12</v>
      </c>
      <c r="F74" s="121" t="n">
        <f aca="false">+C74*E74</f>
        <v>60</v>
      </c>
      <c r="G74" s="121" t="n">
        <f aca="false">F74*D74</f>
        <v>2860.2</v>
      </c>
      <c r="H74" s="127" t="n">
        <f aca="false">+E74*-12</f>
        <v>-144</v>
      </c>
      <c r="I74" s="121"/>
      <c r="J74" s="121"/>
      <c r="K74" s="121"/>
      <c r="L74" s="124"/>
      <c r="M74" s="124"/>
      <c r="N74" s="121"/>
      <c r="O74" s="223" t="n">
        <f aca="false">SUM(G74:N74)</f>
        <v>2716.2</v>
      </c>
      <c r="P74" s="114" t="n">
        <f aca="false">+(G74+H74)*$B$3+(K74+L74)*$B$4+(M74+N74)*$F$4+(I74+J74)*$B$5</f>
        <v>0</v>
      </c>
      <c r="Q74" s="115" t="n">
        <v>130</v>
      </c>
      <c r="R74" s="114" t="n">
        <f aca="false">+Q74*$F$3</f>
        <v>0</v>
      </c>
      <c r="S74" s="116" t="n">
        <f aca="false">+R74+P74</f>
        <v>0</v>
      </c>
      <c r="T74" s="92"/>
    </row>
    <row r="75" customFormat="false" ht="15" hidden="false" customHeight="false" outlineLevel="0" collapsed="false">
      <c r="A75" s="118" t="s">
        <v>147</v>
      </c>
      <c r="B75" s="119" t="s">
        <v>82</v>
      </c>
      <c r="C75" s="120" t="n">
        <v>5</v>
      </c>
      <c r="D75" s="120" t="n">
        <v>47.67</v>
      </c>
      <c r="E75" s="121" t="n">
        <v>8</v>
      </c>
      <c r="F75" s="121" t="n">
        <f aca="false">+C75*E75</f>
        <v>40</v>
      </c>
      <c r="G75" s="121"/>
      <c r="H75" s="121"/>
      <c r="I75" s="121" t="n">
        <f aca="false">+D75*F75</f>
        <v>1906.8</v>
      </c>
      <c r="J75" s="127" t="n">
        <f aca="false">+E75*-12</f>
        <v>-96</v>
      </c>
      <c r="K75" s="124"/>
      <c r="L75" s="124"/>
      <c r="M75" s="124"/>
      <c r="N75" s="121"/>
      <c r="O75" s="223" t="n">
        <f aca="false">SUM(G75:N75)</f>
        <v>1810.8</v>
      </c>
      <c r="P75" s="114" t="n">
        <f aca="false">+(G75+H75)*$B$3+(K75+L75)*$B$4+(M75+N75)*$F$4+(I75+J75)*$B$5</f>
        <v>0</v>
      </c>
      <c r="Q75" s="115"/>
      <c r="R75" s="114"/>
      <c r="S75" s="116" t="n">
        <f aca="false">+R75+P75</f>
        <v>0</v>
      </c>
      <c r="T75" s="92"/>
    </row>
    <row r="76" customFormat="false" ht="15" hidden="false" customHeight="false" outlineLevel="0" collapsed="false">
      <c r="A76" s="118" t="s">
        <v>148</v>
      </c>
      <c r="B76" s="119" t="s">
        <v>82</v>
      </c>
      <c r="C76" s="120" t="n">
        <v>5</v>
      </c>
      <c r="D76" s="120" t="n">
        <v>47.67</v>
      </c>
      <c r="E76" s="121" t="n">
        <v>18</v>
      </c>
      <c r="F76" s="121" t="n">
        <f aca="false">+C76*E76</f>
        <v>90</v>
      </c>
      <c r="G76" s="121" t="n">
        <f aca="false">F76*D76</f>
        <v>4290.3</v>
      </c>
      <c r="H76" s="127" t="n">
        <f aca="false">+E76*-12</f>
        <v>-216</v>
      </c>
      <c r="I76" s="121"/>
      <c r="J76" s="121"/>
      <c r="K76" s="121"/>
      <c r="L76" s="124"/>
      <c r="M76" s="124"/>
      <c r="N76" s="121"/>
      <c r="O76" s="223" t="n">
        <f aca="false">SUM(G76:N76)</f>
        <v>4074.3</v>
      </c>
      <c r="P76" s="114" t="n">
        <f aca="false">+(G76+H76)*$B$3+(K76+L76)*$B$4+(M76+N76)*$F$4+(I76+J76)*$B$5</f>
        <v>0</v>
      </c>
      <c r="Q76" s="115" t="n">
        <v>200</v>
      </c>
      <c r="R76" s="114" t="n">
        <f aca="false">+Q76*$F$3</f>
        <v>0</v>
      </c>
      <c r="S76" s="116" t="n">
        <f aca="false">+R76+P76</f>
        <v>0</v>
      </c>
      <c r="T76" s="92"/>
    </row>
    <row r="77" customFormat="false" ht="15" hidden="false" customHeight="false" outlineLevel="0" collapsed="false">
      <c r="A77" s="118" t="s">
        <v>148</v>
      </c>
      <c r="B77" s="119" t="s">
        <v>82</v>
      </c>
      <c r="C77" s="120" t="n">
        <v>5</v>
      </c>
      <c r="D77" s="120" t="n">
        <v>47.67</v>
      </c>
      <c r="E77" s="121" t="n">
        <v>8</v>
      </c>
      <c r="F77" s="121" t="n">
        <f aca="false">+C77*E77</f>
        <v>40</v>
      </c>
      <c r="G77" s="121"/>
      <c r="H77" s="121"/>
      <c r="I77" s="121" t="n">
        <f aca="false">+D77*F77</f>
        <v>1906.8</v>
      </c>
      <c r="J77" s="127" t="n">
        <f aca="false">+E77*-12</f>
        <v>-96</v>
      </c>
      <c r="K77" s="124"/>
      <c r="L77" s="124"/>
      <c r="M77" s="124"/>
      <c r="N77" s="121"/>
      <c r="O77" s="223" t="n">
        <f aca="false">SUM(G77:N77)</f>
        <v>1810.8</v>
      </c>
      <c r="P77" s="114" t="n">
        <f aca="false">+(G77+H77)*$B$3+(K77+L77)*$B$4+(M77+N77)*$F$4+(I77+J77)*$B$5</f>
        <v>0</v>
      </c>
      <c r="Q77" s="115"/>
      <c r="R77" s="114"/>
      <c r="S77" s="116" t="n">
        <f aca="false">+R77+P77</f>
        <v>0</v>
      </c>
      <c r="T77" s="92"/>
    </row>
    <row r="78" customFormat="false" ht="15" hidden="false" customHeight="false" outlineLevel="0" collapsed="false">
      <c r="A78" s="118" t="s">
        <v>149</v>
      </c>
      <c r="B78" s="119" t="s">
        <v>82</v>
      </c>
      <c r="C78" s="120" t="n">
        <v>5</v>
      </c>
      <c r="D78" s="120" t="n">
        <v>47.67</v>
      </c>
      <c r="E78" s="121" t="n">
        <v>10</v>
      </c>
      <c r="F78" s="121" t="n">
        <f aca="false">+C78*E78</f>
        <v>50</v>
      </c>
      <c r="G78" s="121" t="n">
        <f aca="false">F78*D78</f>
        <v>2383.5</v>
      </c>
      <c r="H78" s="127" t="n">
        <f aca="false">+E78*-12</f>
        <v>-120</v>
      </c>
      <c r="I78" s="121"/>
      <c r="J78" s="121"/>
      <c r="K78" s="121"/>
      <c r="L78" s="124"/>
      <c r="M78" s="124"/>
      <c r="N78" s="121"/>
      <c r="O78" s="223" t="n">
        <f aca="false">SUM(G78:N78)</f>
        <v>2263.5</v>
      </c>
      <c r="P78" s="114" t="n">
        <f aca="false">+(G78+H78)*$B$3+(K78+L78)*$B$4+(M78+N78)*$F$4+(I78+J78)*$B$5</f>
        <v>0</v>
      </c>
      <c r="Q78" s="115" t="n">
        <v>150</v>
      </c>
      <c r="R78" s="114" t="n">
        <f aca="false">+Q78*$F$3</f>
        <v>0</v>
      </c>
      <c r="S78" s="116" t="n">
        <f aca="false">+R78+P78</f>
        <v>0</v>
      </c>
      <c r="T78" s="92"/>
    </row>
    <row r="79" customFormat="false" ht="15" hidden="false" customHeight="false" outlineLevel="0" collapsed="false">
      <c r="A79" s="118" t="s">
        <v>150</v>
      </c>
      <c r="B79" s="119" t="s">
        <v>82</v>
      </c>
      <c r="C79" s="120" t="n">
        <v>5</v>
      </c>
      <c r="D79" s="120" t="n">
        <v>47.67</v>
      </c>
      <c r="E79" s="121" t="n">
        <v>18</v>
      </c>
      <c r="F79" s="121" t="n">
        <f aca="false">+C79*E79</f>
        <v>90</v>
      </c>
      <c r="G79" s="121" t="n">
        <f aca="false">F79*D79</f>
        <v>4290.3</v>
      </c>
      <c r="H79" s="127" t="n">
        <f aca="false">+E79*-12</f>
        <v>-216</v>
      </c>
      <c r="I79" s="121"/>
      <c r="J79" s="121"/>
      <c r="K79" s="121"/>
      <c r="L79" s="124"/>
      <c r="M79" s="124"/>
      <c r="N79" s="121"/>
      <c r="O79" s="223" t="n">
        <f aca="false">SUM(G79:N79)</f>
        <v>4074.3</v>
      </c>
      <c r="P79" s="114" t="n">
        <f aca="false">+(G79+H79)*$B$3+(K79+L79)*$B$4+(M79+N79)*$F$4+(I79+J79)*$B$5</f>
        <v>0</v>
      </c>
      <c r="Q79" s="115" t="n">
        <v>220</v>
      </c>
      <c r="R79" s="114" t="n">
        <f aca="false">+Q79*$F$3</f>
        <v>0</v>
      </c>
      <c r="S79" s="116" t="n">
        <f aca="false">+R79+P79</f>
        <v>0</v>
      </c>
      <c r="T79" s="92"/>
    </row>
    <row r="80" customFormat="false" ht="15" hidden="false" customHeight="false" outlineLevel="0" collapsed="false">
      <c r="A80" s="118" t="s">
        <v>150</v>
      </c>
      <c r="B80" s="119" t="s">
        <v>82</v>
      </c>
      <c r="C80" s="120" t="n">
        <v>5</v>
      </c>
      <c r="D80" s="120" t="n">
        <v>47.67</v>
      </c>
      <c r="E80" s="121" t="n">
        <v>8</v>
      </c>
      <c r="F80" s="121" t="n">
        <f aca="false">+C80*E80</f>
        <v>40</v>
      </c>
      <c r="G80" s="121"/>
      <c r="H80" s="121"/>
      <c r="I80" s="121" t="n">
        <f aca="false">+D80*F80</f>
        <v>1906.8</v>
      </c>
      <c r="J80" s="127" t="n">
        <f aca="false">+E80*-12</f>
        <v>-96</v>
      </c>
      <c r="K80" s="124"/>
      <c r="L80" s="124"/>
      <c r="M80" s="124"/>
      <c r="N80" s="121"/>
      <c r="O80" s="223" t="n">
        <f aca="false">SUM(G80:N80)</f>
        <v>1810.8</v>
      </c>
      <c r="P80" s="114" t="n">
        <f aca="false">+(G80+H80)*$B$3+(K80+L80)*$B$4+(M80+N80)*$F$4+(I80+J80)*$B$5</f>
        <v>0</v>
      </c>
      <c r="Q80" s="115"/>
      <c r="R80" s="114"/>
      <c r="S80" s="116" t="n">
        <f aca="false">+R80+P80</f>
        <v>0</v>
      </c>
      <c r="T80" s="92"/>
    </row>
    <row r="81" customFormat="false" ht="15" hidden="false" customHeight="false" outlineLevel="0" collapsed="false">
      <c r="A81" s="118" t="s">
        <v>151</v>
      </c>
      <c r="B81" s="119" t="s">
        <v>82</v>
      </c>
      <c r="C81" s="120" t="n">
        <v>5</v>
      </c>
      <c r="D81" s="120" t="n">
        <v>47.67</v>
      </c>
      <c r="E81" s="121" t="n">
        <v>17</v>
      </c>
      <c r="F81" s="121" t="n">
        <f aca="false">+C81*E81</f>
        <v>85</v>
      </c>
      <c r="G81" s="121" t="n">
        <f aca="false">F81*D81</f>
        <v>4051.95</v>
      </c>
      <c r="H81" s="127" t="n">
        <f aca="false">+E81*-12</f>
        <v>-204</v>
      </c>
      <c r="I81" s="121"/>
      <c r="J81" s="121"/>
      <c r="K81" s="121"/>
      <c r="L81" s="124"/>
      <c r="M81" s="124"/>
      <c r="N81" s="121"/>
      <c r="O81" s="223" t="n">
        <f aca="false">SUM(G81:N81)</f>
        <v>3847.95</v>
      </c>
      <c r="P81" s="114" t="n">
        <f aca="false">+(G81+H81)*$B$3+(K81+L81)*$B$4+(M81+N81)*$F$4+(I81+J81)*$B$5</f>
        <v>0</v>
      </c>
      <c r="Q81" s="115" t="n">
        <v>200</v>
      </c>
      <c r="R81" s="114" t="n">
        <f aca="false">+Q81*$F$3</f>
        <v>0</v>
      </c>
      <c r="S81" s="116" t="n">
        <f aca="false">+R81+P81</f>
        <v>0</v>
      </c>
      <c r="T81" s="92"/>
    </row>
    <row r="82" customFormat="false" ht="15" hidden="false" customHeight="false" outlineLevel="0" collapsed="false">
      <c r="A82" s="118" t="s">
        <v>151</v>
      </c>
      <c r="B82" s="119" t="s">
        <v>82</v>
      </c>
      <c r="C82" s="120" t="n">
        <v>5</v>
      </c>
      <c r="D82" s="120" t="n">
        <v>47.67</v>
      </c>
      <c r="E82" s="121" t="n">
        <v>8</v>
      </c>
      <c r="F82" s="121" t="n">
        <f aca="false">+C82*E82</f>
        <v>40</v>
      </c>
      <c r="G82" s="121"/>
      <c r="H82" s="121"/>
      <c r="I82" s="121" t="n">
        <f aca="false">+D82*F82</f>
        <v>1906.8</v>
      </c>
      <c r="J82" s="127" t="n">
        <f aca="false">+E82*-12</f>
        <v>-96</v>
      </c>
      <c r="K82" s="124"/>
      <c r="L82" s="124"/>
      <c r="M82" s="124"/>
      <c r="N82" s="121"/>
      <c r="O82" s="223" t="n">
        <f aca="false">SUM(G82:N82)</f>
        <v>1810.8</v>
      </c>
      <c r="P82" s="114" t="n">
        <f aca="false">+(G82+H82)*$B$3+(K82+L82)*$B$4+(M82+N82)*$F$4+(I82+J82)*$B$5</f>
        <v>0</v>
      </c>
      <c r="Q82" s="122"/>
      <c r="R82" s="123"/>
      <c r="S82" s="116" t="n">
        <f aca="false">+R82+P82</f>
        <v>0</v>
      </c>
      <c r="T82" s="93"/>
    </row>
    <row r="83" customFormat="false" ht="15" hidden="false" customHeight="false" outlineLevel="0" collapsed="false">
      <c r="A83" s="118" t="s">
        <v>152</v>
      </c>
      <c r="B83" s="119" t="s">
        <v>82</v>
      </c>
      <c r="C83" s="120" t="n">
        <v>5</v>
      </c>
      <c r="D83" s="120" t="n">
        <v>47.67</v>
      </c>
      <c r="E83" s="121" t="n">
        <v>17</v>
      </c>
      <c r="F83" s="121" t="n">
        <f aca="false">+C83*E83</f>
        <v>85</v>
      </c>
      <c r="G83" s="121" t="n">
        <f aca="false">F83*D83</f>
        <v>4051.95</v>
      </c>
      <c r="H83" s="127" t="n">
        <f aca="false">+E83*-12</f>
        <v>-204</v>
      </c>
      <c r="I83" s="121"/>
      <c r="J83" s="121"/>
      <c r="K83" s="121"/>
      <c r="L83" s="124"/>
      <c r="M83" s="124"/>
      <c r="N83" s="121"/>
      <c r="O83" s="223" t="n">
        <f aca="false">SUM(G83:N83)</f>
        <v>3847.95</v>
      </c>
      <c r="P83" s="114" t="n">
        <f aca="false">+(G83+H83)*$B$3+(K83+L83)*$B$4+(M83+N83)*$F$4+(I83+J83)*$B$5</f>
        <v>0</v>
      </c>
      <c r="Q83" s="115" t="n">
        <v>200</v>
      </c>
      <c r="R83" s="114" t="n">
        <f aca="false">+Q83*$F$3</f>
        <v>0</v>
      </c>
      <c r="S83" s="116" t="n">
        <f aca="false">+R83+P83</f>
        <v>0</v>
      </c>
      <c r="T83" s="92"/>
    </row>
    <row r="84" customFormat="false" ht="15" hidden="false" customHeight="false" outlineLevel="0" collapsed="false">
      <c r="A84" s="118" t="s">
        <v>152</v>
      </c>
      <c r="B84" s="119" t="s">
        <v>82</v>
      </c>
      <c r="C84" s="120" t="n">
        <v>5</v>
      </c>
      <c r="D84" s="120" t="n">
        <v>47.67</v>
      </c>
      <c r="E84" s="121" t="n">
        <v>8</v>
      </c>
      <c r="F84" s="121" t="n">
        <f aca="false">+C84*E84</f>
        <v>40</v>
      </c>
      <c r="G84" s="121"/>
      <c r="H84" s="121"/>
      <c r="I84" s="121" t="n">
        <f aca="false">+D84*F84</f>
        <v>1906.8</v>
      </c>
      <c r="J84" s="127" t="n">
        <f aca="false">+E84*-12</f>
        <v>-96</v>
      </c>
      <c r="K84" s="124"/>
      <c r="L84" s="124"/>
      <c r="M84" s="124"/>
      <c r="N84" s="121"/>
      <c r="O84" s="223" t="n">
        <f aca="false">SUM(G84:N84)</f>
        <v>1810.8</v>
      </c>
      <c r="P84" s="114" t="n">
        <f aca="false">+(G84+H84)*$B$3+(K84+L84)*$B$4+(M84+N84)*$F$4+(I84+J84)*$B$5</f>
        <v>0</v>
      </c>
      <c r="Q84" s="115"/>
      <c r="R84" s="71"/>
      <c r="S84" s="116" t="n">
        <f aca="false">+R84+P84</f>
        <v>0</v>
      </c>
      <c r="T84" s="92"/>
    </row>
    <row r="85" s="1" customFormat="true" ht="15" hidden="false" customHeight="false" outlineLevel="0" collapsed="false">
      <c r="A85" s="118" t="s">
        <v>153</v>
      </c>
      <c r="B85" s="119" t="s">
        <v>82</v>
      </c>
      <c r="C85" s="120" t="n">
        <v>5</v>
      </c>
      <c r="D85" s="120" t="n">
        <v>47.67</v>
      </c>
      <c r="E85" s="121" t="n">
        <v>10</v>
      </c>
      <c r="F85" s="121" t="n">
        <f aca="false">+C85*E85</f>
        <v>50</v>
      </c>
      <c r="G85" s="121" t="n">
        <f aca="false">F85*D85</f>
        <v>2383.5</v>
      </c>
      <c r="H85" s="127" t="n">
        <f aca="false">+E85*-12</f>
        <v>-120</v>
      </c>
      <c r="I85" s="121"/>
      <c r="J85" s="121"/>
      <c r="K85" s="121"/>
      <c r="L85" s="124"/>
      <c r="M85" s="124"/>
      <c r="N85" s="121"/>
      <c r="O85" s="223" t="n">
        <f aca="false">SUM(G85:N85)</f>
        <v>2263.5</v>
      </c>
      <c r="P85" s="114" t="n">
        <f aca="false">+(G85+H85)*$B$3+(K85+L85)*$B$4+(M85+N85)*$F$4+(I85+J85)*$B$5</f>
        <v>0</v>
      </c>
      <c r="Q85" s="115" t="n">
        <v>150</v>
      </c>
      <c r="R85" s="114" t="n">
        <f aca="false">+Q85*$F$3</f>
        <v>0</v>
      </c>
      <c r="S85" s="116" t="n">
        <f aca="false">+R85+P85</f>
        <v>0</v>
      </c>
      <c r="T85" s="92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  <c r="IO85" s="31"/>
      <c r="IP85" s="31"/>
      <c r="IQ85" s="31"/>
      <c r="IR85" s="31"/>
      <c r="IS85" s="31"/>
      <c r="IT85" s="31"/>
      <c r="IU85" s="31"/>
      <c r="IV85" s="31"/>
      <c r="IW85" s="31"/>
    </row>
    <row r="86" customFormat="false" ht="15" hidden="false" customHeight="false" outlineLevel="0" collapsed="false">
      <c r="A86" s="133" t="s">
        <v>154</v>
      </c>
      <c r="B86" s="119" t="s">
        <v>82</v>
      </c>
      <c r="C86" s="120" t="n">
        <v>5</v>
      </c>
      <c r="D86" s="120" t="n">
        <v>47.67</v>
      </c>
      <c r="E86" s="121" t="n">
        <v>15</v>
      </c>
      <c r="F86" s="121" t="n">
        <f aca="false">+C86*E86</f>
        <v>75</v>
      </c>
      <c r="G86" s="121" t="n">
        <f aca="false">F86*D86</f>
        <v>3575.25</v>
      </c>
      <c r="H86" s="127" t="n">
        <f aca="false">+E86*-12</f>
        <v>-180</v>
      </c>
      <c r="I86" s="121"/>
      <c r="J86" s="121"/>
      <c r="K86" s="121"/>
      <c r="L86" s="124"/>
      <c r="M86" s="124"/>
      <c r="N86" s="121"/>
      <c r="O86" s="223" t="n">
        <f aca="false">SUM(G86:N86)</f>
        <v>3395.25</v>
      </c>
      <c r="P86" s="114" t="n">
        <f aca="false">+(G86+H86)*$B$3+(K86+L86)*$B$4+(M86+N86)*$F$4+(I86+J86)*$B$5</f>
        <v>0</v>
      </c>
      <c r="Q86" s="115" t="n">
        <v>180</v>
      </c>
      <c r="R86" s="114" t="n">
        <f aca="false">+Q86*$F$3</f>
        <v>0</v>
      </c>
      <c r="S86" s="116" t="n">
        <f aca="false">+R86+P86</f>
        <v>0</v>
      </c>
      <c r="T86" s="92"/>
    </row>
    <row r="87" customFormat="false" ht="15" hidden="false" customHeight="false" outlineLevel="0" collapsed="false">
      <c r="A87" s="133" t="s">
        <v>155</v>
      </c>
      <c r="B87" s="119" t="s">
        <v>82</v>
      </c>
      <c r="C87" s="120" t="n">
        <v>5</v>
      </c>
      <c r="D87" s="120" t="n">
        <v>47.67</v>
      </c>
      <c r="E87" s="121" t="n">
        <v>8</v>
      </c>
      <c r="F87" s="121" t="n">
        <f aca="false">+C87*E87</f>
        <v>40</v>
      </c>
      <c r="G87" s="121" t="n">
        <f aca="false">F87*D87</f>
        <v>1906.8</v>
      </c>
      <c r="H87" s="127" t="n">
        <f aca="false">+E87*-12</f>
        <v>-96</v>
      </c>
      <c r="I87" s="121"/>
      <c r="J87" s="121"/>
      <c r="K87" s="121"/>
      <c r="L87" s="124"/>
      <c r="M87" s="124"/>
      <c r="N87" s="121"/>
      <c r="O87" s="223" t="n">
        <f aca="false">SUM(G87:N87)</f>
        <v>1810.8</v>
      </c>
      <c r="P87" s="114" t="n">
        <f aca="false">+(G87+H87)*$B$3+(K87+L87)*$B$4+(M87+N87)*$F$4+(I87+J87)*$B$5</f>
        <v>0</v>
      </c>
      <c r="Q87" s="115" t="n">
        <v>60</v>
      </c>
      <c r="R87" s="114" t="n">
        <f aca="false">+Q87*$F$3</f>
        <v>0</v>
      </c>
      <c r="S87" s="116" t="n">
        <f aca="false">+R87+P87</f>
        <v>0</v>
      </c>
      <c r="T87" s="92"/>
    </row>
    <row r="88" customFormat="false" ht="15" hidden="false" customHeight="false" outlineLevel="0" collapsed="false">
      <c r="A88" s="118" t="s">
        <v>156</v>
      </c>
      <c r="B88" s="119" t="s">
        <v>82</v>
      </c>
      <c r="C88" s="120" t="n">
        <v>5</v>
      </c>
      <c r="D88" s="120" t="n">
        <v>47.67</v>
      </c>
      <c r="E88" s="121" t="n">
        <v>20</v>
      </c>
      <c r="F88" s="121" t="n">
        <f aca="false">+C88*E88</f>
        <v>100</v>
      </c>
      <c r="G88" s="121" t="n">
        <f aca="false">F88*D88</f>
        <v>4767</v>
      </c>
      <c r="H88" s="127" t="n">
        <f aca="false">+E88*-12</f>
        <v>-240</v>
      </c>
      <c r="I88" s="121"/>
      <c r="J88" s="121"/>
      <c r="K88" s="121"/>
      <c r="L88" s="124"/>
      <c r="M88" s="124"/>
      <c r="N88" s="121"/>
      <c r="O88" s="223" t="n">
        <f aca="false">SUM(G88:N88)</f>
        <v>4527</v>
      </c>
      <c r="P88" s="114" t="n">
        <f aca="false">+(G88+H88)*$B$3+(K88+L88)*$B$4+(M88+N88)*$F$4+(I88+J88)*$B$5</f>
        <v>0</v>
      </c>
      <c r="Q88" s="115" t="n">
        <v>130</v>
      </c>
      <c r="R88" s="114" t="n">
        <f aca="false">+Q88*$F$3</f>
        <v>0</v>
      </c>
      <c r="S88" s="116" t="n">
        <f aca="false">+R88+P88</f>
        <v>0</v>
      </c>
      <c r="T88" s="92"/>
    </row>
    <row r="89" customFormat="false" ht="15" hidden="false" customHeight="false" outlineLevel="0" collapsed="false">
      <c r="A89" s="118" t="s">
        <v>156</v>
      </c>
      <c r="B89" s="119" t="s">
        <v>82</v>
      </c>
      <c r="C89" s="120" t="n">
        <v>5</v>
      </c>
      <c r="D89" s="120" t="n">
        <v>47.67</v>
      </c>
      <c r="E89" s="121" t="n">
        <v>8</v>
      </c>
      <c r="F89" s="121" t="n">
        <f aca="false">+C89*E89</f>
        <v>40</v>
      </c>
      <c r="G89" s="121"/>
      <c r="H89" s="121"/>
      <c r="I89" s="121" t="n">
        <f aca="false">+D89*F89</f>
        <v>1906.8</v>
      </c>
      <c r="J89" s="127" t="n">
        <f aca="false">+E89*-12</f>
        <v>-96</v>
      </c>
      <c r="K89" s="124"/>
      <c r="L89" s="124"/>
      <c r="M89" s="124"/>
      <c r="N89" s="121"/>
      <c r="O89" s="223" t="n">
        <f aca="false">SUM(G89:N89)</f>
        <v>1810.8</v>
      </c>
      <c r="P89" s="114" t="n">
        <f aca="false">+(G89+H89)*$B$3+(K89+L89)*$B$4+(M89+N89)*$F$4+(I89+J89)*$B$5</f>
        <v>0</v>
      </c>
      <c r="Q89" s="115"/>
      <c r="R89" s="71"/>
      <c r="S89" s="116" t="n">
        <f aca="false">+R89+P89</f>
        <v>0</v>
      </c>
      <c r="T89" s="92"/>
    </row>
    <row r="90" customFormat="false" ht="15" hidden="false" customHeight="false" outlineLevel="0" collapsed="false">
      <c r="A90" s="118" t="s">
        <v>157</v>
      </c>
      <c r="B90" s="119" t="s">
        <v>82</v>
      </c>
      <c r="C90" s="120" t="n">
        <v>5</v>
      </c>
      <c r="D90" s="120" t="n">
        <v>47.67</v>
      </c>
      <c r="E90" s="121" t="n">
        <v>18</v>
      </c>
      <c r="F90" s="121" t="n">
        <f aca="false">+C90*E90</f>
        <v>90</v>
      </c>
      <c r="G90" s="121" t="n">
        <f aca="false">F90*D90</f>
        <v>4290.3</v>
      </c>
      <c r="H90" s="127" t="n">
        <f aca="false">+E90*-12</f>
        <v>-216</v>
      </c>
      <c r="I90" s="121"/>
      <c r="J90" s="121"/>
      <c r="K90" s="124"/>
      <c r="L90" s="124"/>
      <c r="M90" s="124"/>
      <c r="N90" s="121"/>
      <c r="O90" s="223" t="n">
        <f aca="false">SUM(G90:N90)</f>
        <v>4074.3</v>
      </c>
      <c r="P90" s="114" t="n">
        <f aca="false">+(G90+H90)*$B$3+(K90+L90)*$B$4+(M90+N90)*$F$4+(I90+J90)*$B$5</f>
        <v>0</v>
      </c>
      <c r="Q90" s="115" t="n">
        <v>200</v>
      </c>
      <c r="R90" s="114" t="n">
        <f aca="false">+Q90*$F$3</f>
        <v>0</v>
      </c>
      <c r="S90" s="116" t="n">
        <f aca="false">+R90+P90</f>
        <v>0</v>
      </c>
      <c r="T90" s="92"/>
    </row>
    <row r="91" customFormat="false" ht="15" hidden="false" customHeight="false" outlineLevel="0" collapsed="false">
      <c r="A91" s="118" t="s">
        <v>157</v>
      </c>
      <c r="B91" s="119" t="s">
        <v>82</v>
      </c>
      <c r="C91" s="120" t="n">
        <v>5</v>
      </c>
      <c r="D91" s="120" t="n">
        <v>47.67</v>
      </c>
      <c r="E91" s="121" t="n">
        <v>8</v>
      </c>
      <c r="F91" s="121" t="n">
        <f aca="false">+C91*E91</f>
        <v>40</v>
      </c>
      <c r="G91" s="121"/>
      <c r="H91" s="121"/>
      <c r="I91" s="121" t="n">
        <f aca="false">+D91*F91</f>
        <v>1906.8</v>
      </c>
      <c r="J91" s="127" t="n">
        <f aca="false">+E91*-12</f>
        <v>-96</v>
      </c>
      <c r="K91" s="124"/>
      <c r="L91" s="124"/>
      <c r="M91" s="124"/>
      <c r="N91" s="121"/>
      <c r="O91" s="223" t="n">
        <f aca="false">SUM(G91:N91)</f>
        <v>1810.8</v>
      </c>
      <c r="P91" s="114" t="n">
        <f aca="false">+(G91+H91)*$B$3+(K91+L91)*$B$4+(M91+N91)*$F$4+(I91+J91)*$B$5</f>
        <v>0</v>
      </c>
      <c r="Q91" s="115"/>
      <c r="R91" s="71"/>
      <c r="S91" s="116" t="n">
        <f aca="false">+R91+P91</f>
        <v>0</v>
      </c>
      <c r="T91" s="92"/>
    </row>
    <row r="92" s="1" customFormat="true" ht="15" hidden="false" customHeight="false" outlineLevel="0" collapsed="false">
      <c r="A92" s="133" t="s">
        <v>158</v>
      </c>
      <c r="B92" s="119" t="s">
        <v>82</v>
      </c>
      <c r="C92" s="120" t="n">
        <v>5</v>
      </c>
      <c r="D92" s="120" t="n">
        <v>47.67</v>
      </c>
      <c r="E92" s="121" t="n">
        <v>17</v>
      </c>
      <c r="F92" s="121" t="n">
        <f aca="false">+C92*E92</f>
        <v>85</v>
      </c>
      <c r="G92" s="121" t="n">
        <f aca="false">F92*D92</f>
        <v>4051.95</v>
      </c>
      <c r="H92" s="127" t="n">
        <f aca="false">+E92*-12</f>
        <v>-204</v>
      </c>
      <c r="I92" s="121"/>
      <c r="J92" s="121"/>
      <c r="K92" s="124"/>
      <c r="L92" s="124"/>
      <c r="M92" s="124"/>
      <c r="N92" s="121"/>
      <c r="O92" s="223" t="n">
        <f aca="false">SUM(G92:N92)</f>
        <v>3847.95</v>
      </c>
      <c r="P92" s="114" t="n">
        <f aca="false">+(G92+H92)*$B$3+(K92+L92)*$B$4+(M92+N92)*$F$4+(I92+J92)*$B$5</f>
        <v>0</v>
      </c>
      <c r="Q92" s="115" t="n">
        <v>200</v>
      </c>
      <c r="R92" s="114" t="n">
        <f aca="false">+Q92*$F$3</f>
        <v>0</v>
      </c>
      <c r="S92" s="116" t="n">
        <f aca="false">+R92+P92</f>
        <v>0</v>
      </c>
      <c r="T92" s="92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  <c r="EE92" s="31"/>
      <c r="EF92" s="31"/>
      <c r="EG92" s="31"/>
      <c r="EH92" s="31"/>
      <c r="EI92" s="31"/>
      <c r="EJ92" s="31"/>
      <c r="EK92" s="31"/>
      <c r="EL92" s="31"/>
      <c r="EM92" s="31"/>
      <c r="EN92" s="31"/>
      <c r="EO92" s="31"/>
      <c r="EP92" s="31"/>
      <c r="EQ92" s="31"/>
      <c r="ER92" s="31"/>
      <c r="ES92" s="31"/>
      <c r="ET92" s="31"/>
      <c r="EU92" s="31"/>
      <c r="EV92" s="31"/>
      <c r="EW92" s="31"/>
      <c r="EX92" s="31"/>
      <c r="EY92" s="31"/>
      <c r="EZ92" s="31"/>
      <c r="FA92" s="31"/>
      <c r="FB92" s="31"/>
      <c r="FC92" s="31"/>
      <c r="FD92" s="31"/>
      <c r="FE92" s="31"/>
      <c r="FF92" s="31"/>
      <c r="FG92" s="31"/>
      <c r="FH92" s="31"/>
      <c r="FI92" s="31"/>
      <c r="FJ92" s="31"/>
      <c r="FK92" s="31"/>
      <c r="FL92" s="31"/>
      <c r="FM92" s="31"/>
      <c r="FN92" s="31"/>
      <c r="FO92" s="31"/>
      <c r="FP92" s="31"/>
      <c r="FQ92" s="31"/>
      <c r="FR92" s="31"/>
      <c r="FS92" s="31"/>
      <c r="FT92" s="31"/>
      <c r="FU92" s="31"/>
      <c r="FV92" s="31"/>
      <c r="FW92" s="31"/>
      <c r="FX92" s="31"/>
      <c r="FY92" s="31"/>
      <c r="FZ92" s="31"/>
      <c r="GA92" s="31"/>
      <c r="GB92" s="31"/>
      <c r="GC92" s="31"/>
      <c r="GD92" s="31"/>
      <c r="GE92" s="31"/>
      <c r="GF92" s="31"/>
      <c r="GG92" s="31"/>
      <c r="GH92" s="31"/>
      <c r="GI92" s="31"/>
      <c r="GJ92" s="31"/>
      <c r="GK92" s="31"/>
      <c r="GL92" s="31"/>
      <c r="GM92" s="31"/>
      <c r="GN92" s="31"/>
      <c r="GO92" s="31"/>
      <c r="GP92" s="31"/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1"/>
      <c r="HG92" s="31"/>
      <c r="HH92" s="31"/>
      <c r="HI92" s="31"/>
      <c r="HJ92" s="31"/>
      <c r="HK92" s="31"/>
      <c r="HL92" s="31"/>
      <c r="HM92" s="31"/>
      <c r="HN92" s="31"/>
      <c r="HO92" s="31"/>
      <c r="HP92" s="31"/>
      <c r="HQ92" s="31"/>
      <c r="HR92" s="31"/>
      <c r="HS92" s="31"/>
      <c r="HT92" s="31"/>
      <c r="HU92" s="31"/>
      <c r="HV92" s="31"/>
      <c r="HW92" s="31"/>
      <c r="HX92" s="31"/>
      <c r="HY92" s="31"/>
      <c r="HZ92" s="31"/>
      <c r="IA92" s="31"/>
      <c r="IB92" s="31"/>
      <c r="IC92" s="31"/>
      <c r="ID92" s="31"/>
      <c r="IE92" s="31"/>
      <c r="IF92" s="31"/>
      <c r="IG92" s="31"/>
      <c r="IH92" s="31"/>
      <c r="II92" s="31"/>
      <c r="IJ92" s="31"/>
      <c r="IK92" s="31"/>
      <c r="IL92" s="31"/>
      <c r="IM92" s="31"/>
      <c r="IN92" s="31"/>
      <c r="IO92" s="31"/>
      <c r="IP92" s="31"/>
      <c r="IQ92" s="31"/>
      <c r="IR92" s="31"/>
      <c r="IS92" s="31"/>
      <c r="IT92" s="31"/>
      <c r="IU92" s="31"/>
      <c r="IV92" s="31"/>
      <c r="IW92" s="31"/>
    </row>
    <row r="93" customFormat="false" ht="15" hidden="false" customHeight="false" outlineLevel="0" collapsed="false">
      <c r="A93" s="133" t="s">
        <v>158</v>
      </c>
      <c r="B93" s="119" t="s">
        <v>82</v>
      </c>
      <c r="C93" s="120" t="n">
        <v>5</v>
      </c>
      <c r="D93" s="120" t="n">
        <v>47.67</v>
      </c>
      <c r="E93" s="121" t="n">
        <v>8</v>
      </c>
      <c r="F93" s="121" t="n">
        <f aca="false">+C93*E93</f>
        <v>40</v>
      </c>
      <c r="G93" s="121"/>
      <c r="H93" s="121"/>
      <c r="I93" s="121" t="n">
        <f aca="false">+D93*F93</f>
        <v>1906.8</v>
      </c>
      <c r="J93" s="127" t="n">
        <f aca="false">+E93*-12</f>
        <v>-96</v>
      </c>
      <c r="K93" s="124"/>
      <c r="L93" s="124"/>
      <c r="M93" s="124"/>
      <c r="N93" s="121"/>
      <c r="O93" s="223" t="n">
        <f aca="false">SUM(G93:N93)</f>
        <v>1810.8</v>
      </c>
      <c r="P93" s="114" t="n">
        <f aca="false">+(G93+H93)*$B$3+(K93+L93)*$B$4+(M93+N93)*$F$4+(I93+J93)*$B$5</f>
        <v>0</v>
      </c>
      <c r="Q93" s="115"/>
      <c r="R93" s="71"/>
      <c r="S93" s="116" t="n">
        <f aca="false">+R93+P93</f>
        <v>0</v>
      </c>
      <c r="T93" s="92"/>
    </row>
    <row r="94" customFormat="false" ht="15" hidden="false" customHeight="false" outlineLevel="0" collapsed="false">
      <c r="A94" s="133" t="s">
        <v>159</v>
      </c>
      <c r="B94" s="119" t="s">
        <v>82</v>
      </c>
      <c r="C94" s="120" t="n">
        <v>5</v>
      </c>
      <c r="D94" s="120" t="n">
        <v>47.67</v>
      </c>
      <c r="E94" s="121" t="n">
        <v>16</v>
      </c>
      <c r="F94" s="121" t="n">
        <f aca="false">+C94*E94</f>
        <v>80</v>
      </c>
      <c r="G94" s="121" t="n">
        <f aca="false">F94*D94</f>
        <v>3813.6</v>
      </c>
      <c r="H94" s="127" t="n">
        <f aca="false">+E94*-12</f>
        <v>-192</v>
      </c>
      <c r="I94" s="121"/>
      <c r="J94" s="121"/>
      <c r="K94" s="124"/>
      <c r="L94" s="124"/>
      <c r="M94" s="124"/>
      <c r="N94" s="121"/>
      <c r="O94" s="223" t="n">
        <f aca="false">SUM(G94:N94)</f>
        <v>3621.6</v>
      </c>
      <c r="P94" s="114" t="n">
        <f aca="false">+(G94+H94)*$B$3+(K94+L94)*$B$4+(M94+N94)*$F$4+(I94+J94)*$B$5</f>
        <v>0</v>
      </c>
      <c r="Q94" s="115" t="n">
        <v>150</v>
      </c>
      <c r="R94" s="114" t="n">
        <f aca="false">+Q94*$F$3</f>
        <v>0</v>
      </c>
      <c r="S94" s="116" t="n">
        <f aca="false">+R94+P94</f>
        <v>0</v>
      </c>
      <c r="T94" s="92"/>
    </row>
    <row r="95" customFormat="false" ht="15" hidden="false" customHeight="false" outlineLevel="0" collapsed="false">
      <c r="A95" s="133" t="s">
        <v>159</v>
      </c>
      <c r="B95" s="119" t="s">
        <v>82</v>
      </c>
      <c r="C95" s="120" t="n">
        <v>5</v>
      </c>
      <c r="D95" s="120" t="n">
        <v>47.67</v>
      </c>
      <c r="E95" s="121" t="n">
        <v>8</v>
      </c>
      <c r="F95" s="121" t="n">
        <f aca="false">+C95*E95</f>
        <v>40</v>
      </c>
      <c r="G95" s="121"/>
      <c r="H95" s="121"/>
      <c r="I95" s="121" t="n">
        <f aca="false">+D95*F95</f>
        <v>1906.8</v>
      </c>
      <c r="J95" s="127" t="n">
        <f aca="false">+E95*-12</f>
        <v>-96</v>
      </c>
      <c r="K95" s="124"/>
      <c r="L95" s="124"/>
      <c r="M95" s="124"/>
      <c r="N95" s="121"/>
      <c r="O95" s="223" t="n">
        <f aca="false">SUM(G95:N95)</f>
        <v>1810.8</v>
      </c>
      <c r="P95" s="114" t="n">
        <f aca="false">+(G95+H95)*$B$3+(K95+L95)*$B$4+(M95+N95)*$F$4+(I95+J95)*$B$5</f>
        <v>0</v>
      </c>
      <c r="Q95" s="115"/>
      <c r="R95" s="71"/>
      <c r="S95" s="116" t="n">
        <f aca="false">+R95+P95</f>
        <v>0</v>
      </c>
      <c r="T95" s="92"/>
    </row>
    <row r="96" customFormat="false" ht="15" hidden="false" customHeight="false" outlineLevel="0" collapsed="false">
      <c r="A96" s="118" t="s">
        <v>160</v>
      </c>
      <c r="B96" s="119" t="s">
        <v>82</v>
      </c>
      <c r="C96" s="120" t="n">
        <v>5</v>
      </c>
      <c r="D96" s="120" t="n">
        <v>47.67</v>
      </c>
      <c r="E96" s="121" t="n">
        <v>15</v>
      </c>
      <c r="F96" s="121" t="n">
        <f aca="false">+C96*E96</f>
        <v>75</v>
      </c>
      <c r="G96" s="121" t="n">
        <f aca="false">F96*D96</f>
        <v>3575.25</v>
      </c>
      <c r="H96" s="127" t="n">
        <f aca="false">+E96*-12</f>
        <v>-180</v>
      </c>
      <c r="I96" s="121"/>
      <c r="J96" s="121"/>
      <c r="K96" s="124"/>
      <c r="L96" s="124"/>
      <c r="M96" s="124"/>
      <c r="N96" s="121"/>
      <c r="O96" s="223" t="n">
        <f aca="false">SUM(G96:N96)</f>
        <v>3395.25</v>
      </c>
      <c r="P96" s="114" t="n">
        <f aca="false">+(G96+H96)*$B$3+(K96+L96)*$B$4+(M96+N96)*$F$4+(I96+J96)*$B$5</f>
        <v>0</v>
      </c>
      <c r="Q96" s="115" t="n">
        <v>200</v>
      </c>
      <c r="R96" s="114" t="n">
        <f aca="false">+Q96*$F$3</f>
        <v>0</v>
      </c>
      <c r="S96" s="116" t="n">
        <f aca="false">+R96+P96</f>
        <v>0</v>
      </c>
      <c r="T96" s="92"/>
    </row>
    <row r="97" s="1" customFormat="true" ht="15" hidden="false" customHeight="false" outlineLevel="0" collapsed="false">
      <c r="A97" s="118" t="s">
        <v>160</v>
      </c>
      <c r="B97" s="119" t="s">
        <v>82</v>
      </c>
      <c r="C97" s="120" t="n">
        <v>5</v>
      </c>
      <c r="D97" s="120" t="n">
        <v>47.67</v>
      </c>
      <c r="E97" s="121" t="n">
        <v>8</v>
      </c>
      <c r="F97" s="121" t="n">
        <f aca="false">+C97*E97</f>
        <v>40</v>
      </c>
      <c r="G97" s="121"/>
      <c r="H97" s="121"/>
      <c r="I97" s="121" t="n">
        <f aca="false">+D97*F97</f>
        <v>1906.8</v>
      </c>
      <c r="J97" s="127" t="n">
        <f aca="false">+E97*-12</f>
        <v>-96</v>
      </c>
      <c r="K97" s="124"/>
      <c r="L97" s="124"/>
      <c r="M97" s="124"/>
      <c r="N97" s="121"/>
      <c r="O97" s="223" t="n">
        <f aca="false">SUM(G97:N97)</f>
        <v>1810.8</v>
      </c>
      <c r="P97" s="114" t="n">
        <f aca="false">+(G97+H97)*$B$3+(K97+L97)*$B$4+(M97+N97)*$F$4+(I97+J97)*$B$5</f>
        <v>0</v>
      </c>
      <c r="Q97" s="115"/>
      <c r="R97" s="71"/>
      <c r="S97" s="116" t="n">
        <f aca="false">+R97+P97</f>
        <v>0</v>
      </c>
      <c r="T97" s="92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  <c r="EE97" s="31"/>
      <c r="EF97" s="31"/>
      <c r="EG97" s="31"/>
      <c r="EH97" s="31"/>
      <c r="EI97" s="31"/>
      <c r="EJ97" s="31"/>
      <c r="EK97" s="31"/>
      <c r="EL97" s="31"/>
      <c r="EM97" s="31"/>
      <c r="EN97" s="31"/>
      <c r="EO97" s="31"/>
      <c r="EP97" s="31"/>
      <c r="EQ97" s="31"/>
      <c r="ER97" s="31"/>
      <c r="ES97" s="31"/>
      <c r="ET97" s="31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  <c r="HT97" s="31"/>
      <c r="HU97" s="31"/>
      <c r="HV97" s="31"/>
      <c r="HW97" s="31"/>
      <c r="HX97" s="31"/>
      <c r="HY97" s="31"/>
      <c r="HZ97" s="31"/>
      <c r="IA97" s="31"/>
      <c r="IB97" s="31"/>
      <c r="IC97" s="31"/>
      <c r="ID97" s="31"/>
      <c r="IE97" s="31"/>
      <c r="IF97" s="31"/>
      <c r="IG97" s="31"/>
      <c r="IH97" s="31"/>
      <c r="II97" s="31"/>
      <c r="IJ97" s="31"/>
      <c r="IK97" s="31"/>
      <c r="IL97" s="31"/>
      <c r="IM97" s="31"/>
      <c r="IN97" s="31"/>
      <c r="IO97" s="31"/>
      <c r="IP97" s="31"/>
      <c r="IQ97" s="31"/>
      <c r="IR97" s="31"/>
      <c r="IS97" s="31"/>
      <c r="IT97" s="31"/>
      <c r="IU97" s="31"/>
      <c r="IV97" s="31"/>
      <c r="IW97" s="31"/>
    </row>
    <row r="98" customFormat="false" ht="15" hidden="false" customHeight="false" outlineLevel="0" collapsed="false">
      <c r="A98" s="118" t="s">
        <v>161</v>
      </c>
      <c r="B98" s="119" t="s">
        <v>82</v>
      </c>
      <c r="C98" s="120" t="n">
        <v>5</v>
      </c>
      <c r="D98" s="120" t="n">
        <v>47.67</v>
      </c>
      <c r="E98" s="121" t="n">
        <v>7</v>
      </c>
      <c r="F98" s="121" t="n">
        <f aca="false">+C98*E98</f>
        <v>35</v>
      </c>
      <c r="G98" s="121" t="n">
        <f aca="false">F98*D98</f>
        <v>1668.45</v>
      </c>
      <c r="H98" s="127" t="n">
        <f aca="false">+E98*-12</f>
        <v>-84</v>
      </c>
      <c r="I98" s="121"/>
      <c r="J98" s="121"/>
      <c r="K98" s="124"/>
      <c r="L98" s="124"/>
      <c r="M98" s="124"/>
      <c r="N98" s="121"/>
      <c r="O98" s="223" t="n">
        <f aca="false">SUM(G98:N98)</f>
        <v>1584.45</v>
      </c>
      <c r="P98" s="114" t="n">
        <f aca="false">+(G98+H98)*$B$3+(K98+L98)*$B$4+(M98+N98)*$F$4+(I98+J98)*$B$5</f>
        <v>0</v>
      </c>
      <c r="Q98" s="115" t="n">
        <v>150</v>
      </c>
      <c r="R98" s="114" t="n">
        <f aca="false">+Q98*$F$3</f>
        <v>0</v>
      </c>
      <c r="S98" s="116" t="n">
        <f aca="false">+R98+P98</f>
        <v>0</v>
      </c>
      <c r="T98" s="92"/>
    </row>
    <row r="99" customFormat="false" ht="15" hidden="false" customHeight="false" outlineLevel="0" collapsed="false">
      <c r="A99" s="118" t="s">
        <v>162</v>
      </c>
      <c r="B99" s="119" t="s">
        <v>82</v>
      </c>
      <c r="C99" s="120" t="n">
        <v>5</v>
      </c>
      <c r="D99" s="120" t="n">
        <v>47.67</v>
      </c>
      <c r="E99" s="121" t="n">
        <v>15</v>
      </c>
      <c r="F99" s="121" t="n">
        <f aca="false">+C99*E99</f>
        <v>75</v>
      </c>
      <c r="G99" s="121" t="n">
        <f aca="false">F99*D99</f>
        <v>3575.25</v>
      </c>
      <c r="H99" s="127" t="n">
        <f aca="false">+E99*-12</f>
        <v>-180</v>
      </c>
      <c r="I99" s="121"/>
      <c r="J99" s="121"/>
      <c r="K99" s="124"/>
      <c r="L99" s="124"/>
      <c r="M99" s="124"/>
      <c r="N99" s="121"/>
      <c r="O99" s="223" t="n">
        <f aca="false">SUM(G99:N99)</f>
        <v>3395.25</v>
      </c>
      <c r="P99" s="114" t="n">
        <f aca="false">+(G99+H99)*$B$3+(K99+L99)*$B$4+(M99+N99)*$F$4+(I99+J99)*$B$5</f>
        <v>0</v>
      </c>
      <c r="Q99" s="115" t="n">
        <v>180</v>
      </c>
      <c r="R99" s="114" t="n">
        <f aca="false">+Q99*$F$3</f>
        <v>0</v>
      </c>
      <c r="S99" s="116" t="n">
        <f aca="false">+R99+P99</f>
        <v>0</v>
      </c>
      <c r="T99" s="92"/>
    </row>
    <row r="100" s="92" customFormat="true" ht="15" hidden="false" customHeight="true" outlineLevel="0" collapsed="false">
      <c r="A100" s="31"/>
      <c r="B100" s="132"/>
      <c r="C100" s="68"/>
      <c r="D100" s="122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71"/>
      <c r="Q100" s="125" t="s">
        <v>163</v>
      </c>
      <c r="R100" s="71"/>
      <c r="S100" s="131"/>
      <c r="T100" s="93" t="n">
        <f aca="false">SUM(S70:S99)</f>
        <v>0</v>
      </c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  <c r="EE100" s="31"/>
      <c r="EF100" s="31"/>
      <c r="EG100" s="31"/>
      <c r="EH100" s="31"/>
      <c r="EI100" s="31"/>
      <c r="EJ100" s="31"/>
      <c r="EK100" s="31"/>
      <c r="EL100" s="31"/>
      <c r="EM100" s="31"/>
      <c r="EN100" s="31"/>
      <c r="EO100" s="31"/>
      <c r="EP100" s="31"/>
      <c r="EQ100" s="31"/>
      <c r="ER100" s="31"/>
      <c r="ES100" s="31"/>
      <c r="ET100" s="31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  <c r="HT100" s="31"/>
      <c r="HU100" s="31"/>
      <c r="HV100" s="31"/>
      <c r="HW100" s="31"/>
      <c r="HX100" s="31"/>
      <c r="HY100" s="31"/>
      <c r="HZ100" s="31"/>
      <c r="IA100" s="31"/>
      <c r="IB100" s="31"/>
      <c r="IC100" s="31"/>
      <c r="ID100" s="31"/>
      <c r="IE100" s="31"/>
      <c r="IF100" s="31"/>
      <c r="IG100" s="31"/>
      <c r="IH100" s="31"/>
      <c r="II100" s="31"/>
      <c r="IJ100" s="31"/>
      <c r="IK100" s="31"/>
      <c r="IL100" s="31"/>
      <c r="IM100" s="31"/>
      <c r="IN100" s="31"/>
      <c r="IO100" s="31"/>
      <c r="IP100" s="31"/>
      <c r="IQ100" s="31"/>
      <c r="IR100" s="31"/>
      <c r="IS100" s="31"/>
      <c r="IT100" s="31"/>
      <c r="IU100" s="31"/>
      <c r="IV100" s="31"/>
      <c r="IW100" s="31"/>
    </row>
    <row r="101" s="92" customFormat="true" ht="15" hidden="false" customHeight="false" outlineLevel="0" collapsed="false">
      <c r="A101" s="118" t="s">
        <v>164</v>
      </c>
      <c r="B101" s="119" t="s">
        <v>82</v>
      </c>
      <c r="C101" s="120" t="n">
        <v>5</v>
      </c>
      <c r="D101" s="120" t="n">
        <v>47.67</v>
      </c>
      <c r="E101" s="121" t="n">
        <v>3</v>
      </c>
      <c r="F101" s="121" t="n">
        <f aca="false">+C101*E101</f>
        <v>15</v>
      </c>
      <c r="G101" s="121" t="n">
        <f aca="false">F101*D101</f>
        <v>715.05</v>
      </c>
      <c r="H101" s="127" t="n">
        <f aca="false">+E101*-12</f>
        <v>-36</v>
      </c>
      <c r="I101" s="121"/>
      <c r="J101" s="121"/>
      <c r="K101" s="124"/>
      <c r="L101" s="124"/>
      <c r="M101" s="124"/>
      <c r="N101" s="121"/>
      <c r="O101" s="223" t="n">
        <f aca="false">SUM(G101:N101)</f>
        <v>679.05</v>
      </c>
      <c r="P101" s="114" t="n">
        <f aca="false">+(G101+H101)*$B$3+(K101+L101)*$B$4+(M101+N101)*$F$4+(I101+J101)*$B$5</f>
        <v>0</v>
      </c>
      <c r="Q101" s="115" t="n">
        <v>48</v>
      </c>
      <c r="R101" s="114" t="n">
        <f aca="false">+Q101*$F$3</f>
        <v>0</v>
      </c>
      <c r="S101" s="116" t="n">
        <f aca="false">+R101+P101</f>
        <v>0</v>
      </c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31"/>
      <c r="EP101" s="31"/>
      <c r="EQ101" s="31"/>
      <c r="ER101" s="31"/>
      <c r="ES101" s="31"/>
      <c r="ET101" s="31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31"/>
      <c r="ID101" s="31"/>
      <c r="IE101" s="31"/>
      <c r="IF101" s="31"/>
      <c r="IG101" s="31"/>
      <c r="IH101" s="31"/>
      <c r="II101" s="31"/>
      <c r="IJ101" s="31"/>
      <c r="IK101" s="31"/>
      <c r="IL101" s="31"/>
      <c r="IM101" s="31"/>
      <c r="IN101" s="31"/>
      <c r="IO101" s="31"/>
      <c r="IP101" s="31"/>
      <c r="IQ101" s="31"/>
      <c r="IR101" s="31"/>
      <c r="IS101" s="31"/>
      <c r="IT101" s="31"/>
      <c r="IU101" s="31"/>
      <c r="IV101" s="31"/>
      <c r="IW101" s="31"/>
    </row>
    <row r="102" customFormat="false" ht="15" hidden="false" customHeight="false" outlineLevel="0" collapsed="false">
      <c r="A102" s="118" t="s">
        <v>165</v>
      </c>
      <c r="B102" s="119" t="s">
        <v>82</v>
      </c>
      <c r="C102" s="120" t="n">
        <v>5</v>
      </c>
      <c r="D102" s="120" t="n">
        <v>47.67</v>
      </c>
      <c r="E102" s="121" t="n">
        <v>4</v>
      </c>
      <c r="F102" s="121" t="n">
        <f aca="false">+C102*E102</f>
        <v>20</v>
      </c>
      <c r="G102" s="121" t="n">
        <f aca="false">F102*D102</f>
        <v>953.4</v>
      </c>
      <c r="H102" s="127" t="n">
        <f aca="false">+E102*-12</f>
        <v>-48</v>
      </c>
      <c r="I102" s="121"/>
      <c r="J102" s="121"/>
      <c r="K102" s="124"/>
      <c r="L102" s="124"/>
      <c r="M102" s="124"/>
      <c r="N102" s="121"/>
      <c r="O102" s="223" t="n">
        <f aca="false">SUM(G102:N102)</f>
        <v>905.4</v>
      </c>
      <c r="P102" s="114" t="n">
        <f aca="false">+(G102+H102)*$B$3+(K102+L102)*$B$4+(M102+N102)*$F$4+(I102+J102)*$B$5</f>
        <v>0</v>
      </c>
      <c r="Q102" s="115" t="n">
        <v>18</v>
      </c>
      <c r="R102" s="114" t="n">
        <f aca="false">+Q102*$F$3</f>
        <v>0</v>
      </c>
      <c r="S102" s="116" t="n">
        <f aca="false">+R102+P102</f>
        <v>0</v>
      </c>
      <c r="T102" s="92"/>
    </row>
    <row r="103" customFormat="false" ht="15" hidden="false" customHeight="false" outlineLevel="0" collapsed="false">
      <c r="A103" s="118" t="s">
        <v>166</v>
      </c>
      <c r="B103" s="119" t="s">
        <v>82</v>
      </c>
      <c r="C103" s="120" t="n">
        <v>5</v>
      </c>
      <c r="D103" s="120" t="n">
        <v>47.67</v>
      </c>
      <c r="E103" s="121" t="n">
        <v>2</v>
      </c>
      <c r="F103" s="121" t="n">
        <f aca="false">+C103*E103</f>
        <v>10</v>
      </c>
      <c r="G103" s="121" t="n">
        <f aca="false">F103*D103</f>
        <v>476.7</v>
      </c>
      <c r="H103" s="127" t="n">
        <f aca="false">+E103*-12</f>
        <v>-24</v>
      </c>
      <c r="I103" s="121"/>
      <c r="J103" s="121"/>
      <c r="K103" s="124"/>
      <c r="L103" s="124"/>
      <c r="M103" s="124"/>
      <c r="N103" s="121"/>
      <c r="O103" s="223" t="n">
        <f aca="false">SUM(G103:N103)</f>
        <v>452.7</v>
      </c>
      <c r="P103" s="114" t="n">
        <f aca="false">+(G103+H103)*$B$3+(K103+L103)*$B$4+(M103+N103)*$F$4+(I103+J103)*$B$5</f>
        <v>0</v>
      </c>
      <c r="Q103" s="115" t="n">
        <v>24</v>
      </c>
      <c r="R103" s="114" t="n">
        <f aca="false">+Q103*$F$3</f>
        <v>0</v>
      </c>
      <c r="S103" s="116" t="n">
        <f aca="false">+R103+P103</f>
        <v>0</v>
      </c>
      <c r="T103" s="92"/>
    </row>
    <row r="104" customFormat="false" ht="15" hidden="false" customHeight="false" outlineLevel="0" collapsed="false">
      <c r="A104" s="118" t="s">
        <v>167</v>
      </c>
      <c r="B104" s="119" t="s">
        <v>82</v>
      </c>
      <c r="C104" s="120" t="n">
        <v>5</v>
      </c>
      <c r="D104" s="120" t="n">
        <v>47.67</v>
      </c>
      <c r="E104" s="121" t="n">
        <v>2</v>
      </c>
      <c r="F104" s="121" t="n">
        <f aca="false">+C104*E104</f>
        <v>10</v>
      </c>
      <c r="G104" s="121" t="n">
        <f aca="false">F104*D104</f>
        <v>476.7</v>
      </c>
      <c r="H104" s="127" t="n">
        <f aca="false">+E104*-12</f>
        <v>-24</v>
      </c>
      <c r="I104" s="121"/>
      <c r="J104" s="121"/>
      <c r="K104" s="124"/>
      <c r="L104" s="124"/>
      <c r="M104" s="124"/>
      <c r="N104" s="121"/>
      <c r="O104" s="223" t="n">
        <f aca="false">SUM(G104:N104)</f>
        <v>452.7</v>
      </c>
      <c r="P104" s="114" t="n">
        <f aca="false">+(G104+H104)*$B$3+(K104+L104)*$B$4+(M104+N104)*$F$4+(I104+J104)*$B$5</f>
        <v>0</v>
      </c>
      <c r="Q104" s="115" t="n">
        <v>150</v>
      </c>
      <c r="R104" s="114" t="n">
        <f aca="false">+Q104*$F$3</f>
        <v>0</v>
      </c>
      <c r="S104" s="116" t="n">
        <f aca="false">+R104+P104</f>
        <v>0</v>
      </c>
      <c r="T104" s="92"/>
    </row>
    <row r="105" s="1" customFormat="true" ht="15" hidden="false" customHeight="false" outlineLevel="0" collapsed="false">
      <c r="A105" s="118" t="s">
        <v>168</v>
      </c>
      <c r="B105" s="119" t="s">
        <v>82</v>
      </c>
      <c r="C105" s="120" t="n">
        <v>5</v>
      </c>
      <c r="D105" s="120" t="n">
        <v>47.67</v>
      </c>
      <c r="E105" s="121" t="n">
        <v>3</v>
      </c>
      <c r="F105" s="121" t="n">
        <f aca="false">+C105*E105</f>
        <v>15</v>
      </c>
      <c r="G105" s="121" t="n">
        <f aca="false">F105*D105</f>
        <v>715.05</v>
      </c>
      <c r="H105" s="127" t="n">
        <f aca="false">+E105*-12</f>
        <v>-36</v>
      </c>
      <c r="I105" s="121"/>
      <c r="J105" s="121"/>
      <c r="K105" s="124"/>
      <c r="L105" s="124"/>
      <c r="M105" s="124"/>
      <c r="N105" s="121"/>
      <c r="O105" s="223" t="n">
        <f aca="false">SUM(G105:N105)</f>
        <v>679.05</v>
      </c>
      <c r="P105" s="114" t="n">
        <f aca="false">+(G105+H105)*$B$3+(K105+L105)*$B$4+(M105+N105)*$F$4+(I105+J105)*$B$5</f>
        <v>0</v>
      </c>
      <c r="Q105" s="115" t="n">
        <v>20</v>
      </c>
      <c r="R105" s="114" t="n">
        <f aca="false">+Q105*$F$3</f>
        <v>0</v>
      </c>
      <c r="S105" s="116" t="n">
        <f aca="false">+R105+P105</f>
        <v>0</v>
      </c>
      <c r="T105" s="92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  <c r="HY105" s="31"/>
      <c r="HZ105" s="31"/>
      <c r="IA105" s="31"/>
      <c r="IB105" s="31"/>
      <c r="IC105" s="31"/>
      <c r="ID105" s="31"/>
      <c r="IE105" s="31"/>
      <c r="IF105" s="31"/>
      <c r="IG105" s="31"/>
      <c r="IH105" s="31"/>
      <c r="II105" s="31"/>
      <c r="IJ105" s="31"/>
      <c r="IK105" s="31"/>
      <c r="IL105" s="31"/>
      <c r="IM105" s="31"/>
      <c r="IN105" s="31"/>
      <c r="IO105" s="31"/>
      <c r="IP105" s="31"/>
      <c r="IQ105" s="31"/>
      <c r="IR105" s="31"/>
      <c r="IS105" s="31"/>
      <c r="IT105" s="31"/>
      <c r="IU105" s="31"/>
      <c r="IV105" s="31"/>
      <c r="IW105" s="31"/>
    </row>
    <row r="106" customFormat="false" ht="15" hidden="false" customHeight="false" outlineLevel="0" collapsed="false">
      <c r="A106" s="118" t="s">
        <v>169</v>
      </c>
      <c r="B106" s="119" t="s">
        <v>82</v>
      </c>
      <c r="C106" s="120" t="n">
        <v>5</v>
      </c>
      <c r="D106" s="120" t="n">
        <v>47.67</v>
      </c>
      <c r="E106" s="121" t="n">
        <v>3</v>
      </c>
      <c r="F106" s="121" t="n">
        <f aca="false">+C106*E106</f>
        <v>15</v>
      </c>
      <c r="G106" s="121" t="n">
        <f aca="false">F106*D106</f>
        <v>715.05</v>
      </c>
      <c r="H106" s="127" t="n">
        <f aca="false">+E106*-12</f>
        <v>-36</v>
      </c>
      <c r="I106" s="121"/>
      <c r="J106" s="121"/>
      <c r="K106" s="124"/>
      <c r="L106" s="124"/>
      <c r="M106" s="124"/>
      <c r="N106" s="121"/>
      <c r="O106" s="223" t="n">
        <f aca="false">SUM(G106:N106)</f>
        <v>679.05</v>
      </c>
      <c r="P106" s="114" t="n">
        <f aca="false">+(G106+H106)*$B$3+(K106+L106)*$B$4+(M106+N106)*$F$4+(I106+J106)*$B$5</f>
        <v>0</v>
      </c>
      <c r="Q106" s="115" t="n">
        <v>18</v>
      </c>
      <c r="R106" s="114" t="n">
        <f aca="false">+Q106*$F$3</f>
        <v>0</v>
      </c>
      <c r="S106" s="116" t="n">
        <f aca="false">+R106+P106</f>
        <v>0</v>
      </c>
      <c r="T106" s="92"/>
    </row>
    <row r="107" customFormat="false" ht="15" hidden="false" customHeight="true" outlineLevel="0" collapsed="false">
      <c r="B107" s="132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71"/>
      <c r="Q107" s="125" t="s">
        <v>170</v>
      </c>
      <c r="R107" s="71"/>
      <c r="S107" s="131"/>
      <c r="T107" s="93" t="n">
        <f aca="false">SUM(S101:S106)</f>
        <v>0</v>
      </c>
    </row>
    <row r="108" customFormat="false" ht="15" hidden="false" customHeight="false" outlineLevel="0" collapsed="false">
      <c r="A108" s="118" t="s">
        <v>171</v>
      </c>
      <c r="B108" s="119" t="s">
        <v>82</v>
      </c>
      <c r="C108" s="120" t="n">
        <v>5</v>
      </c>
      <c r="D108" s="120" t="n">
        <v>52</v>
      </c>
      <c r="E108" s="121" t="n">
        <v>3</v>
      </c>
      <c r="F108" s="121" t="n">
        <f aca="false">+C108*E108</f>
        <v>15</v>
      </c>
      <c r="G108" s="121" t="n">
        <f aca="false">F108*D108</f>
        <v>780</v>
      </c>
      <c r="H108" s="127" t="n">
        <f aca="false">+E108*-12</f>
        <v>-36</v>
      </c>
      <c r="I108" s="121"/>
      <c r="J108" s="121"/>
      <c r="K108" s="124"/>
      <c r="L108" s="124"/>
      <c r="M108" s="124"/>
      <c r="N108" s="121"/>
      <c r="O108" s="223" t="n">
        <f aca="false">SUM(G108:N108)</f>
        <v>744</v>
      </c>
      <c r="P108" s="114" t="n">
        <f aca="false">+(G108+H108)*$B$3+(K108+L108)*$B$4+(M108+N108)*$F$4+(I108+J108)*$B$5</f>
        <v>0</v>
      </c>
      <c r="Q108" s="115" t="n">
        <v>45</v>
      </c>
      <c r="R108" s="114" t="n">
        <f aca="false">+Q108*$F$3</f>
        <v>0</v>
      </c>
      <c r="S108" s="116" t="n">
        <f aca="false">+R108+P108</f>
        <v>0</v>
      </c>
      <c r="T108" s="92"/>
    </row>
    <row r="109" customFormat="false" ht="15" hidden="false" customHeight="false" outlineLevel="0" collapsed="false">
      <c r="A109" s="137" t="s">
        <v>172</v>
      </c>
      <c r="B109" s="138" t="s">
        <v>82</v>
      </c>
      <c r="C109" s="139" t="n">
        <v>5</v>
      </c>
      <c r="D109" s="139" t="n">
        <v>52</v>
      </c>
      <c r="E109" s="135" t="n">
        <v>5</v>
      </c>
      <c r="F109" s="135" t="n">
        <f aca="false">+C109*E109</f>
        <v>25</v>
      </c>
      <c r="G109" s="135" t="n">
        <f aca="false">F109*D109</f>
        <v>1300</v>
      </c>
      <c r="H109" s="127" t="n">
        <f aca="false">+E109*-12</f>
        <v>-60</v>
      </c>
      <c r="I109" s="140"/>
      <c r="J109" s="140"/>
      <c r="K109" s="141"/>
      <c r="L109" s="141"/>
      <c r="M109" s="141"/>
      <c r="N109" s="140"/>
      <c r="O109" s="233" t="n">
        <f aca="false">SUM(G109:N109)</f>
        <v>1240</v>
      </c>
      <c r="P109" s="114" t="n">
        <f aca="false">+(G109+H109)*$B$3+(K109+L109)*$B$4+(M109+N109)*$F$4+(I109+J109)*$B$5</f>
        <v>0</v>
      </c>
      <c r="Q109" s="115" t="n">
        <v>72</v>
      </c>
      <c r="R109" s="114" t="n">
        <f aca="false">+Q109*$F$3</f>
        <v>0</v>
      </c>
      <c r="S109" s="116" t="n">
        <f aca="false">+R109+P109</f>
        <v>0</v>
      </c>
      <c r="T109" s="92"/>
    </row>
    <row r="110" s="1" customFormat="true" ht="15" hidden="false" customHeight="false" outlineLevel="0" collapsed="false">
      <c r="A110" s="118" t="s">
        <v>173</v>
      </c>
      <c r="B110" s="119" t="s">
        <v>174</v>
      </c>
      <c r="C110" s="120" t="n">
        <v>1</v>
      </c>
      <c r="D110" s="120" t="n">
        <v>52</v>
      </c>
      <c r="E110" s="121" t="n">
        <v>2</v>
      </c>
      <c r="F110" s="121" t="n">
        <f aca="false">+C110*E110</f>
        <v>2</v>
      </c>
      <c r="G110" s="121" t="n">
        <f aca="false">F110*D110</f>
        <v>104</v>
      </c>
      <c r="H110" s="121"/>
      <c r="I110" s="121"/>
      <c r="J110" s="121"/>
      <c r="K110" s="124"/>
      <c r="L110" s="124"/>
      <c r="M110" s="124"/>
      <c r="N110" s="124"/>
      <c r="O110" s="223" t="n">
        <f aca="false">SUM(G110:N110)</f>
        <v>104</v>
      </c>
      <c r="P110" s="114" t="n">
        <f aca="false">+(G110+H110)*$B$3+(K110+L110)*$B$4+(M110+N110)*$F$4+(I110+J110)*$B$5</f>
        <v>0</v>
      </c>
      <c r="Q110" s="115"/>
      <c r="R110" s="71"/>
      <c r="S110" s="116" t="n">
        <f aca="false">+R110+P110</f>
        <v>0</v>
      </c>
      <c r="T110" s="92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31"/>
      <c r="IE110" s="31"/>
      <c r="IF110" s="31"/>
      <c r="IG110" s="31"/>
      <c r="IH110" s="31"/>
      <c r="II110" s="31"/>
      <c r="IJ110" s="31"/>
      <c r="IK110" s="31"/>
      <c r="IL110" s="31"/>
      <c r="IM110" s="31"/>
      <c r="IN110" s="31"/>
      <c r="IO110" s="31"/>
      <c r="IP110" s="31"/>
      <c r="IQ110" s="31"/>
      <c r="IR110" s="31"/>
      <c r="IS110" s="31"/>
      <c r="IT110" s="31"/>
      <c r="IU110" s="31"/>
      <c r="IV110" s="31"/>
      <c r="IW110" s="31"/>
    </row>
    <row r="111" customFormat="false" ht="15" hidden="false" customHeight="false" outlineLevel="0" collapsed="false">
      <c r="A111" s="118" t="s">
        <v>175</v>
      </c>
      <c r="B111" s="119" t="s">
        <v>176</v>
      </c>
      <c r="C111" s="120" t="n">
        <v>1</v>
      </c>
      <c r="D111" s="120" t="n">
        <v>12</v>
      </c>
      <c r="E111" s="121" t="n">
        <v>1</v>
      </c>
      <c r="F111" s="121" t="n">
        <f aca="false">+C111*E111</f>
        <v>1</v>
      </c>
      <c r="G111" s="121" t="n">
        <f aca="false">F111*D111</f>
        <v>12</v>
      </c>
      <c r="H111" s="121"/>
      <c r="I111" s="121"/>
      <c r="J111" s="121"/>
      <c r="K111" s="124"/>
      <c r="L111" s="124"/>
      <c r="M111" s="124"/>
      <c r="N111" s="124"/>
      <c r="O111" s="223" t="n">
        <f aca="false">SUM(G111:N111)</f>
        <v>12</v>
      </c>
      <c r="P111" s="114" t="n">
        <f aca="false">+(G111+H111)*$B$3+(K111+L111)*$B$4+(M111+N111)*$F$4+(I111+J111)*$B$5</f>
        <v>0</v>
      </c>
      <c r="Q111" s="115"/>
      <c r="R111" s="71"/>
      <c r="S111" s="116" t="n">
        <f aca="false">+R111+P111</f>
        <v>0</v>
      </c>
      <c r="T111" s="92"/>
    </row>
    <row r="112" s="92" customFormat="true" ht="15" hidden="false" customHeight="true" outlineLevel="0" collapsed="false">
      <c r="A112" s="31"/>
      <c r="B112" s="132"/>
      <c r="C112" s="68"/>
      <c r="D112" s="68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71"/>
      <c r="Q112" s="125" t="s">
        <v>177</v>
      </c>
      <c r="R112" s="71"/>
      <c r="S112" s="131"/>
      <c r="T112" s="93" t="n">
        <f aca="false">SUM(S108:S111)</f>
        <v>0</v>
      </c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  <c r="EE112" s="31"/>
      <c r="EF112" s="31"/>
      <c r="EG112" s="31"/>
      <c r="EH112" s="31"/>
      <c r="EI112" s="31"/>
      <c r="EJ112" s="31"/>
      <c r="EK112" s="31"/>
      <c r="EL112" s="31"/>
      <c r="EM112" s="31"/>
      <c r="EN112" s="31"/>
      <c r="EO112" s="31"/>
      <c r="EP112" s="31"/>
      <c r="EQ112" s="31"/>
      <c r="ER112" s="31"/>
      <c r="ES112" s="31"/>
      <c r="ET112" s="31"/>
      <c r="EU112" s="31"/>
      <c r="EV112" s="31"/>
      <c r="EW112" s="31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  <c r="HT112" s="31"/>
      <c r="HU112" s="31"/>
      <c r="HV112" s="31"/>
      <c r="HW112" s="31"/>
      <c r="HX112" s="31"/>
      <c r="HY112" s="31"/>
      <c r="HZ112" s="31"/>
      <c r="IA112" s="31"/>
      <c r="IB112" s="31"/>
      <c r="IC112" s="31"/>
      <c r="ID112" s="31"/>
      <c r="IE112" s="31"/>
      <c r="IF112" s="31"/>
      <c r="IG112" s="31"/>
      <c r="IH112" s="31"/>
      <c r="II112" s="31"/>
      <c r="IJ112" s="31"/>
      <c r="IK112" s="31"/>
      <c r="IL112" s="31"/>
      <c r="IM112" s="31"/>
      <c r="IN112" s="31"/>
      <c r="IO112" s="31"/>
      <c r="IP112" s="31"/>
      <c r="IQ112" s="31"/>
      <c r="IR112" s="31"/>
      <c r="IS112" s="31"/>
      <c r="IT112" s="31"/>
      <c r="IU112" s="31"/>
      <c r="IV112" s="31"/>
      <c r="IW112" s="31"/>
    </row>
    <row r="113" s="92" customFormat="true" ht="15" hidden="false" customHeight="false" outlineLevel="0" collapsed="false">
      <c r="A113" s="118" t="s">
        <v>178</v>
      </c>
      <c r="B113" s="119" t="s">
        <v>82</v>
      </c>
      <c r="C113" s="120" t="n">
        <v>5</v>
      </c>
      <c r="D113" s="120" t="n">
        <v>52</v>
      </c>
      <c r="E113" s="121" t="n">
        <v>5</v>
      </c>
      <c r="F113" s="121" t="n">
        <f aca="false">+C113*E113</f>
        <v>25</v>
      </c>
      <c r="G113" s="121" t="n">
        <f aca="false">F113*D113</f>
        <v>1300</v>
      </c>
      <c r="H113" s="127" t="n">
        <f aca="false">+E113*-12</f>
        <v>-60</v>
      </c>
      <c r="I113" s="121"/>
      <c r="J113" s="121"/>
      <c r="K113" s="124"/>
      <c r="L113" s="124"/>
      <c r="M113" s="124"/>
      <c r="N113" s="121"/>
      <c r="O113" s="223" t="n">
        <f aca="false">SUM(G113:N113)</f>
        <v>1240</v>
      </c>
      <c r="P113" s="114" t="n">
        <f aca="false">+(G113+H113)*$B$3+(K113+L113)*$B$4+(M113+N113)*$F$4+(I113+J113)*$B$5</f>
        <v>0</v>
      </c>
      <c r="Q113" s="115" t="n">
        <v>300</v>
      </c>
      <c r="R113" s="114" t="n">
        <f aca="false">+Q113*$F$3</f>
        <v>0</v>
      </c>
      <c r="S113" s="116" t="n">
        <f aca="false">+R113+P113</f>
        <v>0</v>
      </c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31"/>
      <c r="IE113" s="31"/>
      <c r="IF113" s="31"/>
      <c r="IG113" s="31"/>
      <c r="IH113" s="31"/>
      <c r="II113" s="31"/>
      <c r="IJ113" s="31"/>
      <c r="IK113" s="31"/>
      <c r="IL113" s="31"/>
      <c r="IM113" s="31"/>
      <c r="IN113" s="31"/>
      <c r="IO113" s="31"/>
      <c r="IP113" s="31"/>
      <c r="IQ113" s="31"/>
      <c r="IR113" s="31"/>
      <c r="IS113" s="31"/>
      <c r="IT113" s="31"/>
      <c r="IU113" s="31"/>
      <c r="IV113" s="31"/>
      <c r="IW113" s="31"/>
    </row>
    <row r="114" customFormat="false" ht="15" hidden="false" customHeight="false" outlineLevel="0" collapsed="false">
      <c r="A114" s="118" t="s">
        <v>178</v>
      </c>
      <c r="B114" s="120" t="s">
        <v>83</v>
      </c>
      <c r="C114" s="120" t="n">
        <v>1</v>
      </c>
      <c r="D114" s="120" t="n">
        <v>52</v>
      </c>
      <c r="E114" s="121" t="n">
        <v>4</v>
      </c>
      <c r="F114" s="121" t="n">
        <f aca="false">+C114*E114</f>
        <v>4</v>
      </c>
      <c r="G114" s="121" t="n">
        <f aca="false">F114*D114</f>
        <v>208</v>
      </c>
      <c r="H114" s="121"/>
      <c r="I114" s="121"/>
      <c r="J114" s="121"/>
      <c r="K114" s="124"/>
      <c r="L114" s="124"/>
      <c r="M114" s="124"/>
      <c r="N114" s="124"/>
      <c r="O114" s="223" t="n">
        <f aca="false">SUM(G114:N114)</f>
        <v>208</v>
      </c>
      <c r="P114" s="114" t="n">
        <f aca="false">+(G114+H114)*$B$3+(K114+L114)*$B$4+(M114+N114)*$F$4+(I114+J114)*$B$5</f>
        <v>0</v>
      </c>
      <c r="Q114" s="115"/>
      <c r="R114" s="71"/>
      <c r="S114" s="116" t="n">
        <f aca="false">+R114+P114</f>
        <v>0</v>
      </c>
      <c r="T114" s="92"/>
    </row>
    <row r="115" customFormat="false" ht="15" hidden="false" customHeight="false" outlineLevel="0" collapsed="false">
      <c r="A115" s="118" t="s">
        <v>179</v>
      </c>
      <c r="B115" s="119" t="s">
        <v>82</v>
      </c>
      <c r="C115" s="120" t="n">
        <v>5</v>
      </c>
      <c r="D115" s="120" t="n">
        <v>6</v>
      </c>
      <c r="E115" s="121" t="n">
        <v>1</v>
      </c>
      <c r="F115" s="121" t="n">
        <f aca="false">+C115*E115</f>
        <v>5</v>
      </c>
      <c r="G115" s="121" t="n">
        <f aca="false">F115*D115</f>
        <v>30</v>
      </c>
      <c r="H115" s="127" t="n">
        <f aca="false">+E115*-2</f>
        <v>-2</v>
      </c>
      <c r="I115" s="121"/>
      <c r="J115" s="121"/>
      <c r="K115" s="124"/>
      <c r="L115" s="124"/>
      <c r="M115" s="124"/>
      <c r="N115" s="124"/>
      <c r="O115" s="223" t="n">
        <f aca="false">SUM(G115:N115)</f>
        <v>28</v>
      </c>
      <c r="P115" s="114" t="n">
        <f aca="false">+(G115+H115)*$B$3+(K115+L115)*$B$4+(M115+N115)*$F$4+(I115+J115)*$B$5</f>
        <v>0</v>
      </c>
      <c r="Q115" s="115"/>
      <c r="R115" s="71"/>
      <c r="S115" s="116" t="n">
        <f aca="false">+R115+P115</f>
        <v>0</v>
      </c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  <c r="BH115" s="92"/>
      <c r="BI115" s="92"/>
      <c r="BJ115" s="92"/>
      <c r="BK115" s="92"/>
      <c r="BL115" s="92"/>
      <c r="BM115" s="92"/>
      <c r="BN115" s="92"/>
      <c r="BO115" s="92"/>
      <c r="BP115" s="92"/>
      <c r="BQ115" s="92"/>
      <c r="BR115" s="92"/>
      <c r="BS115" s="92"/>
      <c r="BT115" s="92"/>
      <c r="BU115" s="92"/>
      <c r="BV115" s="92"/>
      <c r="BW115" s="92"/>
      <c r="BX115" s="92"/>
      <c r="BY115" s="92"/>
      <c r="BZ115" s="92"/>
      <c r="CA115" s="92"/>
      <c r="CB115" s="92"/>
      <c r="CC115" s="92"/>
      <c r="CD115" s="92"/>
      <c r="CE115" s="92"/>
      <c r="CF115" s="92"/>
      <c r="CG115" s="92"/>
      <c r="CH115" s="92"/>
      <c r="CI115" s="92"/>
      <c r="CJ115" s="92"/>
      <c r="CK115" s="92"/>
      <c r="CL115" s="92"/>
      <c r="CM115" s="92"/>
      <c r="CN115" s="92"/>
      <c r="CO115" s="92"/>
      <c r="CP115" s="92"/>
      <c r="CQ115" s="92"/>
      <c r="CR115" s="92"/>
      <c r="CS115" s="92"/>
      <c r="CT115" s="92"/>
      <c r="CU115" s="92"/>
      <c r="CV115" s="92"/>
      <c r="CW115" s="92"/>
      <c r="CX115" s="92"/>
      <c r="CY115" s="92"/>
      <c r="CZ115" s="92"/>
      <c r="DA115" s="92"/>
      <c r="DB115" s="92"/>
      <c r="DC115" s="92"/>
      <c r="DD115" s="92"/>
      <c r="DE115" s="92"/>
      <c r="DF115" s="92"/>
      <c r="DG115" s="92"/>
      <c r="DH115" s="92"/>
      <c r="DI115" s="92"/>
      <c r="DJ115" s="92"/>
      <c r="DK115" s="92"/>
      <c r="DL115" s="92"/>
      <c r="DM115" s="92"/>
      <c r="DN115" s="92"/>
      <c r="DO115" s="92"/>
      <c r="DP115" s="92"/>
      <c r="DQ115" s="92"/>
      <c r="DR115" s="92"/>
      <c r="DS115" s="92"/>
      <c r="DT115" s="92"/>
      <c r="DU115" s="92"/>
      <c r="DV115" s="92"/>
      <c r="DW115" s="92"/>
      <c r="DX115" s="92"/>
      <c r="DY115" s="92"/>
      <c r="DZ115" s="92"/>
      <c r="EA115" s="92"/>
      <c r="EB115" s="92"/>
      <c r="EC115" s="92"/>
      <c r="ED115" s="92"/>
      <c r="EE115" s="92"/>
      <c r="EF115" s="92"/>
      <c r="EG115" s="92"/>
      <c r="EH115" s="92"/>
      <c r="EI115" s="92"/>
      <c r="EJ115" s="92"/>
      <c r="EK115" s="92"/>
      <c r="EL115" s="92"/>
      <c r="EM115" s="92"/>
      <c r="EN115" s="92"/>
      <c r="EO115" s="92"/>
      <c r="EP115" s="92"/>
      <c r="EQ115" s="92"/>
      <c r="ER115" s="92"/>
      <c r="ES115" s="92"/>
      <c r="ET115" s="92"/>
      <c r="EU115" s="92"/>
      <c r="EV115" s="92"/>
      <c r="EW115" s="92"/>
      <c r="EX115" s="92"/>
      <c r="EY115" s="92"/>
      <c r="EZ115" s="92"/>
      <c r="FA115" s="92"/>
      <c r="FB115" s="92"/>
      <c r="FC115" s="92"/>
      <c r="FD115" s="92"/>
      <c r="FE115" s="92"/>
      <c r="FF115" s="92"/>
      <c r="FG115" s="92"/>
      <c r="FH115" s="92"/>
      <c r="FI115" s="92"/>
      <c r="FJ115" s="92"/>
      <c r="FK115" s="92"/>
      <c r="FL115" s="92"/>
      <c r="FM115" s="92"/>
      <c r="FN115" s="92"/>
      <c r="FO115" s="92"/>
      <c r="FP115" s="92"/>
      <c r="FQ115" s="92"/>
      <c r="FR115" s="92"/>
      <c r="FS115" s="92"/>
      <c r="FT115" s="92"/>
      <c r="FU115" s="92"/>
      <c r="FV115" s="92"/>
      <c r="FW115" s="92"/>
      <c r="FX115" s="92"/>
      <c r="FY115" s="92"/>
      <c r="FZ115" s="92"/>
      <c r="GA115" s="92"/>
      <c r="GB115" s="92"/>
      <c r="GC115" s="92"/>
      <c r="GD115" s="92"/>
      <c r="GE115" s="92"/>
      <c r="GF115" s="92"/>
      <c r="GG115" s="92"/>
      <c r="GH115" s="92"/>
      <c r="GI115" s="92"/>
      <c r="GJ115" s="92"/>
      <c r="GK115" s="92"/>
      <c r="GL115" s="92"/>
      <c r="GM115" s="92"/>
      <c r="GN115" s="92"/>
      <c r="GO115" s="92"/>
      <c r="GP115" s="92"/>
      <c r="GQ115" s="92"/>
      <c r="GR115" s="92"/>
      <c r="GS115" s="92"/>
      <c r="GT115" s="92"/>
      <c r="GU115" s="92"/>
      <c r="GV115" s="92"/>
      <c r="GW115" s="92"/>
      <c r="GX115" s="92"/>
      <c r="GY115" s="92"/>
      <c r="GZ115" s="92"/>
      <c r="HA115" s="92"/>
      <c r="HB115" s="92"/>
      <c r="HC115" s="92"/>
      <c r="HD115" s="92"/>
      <c r="HE115" s="92"/>
      <c r="HF115" s="92"/>
      <c r="HG115" s="92"/>
      <c r="HH115" s="92"/>
      <c r="HI115" s="92"/>
      <c r="HJ115" s="92"/>
      <c r="HK115" s="92"/>
      <c r="HL115" s="92"/>
      <c r="HM115" s="92"/>
      <c r="HN115" s="92"/>
      <c r="HO115" s="92"/>
      <c r="HP115" s="92"/>
      <c r="HQ115" s="92"/>
      <c r="HR115" s="92"/>
      <c r="HS115" s="92"/>
      <c r="HT115" s="92"/>
      <c r="HU115" s="92"/>
      <c r="HV115" s="92"/>
      <c r="HW115" s="92"/>
      <c r="HX115" s="92"/>
      <c r="HY115" s="92"/>
      <c r="HZ115" s="92"/>
      <c r="IA115" s="92"/>
      <c r="IB115" s="92"/>
      <c r="IC115" s="92"/>
      <c r="ID115" s="92"/>
      <c r="IE115" s="92"/>
      <c r="IF115" s="92"/>
      <c r="IG115" s="92"/>
      <c r="IH115" s="92"/>
      <c r="II115" s="92"/>
      <c r="IJ115" s="92"/>
      <c r="IK115" s="92"/>
      <c r="IL115" s="92"/>
      <c r="IM115" s="92"/>
      <c r="IN115" s="92"/>
      <c r="IO115" s="92"/>
      <c r="IP115" s="92"/>
      <c r="IQ115" s="92"/>
      <c r="IR115" s="92"/>
      <c r="IS115" s="92"/>
      <c r="IT115" s="92"/>
      <c r="IU115" s="92"/>
      <c r="IV115" s="92"/>
      <c r="IW115" s="92"/>
    </row>
    <row r="116" s="1" customFormat="true" ht="15" hidden="false" customHeight="false" outlineLevel="0" collapsed="false">
      <c r="A116" s="118" t="s">
        <v>179</v>
      </c>
      <c r="B116" s="120" t="s">
        <v>83</v>
      </c>
      <c r="C116" s="120" t="n">
        <v>1</v>
      </c>
      <c r="D116" s="120" t="n">
        <v>6</v>
      </c>
      <c r="E116" s="121" t="n">
        <v>1</v>
      </c>
      <c r="F116" s="121" t="n">
        <f aca="false">+C116*E116</f>
        <v>1</v>
      </c>
      <c r="G116" s="121" t="n">
        <f aca="false">F116*D116</f>
        <v>6</v>
      </c>
      <c r="H116" s="121"/>
      <c r="I116" s="121"/>
      <c r="J116" s="121"/>
      <c r="K116" s="124"/>
      <c r="L116" s="124"/>
      <c r="M116" s="124"/>
      <c r="N116" s="124"/>
      <c r="O116" s="223" t="n">
        <f aca="false">SUM(G116:N116)</f>
        <v>6</v>
      </c>
      <c r="P116" s="114" t="n">
        <f aca="false">+(G116+H116)*$B$3+(K116+L116)*$B$4+(M116+N116)*$F$4+(I116+J116)*$B$5</f>
        <v>0</v>
      </c>
      <c r="Q116" s="115"/>
      <c r="R116" s="71"/>
      <c r="S116" s="116" t="n">
        <f aca="false">+R116+P116</f>
        <v>0</v>
      </c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N116" s="92"/>
      <c r="AO116" s="92"/>
      <c r="AP116" s="92"/>
      <c r="AQ116" s="92"/>
      <c r="AR116" s="92"/>
      <c r="AS116" s="92"/>
      <c r="AT116" s="92"/>
      <c r="AU116" s="92"/>
      <c r="AV116" s="92"/>
      <c r="AW116" s="92"/>
      <c r="AX116" s="92"/>
      <c r="AY116" s="92"/>
      <c r="AZ116" s="92"/>
      <c r="BA116" s="92"/>
      <c r="BB116" s="92"/>
      <c r="BC116" s="92"/>
      <c r="BD116" s="92"/>
      <c r="BE116" s="92"/>
      <c r="BF116" s="92"/>
      <c r="BG116" s="92"/>
      <c r="BH116" s="92"/>
      <c r="BI116" s="92"/>
      <c r="BJ116" s="92"/>
      <c r="BK116" s="92"/>
      <c r="BL116" s="92"/>
      <c r="BM116" s="92"/>
      <c r="BN116" s="92"/>
      <c r="BO116" s="92"/>
      <c r="BP116" s="92"/>
      <c r="BQ116" s="92"/>
      <c r="BR116" s="92"/>
      <c r="BS116" s="92"/>
      <c r="BT116" s="92"/>
      <c r="BU116" s="92"/>
      <c r="BV116" s="92"/>
      <c r="BW116" s="92"/>
      <c r="BX116" s="92"/>
      <c r="BY116" s="92"/>
      <c r="BZ116" s="92"/>
      <c r="CA116" s="92"/>
      <c r="CB116" s="92"/>
      <c r="CC116" s="92"/>
      <c r="CD116" s="92"/>
      <c r="CE116" s="92"/>
      <c r="CF116" s="92"/>
      <c r="CG116" s="92"/>
      <c r="CH116" s="92"/>
      <c r="CI116" s="92"/>
      <c r="CJ116" s="92"/>
      <c r="CK116" s="92"/>
      <c r="CL116" s="92"/>
      <c r="CM116" s="92"/>
      <c r="CN116" s="92"/>
      <c r="CO116" s="92"/>
      <c r="CP116" s="92"/>
      <c r="CQ116" s="92"/>
      <c r="CR116" s="92"/>
      <c r="CS116" s="92"/>
      <c r="CT116" s="92"/>
      <c r="CU116" s="92"/>
      <c r="CV116" s="92"/>
      <c r="CW116" s="92"/>
      <c r="CX116" s="92"/>
      <c r="CY116" s="92"/>
      <c r="CZ116" s="92"/>
      <c r="DA116" s="92"/>
      <c r="DB116" s="92"/>
      <c r="DC116" s="92"/>
      <c r="DD116" s="92"/>
      <c r="DE116" s="92"/>
      <c r="DF116" s="92"/>
      <c r="DG116" s="92"/>
      <c r="DH116" s="92"/>
      <c r="DI116" s="92"/>
      <c r="DJ116" s="92"/>
      <c r="DK116" s="92"/>
      <c r="DL116" s="92"/>
      <c r="DM116" s="92"/>
      <c r="DN116" s="92"/>
      <c r="DO116" s="92"/>
      <c r="DP116" s="92"/>
      <c r="DQ116" s="92"/>
      <c r="DR116" s="92"/>
      <c r="DS116" s="92"/>
      <c r="DT116" s="92"/>
      <c r="DU116" s="92"/>
      <c r="DV116" s="92"/>
      <c r="DW116" s="92"/>
      <c r="DX116" s="92"/>
      <c r="DY116" s="92"/>
      <c r="DZ116" s="92"/>
      <c r="EA116" s="92"/>
      <c r="EB116" s="92"/>
      <c r="EC116" s="92"/>
      <c r="ED116" s="92"/>
      <c r="EE116" s="92"/>
      <c r="EF116" s="92"/>
      <c r="EG116" s="92"/>
      <c r="EH116" s="92"/>
      <c r="EI116" s="92"/>
      <c r="EJ116" s="92"/>
      <c r="EK116" s="92"/>
      <c r="EL116" s="92"/>
      <c r="EM116" s="92"/>
      <c r="EN116" s="92"/>
      <c r="EO116" s="92"/>
      <c r="EP116" s="92"/>
      <c r="EQ116" s="92"/>
      <c r="ER116" s="92"/>
      <c r="ES116" s="92"/>
      <c r="ET116" s="92"/>
      <c r="EU116" s="92"/>
      <c r="EV116" s="92"/>
      <c r="EW116" s="92"/>
      <c r="EX116" s="92"/>
      <c r="EY116" s="92"/>
      <c r="EZ116" s="92"/>
      <c r="FA116" s="92"/>
      <c r="FB116" s="92"/>
      <c r="FC116" s="92"/>
      <c r="FD116" s="92"/>
      <c r="FE116" s="92"/>
      <c r="FF116" s="92"/>
      <c r="FG116" s="92"/>
      <c r="FH116" s="92"/>
      <c r="FI116" s="92"/>
      <c r="FJ116" s="92"/>
      <c r="FK116" s="92"/>
      <c r="FL116" s="92"/>
      <c r="FM116" s="92"/>
      <c r="FN116" s="92"/>
      <c r="FO116" s="92"/>
      <c r="FP116" s="92"/>
      <c r="FQ116" s="92"/>
      <c r="FR116" s="92"/>
      <c r="FS116" s="92"/>
      <c r="FT116" s="92"/>
      <c r="FU116" s="92"/>
      <c r="FV116" s="92"/>
      <c r="FW116" s="92"/>
      <c r="FX116" s="92"/>
      <c r="FY116" s="92"/>
      <c r="FZ116" s="92"/>
      <c r="GA116" s="92"/>
      <c r="GB116" s="92"/>
      <c r="GC116" s="92"/>
      <c r="GD116" s="92"/>
      <c r="GE116" s="92"/>
      <c r="GF116" s="92"/>
      <c r="GG116" s="92"/>
      <c r="GH116" s="92"/>
      <c r="GI116" s="92"/>
      <c r="GJ116" s="92"/>
      <c r="GK116" s="92"/>
      <c r="GL116" s="92"/>
      <c r="GM116" s="92"/>
      <c r="GN116" s="92"/>
      <c r="GO116" s="92"/>
      <c r="GP116" s="92"/>
      <c r="GQ116" s="92"/>
      <c r="GR116" s="92"/>
      <c r="GS116" s="92"/>
      <c r="GT116" s="92"/>
      <c r="GU116" s="92"/>
      <c r="GV116" s="92"/>
      <c r="GW116" s="92"/>
      <c r="GX116" s="92"/>
      <c r="GY116" s="92"/>
      <c r="GZ116" s="92"/>
      <c r="HA116" s="92"/>
      <c r="HB116" s="92"/>
      <c r="HC116" s="92"/>
      <c r="HD116" s="92"/>
      <c r="HE116" s="92"/>
      <c r="HF116" s="92"/>
      <c r="HG116" s="92"/>
      <c r="HH116" s="92"/>
      <c r="HI116" s="92"/>
      <c r="HJ116" s="92"/>
      <c r="HK116" s="92"/>
      <c r="HL116" s="92"/>
      <c r="HM116" s="92"/>
      <c r="HN116" s="92"/>
      <c r="HO116" s="92"/>
      <c r="HP116" s="92"/>
      <c r="HQ116" s="92"/>
      <c r="HR116" s="92"/>
      <c r="HS116" s="92"/>
      <c r="HT116" s="92"/>
      <c r="HU116" s="92"/>
      <c r="HV116" s="92"/>
      <c r="HW116" s="92"/>
      <c r="HX116" s="92"/>
      <c r="HY116" s="92"/>
      <c r="HZ116" s="92"/>
      <c r="IA116" s="92"/>
      <c r="IB116" s="92"/>
      <c r="IC116" s="92"/>
      <c r="ID116" s="92"/>
      <c r="IE116" s="92"/>
      <c r="IF116" s="92"/>
      <c r="IG116" s="92"/>
      <c r="IH116" s="92"/>
      <c r="II116" s="92"/>
      <c r="IJ116" s="92"/>
      <c r="IK116" s="92"/>
      <c r="IL116" s="92"/>
      <c r="IM116" s="92"/>
      <c r="IN116" s="92"/>
      <c r="IO116" s="92"/>
      <c r="IP116" s="92"/>
      <c r="IQ116" s="92"/>
      <c r="IR116" s="92"/>
      <c r="IS116" s="92"/>
      <c r="IT116" s="92"/>
      <c r="IU116" s="92"/>
      <c r="IV116" s="92"/>
      <c r="IW116" s="92"/>
    </row>
    <row r="117" customFormat="false" ht="15" hidden="false" customHeight="false" outlineLevel="0" collapsed="false">
      <c r="A117" s="118" t="s">
        <v>179</v>
      </c>
      <c r="B117" s="120" t="s">
        <v>208</v>
      </c>
      <c r="C117" s="120" t="n">
        <v>1</v>
      </c>
      <c r="D117" s="120" t="n">
        <v>6</v>
      </c>
      <c r="E117" s="121" t="n">
        <v>2</v>
      </c>
      <c r="F117" s="121" t="n">
        <f aca="false">+C117*E117</f>
        <v>2</v>
      </c>
      <c r="G117" s="121"/>
      <c r="H117" s="121"/>
      <c r="I117" s="121"/>
      <c r="J117" s="121"/>
      <c r="K117" s="124" t="n">
        <f aca="false">C117*D117*E117</f>
        <v>12</v>
      </c>
      <c r="L117" s="127" t="n">
        <f aca="false">+F117*6</f>
        <v>12</v>
      </c>
      <c r="M117" s="124"/>
      <c r="N117" s="124"/>
      <c r="O117" s="223" t="n">
        <f aca="false">SUM(G117:N117)</f>
        <v>24</v>
      </c>
      <c r="P117" s="114" t="n">
        <f aca="false">+(G117+H117)*$B$3+(K117+L117)*$B$4+(M117+N117)*$F$4+(I117+J117)*$B$5</f>
        <v>0</v>
      </c>
      <c r="Q117" s="115"/>
      <c r="R117" s="71"/>
      <c r="S117" s="116" t="n">
        <f aca="false">+R117+P117</f>
        <v>0</v>
      </c>
      <c r="T117" s="92"/>
    </row>
    <row r="118" customFormat="false" ht="15" hidden="false" customHeight="false" outlineLevel="0" collapsed="false">
      <c r="A118" s="118" t="s">
        <v>181</v>
      </c>
      <c r="B118" s="119" t="s">
        <v>82</v>
      </c>
      <c r="C118" s="120" t="n">
        <v>5</v>
      </c>
      <c r="D118" s="120" t="n">
        <v>52</v>
      </c>
      <c r="E118" s="121" t="n">
        <v>5</v>
      </c>
      <c r="F118" s="121" t="n">
        <f aca="false">+C118*E118</f>
        <v>25</v>
      </c>
      <c r="G118" s="121" t="n">
        <f aca="false">F118*D118</f>
        <v>1300</v>
      </c>
      <c r="H118" s="127" t="n">
        <f aca="false">+E118*-12</f>
        <v>-60</v>
      </c>
      <c r="I118" s="121"/>
      <c r="J118" s="121"/>
      <c r="K118" s="124"/>
      <c r="L118" s="124"/>
      <c r="M118" s="124"/>
      <c r="N118" s="121"/>
      <c r="O118" s="223" t="n">
        <f aca="false">SUM(G118:N118)</f>
        <v>1240</v>
      </c>
      <c r="P118" s="114" t="n">
        <f aca="false">+(G118+H118)*$B$3+(K118+L118)*$B$4+(M118+N118)*$F$4+(I118+J118)*$B$5</f>
        <v>0</v>
      </c>
      <c r="Q118" s="115" t="n">
        <v>260</v>
      </c>
      <c r="R118" s="114" t="n">
        <f aca="false">+Q118*$F$3</f>
        <v>0</v>
      </c>
      <c r="S118" s="116" t="n">
        <f aca="false">+R118+P118</f>
        <v>0</v>
      </c>
      <c r="T118" s="92"/>
    </row>
    <row r="119" s="1" customFormat="true" ht="15" hidden="false" customHeight="false" outlineLevel="0" collapsed="false">
      <c r="A119" s="118" t="s">
        <v>181</v>
      </c>
      <c r="B119" s="120" t="s">
        <v>83</v>
      </c>
      <c r="C119" s="120" t="n">
        <v>1</v>
      </c>
      <c r="D119" s="120" t="n">
        <v>52</v>
      </c>
      <c r="E119" s="121" t="n">
        <v>4</v>
      </c>
      <c r="F119" s="121" t="n">
        <f aca="false">+C119*E119</f>
        <v>4</v>
      </c>
      <c r="G119" s="121" t="n">
        <f aca="false">F119*D119</f>
        <v>208</v>
      </c>
      <c r="H119" s="121"/>
      <c r="I119" s="121"/>
      <c r="J119" s="121"/>
      <c r="K119" s="124"/>
      <c r="L119" s="124"/>
      <c r="M119" s="124"/>
      <c r="N119" s="124"/>
      <c r="O119" s="223" t="n">
        <f aca="false">SUM(G119:N119)</f>
        <v>208</v>
      </c>
      <c r="P119" s="114" t="n">
        <f aca="false">+(G119+H119)*$B$3+(K119+L119)*$B$4+(M119+N119)*$F$4+(I119+J119)*$B$5</f>
        <v>0</v>
      </c>
      <c r="Q119" s="115"/>
      <c r="R119" s="71"/>
      <c r="S119" s="116" t="n">
        <f aca="false">+R119+P119</f>
        <v>0</v>
      </c>
      <c r="T119" s="92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1"/>
      <c r="DC119" s="31"/>
      <c r="DD119" s="31"/>
      <c r="DE119" s="31"/>
      <c r="DF119" s="31"/>
      <c r="DG119" s="31"/>
      <c r="DH119" s="31"/>
      <c r="DI119" s="31"/>
      <c r="DJ119" s="31"/>
      <c r="DK119" s="31"/>
      <c r="DL119" s="31"/>
      <c r="DM119" s="31"/>
      <c r="DN119" s="31"/>
      <c r="DO119" s="31"/>
      <c r="DP119" s="31"/>
      <c r="DQ119" s="31"/>
      <c r="DR119" s="31"/>
      <c r="DS119" s="31"/>
      <c r="DT119" s="31"/>
      <c r="DU119" s="31"/>
      <c r="DV119" s="31"/>
      <c r="DW119" s="31"/>
      <c r="DX119" s="31"/>
      <c r="DY119" s="31"/>
      <c r="DZ119" s="31"/>
      <c r="EA119" s="31"/>
      <c r="EB119" s="31"/>
      <c r="EC119" s="31"/>
      <c r="ED119" s="31"/>
      <c r="EE119" s="31"/>
      <c r="EF119" s="31"/>
      <c r="EG119" s="31"/>
      <c r="EH119" s="31"/>
      <c r="EI119" s="31"/>
      <c r="EJ119" s="31"/>
      <c r="EK119" s="31"/>
      <c r="EL119" s="31"/>
      <c r="EM119" s="31"/>
      <c r="EN119" s="31"/>
      <c r="EO119" s="31"/>
      <c r="EP119" s="31"/>
      <c r="EQ119" s="31"/>
      <c r="ER119" s="31"/>
      <c r="ES119" s="31"/>
      <c r="ET119" s="31"/>
      <c r="EU119" s="31"/>
      <c r="EV119" s="31"/>
      <c r="EW119" s="31"/>
      <c r="EX119" s="31"/>
      <c r="EY119" s="31"/>
      <c r="EZ119" s="31"/>
      <c r="FA119" s="31"/>
      <c r="FB119" s="31"/>
      <c r="FC119" s="31"/>
      <c r="FD119" s="31"/>
      <c r="FE119" s="31"/>
      <c r="FF119" s="31"/>
      <c r="FG119" s="31"/>
      <c r="FH119" s="31"/>
      <c r="FI119" s="31"/>
      <c r="FJ119" s="31"/>
      <c r="FK119" s="31"/>
      <c r="FL119" s="31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31"/>
      <c r="FX119" s="31"/>
      <c r="FY119" s="31"/>
      <c r="FZ119" s="31"/>
      <c r="GA119" s="31"/>
      <c r="GB119" s="31"/>
      <c r="GC119" s="31"/>
      <c r="GD119" s="31"/>
      <c r="GE119" s="31"/>
      <c r="GF119" s="31"/>
      <c r="GG119" s="31"/>
      <c r="GH119" s="31"/>
      <c r="GI119" s="31"/>
      <c r="GJ119" s="31"/>
      <c r="GK119" s="31"/>
      <c r="GL119" s="31"/>
      <c r="GM119" s="31"/>
      <c r="GN119" s="31"/>
      <c r="GO119" s="31"/>
      <c r="GP119" s="31"/>
      <c r="GQ119" s="31"/>
      <c r="GR119" s="31"/>
      <c r="GS119" s="31"/>
      <c r="GT119" s="31"/>
      <c r="GU119" s="31"/>
      <c r="GV119" s="31"/>
      <c r="GW119" s="31"/>
      <c r="GX119" s="31"/>
      <c r="GY119" s="31"/>
      <c r="GZ119" s="31"/>
      <c r="HA119" s="31"/>
      <c r="HB119" s="31"/>
      <c r="HC119" s="31"/>
      <c r="HD119" s="31"/>
      <c r="HE119" s="31"/>
      <c r="HF119" s="31"/>
      <c r="HG119" s="31"/>
      <c r="HH119" s="31"/>
      <c r="HI119" s="31"/>
      <c r="HJ119" s="31"/>
      <c r="HK119" s="31"/>
      <c r="HL119" s="31"/>
      <c r="HM119" s="31"/>
      <c r="HN119" s="31"/>
      <c r="HO119" s="31"/>
      <c r="HP119" s="31"/>
      <c r="HQ119" s="31"/>
      <c r="HR119" s="31"/>
      <c r="HS119" s="31"/>
      <c r="HT119" s="31"/>
      <c r="HU119" s="31"/>
      <c r="HV119" s="31"/>
      <c r="HW119" s="31"/>
      <c r="HX119" s="31"/>
      <c r="HY119" s="31"/>
      <c r="HZ119" s="31"/>
      <c r="IA119" s="31"/>
      <c r="IB119" s="31"/>
      <c r="IC119" s="31"/>
      <c r="ID119" s="31"/>
      <c r="IE119" s="31"/>
      <c r="IF119" s="31"/>
      <c r="IG119" s="31"/>
      <c r="IH119" s="31"/>
      <c r="II119" s="31"/>
      <c r="IJ119" s="31"/>
      <c r="IK119" s="31"/>
      <c r="IL119" s="31"/>
      <c r="IM119" s="31"/>
      <c r="IN119" s="31"/>
      <c r="IO119" s="31"/>
      <c r="IP119" s="31"/>
      <c r="IQ119" s="31"/>
      <c r="IR119" s="31"/>
      <c r="IS119" s="31"/>
      <c r="IT119" s="31"/>
      <c r="IU119" s="31"/>
      <c r="IV119" s="31"/>
      <c r="IW119" s="31"/>
    </row>
    <row r="120" customFormat="false" ht="15" hidden="false" customHeight="true" outlineLevel="0" collapsed="false">
      <c r="B120" s="68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25" t="s">
        <v>182</v>
      </c>
      <c r="R120" s="71"/>
      <c r="S120" s="131"/>
      <c r="T120" s="93" t="n">
        <f aca="false">SUM(S113:S119)</f>
        <v>0</v>
      </c>
    </row>
    <row r="121" s="1" customFormat="true" ht="15" hidden="false" customHeight="false" outlineLevel="0" collapsed="false">
      <c r="A121" s="118" t="s">
        <v>183</v>
      </c>
      <c r="B121" s="119" t="s">
        <v>82</v>
      </c>
      <c r="C121" s="120" t="n">
        <v>5</v>
      </c>
      <c r="D121" s="120" t="n">
        <v>52</v>
      </c>
      <c r="E121" s="121" t="n">
        <v>3</v>
      </c>
      <c r="F121" s="121" t="n">
        <f aca="false">+C121*E121</f>
        <v>15</v>
      </c>
      <c r="G121" s="121" t="n">
        <f aca="false">F121*D121</f>
        <v>780</v>
      </c>
      <c r="H121" s="127" t="n">
        <f aca="false">+E121*-12</f>
        <v>-36</v>
      </c>
      <c r="I121" s="121"/>
      <c r="J121" s="121"/>
      <c r="K121" s="124"/>
      <c r="L121" s="124"/>
      <c r="M121" s="124"/>
      <c r="N121" s="121"/>
      <c r="O121" s="223" t="n">
        <f aca="false">SUM(G121:N121)</f>
        <v>744</v>
      </c>
      <c r="P121" s="114" t="n">
        <f aca="false">+(G121+H121)*$B$3+(K121+L121)*$B$4+(M121+N121)*$F$4+(I121+J121)*$B$5</f>
        <v>0</v>
      </c>
      <c r="Q121" s="115" t="n">
        <v>16</v>
      </c>
      <c r="R121" s="114" t="n">
        <f aca="false">+Q121*$F$3</f>
        <v>0</v>
      </c>
      <c r="S121" s="116" t="n">
        <f aca="false">+R121+P121</f>
        <v>0</v>
      </c>
      <c r="T121" s="92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  <c r="EE121" s="31"/>
      <c r="EF121" s="31"/>
      <c r="EG121" s="31"/>
      <c r="EH121" s="31"/>
      <c r="EI121" s="31"/>
      <c r="EJ121" s="31"/>
      <c r="EK121" s="31"/>
      <c r="EL121" s="31"/>
      <c r="EM121" s="31"/>
      <c r="EN121" s="31"/>
      <c r="EO121" s="31"/>
      <c r="EP121" s="31"/>
      <c r="EQ121" s="31"/>
      <c r="ER121" s="31"/>
      <c r="ES121" s="31"/>
      <c r="ET121" s="31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31"/>
      <c r="IQ121" s="31"/>
      <c r="IR121" s="31"/>
      <c r="IS121" s="31"/>
      <c r="IT121" s="31"/>
      <c r="IU121" s="31"/>
      <c r="IV121" s="31"/>
      <c r="IW121" s="31"/>
    </row>
    <row r="122" customFormat="false" ht="15" hidden="false" customHeight="false" outlineLevel="0" collapsed="false">
      <c r="A122" s="118" t="s">
        <v>184</v>
      </c>
      <c r="B122" s="120" t="s">
        <v>185</v>
      </c>
      <c r="C122" s="120" t="n">
        <v>3</v>
      </c>
      <c r="D122" s="120" t="n">
        <v>52</v>
      </c>
      <c r="E122" s="121" t="n">
        <v>2.5</v>
      </c>
      <c r="F122" s="121" t="n">
        <f aca="false">+C122*E122</f>
        <v>7.5</v>
      </c>
      <c r="G122" s="121" t="n">
        <f aca="false">F122*D122</f>
        <v>390</v>
      </c>
      <c r="H122" s="127" t="n">
        <f aca="false">+E122*-12</f>
        <v>-30</v>
      </c>
      <c r="I122" s="121"/>
      <c r="J122" s="121"/>
      <c r="K122" s="124"/>
      <c r="L122" s="124"/>
      <c r="M122" s="124"/>
      <c r="N122" s="121"/>
      <c r="O122" s="223" t="n">
        <f aca="false">SUM(G122:N122)</f>
        <v>360</v>
      </c>
      <c r="P122" s="114" t="n">
        <f aca="false">+(G122+H122)*$B$3+(K122+L122)*$B$4+(M122+N122)*$F$4+(I122+J122)*$B$5</f>
        <v>0</v>
      </c>
      <c r="Q122" s="122" t="n">
        <v>250</v>
      </c>
      <c r="R122" s="114" t="n">
        <f aca="false">+Q122*$F$3</f>
        <v>0</v>
      </c>
      <c r="S122" s="116" t="n">
        <f aca="false">+R122+P122</f>
        <v>0</v>
      </c>
      <c r="T122" s="93"/>
    </row>
    <row r="123" customFormat="false" ht="15" hidden="false" customHeight="false" outlineLevel="0" collapsed="false">
      <c r="A123" s="118" t="s">
        <v>184</v>
      </c>
      <c r="B123" s="120" t="s">
        <v>97</v>
      </c>
      <c r="C123" s="120" t="n">
        <v>1</v>
      </c>
      <c r="D123" s="120" t="n">
        <v>52</v>
      </c>
      <c r="E123" s="121" t="n">
        <v>2.5</v>
      </c>
      <c r="F123" s="121" t="n">
        <f aca="false">+C123*E123</f>
        <v>2.5</v>
      </c>
      <c r="G123" s="121"/>
      <c r="H123" s="121"/>
      <c r="I123" s="121"/>
      <c r="J123" s="121"/>
      <c r="K123" s="121" t="n">
        <f aca="false">+C123*D123*E123</f>
        <v>130</v>
      </c>
      <c r="L123" s="127" t="n">
        <f aca="false">+F123*12</f>
        <v>30</v>
      </c>
      <c r="M123" s="121"/>
      <c r="N123" s="121"/>
      <c r="O123" s="223" t="n">
        <f aca="false">SUM(G123:N123)</f>
        <v>160</v>
      </c>
      <c r="P123" s="114" t="n">
        <f aca="false">+(G123+H123)*$B$3+(K123+L123)*$B$4+(M123+N123)*$F$4+(I123+J123)*$B$5</f>
        <v>0</v>
      </c>
      <c r="Q123" s="115"/>
      <c r="R123" s="71"/>
      <c r="S123" s="116" t="n">
        <f aca="false">+R123+P123</f>
        <v>0</v>
      </c>
      <c r="T123" s="92"/>
    </row>
    <row r="124" customFormat="false" ht="15" hidden="false" customHeight="false" outlineLevel="0" collapsed="false">
      <c r="A124" s="118" t="s">
        <v>186</v>
      </c>
      <c r="B124" s="119" t="s">
        <v>82</v>
      </c>
      <c r="C124" s="120" t="n">
        <v>5</v>
      </c>
      <c r="D124" s="120" t="n">
        <v>52</v>
      </c>
      <c r="E124" s="121" t="n">
        <v>1.5</v>
      </c>
      <c r="F124" s="121" t="n">
        <f aca="false">+C124*E124</f>
        <v>7.5</v>
      </c>
      <c r="G124" s="121" t="n">
        <f aca="false">F124*D124</f>
        <v>390</v>
      </c>
      <c r="H124" s="127" t="n">
        <f aca="false">+E124*-12</f>
        <v>-18</v>
      </c>
      <c r="I124" s="121"/>
      <c r="J124" s="121"/>
      <c r="K124" s="124"/>
      <c r="L124" s="124"/>
      <c r="M124" s="124"/>
      <c r="N124" s="121"/>
      <c r="O124" s="223" t="n">
        <f aca="false">SUM(G124:N124)</f>
        <v>372</v>
      </c>
      <c r="P124" s="114" t="n">
        <f aca="false">+(G124+H124)*$B$3+(K124+L124)*$B$4+(M124+N124)*$F$4+(I124+J124)*$B$5</f>
        <v>0</v>
      </c>
      <c r="Q124" s="115" t="n">
        <v>24</v>
      </c>
      <c r="R124" s="114" t="n">
        <f aca="false">+Q124*$F$3</f>
        <v>0</v>
      </c>
      <c r="S124" s="116" t="n">
        <f aca="false">+R124+P124</f>
        <v>0</v>
      </c>
      <c r="T124" s="92"/>
    </row>
    <row r="125" customFormat="false" ht="15" hidden="false" customHeight="true" outlineLevel="0" collapsed="false">
      <c r="B125" s="68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71"/>
      <c r="Q125" s="125" t="s">
        <v>187</v>
      </c>
      <c r="R125" s="71"/>
      <c r="S125" s="131"/>
      <c r="T125" s="93" t="n">
        <f aca="false">SUM(S121:S124)</f>
        <v>0</v>
      </c>
    </row>
    <row r="126" customFormat="false" ht="15" hidden="false" customHeight="false" outlineLevel="0" collapsed="false">
      <c r="A126" s="118" t="s">
        <v>188</v>
      </c>
      <c r="B126" s="119" t="s">
        <v>189</v>
      </c>
      <c r="C126" s="120" t="n">
        <v>5</v>
      </c>
      <c r="D126" s="120" t="n">
        <v>52</v>
      </c>
      <c r="E126" s="121" t="n">
        <v>1</v>
      </c>
      <c r="F126" s="121" t="n">
        <f aca="false">+C126*E126</f>
        <v>5</v>
      </c>
      <c r="G126" s="121" t="n">
        <f aca="false">F126*D126</f>
        <v>260</v>
      </c>
      <c r="H126" s="127" t="n">
        <f aca="false">+E126*-12</f>
        <v>-12</v>
      </c>
      <c r="I126" s="121"/>
      <c r="J126" s="121"/>
      <c r="K126" s="124"/>
      <c r="L126" s="124"/>
      <c r="M126" s="124"/>
      <c r="N126" s="121"/>
      <c r="O126" s="223" t="n">
        <f aca="false">SUM(G126:N126)</f>
        <v>248</v>
      </c>
      <c r="P126" s="114" t="n">
        <f aca="false">+(G126+H126)*$B$3+(K126+L126)*$B$4+(M126+N126)*$F$4+(I126+J126)*$B$5</f>
        <v>0</v>
      </c>
      <c r="Q126" s="115"/>
      <c r="R126" s="71"/>
      <c r="S126" s="116" t="n">
        <f aca="false">+R126+P126</f>
        <v>0</v>
      </c>
      <c r="T126" s="92"/>
    </row>
    <row r="127" customFormat="false" ht="15" hidden="false" customHeight="false" outlineLevel="0" collapsed="false">
      <c r="A127" s="118" t="s">
        <v>188</v>
      </c>
      <c r="B127" s="119" t="s">
        <v>190</v>
      </c>
      <c r="C127" s="120" t="n">
        <v>1</v>
      </c>
      <c r="D127" s="120" t="n">
        <v>52</v>
      </c>
      <c r="E127" s="121" t="n">
        <v>1</v>
      </c>
      <c r="F127" s="121" t="n">
        <f aca="false">+C127*E127</f>
        <v>1</v>
      </c>
      <c r="G127" s="121"/>
      <c r="H127" s="236"/>
      <c r="I127" s="121"/>
      <c r="J127" s="121"/>
      <c r="K127" s="124" t="n">
        <f aca="false">C127*D127*E127</f>
        <v>52</v>
      </c>
      <c r="L127" s="127" t="n">
        <f aca="false">+F127*12</f>
        <v>12</v>
      </c>
      <c r="M127" s="124"/>
      <c r="N127" s="121"/>
      <c r="O127" s="223" t="n">
        <f aca="false">SUM(G127:N127)</f>
        <v>64</v>
      </c>
      <c r="P127" s="114" t="n">
        <f aca="false">+(G127+H127)*$B$3+(K127+L127)*$B$4+(M127+N127)*$F$4+(I127+J127)*$B$5</f>
        <v>0</v>
      </c>
      <c r="Q127" s="122"/>
      <c r="R127" s="71"/>
      <c r="S127" s="116" t="n">
        <f aca="false">+R127+P127</f>
        <v>0</v>
      </c>
      <c r="T127" s="93"/>
    </row>
    <row r="128" customFormat="false" ht="15" hidden="false" customHeight="false" outlineLevel="0" collapsed="false">
      <c r="A128" s="118" t="s">
        <v>191</v>
      </c>
      <c r="B128" s="119" t="s">
        <v>94</v>
      </c>
      <c r="C128" s="120" t="n">
        <v>6</v>
      </c>
      <c r="D128" s="120" t="n">
        <v>47.67</v>
      </c>
      <c r="E128" s="121" t="n">
        <v>4</v>
      </c>
      <c r="F128" s="121" t="n">
        <f aca="false">+C128*E128</f>
        <v>24</v>
      </c>
      <c r="G128" s="121" t="n">
        <f aca="false">F128*D128</f>
        <v>1144.08</v>
      </c>
      <c r="H128" s="127" t="n">
        <f aca="false">+E128*-12</f>
        <v>-48</v>
      </c>
      <c r="I128" s="121"/>
      <c r="J128" s="121"/>
      <c r="K128" s="121"/>
      <c r="L128" s="121"/>
      <c r="M128" s="121"/>
      <c r="N128" s="121"/>
      <c r="O128" s="223" t="n">
        <f aca="false">SUM(G128:N128)</f>
        <v>1096.08</v>
      </c>
      <c r="P128" s="114" t="n">
        <f aca="false">+(G128+H128)*$B$3+(K128+L128)*$B$4+(M128+N128)*$F$4+(I128+J128)*$B$5</f>
        <v>0</v>
      </c>
      <c r="Q128" s="115" t="n">
        <v>88</v>
      </c>
      <c r="R128" s="114" t="n">
        <f aca="false">+Q128*$F$3</f>
        <v>0</v>
      </c>
      <c r="S128" s="116" t="n">
        <f aca="false">+R128+P128</f>
        <v>0</v>
      </c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  <c r="BH128" s="92"/>
      <c r="BI128" s="92"/>
      <c r="BJ128" s="92"/>
      <c r="BK128" s="92"/>
      <c r="BL128" s="92"/>
      <c r="BM128" s="92"/>
      <c r="BN128" s="92"/>
      <c r="BO128" s="92"/>
      <c r="BP128" s="92"/>
      <c r="BQ128" s="92"/>
      <c r="BR128" s="92"/>
      <c r="BS128" s="92"/>
      <c r="BT128" s="92"/>
      <c r="BU128" s="92"/>
      <c r="BV128" s="92"/>
      <c r="BW128" s="92"/>
      <c r="BX128" s="92"/>
      <c r="BY128" s="92"/>
      <c r="BZ128" s="92"/>
      <c r="CA128" s="92"/>
      <c r="CB128" s="92"/>
      <c r="CC128" s="92"/>
      <c r="CD128" s="92"/>
      <c r="CE128" s="92"/>
      <c r="CF128" s="92"/>
      <c r="CG128" s="92"/>
      <c r="CH128" s="92"/>
      <c r="CI128" s="92"/>
      <c r="CJ128" s="92"/>
      <c r="CK128" s="92"/>
      <c r="CL128" s="92"/>
      <c r="CM128" s="92"/>
      <c r="CN128" s="92"/>
      <c r="CO128" s="92"/>
      <c r="CP128" s="92"/>
      <c r="CQ128" s="92"/>
      <c r="CR128" s="92"/>
      <c r="CS128" s="92"/>
      <c r="CT128" s="92"/>
      <c r="CU128" s="92"/>
      <c r="CV128" s="92"/>
      <c r="CW128" s="92"/>
      <c r="CX128" s="92"/>
      <c r="CY128" s="92"/>
      <c r="CZ128" s="92"/>
      <c r="DA128" s="92"/>
      <c r="DB128" s="92"/>
      <c r="DC128" s="92"/>
      <c r="DD128" s="92"/>
      <c r="DE128" s="92"/>
      <c r="DF128" s="92"/>
      <c r="DG128" s="92"/>
      <c r="DH128" s="92"/>
      <c r="DI128" s="92"/>
      <c r="DJ128" s="92"/>
      <c r="DK128" s="92"/>
      <c r="DL128" s="92"/>
      <c r="DM128" s="92"/>
      <c r="DN128" s="92"/>
      <c r="DO128" s="92"/>
      <c r="DP128" s="92"/>
      <c r="DQ128" s="92"/>
      <c r="DR128" s="92"/>
      <c r="DS128" s="92"/>
      <c r="DT128" s="92"/>
      <c r="DU128" s="92"/>
      <c r="DV128" s="92"/>
      <c r="DW128" s="92"/>
      <c r="DX128" s="92"/>
      <c r="DY128" s="92"/>
      <c r="DZ128" s="92"/>
      <c r="EA128" s="92"/>
      <c r="EB128" s="92"/>
      <c r="EC128" s="92"/>
      <c r="ED128" s="92"/>
      <c r="EE128" s="92"/>
      <c r="EF128" s="92"/>
      <c r="EG128" s="92"/>
      <c r="EH128" s="92"/>
      <c r="EI128" s="92"/>
      <c r="EJ128" s="92"/>
      <c r="EK128" s="92"/>
      <c r="EL128" s="92"/>
      <c r="EM128" s="92"/>
      <c r="EN128" s="92"/>
      <c r="EO128" s="92"/>
      <c r="EP128" s="92"/>
      <c r="EQ128" s="92"/>
      <c r="ER128" s="92"/>
      <c r="ES128" s="92"/>
      <c r="ET128" s="92"/>
      <c r="EU128" s="92"/>
      <c r="EV128" s="92"/>
      <c r="EW128" s="92"/>
      <c r="EX128" s="92"/>
      <c r="EY128" s="92"/>
      <c r="EZ128" s="92"/>
      <c r="FA128" s="92"/>
      <c r="FB128" s="92"/>
      <c r="FC128" s="92"/>
      <c r="FD128" s="92"/>
      <c r="FE128" s="92"/>
      <c r="FF128" s="92"/>
      <c r="FG128" s="92"/>
      <c r="FH128" s="92"/>
      <c r="FI128" s="92"/>
      <c r="FJ128" s="92"/>
      <c r="FK128" s="92"/>
      <c r="FL128" s="92"/>
      <c r="FM128" s="92"/>
      <c r="FN128" s="92"/>
      <c r="FO128" s="92"/>
      <c r="FP128" s="92"/>
      <c r="FQ128" s="92"/>
      <c r="FR128" s="92"/>
      <c r="FS128" s="92"/>
      <c r="FT128" s="92"/>
      <c r="FU128" s="92"/>
      <c r="FV128" s="92"/>
      <c r="FW128" s="92"/>
      <c r="FX128" s="92"/>
      <c r="FY128" s="92"/>
      <c r="FZ128" s="92"/>
      <c r="GA128" s="92"/>
      <c r="GB128" s="92"/>
      <c r="GC128" s="92"/>
      <c r="GD128" s="92"/>
      <c r="GE128" s="92"/>
      <c r="GF128" s="92"/>
      <c r="GG128" s="92"/>
      <c r="GH128" s="92"/>
      <c r="GI128" s="92"/>
      <c r="GJ128" s="92"/>
      <c r="GK128" s="92"/>
      <c r="GL128" s="92"/>
      <c r="GM128" s="92"/>
      <c r="GN128" s="92"/>
      <c r="GO128" s="92"/>
      <c r="GP128" s="92"/>
      <c r="GQ128" s="92"/>
      <c r="GR128" s="92"/>
      <c r="GS128" s="92"/>
      <c r="GT128" s="92"/>
      <c r="GU128" s="92"/>
      <c r="GV128" s="92"/>
      <c r="GW128" s="92"/>
      <c r="GX128" s="92"/>
      <c r="GY128" s="92"/>
      <c r="GZ128" s="92"/>
      <c r="HA128" s="92"/>
      <c r="HB128" s="92"/>
      <c r="HC128" s="92"/>
      <c r="HD128" s="92"/>
      <c r="HE128" s="92"/>
      <c r="HF128" s="92"/>
      <c r="HG128" s="92"/>
      <c r="HH128" s="92"/>
      <c r="HI128" s="92"/>
      <c r="HJ128" s="92"/>
      <c r="HK128" s="92"/>
      <c r="HL128" s="92"/>
      <c r="HM128" s="92"/>
      <c r="HN128" s="92"/>
      <c r="HO128" s="92"/>
      <c r="HP128" s="92"/>
      <c r="HQ128" s="92"/>
      <c r="HR128" s="92"/>
      <c r="HS128" s="92"/>
      <c r="HT128" s="92"/>
      <c r="HU128" s="92"/>
      <c r="HV128" s="92"/>
      <c r="HW128" s="92"/>
      <c r="HX128" s="92"/>
      <c r="HY128" s="92"/>
      <c r="HZ128" s="92"/>
      <c r="IA128" s="92"/>
      <c r="IB128" s="92"/>
      <c r="IC128" s="92"/>
      <c r="ID128" s="92"/>
      <c r="IE128" s="92"/>
      <c r="IF128" s="92"/>
      <c r="IG128" s="92"/>
      <c r="IH128" s="92"/>
      <c r="II128" s="92"/>
      <c r="IJ128" s="92"/>
      <c r="IK128" s="92"/>
      <c r="IL128" s="92"/>
      <c r="IM128" s="92"/>
      <c r="IN128" s="92"/>
      <c r="IO128" s="92"/>
      <c r="IP128" s="92"/>
      <c r="IQ128" s="92"/>
      <c r="IR128" s="92"/>
      <c r="IS128" s="92"/>
      <c r="IT128" s="92"/>
      <c r="IU128" s="92"/>
      <c r="IV128" s="92"/>
      <c r="IW128" s="92"/>
    </row>
    <row r="129" customFormat="false" ht="15" hidden="false" customHeight="false" outlineLevel="0" collapsed="false">
      <c r="A129" s="118" t="s">
        <v>191</v>
      </c>
      <c r="B129" s="119" t="s">
        <v>97</v>
      </c>
      <c r="C129" s="120" t="n">
        <v>1</v>
      </c>
      <c r="D129" s="120" t="n">
        <v>47.67</v>
      </c>
      <c r="E129" s="121" t="n">
        <v>4</v>
      </c>
      <c r="F129" s="121" t="n">
        <f aca="false">+C129*E129</f>
        <v>4</v>
      </c>
      <c r="G129" s="121"/>
      <c r="H129" s="121"/>
      <c r="I129" s="121"/>
      <c r="J129" s="121"/>
      <c r="K129" s="121" t="n">
        <f aca="false">+C129*D129*E129</f>
        <v>190.68</v>
      </c>
      <c r="L129" s="127" t="n">
        <f aca="false">+F129*12</f>
        <v>48</v>
      </c>
      <c r="M129" s="121"/>
      <c r="N129" s="121"/>
      <c r="O129" s="223" t="n">
        <f aca="false">SUM(G129:N129)</f>
        <v>238.68</v>
      </c>
      <c r="P129" s="114" t="n">
        <f aca="false">+(G129+H129)*$B$3+(K129+L129)*$B$4+(M129+N129)*$F$4+(I129+J129)*$B$5</f>
        <v>0</v>
      </c>
      <c r="Q129" s="115"/>
      <c r="R129" s="71"/>
      <c r="S129" s="116" t="n">
        <f aca="false">+R129+P129</f>
        <v>0</v>
      </c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  <c r="BH129" s="92"/>
      <c r="BI129" s="92"/>
      <c r="BJ129" s="92"/>
      <c r="BK129" s="92"/>
      <c r="BL129" s="92"/>
      <c r="BM129" s="92"/>
      <c r="BN129" s="92"/>
      <c r="BO129" s="92"/>
      <c r="BP129" s="92"/>
      <c r="BQ129" s="92"/>
      <c r="BR129" s="92"/>
      <c r="BS129" s="92"/>
      <c r="BT129" s="92"/>
      <c r="BU129" s="92"/>
      <c r="BV129" s="92"/>
      <c r="BW129" s="92"/>
      <c r="BX129" s="92"/>
      <c r="BY129" s="92"/>
      <c r="BZ129" s="92"/>
      <c r="CA129" s="92"/>
      <c r="CB129" s="92"/>
      <c r="CC129" s="92"/>
      <c r="CD129" s="92"/>
      <c r="CE129" s="92"/>
      <c r="CF129" s="92"/>
      <c r="CG129" s="92"/>
      <c r="CH129" s="92"/>
      <c r="CI129" s="92"/>
      <c r="CJ129" s="92"/>
      <c r="CK129" s="92"/>
      <c r="CL129" s="92"/>
      <c r="CM129" s="92"/>
      <c r="CN129" s="92"/>
      <c r="CO129" s="92"/>
      <c r="CP129" s="92"/>
      <c r="CQ129" s="92"/>
      <c r="CR129" s="92"/>
      <c r="CS129" s="92"/>
      <c r="CT129" s="92"/>
      <c r="CU129" s="92"/>
      <c r="CV129" s="92"/>
      <c r="CW129" s="92"/>
      <c r="CX129" s="92"/>
      <c r="CY129" s="92"/>
      <c r="CZ129" s="92"/>
      <c r="DA129" s="92"/>
      <c r="DB129" s="92"/>
      <c r="DC129" s="92"/>
      <c r="DD129" s="92"/>
      <c r="DE129" s="92"/>
      <c r="DF129" s="92"/>
      <c r="DG129" s="92"/>
      <c r="DH129" s="92"/>
      <c r="DI129" s="92"/>
      <c r="DJ129" s="92"/>
      <c r="DK129" s="92"/>
      <c r="DL129" s="92"/>
      <c r="DM129" s="92"/>
      <c r="DN129" s="92"/>
      <c r="DO129" s="92"/>
      <c r="DP129" s="92"/>
      <c r="DQ129" s="92"/>
      <c r="DR129" s="92"/>
      <c r="DS129" s="92"/>
      <c r="DT129" s="92"/>
      <c r="DU129" s="92"/>
      <c r="DV129" s="92"/>
      <c r="DW129" s="92"/>
      <c r="DX129" s="92"/>
      <c r="DY129" s="92"/>
      <c r="DZ129" s="92"/>
      <c r="EA129" s="92"/>
      <c r="EB129" s="92"/>
      <c r="EC129" s="92"/>
      <c r="ED129" s="92"/>
      <c r="EE129" s="92"/>
      <c r="EF129" s="92"/>
      <c r="EG129" s="92"/>
      <c r="EH129" s="92"/>
      <c r="EI129" s="92"/>
      <c r="EJ129" s="92"/>
      <c r="EK129" s="92"/>
      <c r="EL129" s="92"/>
      <c r="EM129" s="92"/>
      <c r="EN129" s="92"/>
      <c r="EO129" s="92"/>
      <c r="EP129" s="92"/>
      <c r="EQ129" s="92"/>
      <c r="ER129" s="92"/>
      <c r="ES129" s="92"/>
      <c r="ET129" s="92"/>
      <c r="EU129" s="92"/>
      <c r="EV129" s="92"/>
      <c r="EW129" s="92"/>
      <c r="EX129" s="92"/>
      <c r="EY129" s="92"/>
      <c r="EZ129" s="92"/>
      <c r="FA129" s="92"/>
      <c r="FB129" s="92"/>
      <c r="FC129" s="92"/>
      <c r="FD129" s="92"/>
      <c r="FE129" s="92"/>
      <c r="FF129" s="92"/>
      <c r="FG129" s="92"/>
      <c r="FH129" s="92"/>
      <c r="FI129" s="92"/>
      <c r="FJ129" s="92"/>
      <c r="FK129" s="92"/>
      <c r="FL129" s="92"/>
      <c r="FM129" s="92"/>
      <c r="FN129" s="92"/>
      <c r="FO129" s="92"/>
      <c r="FP129" s="92"/>
      <c r="FQ129" s="92"/>
      <c r="FR129" s="92"/>
      <c r="FS129" s="92"/>
      <c r="FT129" s="92"/>
      <c r="FU129" s="92"/>
      <c r="FV129" s="92"/>
      <c r="FW129" s="92"/>
      <c r="FX129" s="92"/>
      <c r="FY129" s="92"/>
      <c r="FZ129" s="92"/>
      <c r="GA129" s="92"/>
      <c r="GB129" s="92"/>
      <c r="GC129" s="92"/>
      <c r="GD129" s="92"/>
      <c r="GE129" s="92"/>
      <c r="GF129" s="92"/>
      <c r="GG129" s="92"/>
      <c r="GH129" s="92"/>
      <c r="GI129" s="92"/>
      <c r="GJ129" s="92"/>
      <c r="GK129" s="92"/>
      <c r="GL129" s="92"/>
      <c r="GM129" s="92"/>
      <c r="GN129" s="92"/>
      <c r="GO129" s="92"/>
      <c r="GP129" s="92"/>
      <c r="GQ129" s="92"/>
      <c r="GR129" s="92"/>
      <c r="GS129" s="92"/>
      <c r="GT129" s="92"/>
      <c r="GU129" s="92"/>
      <c r="GV129" s="92"/>
      <c r="GW129" s="92"/>
      <c r="GX129" s="92"/>
      <c r="GY129" s="92"/>
      <c r="GZ129" s="92"/>
      <c r="HA129" s="92"/>
      <c r="HB129" s="92"/>
      <c r="HC129" s="92"/>
      <c r="HD129" s="92"/>
      <c r="HE129" s="92"/>
      <c r="HF129" s="92"/>
      <c r="HG129" s="92"/>
      <c r="HH129" s="92"/>
      <c r="HI129" s="92"/>
      <c r="HJ129" s="92"/>
      <c r="HK129" s="92"/>
      <c r="HL129" s="92"/>
      <c r="HM129" s="92"/>
      <c r="HN129" s="92"/>
      <c r="HO129" s="92"/>
      <c r="HP129" s="92"/>
      <c r="HQ129" s="92"/>
      <c r="HR129" s="92"/>
      <c r="HS129" s="92"/>
      <c r="HT129" s="92"/>
      <c r="HU129" s="92"/>
      <c r="HV129" s="92"/>
      <c r="HW129" s="92"/>
      <c r="HX129" s="92"/>
      <c r="HY129" s="92"/>
      <c r="HZ129" s="92"/>
      <c r="IA129" s="92"/>
      <c r="IB129" s="92"/>
      <c r="IC129" s="92"/>
      <c r="ID129" s="92"/>
      <c r="IE129" s="92"/>
      <c r="IF129" s="92"/>
      <c r="IG129" s="92"/>
      <c r="IH129" s="92"/>
      <c r="II129" s="92"/>
      <c r="IJ129" s="92"/>
      <c r="IK129" s="92"/>
      <c r="IL129" s="92"/>
      <c r="IM129" s="92"/>
      <c r="IN129" s="92"/>
      <c r="IO129" s="92"/>
      <c r="IP129" s="92"/>
      <c r="IQ129" s="92"/>
      <c r="IR129" s="92"/>
      <c r="IS129" s="92"/>
      <c r="IT129" s="92"/>
      <c r="IU129" s="92"/>
      <c r="IV129" s="92"/>
      <c r="IW129" s="92"/>
    </row>
    <row r="130" customFormat="false" ht="15" hidden="false" customHeight="false" outlineLevel="0" collapsed="false">
      <c r="A130" s="118" t="s">
        <v>192</v>
      </c>
      <c r="B130" s="119" t="s">
        <v>82</v>
      </c>
      <c r="C130" s="120" t="n">
        <v>5</v>
      </c>
      <c r="D130" s="120" t="n">
        <v>47.67</v>
      </c>
      <c r="E130" s="121" t="n">
        <v>2.5</v>
      </c>
      <c r="F130" s="121" t="n">
        <f aca="false">+C130*E130</f>
        <v>12.5</v>
      </c>
      <c r="G130" s="121" t="n">
        <f aca="false">F130*D130</f>
        <v>595.875</v>
      </c>
      <c r="H130" s="127" t="n">
        <f aca="false">+E130*-12</f>
        <v>-30</v>
      </c>
      <c r="I130" s="121"/>
      <c r="J130" s="121"/>
      <c r="K130" s="121"/>
      <c r="L130" s="121"/>
      <c r="M130" s="121"/>
      <c r="N130" s="121"/>
      <c r="O130" s="223" t="n">
        <f aca="false">SUM(G130:N130)</f>
        <v>565.875</v>
      </c>
      <c r="P130" s="114" t="n">
        <f aca="false">+(G130+H130)*$B$3+(K130+L130)*$B$4+(M130+N130)*$F$4+(I130+J130)*$B$5</f>
        <v>0</v>
      </c>
      <c r="Q130" s="115" t="n">
        <v>19</v>
      </c>
      <c r="R130" s="114" t="n">
        <f aca="false">+Q130*$F$3</f>
        <v>0</v>
      </c>
      <c r="S130" s="116" t="n">
        <f aca="false">+R130+P130</f>
        <v>0</v>
      </c>
      <c r="T130" s="92"/>
    </row>
    <row r="131" customFormat="false" ht="15" hidden="false" customHeight="false" outlineLevel="0" collapsed="false">
      <c r="A131" s="145" t="s">
        <v>193</v>
      </c>
      <c r="B131" s="119" t="s">
        <v>194</v>
      </c>
      <c r="C131" s="120" t="n">
        <v>3</v>
      </c>
      <c r="D131" s="120" t="n">
        <v>48</v>
      </c>
      <c r="E131" s="124" t="n">
        <v>1.4</v>
      </c>
      <c r="F131" s="121" t="n">
        <f aca="false">+C131*E131</f>
        <v>4.2</v>
      </c>
      <c r="G131" s="121" t="n">
        <f aca="false">F131*D131</f>
        <v>201.6</v>
      </c>
      <c r="H131" s="127" t="n">
        <f aca="false">+E131*-12</f>
        <v>-16.8</v>
      </c>
      <c r="I131" s="121"/>
      <c r="J131" s="121"/>
      <c r="K131" s="124"/>
      <c r="L131" s="124"/>
      <c r="M131" s="124"/>
      <c r="N131" s="124"/>
      <c r="O131" s="223" t="n">
        <f aca="false">SUM(G131:N131)</f>
        <v>184.8</v>
      </c>
      <c r="P131" s="114" t="n">
        <f aca="false">+(G131+H131)*$B$3+(K131+L131)*$B$4+(M131+N131)*$F$4+(I131+J131)*$B$5</f>
        <v>0</v>
      </c>
      <c r="Q131" s="115" t="n">
        <v>180</v>
      </c>
      <c r="R131" s="114" t="n">
        <f aca="false">+Q131*$F$3</f>
        <v>0</v>
      </c>
      <c r="S131" s="116" t="n">
        <f aca="false">+R131+P131</f>
        <v>0</v>
      </c>
      <c r="T131" s="92"/>
    </row>
    <row r="132" customFormat="false" ht="15" hidden="false" customHeight="true" outlineLevel="0" collapsed="false">
      <c r="A132" s="146"/>
      <c r="B132" s="132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71"/>
      <c r="Q132" s="125" t="s">
        <v>195</v>
      </c>
      <c r="R132" s="71"/>
      <c r="S132" s="131"/>
      <c r="T132" s="93" t="n">
        <f aca="false">SUM(S126:S131)</f>
        <v>0</v>
      </c>
    </row>
    <row r="133" customFormat="false" ht="15" hidden="false" customHeight="false" outlineLevel="0" collapsed="false">
      <c r="A133" s="118" t="s">
        <v>196</v>
      </c>
      <c r="B133" s="119" t="s">
        <v>174</v>
      </c>
      <c r="C133" s="120" t="n">
        <v>1</v>
      </c>
      <c r="D133" s="120" t="n">
        <v>52</v>
      </c>
      <c r="E133" s="121" t="n">
        <v>1</v>
      </c>
      <c r="F133" s="121" t="n">
        <f aca="false">+C133*E133</f>
        <v>1</v>
      </c>
      <c r="G133" s="121" t="n">
        <f aca="false">F133*D133</f>
        <v>52</v>
      </c>
      <c r="H133" s="121"/>
      <c r="I133" s="121"/>
      <c r="J133" s="121"/>
      <c r="K133" s="124"/>
      <c r="L133" s="124"/>
      <c r="M133" s="124"/>
      <c r="N133" s="124"/>
      <c r="O133" s="223" t="n">
        <f aca="false">SUM(G133:N133)</f>
        <v>52</v>
      </c>
      <c r="P133" s="114" t="n">
        <f aca="false">+(G133+H133)*$B$3+(K133+L133)*$B$4+(M133+N133)*$F$4+(I133+J133)*$B$5</f>
        <v>0</v>
      </c>
      <c r="Q133" s="115"/>
      <c r="R133" s="71"/>
      <c r="S133" s="116" t="n">
        <f aca="false">+R133+P133</f>
        <v>0</v>
      </c>
      <c r="T133" s="92"/>
    </row>
    <row r="134" customFormat="false" ht="15" hidden="false" customHeight="false" outlineLevel="0" collapsed="false">
      <c r="A134" s="118" t="s">
        <v>197</v>
      </c>
      <c r="B134" s="119" t="s">
        <v>82</v>
      </c>
      <c r="C134" s="120" t="n">
        <v>5</v>
      </c>
      <c r="D134" s="120" t="n">
        <v>47.67</v>
      </c>
      <c r="E134" s="121" t="n">
        <v>1.5</v>
      </c>
      <c r="F134" s="121" t="n">
        <f aca="false">+C134*E134</f>
        <v>7.5</v>
      </c>
      <c r="G134" s="121" t="n">
        <f aca="false">F134*D134</f>
        <v>357.525</v>
      </c>
      <c r="H134" s="127" t="n">
        <f aca="false">+E134*-12</f>
        <v>-18</v>
      </c>
      <c r="I134" s="121"/>
      <c r="J134" s="121"/>
      <c r="K134" s="124"/>
      <c r="L134" s="124"/>
      <c r="M134" s="124"/>
      <c r="N134" s="121"/>
      <c r="O134" s="223" t="n">
        <f aca="false">SUM(G134:N134)</f>
        <v>339.525</v>
      </c>
      <c r="P134" s="114" t="n">
        <f aca="false">+(G134+H134)*$B$3+(K134+L134)*$B$4+(M134+N134)*$F$4+(I134+J134)*$B$5</f>
        <v>0</v>
      </c>
      <c r="Q134" s="115" t="n">
        <v>50</v>
      </c>
      <c r="R134" s="114" t="n">
        <f aca="false">+Q134*$F$3</f>
        <v>0</v>
      </c>
      <c r="S134" s="116" t="n">
        <f aca="false">+R134+P134</f>
        <v>0</v>
      </c>
      <c r="T134" s="92"/>
    </row>
    <row r="135" customFormat="false" ht="15" hidden="false" customHeight="true" outlineLevel="0" collapsed="false">
      <c r="B135" s="132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71"/>
      <c r="Q135" s="125" t="s">
        <v>198</v>
      </c>
      <c r="R135" s="71"/>
      <c r="S135" s="131"/>
      <c r="T135" s="93" t="n">
        <f aca="false">SUM(S133:S134)</f>
        <v>0</v>
      </c>
    </row>
    <row r="136" customFormat="false" ht="15" hidden="false" customHeight="false" outlineLevel="0" collapsed="false">
      <c r="A136" s="118" t="s">
        <v>199</v>
      </c>
      <c r="B136" s="119" t="s">
        <v>82</v>
      </c>
      <c r="C136" s="120" t="n">
        <v>5</v>
      </c>
      <c r="D136" s="120" t="n">
        <v>52</v>
      </c>
      <c r="E136" s="121" t="n">
        <v>1.5</v>
      </c>
      <c r="F136" s="121" t="n">
        <f aca="false">+C136*E136</f>
        <v>7.5</v>
      </c>
      <c r="G136" s="121" t="n">
        <f aca="false">F136*D136</f>
        <v>390</v>
      </c>
      <c r="H136" s="127" t="n">
        <f aca="false">+E136*-12</f>
        <v>-18</v>
      </c>
      <c r="I136" s="121"/>
      <c r="J136" s="121"/>
      <c r="K136" s="124"/>
      <c r="L136" s="124"/>
      <c r="M136" s="124"/>
      <c r="N136" s="121"/>
      <c r="O136" s="223" t="n">
        <f aca="false">SUM(G136:N136)</f>
        <v>372</v>
      </c>
      <c r="P136" s="114" t="n">
        <f aca="false">+(G136+H136)*$B$3+(K136+L136)*$B$4+(M136+N136)*$F$4+(I136+J136)*$B$5</f>
        <v>0</v>
      </c>
      <c r="Q136" s="122" t="n">
        <v>60</v>
      </c>
      <c r="R136" s="114" t="n">
        <f aca="false">+Q136*$F$3</f>
        <v>0</v>
      </c>
      <c r="S136" s="116" t="n">
        <f aca="false">+R136+P136</f>
        <v>0</v>
      </c>
      <c r="T136" s="93"/>
    </row>
    <row r="137" s="92" customFormat="true" ht="15" hidden="false" customHeight="true" outlineLevel="0" collapsed="false">
      <c r="A137" s="31"/>
      <c r="B137" s="132"/>
      <c r="C137" s="68"/>
      <c r="D137" s="68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71"/>
      <c r="Q137" s="125" t="s">
        <v>200</v>
      </c>
      <c r="R137" s="71"/>
      <c r="S137" s="131"/>
      <c r="T137" s="93" t="n">
        <f aca="false">SUM(S136)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31"/>
      <c r="CT137" s="31"/>
      <c r="CU137" s="31"/>
      <c r="CV137" s="31"/>
      <c r="CW137" s="31"/>
      <c r="CX137" s="31"/>
      <c r="CY137" s="31"/>
      <c r="CZ137" s="31"/>
      <c r="DA137" s="31"/>
      <c r="DB137" s="31"/>
      <c r="DC137" s="31"/>
      <c r="DD137" s="31"/>
      <c r="DE137" s="31"/>
      <c r="DF137" s="31"/>
      <c r="DG137" s="31"/>
      <c r="DH137" s="31"/>
      <c r="DI137" s="31"/>
      <c r="DJ137" s="31"/>
      <c r="DK137" s="31"/>
      <c r="DL137" s="31"/>
      <c r="DM137" s="31"/>
      <c r="DN137" s="31"/>
      <c r="DO137" s="31"/>
      <c r="DP137" s="31"/>
      <c r="DQ137" s="31"/>
      <c r="DR137" s="31"/>
      <c r="DS137" s="31"/>
      <c r="DT137" s="31"/>
      <c r="DU137" s="31"/>
      <c r="DV137" s="31"/>
      <c r="DW137" s="31"/>
      <c r="DX137" s="31"/>
      <c r="DY137" s="31"/>
      <c r="DZ137" s="31"/>
      <c r="EA137" s="31"/>
      <c r="EB137" s="31"/>
      <c r="EC137" s="31"/>
      <c r="ED137" s="31"/>
      <c r="EE137" s="31"/>
      <c r="EF137" s="31"/>
      <c r="EG137" s="31"/>
      <c r="EH137" s="31"/>
      <c r="EI137" s="31"/>
      <c r="EJ137" s="31"/>
      <c r="EK137" s="31"/>
      <c r="EL137" s="31"/>
      <c r="EM137" s="31"/>
      <c r="EN137" s="31"/>
      <c r="EO137" s="31"/>
      <c r="EP137" s="31"/>
      <c r="EQ137" s="31"/>
      <c r="ER137" s="31"/>
      <c r="ES137" s="31"/>
      <c r="ET137" s="31"/>
      <c r="EU137" s="31"/>
      <c r="EV137" s="31"/>
      <c r="EW137" s="31"/>
      <c r="EX137" s="31"/>
      <c r="EY137" s="31"/>
      <c r="EZ137" s="31"/>
      <c r="FA137" s="31"/>
      <c r="FB137" s="31"/>
      <c r="FC137" s="31"/>
      <c r="FD137" s="31"/>
      <c r="FE137" s="31"/>
      <c r="FF137" s="31"/>
      <c r="FG137" s="31"/>
      <c r="FH137" s="31"/>
      <c r="FI137" s="31"/>
      <c r="FJ137" s="31"/>
      <c r="FK137" s="31"/>
      <c r="FL137" s="31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1"/>
      <c r="HW137" s="31"/>
      <c r="HX137" s="31"/>
      <c r="HY137" s="31"/>
      <c r="HZ137" s="31"/>
      <c r="IA137" s="31"/>
      <c r="IB137" s="31"/>
      <c r="IC137" s="31"/>
      <c r="ID137" s="31"/>
      <c r="IE137" s="31"/>
      <c r="IF137" s="31"/>
      <c r="IG137" s="31"/>
      <c r="IH137" s="31"/>
      <c r="II137" s="31"/>
      <c r="IJ137" s="31"/>
      <c r="IK137" s="31"/>
      <c r="IL137" s="31"/>
      <c r="IM137" s="31"/>
      <c r="IN137" s="31"/>
      <c r="IO137" s="31"/>
      <c r="IP137" s="31"/>
      <c r="IQ137" s="31"/>
      <c r="IR137" s="31"/>
      <c r="IS137" s="31"/>
      <c r="IT137" s="31"/>
      <c r="IU137" s="31"/>
      <c r="IV137" s="31"/>
      <c r="IW137" s="31"/>
    </row>
    <row r="138" s="92" customFormat="true" ht="15" hidden="false" customHeight="false" outlineLevel="0" collapsed="false">
      <c r="A138" s="118" t="s">
        <v>201</v>
      </c>
      <c r="B138" s="119" t="s">
        <v>82</v>
      </c>
      <c r="C138" s="120" t="n">
        <v>5</v>
      </c>
      <c r="D138" s="120" t="n">
        <v>49</v>
      </c>
      <c r="E138" s="121" t="n">
        <v>4</v>
      </c>
      <c r="F138" s="121" t="n">
        <f aca="false">+C138*E138</f>
        <v>20</v>
      </c>
      <c r="G138" s="121" t="n">
        <f aca="false">F138*D138</f>
        <v>980</v>
      </c>
      <c r="H138" s="127" t="n">
        <f aca="false">+E138*-12</f>
        <v>-48</v>
      </c>
      <c r="I138" s="121"/>
      <c r="J138" s="121"/>
      <c r="K138" s="121"/>
      <c r="L138" s="121"/>
      <c r="M138" s="121"/>
      <c r="N138" s="121"/>
      <c r="O138" s="223" t="n">
        <f aca="false">SUM(G138:N138)</f>
        <v>932</v>
      </c>
      <c r="P138" s="114" t="n">
        <f aca="false">+(G138+H138)*$B$3+(K138+L138)*$B$4+(M138+N138)*$F$4+(I138+J138)*$B$5</f>
        <v>0</v>
      </c>
      <c r="Q138" s="115" t="n">
        <v>275</v>
      </c>
      <c r="R138" s="114" t="n">
        <f aca="false">+Q138*$F$3</f>
        <v>0</v>
      </c>
      <c r="S138" s="116" t="n">
        <f aca="false">+R138+P138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  <c r="CC138" s="31"/>
      <c r="CD138" s="31"/>
      <c r="CE138" s="31"/>
      <c r="CF138" s="31"/>
      <c r="CG138" s="31"/>
      <c r="CH138" s="31"/>
      <c r="CI138" s="31"/>
      <c r="CJ138" s="31"/>
      <c r="CK138" s="31"/>
      <c r="CL138" s="31"/>
      <c r="CM138" s="31"/>
      <c r="CN138" s="31"/>
      <c r="CO138" s="31"/>
      <c r="CP138" s="31"/>
      <c r="CQ138" s="31"/>
      <c r="CR138" s="31"/>
      <c r="CS138" s="31"/>
      <c r="CT138" s="31"/>
      <c r="CU138" s="31"/>
      <c r="CV138" s="31"/>
      <c r="CW138" s="31"/>
      <c r="CX138" s="31"/>
      <c r="CY138" s="31"/>
      <c r="CZ138" s="31"/>
      <c r="DA138" s="31"/>
      <c r="DB138" s="31"/>
      <c r="DC138" s="31"/>
      <c r="DD138" s="31"/>
      <c r="DE138" s="31"/>
      <c r="DF138" s="31"/>
      <c r="DG138" s="31"/>
      <c r="DH138" s="31"/>
      <c r="DI138" s="31"/>
      <c r="DJ138" s="31"/>
      <c r="DK138" s="31"/>
      <c r="DL138" s="31"/>
      <c r="DM138" s="31"/>
      <c r="DN138" s="31"/>
      <c r="DO138" s="31"/>
      <c r="DP138" s="31"/>
      <c r="DQ138" s="31"/>
      <c r="DR138" s="31"/>
      <c r="DS138" s="31"/>
      <c r="DT138" s="31"/>
      <c r="DU138" s="31"/>
      <c r="DV138" s="31"/>
      <c r="DW138" s="31"/>
      <c r="DX138" s="31"/>
      <c r="DY138" s="31"/>
      <c r="DZ138" s="31"/>
      <c r="EA138" s="31"/>
      <c r="EB138" s="31"/>
      <c r="EC138" s="31"/>
      <c r="ED138" s="31"/>
      <c r="EE138" s="31"/>
      <c r="EF138" s="31"/>
      <c r="EG138" s="31"/>
      <c r="EH138" s="31"/>
      <c r="EI138" s="31"/>
      <c r="EJ138" s="31"/>
      <c r="EK138" s="31"/>
      <c r="EL138" s="31"/>
      <c r="EM138" s="31"/>
      <c r="EN138" s="31"/>
      <c r="EO138" s="31"/>
      <c r="EP138" s="31"/>
      <c r="EQ138" s="31"/>
      <c r="ER138" s="31"/>
      <c r="ES138" s="31"/>
      <c r="ET138" s="31"/>
      <c r="EU138" s="31"/>
      <c r="EV138" s="31"/>
      <c r="EW138" s="31"/>
      <c r="EX138" s="31"/>
      <c r="EY138" s="31"/>
      <c r="EZ138" s="31"/>
      <c r="FA138" s="31"/>
      <c r="FB138" s="31"/>
      <c r="FC138" s="31"/>
      <c r="FD138" s="31"/>
      <c r="FE138" s="31"/>
      <c r="FF138" s="31"/>
      <c r="FG138" s="31"/>
      <c r="FH138" s="31"/>
      <c r="FI138" s="31"/>
      <c r="FJ138" s="31"/>
      <c r="FK138" s="31"/>
      <c r="FL138" s="31"/>
      <c r="FM138" s="31"/>
      <c r="FN138" s="31"/>
      <c r="FO138" s="31"/>
      <c r="FP138" s="31"/>
      <c r="FQ138" s="31"/>
      <c r="FR138" s="31"/>
      <c r="FS138" s="31"/>
      <c r="FT138" s="31"/>
      <c r="FU138" s="31"/>
      <c r="FV138" s="31"/>
      <c r="FW138" s="31"/>
      <c r="FX138" s="31"/>
      <c r="FY138" s="31"/>
      <c r="FZ138" s="31"/>
      <c r="GA138" s="31"/>
      <c r="GB138" s="31"/>
      <c r="GC138" s="31"/>
      <c r="GD138" s="31"/>
      <c r="GE138" s="31"/>
      <c r="GF138" s="31"/>
      <c r="GG138" s="31"/>
      <c r="GH138" s="31"/>
      <c r="GI138" s="31"/>
      <c r="GJ138" s="31"/>
      <c r="GK138" s="31"/>
      <c r="GL138" s="31"/>
      <c r="GM138" s="31"/>
      <c r="GN138" s="31"/>
      <c r="GO138" s="31"/>
      <c r="GP138" s="31"/>
      <c r="GQ138" s="31"/>
      <c r="GR138" s="31"/>
      <c r="GS138" s="31"/>
      <c r="GT138" s="31"/>
      <c r="GU138" s="31"/>
      <c r="GV138" s="31"/>
      <c r="GW138" s="31"/>
      <c r="GX138" s="31"/>
      <c r="GY138" s="31"/>
      <c r="GZ138" s="31"/>
      <c r="HA138" s="31"/>
      <c r="HB138" s="31"/>
      <c r="HC138" s="31"/>
      <c r="HD138" s="31"/>
      <c r="HE138" s="31"/>
      <c r="HF138" s="31"/>
      <c r="HG138" s="31"/>
      <c r="HH138" s="31"/>
      <c r="HI138" s="31"/>
      <c r="HJ138" s="31"/>
      <c r="HK138" s="31"/>
      <c r="HL138" s="31"/>
      <c r="HM138" s="31"/>
      <c r="HN138" s="31"/>
      <c r="HO138" s="31"/>
      <c r="HP138" s="31"/>
      <c r="HQ138" s="31"/>
      <c r="HR138" s="31"/>
      <c r="HS138" s="31"/>
      <c r="HT138" s="31"/>
      <c r="HU138" s="31"/>
      <c r="HV138" s="31"/>
      <c r="HW138" s="31"/>
      <c r="HX138" s="31"/>
      <c r="HY138" s="31"/>
      <c r="HZ138" s="31"/>
      <c r="IA138" s="31"/>
      <c r="IB138" s="31"/>
      <c r="IC138" s="31"/>
      <c r="ID138" s="31"/>
      <c r="IE138" s="31"/>
      <c r="IF138" s="31"/>
      <c r="IG138" s="31"/>
      <c r="IH138" s="31"/>
      <c r="II138" s="31"/>
      <c r="IJ138" s="31"/>
      <c r="IK138" s="31"/>
      <c r="IL138" s="31"/>
      <c r="IM138" s="31"/>
      <c r="IN138" s="31"/>
      <c r="IO138" s="31"/>
      <c r="IP138" s="31"/>
      <c r="IQ138" s="31"/>
      <c r="IR138" s="31"/>
      <c r="IS138" s="31"/>
      <c r="IT138" s="31"/>
      <c r="IU138" s="31"/>
      <c r="IV138" s="31"/>
      <c r="IW138" s="31"/>
    </row>
    <row r="139" customFormat="false" ht="15" hidden="false" customHeight="false" outlineLevel="0" collapsed="false">
      <c r="A139" s="118" t="s">
        <v>201</v>
      </c>
      <c r="B139" s="119" t="s">
        <v>202</v>
      </c>
      <c r="C139" s="120" t="n">
        <v>1</v>
      </c>
      <c r="D139" s="120" t="n">
        <v>49</v>
      </c>
      <c r="E139" s="121" t="n">
        <v>3.5</v>
      </c>
      <c r="F139" s="121" t="n">
        <f aca="false">+C139*E139</f>
        <v>3.5</v>
      </c>
      <c r="G139" s="121" t="n">
        <f aca="false">F139*D139</f>
        <v>171.5</v>
      </c>
      <c r="H139" s="121"/>
      <c r="I139" s="121"/>
      <c r="J139" s="121"/>
      <c r="K139" s="121"/>
      <c r="L139" s="121"/>
      <c r="M139" s="121"/>
      <c r="N139" s="121"/>
      <c r="O139" s="223" t="n">
        <f aca="false">SUM(G139:N139)</f>
        <v>171.5</v>
      </c>
      <c r="P139" s="114" t="n">
        <f aca="false">+(G139+H139)*$B$3+(K139+L139)*$B$4+(M139+N139)*$F$4+(I139+J139)*$B$5</f>
        <v>0</v>
      </c>
      <c r="Q139" s="115"/>
      <c r="R139" s="71"/>
      <c r="S139" s="116" t="n">
        <f aca="false">+R139+P139</f>
        <v>0</v>
      </c>
      <c r="T139" s="92"/>
    </row>
    <row r="140" customFormat="false" ht="15" hidden="false" customHeight="false" outlineLevel="0" collapsed="false">
      <c r="A140" s="118" t="s">
        <v>201</v>
      </c>
      <c r="B140" s="119" t="s">
        <v>203</v>
      </c>
      <c r="C140" s="120" t="n">
        <v>1</v>
      </c>
      <c r="D140" s="120" t="n">
        <v>49</v>
      </c>
      <c r="E140" s="121" t="n">
        <v>3.5</v>
      </c>
      <c r="F140" s="121" t="n">
        <f aca="false">+C140*E140</f>
        <v>3.5</v>
      </c>
      <c r="G140" s="121"/>
      <c r="H140" s="121"/>
      <c r="I140" s="121"/>
      <c r="J140" s="121"/>
      <c r="K140" s="121" t="n">
        <f aca="false">+C140*D140*E140</f>
        <v>171.5</v>
      </c>
      <c r="L140" s="127" t="n">
        <f aca="false">+F140*12</f>
        <v>42</v>
      </c>
      <c r="M140" s="121"/>
      <c r="N140" s="124"/>
      <c r="O140" s="223" t="n">
        <f aca="false">SUM(G140:N140)</f>
        <v>213.5</v>
      </c>
      <c r="P140" s="114" t="n">
        <f aca="false">+(G140+H140)*$B$3+(K140+L140)*$B$4+(M140+N140)*$F$4+(I140+J140)*$B$5</f>
        <v>0</v>
      </c>
      <c r="Q140" s="115"/>
      <c r="R140" s="147"/>
      <c r="S140" s="116" t="n">
        <f aca="false">+R140+P140</f>
        <v>0</v>
      </c>
      <c r="T140" s="92"/>
    </row>
    <row r="141" customFormat="false" ht="15" hidden="false" customHeight="false" outlineLevel="0" collapsed="false">
      <c r="A141" s="118" t="s">
        <v>204</v>
      </c>
      <c r="B141" s="119" t="s">
        <v>94</v>
      </c>
      <c r="C141" s="120" t="n">
        <v>5</v>
      </c>
      <c r="D141" s="120" t="n">
        <v>49</v>
      </c>
      <c r="E141" s="121" t="n">
        <v>6</v>
      </c>
      <c r="F141" s="121" t="n">
        <f aca="false">+C141*E141</f>
        <v>30</v>
      </c>
      <c r="G141" s="121" t="n">
        <f aca="false">F141*D141</f>
        <v>1470</v>
      </c>
      <c r="H141" s="127" t="n">
        <f aca="false">+E141*-12</f>
        <v>-72</v>
      </c>
      <c r="I141" s="121"/>
      <c r="J141" s="121"/>
      <c r="K141" s="121"/>
      <c r="L141" s="121"/>
      <c r="M141" s="121"/>
      <c r="N141" s="121"/>
      <c r="O141" s="223" t="n">
        <f aca="false">SUM(G141:N141)</f>
        <v>1398</v>
      </c>
      <c r="P141" s="114" t="n">
        <f aca="false">+(G141+H141)*$B$3+(K141+L141)*$B$4+(M141+N141)*$F$4+(I141+J141)*$B$5</f>
        <v>0</v>
      </c>
      <c r="Q141" s="115" t="n">
        <v>275</v>
      </c>
      <c r="R141" s="114" t="n">
        <f aca="false">+Q141*$F$3</f>
        <v>0</v>
      </c>
      <c r="S141" s="116" t="n">
        <f aca="false">+R141+P141</f>
        <v>0</v>
      </c>
      <c r="T141" s="117"/>
    </row>
    <row r="142" customFormat="false" ht="15" hidden="false" customHeight="false" outlineLevel="0" collapsed="false">
      <c r="A142" s="118" t="s">
        <v>204</v>
      </c>
      <c r="B142" s="119" t="s">
        <v>83</v>
      </c>
      <c r="C142" s="120" t="n">
        <v>1</v>
      </c>
      <c r="D142" s="120" t="n">
        <v>49</v>
      </c>
      <c r="E142" s="121" t="n">
        <v>6.5</v>
      </c>
      <c r="F142" s="121" t="n">
        <f aca="false">+C142*E142</f>
        <v>6.5</v>
      </c>
      <c r="G142" s="121" t="n">
        <f aca="false">F142*D142</f>
        <v>318.5</v>
      </c>
      <c r="H142" s="121"/>
      <c r="I142" s="121"/>
      <c r="J142" s="121"/>
      <c r="K142" s="121"/>
      <c r="L142" s="121"/>
      <c r="M142" s="121"/>
      <c r="N142" s="121"/>
      <c r="O142" s="223" t="n">
        <f aca="false">SUM(G142:N142)</f>
        <v>318.5</v>
      </c>
      <c r="P142" s="114" t="n">
        <f aca="false">+(G142+H142)*$B$3+(K142+L142)*$B$4+(M142+N142)*$F$4+(I142+J142)*$B$5</f>
        <v>0</v>
      </c>
      <c r="Q142" s="122"/>
      <c r="R142" s="71"/>
      <c r="S142" s="116" t="n">
        <f aca="false">+R142+P142</f>
        <v>0</v>
      </c>
      <c r="T142" s="93"/>
    </row>
    <row r="143" customFormat="false" ht="15" hidden="false" customHeight="false" outlineLevel="0" collapsed="false">
      <c r="A143" s="118" t="s">
        <v>204</v>
      </c>
      <c r="B143" s="119" t="s">
        <v>203</v>
      </c>
      <c r="C143" s="120" t="n">
        <v>1</v>
      </c>
      <c r="D143" s="120" t="n">
        <v>49</v>
      </c>
      <c r="E143" s="121" t="n">
        <v>6.5</v>
      </c>
      <c r="F143" s="121" t="n">
        <f aca="false">+C143*E143</f>
        <v>6.5</v>
      </c>
      <c r="G143" s="121"/>
      <c r="H143" s="121"/>
      <c r="I143" s="121"/>
      <c r="J143" s="121"/>
      <c r="K143" s="121" t="n">
        <f aca="false">+C143*D143*E143</f>
        <v>318.5</v>
      </c>
      <c r="L143" s="127" t="n">
        <f aca="false">+F143*12</f>
        <v>78</v>
      </c>
      <c r="M143" s="121"/>
      <c r="N143" s="124"/>
      <c r="O143" s="223" t="n">
        <f aca="false">SUM(G143:N143)</f>
        <v>396.5</v>
      </c>
      <c r="P143" s="114" t="n">
        <f aca="false">+(G143+H143)*$B$3+(K143+L143)*$B$4+(M143+N143)*$F$4+(I143+J143)*$B$5</f>
        <v>0</v>
      </c>
      <c r="Q143" s="115"/>
      <c r="R143" s="71"/>
      <c r="S143" s="116" t="n">
        <f aca="false">+R143+P143</f>
        <v>0</v>
      </c>
      <c r="T143" s="92"/>
    </row>
    <row r="144" customFormat="false" ht="15" hidden="false" customHeight="false" outlineLevel="0" collapsed="false">
      <c r="A144" s="118" t="s">
        <v>205</v>
      </c>
      <c r="B144" s="119" t="s">
        <v>82</v>
      </c>
      <c r="C144" s="120" t="n">
        <v>5</v>
      </c>
      <c r="D144" s="120" t="n">
        <v>49</v>
      </c>
      <c r="E144" s="121" t="n">
        <v>6</v>
      </c>
      <c r="F144" s="121" t="n">
        <f aca="false">+C144*E144</f>
        <v>30</v>
      </c>
      <c r="G144" s="121" t="n">
        <f aca="false">F144*D144</f>
        <v>1470</v>
      </c>
      <c r="H144" s="127" t="n">
        <f aca="false">+E144*-12</f>
        <v>-72</v>
      </c>
      <c r="I144" s="121"/>
      <c r="J144" s="121"/>
      <c r="K144" s="121"/>
      <c r="L144" s="121"/>
      <c r="M144" s="121"/>
      <c r="N144" s="121"/>
      <c r="O144" s="223" t="n">
        <f aca="false">SUM(G144:N144)</f>
        <v>1398</v>
      </c>
      <c r="P144" s="114" t="n">
        <f aca="false">+(G144+H144)*$B$3+(K144+L144)*$B$4+(M144+N144)*$F$4+(I144+J144)*$B$5</f>
        <v>0</v>
      </c>
      <c r="Q144" s="115" t="n">
        <v>165</v>
      </c>
      <c r="R144" s="114" t="n">
        <f aca="false">+Q144*$F$3</f>
        <v>0</v>
      </c>
      <c r="S144" s="116" t="n">
        <f aca="false">+R144+P144</f>
        <v>0</v>
      </c>
      <c r="T144" s="92"/>
    </row>
    <row r="145" customFormat="false" ht="15" hidden="false" customHeight="false" outlineLevel="0" collapsed="false">
      <c r="A145" s="118" t="s">
        <v>205</v>
      </c>
      <c r="B145" s="119" t="s">
        <v>83</v>
      </c>
      <c r="C145" s="120" t="n">
        <v>1</v>
      </c>
      <c r="D145" s="120" t="n">
        <v>49</v>
      </c>
      <c r="E145" s="121" t="n">
        <v>6.5</v>
      </c>
      <c r="F145" s="121" t="n">
        <f aca="false">+C145*E145</f>
        <v>6.5</v>
      </c>
      <c r="G145" s="121" t="n">
        <f aca="false">F145*D145</f>
        <v>318.5</v>
      </c>
      <c r="H145" s="121"/>
      <c r="I145" s="121"/>
      <c r="J145" s="121"/>
      <c r="K145" s="121"/>
      <c r="L145" s="121"/>
      <c r="M145" s="121"/>
      <c r="N145" s="121"/>
      <c r="O145" s="223" t="n">
        <f aca="false">SUM(G145:N145)</f>
        <v>318.5</v>
      </c>
      <c r="P145" s="114" t="n">
        <f aca="false">+(G145+H145)*$B$3+(K145+L145)*$B$4+(M145+N145)*$F$4+(I145+J145)*$B$5</f>
        <v>0</v>
      </c>
      <c r="Q145" s="115"/>
      <c r="R145" s="71"/>
      <c r="S145" s="116" t="n">
        <f aca="false">+R145+P145</f>
        <v>0</v>
      </c>
      <c r="T145" s="92"/>
    </row>
    <row r="146" customFormat="false" ht="15" hidden="false" customHeight="false" outlineLevel="0" collapsed="false">
      <c r="A146" s="118" t="s">
        <v>205</v>
      </c>
      <c r="B146" s="119" t="s">
        <v>203</v>
      </c>
      <c r="C146" s="120" t="n">
        <v>1</v>
      </c>
      <c r="D146" s="120" t="n">
        <v>49</v>
      </c>
      <c r="E146" s="121" t="n">
        <v>6.5</v>
      </c>
      <c r="F146" s="121" t="n">
        <f aca="false">+C146*E146</f>
        <v>6.5</v>
      </c>
      <c r="G146" s="121"/>
      <c r="H146" s="121"/>
      <c r="I146" s="121"/>
      <c r="J146" s="121"/>
      <c r="K146" s="121" t="n">
        <f aca="false">+C146*D146*E146</f>
        <v>318.5</v>
      </c>
      <c r="L146" s="127" t="n">
        <f aca="false">+F146*12</f>
        <v>78</v>
      </c>
      <c r="M146" s="121"/>
      <c r="N146" s="124"/>
      <c r="O146" s="223" t="n">
        <f aca="false">SUM(G146:N146)</f>
        <v>396.5</v>
      </c>
      <c r="P146" s="114" t="n">
        <f aca="false">+(G146+H146)*$B$3+(K146+L146)*$B$4+(M146+N146)*$F$4+(I146+J146)*$B$5</f>
        <v>0</v>
      </c>
      <c r="Q146" s="115"/>
      <c r="R146" s="71"/>
      <c r="S146" s="116" t="n">
        <f aca="false">+R146+P146</f>
        <v>0</v>
      </c>
      <c r="T146" s="92"/>
    </row>
    <row r="147" customFormat="false" ht="15" hidden="false" customHeight="false" outlineLevel="0" collapsed="false">
      <c r="A147" s="137" t="s">
        <v>328</v>
      </c>
      <c r="B147" s="138" t="s">
        <v>94</v>
      </c>
      <c r="C147" s="139" t="n">
        <v>6</v>
      </c>
      <c r="D147" s="139" t="n">
        <v>49</v>
      </c>
      <c r="E147" s="135" t="n">
        <v>2</v>
      </c>
      <c r="F147" s="135" t="n">
        <f aca="false">+C147*E147</f>
        <v>12</v>
      </c>
      <c r="G147" s="135" t="n">
        <f aca="false">F147*D147</f>
        <v>588</v>
      </c>
      <c r="H147" s="148" t="n">
        <f aca="false">+E147*-12</f>
        <v>-24</v>
      </c>
      <c r="I147" s="140"/>
      <c r="J147" s="140"/>
      <c r="K147" s="140"/>
      <c r="L147" s="140"/>
      <c r="M147" s="140"/>
      <c r="N147" s="140"/>
      <c r="O147" s="233" t="n">
        <f aca="false">SUM(G147:N147)</f>
        <v>564</v>
      </c>
      <c r="P147" s="114" t="n">
        <f aca="false">+(G147+H147)*$B$3+(K147+L147)*$B$4+(M147+N147)*$F$4+(I147+J147)*$B$5</f>
        <v>0</v>
      </c>
      <c r="Q147" s="122" t="n">
        <v>110</v>
      </c>
      <c r="R147" s="114" t="n">
        <f aca="false">+Q147*$F$3</f>
        <v>0</v>
      </c>
      <c r="S147" s="116" t="n">
        <f aca="false">+R147+P147</f>
        <v>0</v>
      </c>
      <c r="T147" s="93"/>
    </row>
    <row r="148" customFormat="false" ht="15" hidden="false" customHeight="false" outlineLevel="0" collapsed="false">
      <c r="A148" s="118" t="s">
        <v>207</v>
      </c>
      <c r="B148" s="119" t="s">
        <v>94</v>
      </c>
      <c r="C148" s="120" t="n">
        <v>6</v>
      </c>
      <c r="D148" s="120" t="n">
        <v>49</v>
      </c>
      <c r="E148" s="121" t="n">
        <v>3.5</v>
      </c>
      <c r="F148" s="121" t="n">
        <f aca="false">+C148*E148</f>
        <v>21</v>
      </c>
      <c r="G148" s="121" t="n">
        <f aca="false">F148*D148</f>
        <v>1029</v>
      </c>
      <c r="H148" s="127" t="n">
        <f aca="false">+E148*-12</f>
        <v>-42</v>
      </c>
      <c r="I148" s="121"/>
      <c r="J148" s="121"/>
      <c r="K148" s="121"/>
      <c r="L148" s="121"/>
      <c r="M148" s="121"/>
      <c r="N148" s="121"/>
      <c r="O148" s="223" t="n">
        <f aca="false">SUM(G148:N148)</f>
        <v>987</v>
      </c>
      <c r="P148" s="114" t="n">
        <f aca="false">+(G148+H148)*$B$3+(K148+L148)*$B$4+(M148+N148)*$F$4+(I148+J148)*$B$5</f>
        <v>0</v>
      </c>
      <c r="Q148" s="115" t="n">
        <v>165</v>
      </c>
      <c r="R148" s="114" t="n">
        <f aca="false">+Q148*$F$3</f>
        <v>0</v>
      </c>
      <c r="S148" s="116" t="n">
        <f aca="false">+R148+P148</f>
        <v>0</v>
      </c>
      <c r="T148" s="92"/>
    </row>
    <row r="149" customFormat="false" ht="15" hidden="false" customHeight="false" outlineLevel="0" collapsed="false">
      <c r="A149" s="118" t="s">
        <v>207</v>
      </c>
      <c r="B149" s="119" t="s">
        <v>208</v>
      </c>
      <c r="C149" s="120" t="n">
        <v>1</v>
      </c>
      <c r="D149" s="120" t="n">
        <v>49</v>
      </c>
      <c r="E149" s="121" t="n">
        <v>3</v>
      </c>
      <c r="F149" s="121" t="n">
        <f aca="false">+C149*E149</f>
        <v>3</v>
      </c>
      <c r="G149" s="121"/>
      <c r="H149" s="121"/>
      <c r="I149" s="121"/>
      <c r="J149" s="121"/>
      <c r="K149" s="121" t="n">
        <f aca="false">+C149*D149*E149</f>
        <v>147</v>
      </c>
      <c r="L149" s="127" t="n">
        <f aca="false">+F149*12</f>
        <v>36</v>
      </c>
      <c r="M149" s="121"/>
      <c r="N149" s="124"/>
      <c r="O149" s="223" t="n">
        <f aca="false">SUM(G149:N149)</f>
        <v>183</v>
      </c>
      <c r="P149" s="114" t="n">
        <f aca="false">+(G149+H149)*$B$3+(K149+L149)*$B$4+(M149+N149)*$F$4+(I149+J149)*$B$5</f>
        <v>0</v>
      </c>
      <c r="Q149" s="115"/>
      <c r="R149" s="71"/>
      <c r="S149" s="116" t="n">
        <f aca="false">+R149+P149</f>
        <v>0</v>
      </c>
      <c r="T149" s="92"/>
    </row>
    <row r="150" customFormat="false" ht="15" hidden="false" customHeight="false" outlineLevel="0" collapsed="false">
      <c r="A150" s="118" t="s">
        <v>209</v>
      </c>
      <c r="B150" s="119" t="s">
        <v>94</v>
      </c>
      <c r="C150" s="120" t="n">
        <v>6</v>
      </c>
      <c r="D150" s="120" t="n">
        <v>49</v>
      </c>
      <c r="E150" s="121" t="n">
        <v>2</v>
      </c>
      <c r="F150" s="121" t="n">
        <f aca="false">+C150*E150</f>
        <v>12</v>
      </c>
      <c r="G150" s="121" t="n">
        <f aca="false">F150*D150</f>
        <v>588</v>
      </c>
      <c r="H150" s="127" t="n">
        <f aca="false">+E150*-12</f>
        <v>-24</v>
      </c>
      <c r="I150" s="121"/>
      <c r="J150" s="121"/>
      <c r="K150" s="121"/>
      <c r="L150" s="121"/>
      <c r="M150" s="121"/>
      <c r="N150" s="124"/>
      <c r="O150" s="223" t="n">
        <f aca="false">SUM(G150:N150)</f>
        <v>564</v>
      </c>
      <c r="P150" s="114" t="n">
        <f aca="false">+(G150+H150)*$B$3+(K150+L150)*$B$4+(M150+N150)*$F$4+(I150+J150)*$B$5</f>
        <v>0</v>
      </c>
      <c r="Q150" s="115" t="n">
        <v>110</v>
      </c>
      <c r="R150" s="114" t="n">
        <f aca="false">+Q150*$F$3</f>
        <v>0</v>
      </c>
      <c r="S150" s="116" t="n">
        <f aca="false">+R150+P150</f>
        <v>0</v>
      </c>
      <c r="T150" s="92"/>
    </row>
    <row r="151" customFormat="false" ht="15" hidden="false" customHeight="false" outlineLevel="0" collapsed="false">
      <c r="A151" s="118" t="s">
        <v>209</v>
      </c>
      <c r="B151" s="119" t="s">
        <v>208</v>
      </c>
      <c r="C151" s="120" t="n">
        <v>1</v>
      </c>
      <c r="D151" s="120" t="n">
        <v>49</v>
      </c>
      <c r="E151" s="121" t="n">
        <v>2</v>
      </c>
      <c r="F151" s="121" t="n">
        <f aca="false">+C151*E151</f>
        <v>2</v>
      </c>
      <c r="G151" s="121"/>
      <c r="H151" s="121"/>
      <c r="I151" s="121"/>
      <c r="J151" s="121"/>
      <c r="K151" s="121" t="n">
        <f aca="false">+C151*D151*E151</f>
        <v>98</v>
      </c>
      <c r="L151" s="127" t="n">
        <f aca="false">+F151*12</f>
        <v>24</v>
      </c>
      <c r="M151" s="121"/>
      <c r="N151" s="124"/>
      <c r="O151" s="223" t="n">
        <f aca="false">SUM(G151:N151)</f>
        <v>122</v>
      </c>
      <c r="P151" s="114" t="n">
        <f aca="false">+(G151+H151)*$B$3+(K151+L151)*$B$4+(M151+N151)*$F$4+(I151+J151)*$B$5</f>
        <v>0</v>
      </c>
      <c r="Q151" s="115"/>
      <c r="R151" s="71"/>
      <c r="S151" s="116" t="n">
        <f aca="false">+R151+P151</f>
        <v>0</v>
      </c>
      <c r="T151" s="117"/>
    </row>
    <row r="152" customFormat="false" ht="15" hidden="false" customHeight="false" outlineLevel="0" collapsed="false">
      <c r="A152" s="118" t="s">
        <v>210</v>
      </c>
      <c r="B152" s="119" t="s">
        <v>94</v>
      </c>
      <c r="C152" s="120" t="n">
        <v>6</v>
      </c>
      <c r="D152" s="120" t="n">
        <v>49</v>
      </c>
      <c r="E152" s="121" t="n">
        <v>3</v>
      </c>
      <c r="F152" s="121" t="n">
        <f aca="false">+C152*E152</f>
        <v>18</v>
      </c>
      <c r="G152" s="121" t="n">
        <f aca="false">F152*D152</f>
        <v>882</v>
      </c>
      <c r="H152" s="127" t="n">
        <f aca="false">+E152*-12</f>
        <v>-36</v>
      </c>
      <c r="I152" s="121"/>
      <c r="J152" s="121"/>
      <c r="K152" s="121"/>
      <c r="L152" s="121"/>
      <c r="M152" s="121"/>
      <c r="N152" s="121"/>
      <c r="O152" s="223" t="n">
        <f aca="false">SUM(G152:N152)</f>
        <v>846</v>
      </c>
      <c r="P152" s="114" t="n">
        <f aca="false">+(G152+H152)*$B$3+(K152+L152)*$B$4+(M152+N152)*$F$4+(I152+J152)*$B$5</f>
        <v>0</v>
      </c>
      <c r="Q152" s="122" t="n">
        <v>110</v>
      </c>
      <c r="R152" s="114" t="n">
        <f aca="false">+Q152*$F$3</f>
        <v>0</v>
      </c>
      <c r="S152" s="116" t="n">
        <f aca="false">+R152+P152</f>
        <v>0</v>
      </c>
      <c r="T152" s="93"/>
    </row>
    <row r="153" customFormat="false" ht="15" hidden="false" customHeight="false" outlineLevel="0" collapsed="false">
      <c r="A153" s="118" t="s">
        <v>210</v>
      </c>
      <c r="B153" s="119" t="s">
        <v>208</v>
      </c>
      <c r="C153" s="120" t="n">
        <v>1</v>
      </c>
      <c r="D153" s="120" t="n">
        <v>49</v>
      </c>
      <c r="E153" s="121" t="n">
        <v>3</v>
      </c>
      <c r="F153" s="121" t="n">
        <f aca="false">+C153*E153</f>
        <v>3</v>
      </c>
      <c r="G153" s="121"/>
      <c r="H153" s="121"/>
      <c r="I153" s="121"/>
      <c r="J153" s="121"/>
      <c r="K153" s="121" t="n">
        <f aca="false">+C153*D153*E153</f>
        <v>147</v>
      </c>
      <c r="L153" s="127" t="n">
        <f aca="false">+F153*12</f>
        <v>36</v>
      </c>
      <c r="M153" s="121"/>
      <c r="N153" s="124"/>
      <c r="O153" s="223" t="n">
        <f aca="false">SUM(G153:N153)</f>
        <v>183</v>
      </c>
      <c r="P153" s="114" t="n">
        <f aca="false">+(G153+H153)*$B$3+(K153+L153)*$B$4+(M153+N153)*$F$4+(I153+J153)*$B$5</f>
        <v>0</v>
      </c>
      <c r="Q153" s="115"/>
      <c r="R153" s="71"/>
      <c r="S153" s="116" t="n">
        <f aca="false">+R153+P153</f>
        <v>0</v>
      </c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/>
      <c r="AN153" s="92"/>
      <c r="AO153" s="92"/>
      <c r="AP153" s="92"/>
      <c r="AQ153" s="92"/>
      <c r="AR153" s="92"/>
      <c r="AS153" s="92"/>
      <c r="AT153" s="92"/>
      <c r="AU153" s="92"/>
      <c r="AV153" s="92"/>
      <c r="AW153" s="92"/>
      <c r="AX153" s="92"/>
      <c r="AY153" s="92"/>
      <c r="AZ153" s="92"/>
      <c r="BA153" s="92"/>
      <c r="BB153" s="92"/>
      <c r="BC153" s="92"/>
      <c r="BD153" s="92"/>
      <c r="BE153" s="92"/>
      <c r="BF153" s="92"/>
      <c r="BG153" s="92"/>
      <c r="BH153" s="92"/>
      <c r="BI153" s="92"/>
      <c r="BJ153" s="92"/>
      <c r="BK153" s="92"/>
      <c r="BL153" s="92"/>
      <c r="BM153" s="92"/>
      <c r="BN153" s="92"/>
      <c r="BO153" s="92"/>
      <c r="BP153" s="92"/>
      <c r="BQ153" s="92"/>
      <c r="BR153" s="92"/>
      <c r="BS153" s="92"/>
      <c r="BT153" s="92"/>
      <c r="BU153" s="92"/>
      <c r="BV153" s="92"/>
      <c r="BW153" s="92"/>
      <c r="BX153" s="92"/>
      <c r="BY153" s="92"/>
      <c r="BZ153" s="92"/>
      <c r="CA153" s="92"/>
      <c r="CB153" s="92"/>
      <c r="CC153" s="92"/>
      <c r="CD153" s="92"/>
      <c r="CE153" s="92"/>
      <c r="CF153" s="92"/>
      <c r="CG153" s="92"/>
      <c r="CH153" s="92"/>
      <c r="CI153" s="92"/>
      <c r="CJ153" s="92"/>
      <c r="CK153" s="92"/>
      <c r="CL153" s="92"/>
      <c r="CM153" s="92"/>
      <c r="CN153" s="92"/>
      <c r="CO153" s="92"/>
      <c r="CP153" s="92"/>
      <c r="CQ153" s="92"/>
      <c r="CR153" s="92"/>
      <c r="CS153" s="92"/>
      <c r="CT153" s="92"/>
      <c r="CU153" s="92"/>
      <c r="CV153" s="92"/>
      <c r="CW153" s="92"/>
      <c r="CX153" s="92"/>
      <c r="CY153" s="92"/>
      <c r="CZ153" s="92"/>
      <c r="DA153" s="92"/>
      <c r="DB153" s="92"/>
      <c r="DC153" s="92"/>
      <c r="DD153" s="92"/>
      <c r="DE153" s="92"/>
      <c r="DF153" s="92"/>
      <c r="DG153" s="92"/>
      <c r="DH153" s="92"/>
      <c r="DI153" s="92"/>
      <c r="DJ153" s="92"/>
      <c r="DK153" s="92"/>
      <c r="DL153" s="92"/>
      <c r="DM153" s="92"/>
      <c r="DN153" s="92"/>
      <c r="DO153" s="92"/>
      <c r="DP153" s="92"/>
      <c r="DQ153" s="92"/>
      <c r="DR153" s="92"/>
      <c r="DS153" s="92"/>
      <c r="DT153" s="92"/>
      <c r="DU153" s="92"/>
      <c r="DV153" s="92"/>
      <c r="DW153" s="92"/>
      <c r="DX153" s="92"/>
      <c r="DY153" s="92"/>
      <c r="DZ153" s="92"/>
      <c r="EA153" s="92"/>
      <c r="EB153" s="92"/>
      <c r="EC153" s="92"/>
      <c r="ED153" s="92"/>
      <c r="EE153" s="92"/>
      <c r="EF153" s="92"/>
      <c r="EG153" s="92"/>
      <c r="EH153" s="92"/>
      <c r="EI153" s="92"/>
      <c r="EJ153" s="92"/>
      <c r="EK153" s="92"/>
      <c r="EL153" s="92"/>
      <c r="EM153" s="92"/>
      <c r="EN153" s="92"/>
      <c r="EO153" s="92"/>
      <c r="EP153" s="92"/>
      <c r="EQ153" s="92"/>
      <c r="ER153" s="92"/>
      <c r="ES153" s="92"/>
      <c r="ET153" s="92"/>
      <c r="EU153" s="92"/>
      <c r="EV153" s="92"/>
      <c r="EW153" s="92"/>
      <c r="EX153" s="92"/>
      <c r="EY153" s="92"/>
      <c r="EZ153" s="92"/>
      <c r="FA153" s="92"/>
      <c r="FB153" s="92"/>
      <c r="FC153" s="92"/>
      <c r="FD153" s="92"/>
      <c r="FE153" s="92"/>
      <c r="FF153" s="92"/>
      <c r="FG153" s="92"/>
      <c r="FH153" s="92"/>
      <c r="FI153" s="92"/>
      <c r="FJ153" s="92"/>
      <c r="FK153" s="92"/>
      <c r="FL153" s="92"/>
      <c r="FM153" s="92"/>
      <c r="FN153" s="92"/>
      <c r="FO153" s="92"/>
      <c r="FP153" s="92"/>
      <c r="FQ153" s="92"/>
      <c r="FR153" s="92"/>
      <c r="FS153" s="92"/>
      <c r="FT153" s="92"/>
      <c r="FU153" s="92"/>
      <c r="FV153" s="92"/>
      <c r="FW153" s="92"/>
      <c r="FX153" s="92"/>
      <c r="FY153" s="92"/>
      <c r="FZ153" s="92"/>
      <c r="GA153" s="92"/>
      <c r="GB153" s="92"/>
      <c r="GC153" s="92"/>
      <c r="GD153" s="92"/>
      <c r="GE153" s="92"/>
      <c r="GF153" s="92"/>
      <c r="GG153" s="92"/>
      <c r="GH153" s="92"/>
      <c r="GI153" s="92"/>
      <c r="GJ153" s="92"/>
      <c r="GK153" s="92"/>
      <c r="GL153" s="92"/>
      <c r="GM153" s="92"/>
      <c r="GN153" s="92"/>
      <c r="GO153" s="92"/>
      <c r="GP153" s="92"/>
      <c r="GQ153" s="92"/>
      <c r="GR153" s="92"/>
      <c r="GS153" s="92"/>
      <c r="GT153" s="92"/>
      <c r="GU153" s="92"/>
      <c r="GV153" s="92"/>
      <c r="GW153" s="92"/>
      <c r="GX153" s="92"/>
      <c r="GY153" s="92"/>
      <c r="GZ153" s="92"/>
      <c r="HA153" s="92"/>
      <c r="HB153" s="92"/>
      <c r="HC153" s="92"/>
      <c r="HD153" s="92"/>
      <c r="HE153" s="92"/>
      <c r="HF153" s="92"/>
      <c r="HG153" s="92"/>
      <c r="HH153" s="92"/>
      <c r="HI153" s="92"/>
      <c r="HJ153" s="92"/>
      <c r="HK153" s="92"/>
      <c r="HL153" s="92"/>
      <c r="HM153" s="92"/>
      <c r="HN153" s="92"/>
      <c r="HO153" s="92"/>
      <c r="HP153" s="92"/>
      <c r="HQ153" s="92"/>
      <c r="HR153" s="92"/>
      <c r="HS153" s="92"/>
      <c r="HT153" s="92"/>
      <c r="HU153" s="92"/>
      <c r="HV153" s="92"/>
      <c r="HW153" s="92"/>
      <c r="HX153" s="92"/>
      <c r="HY153" s="92"/>
      <c r="HZ153" s="92"/>
      <c r="IA153" s="92"/>
      <c r="IB153" s="92"/>
      <c r="IC153" s="92"/>
      <c r="ID153" s="92"/>
      <c r="IE153" s="92"/>
      <c r="IF153" s="92"/>
      <c r="IG153" s="92"/>
      <c r="IH153" s="92"/>
      <c r="II153" s="92"/>
      <c r="IJ153" s="92"/>
      <c r="IK153" s="92"/>
      <c r="IL153" s="92"/>
      <c r="IM153" s="92"/>
      <c r="IN153" s="92"/>
      <c r="IO153" s="92"/>
      <c r="IP153" s="92"/>
      <c r="IQ153" s="92"/>
      <c r="IR153" s="92"/>
      <c r="IS153" s="92"/>
      <c r="IT153" s="92"/>
      <c r="IU153" s="92"/>
      <c r="IV153" s="92"/>
      <c r="IW153" s="92"/>
    </row>
    <row r="154" s="1" customFormat="true" ht="15" hidden="false" customHeight="false" outlineLevel="0" collapsed="false">
      <c r="A154" s="118" t="s">
        <v>211</v>
      </c>
      <c r="B154" s="119" t="s">
        <v>94</v>
      </c>
      <c r="C154" s="120" t="n">
        <v>6</v>
      </c>
      <c r="D154" s="120" t="n">
        <v>49</v>
      </c>
      <c r="E154" s="121" t="n">
        <v>2</v>
      </c>
      <c r="F154" s="121" t="n">
        <f aca="false">+C154*E154</f>
        <v>12</v>
      </c>
      <c r="G154" s="121" t="n">
        <f aca="false">F154*D154</f>
        <v>588</v>
      </c>
      <c r="H154" s="127" t="n">
        <f aca="false">+E154*-12</f>
        <v>-24</v>
      </c>
      <c r="I154" s="121"/>
      <c r="J154" s="121"/>
      <c r="K154" s="121"/>
      <c r="L154" s="121"/>
      <c r="M154" s="121"/>
      <c r="N154" s="121"/>
      <c r="O154" s="223" t="n">
        <f aca="false">SUM(G154:N154)</f>
        <v>564</v>
      </c>
      <c r="P154" s="114" t="n">
        <f aca="false">+(G154+H154)*$B$3+(K154+L154)*$B$4+(M154+N154)*$F$4+(I154+J154)*$B$5</f>
        <v>0</v>
      </c>
      <c r="Q154" s="115"/>
      <c r="R154" s="71"/>
      <c r="S154" s="116" t="n">
        <f aca="false">+R154+P154</f>
        <v>0</v>
      </c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  <c r="AK154" s="92"/>
      <c r="AL154" s="92"/>
      <c r="AM154" s="92"/>
      <c r="AN154" s="92"/>
      <c r="AO154" s="92"/>
      <c r="AP154" s="92"/>
      <c r="AQ154" s="92"/>
      <c r="AR154" s="92"/>
      <c r="AS154" s="92"/>
      <c r="AT154" s="92"/>
      <c r="AU154" s="92"/>
      <c r="AV154" s="92"/>
      <c r="AW154" s="92"/>
      <c r="AX154" s="92"/>
      <c r="AY154" s="92"/>
      <c r="AZ154" s="92"/>
      <c r="BA154" s="92"/>
      <c r="BB154" s="92"/>
      <c r="BC154" s="92"/>
      <c r="BD154" s="92"/>
      <c r="BE154" s="92"/>
      <c r="BF154" s="92"/>
      <c r="BG154" s="92"/>
      <c r="BH154" s="92"/>
      <c r="BI154" s="92"/>
      <c r="BJ154" s="92"/>
      <c r="BK154" s="92"/>
      <c r="BL154" s="92"/>
      <c r="BM154" s="92"/>
      <c r="BN154" s="92"/>
      <c r="BO154" s="92"/>
      <c r="BP154" s="92"/>
      <c r="BQ154" s="92"/>
      <c r="BR154" s="92"/>
      <c r="BS154" s="92"/>
      <c r="BT154" s="92"/>
      <c r="BU154" s="92"/>
      <c r="BV154" s="92"/>
      <c r="BW154" s="92"/>
      <c r="BX154" s="92"/>
      <c r="BY154" s="92"/>
      <c r="BZ154" s="92"/>
      <c r="CA154" s="92"/>
      <c r="CB154" s="92"/>
      <c r="CC154" s="92"/>
      <c r="CD154" s="92"/>
      <c r="CE154" s="92"/>
      <c r="CF154" s="92"/>
      <c r="CG154" s="92"/>
      <c r="CH154" s="92"/>
      <c r="CI154" s="92"/>
      <c r="CJ154" s="92"/>
      <c r="CK154" s="92"/>
      <c r="CL154" s="92"/>
      <c r="CM154" s="92"/>
      <c r="CN154" s="92"/>
      <c r="CO154" s="92"/>
      <c r="CP154" s="92"/>
      <c r="CQ154" s="92"/>
      <c r="CR154" s="92"/>
      <c r="CS154" s="92"/>
      <c r="CT154" s="92"/>
      <c r="CU154" s="92"/>
      <c r="CV154" s="92"/>
      <c r="CW154" s="92"/>
      <c r="CX154" s="92"/>
      <c r="CY154" s="92"/>
      <c r="CZ154" s="92"/>
      <c r="DA154" s="92"/>
      <c r="DB154" s="92"/>
      <c r="DC154" s="92"/>
      <c r="DD154" s="92"/>
      <c r="DE154" s="92"/>
      <c r="DF154" s="92"/>
      <c r="DG154" s="92"/>
      <c r="DH154" s="92"/>
      <c r="DI154" s="92"/>
      <c r="DJ154" s="92"/>
      <c r="DK154" s="92"/>
      <c r="DL154" s="92"/>
      <c r="DM154" s="92"/>
      <c r="DN154" s="92"/>
      <c r="DO154" s="92"/>
      <c r="DP154" s="92"/>
      <c r="DQ154" s="92"/>
      <c r="DR154" s="92"/>
      <c r="DS154" s="92"/>
      <c r="DT154" s="92"/>
      <c r="DU154" s="92"/>
      <c r="DV154" s="92"/>
      <c r="DW154" s="92"/>
      <c r="DX154" s="92"/>
      <c r="DY154" s="92"/>
      <c r="DZ154" s="92"/>
      <c r="EA154" s="92"/>
      <c r="EB154" s="92"/>
      <c r="EC154" s="92"/>
      <c r="ED154" s="92"/>
      <c r="EE154" s="92"/>
      <c r="EF154" s="92"/>
      <c r="EG154" s="92"/>
      <c r="EH154" s="92"/>
      <c r="EI154" s="92"/>
      <c r="EJ154" s="92"/>
      <c r="EK154" s="92"/>
      <c r="EL154" s="92"/>
      <c r="EM154" s="92"/>
      <c r="EN154" s="92"/>
      <c r="EO154" s="92"/>
      <c r="EP154" s="92"/>
      <c r="EQ154" s="92"/>
      <c r="ER154" s="92"/>
      <c r="ES154" s="92"/>
      <c r="ET154" s="92"/>
      <c r="EU154" s="92"/>
      <c r="EV154" s="92"/>
      <c r="EW154" s="92"/>
      <c r="EX154" s="92"/>
      <c r="EY154" s="92"/>
      <c r="EZ154" s="92"/>
      <c r="FA154" s="92"/>
      <c r="FB154" s="92"/>
      <c r="FC154" s="92"/>
      <c r="FD154" s="92"/>
      <c r="FE154" s="92"/>
      <c r="FF154" s="92"/>
      <c r="FG154" s="92"/>
      <c r="FH154" s="92"/>
      <c r="FI154" s="92"/>
      <c r="FJ154" s="92"/>
      <c r="FK154" s="92"/>
      <c r="FL154" s="92"/>
      <c r="FM154" s="92"/>
      <c r="FN154" s="92"/>
      <c r="FO154" s="92"/>
      <c r="FP154" s="92"/>
      <c r="FQ154" s="92"/>
      <c r="FR154" s="92"/>
      <c r="FS154" s="92"/>
      <c r="FT154" s="92"/>
      <c r="FU154" s="92"/>
      <c r="FV154" s="92"/>
      <c r="FW154" s="92"/>
      <c r="FX154" s="92"/>
      <c r="FY154" s="92"/>
      <c r="FZ154" s="92"/>
      <c r="GA154" s="92"/>
      <c r="GB154" s="92"/>
      <c r="GC154" s="92"/>
      <c r="GD154" s="92"/>
      <c r="GE154" s="92"/>
      <c r="GF154" s="92"/>
      <c r="GG154" s="92"/>
      <c r="GH154" s="92"/>
      <c r="GI154" s="92"/>
      <c r="GJ154" s="92"/>
      <c r="GK154" s="92"/>
      <c r="GL154" s="92"/>
      <c r="GM154" s="92"/>
      <c r="GN154" s="92"/>
      <c r="GO154" s="92"/>
      <c r="GP154" s="92"/>
      <c r="GQ154" s="92"/>
      <c r="GR154" s="92"/>
      <c r="GS154" s="92"/>
      <c r="GT154" s="92"/>
      <c r="GU154" s="92"/>
      <c r="GV154" s="92"/>
      <c r="GW154" s="92"/>
      <c r="GX154" s="92"/>
      <c r="GY154" s="92"/>
      <c r="GZ154" s="92"/>
      <c r="HA154" s="92"/>
      <c r="HB154" s="92"/>
      <c r="HC154" s="92"/>
      <c r="HD154" s="92"/>
      <c r="HE154" s="92"/>
      <c r="HF154" s="92"/>
      <c r="HG154" s="92"/>
      <c r="HH154" s="92"/>
      <c r="HI154" s="92"/>
      <c r="HJ154" s="92"/>
      <c r="HK154" s="92"/>
      <c r="HL154" s="92"/>
      <c r="HM154" s="92"/>
      <c r="HN154" s="92"/>
      <c r="HO154" s="92"/>
      <c r="HP154" s="92"/>
      <c r="HQ154" s="92"/>
      <c r="HR154" s="92"/>
      <c r="HS154" s="92"/>
      <c r="HT154" s="92"/>
      <c r="HU154" s="92"/>
      <c r="HV154" s="92"/>
      <c r="HW154" s="92"/>
      <c r="HX154" s="92"/>
      <c r="HY154" s="92"/>
      <c r="HZ154" s="92"/>
      <c r="IA154" s="92"/>
      <c r="IB154" s="92"/>
      <c r="IC154" s="92"/>
      <c r="ID154" s="92"/>
      <c r="IE154" s="92"/>
      <c r="IF154" s="92"/>
      <c r="IG154" s="92"/>
      <c r="IH154" s="92"/>
      <c r="II154" s="92"/>
      <c r="IJ154" s="92"/>
      <c r="IK154" s="92"/>
      <c r="IL154" s="92"/>
      <c r="IM154" s="92"/>
      <c r="IN154" s="92"/>
      <c r="IO154" s="92"/>
      <c r="IP154" s="92"/>
      <c r="IQ154" s="92"/>
      <c r="IR154" s="92"/>
      <c r="IS154" s="92"/>
      <c r="IT154" s="92"/>
      <c r="IU154" s="92"/>
      <c r="IV154" s="92"/>
      <c r="IW154" s="92"/>
    </row>
    <row r="155" customFormat="false" ht="15" hidden="false" customHeight="false" outlineLevel="0" collapsed="false">
      <c r="A155" s="118" t="s">
        <v>211</v>
      </c>
      <c r="B155" s="120" t="s">
        <v>208</v>
      </c>
      <c r="C155" s="120" t="n">
        <v>1</v>
      </c>
      <c r="D155" s="120" t="n">
        <v>49</v>
      </c>
      <c r="E155" s="121" t="n">
        <v>1.5</v>
      </c>
      <c r="F155" s="121" t="n">
        <f aca="false">+C155*E155</f>
        <v>1.5</v>
      </c>
      <c r="G155" s="121"/>
      <c r="H155" s="121"/>
      <c r="I155" s="121"/>
      <c r="J155" s="121"/>
      <c r="K155" s="121" t="n">
        <f aca="false">+C155*D155*E155</f>
        <v>73.5</v>
      </c>
      <c r="L155" s="127" t="n">
        <f aca="false">+F155*12</f>
        <v>18</v>
      </c>
      <c r="M155" s="121"/>
      <c r="N155" s="124"/>
      <c r="O155" s="223" t="n">
        <f aca="false">SUM(G155:N155)</f>
        <v>91.5</v>
      </c>
      <c r="P155" s="114" t="n">
        <f aca="false">+(G155+H155)*$B$3+(K155+L155)*$B$4+(M155+N155)*$F$4+(I155+J155)*$B$5</f>
        <v>0</v>
      </c>
      <c r="Q155" s="115"/>
      <c r="R155" s="71"/>
      <c r="S155" s="116" t="n">
        <f aca="false">+R155+P155</f>
        <v>0</v>
      </c>
      <c r="T155" s="92"/>
    </row>
    <row r="156" customFormat="false" ht="15" hidden="false" customHeight="false" outlineLevel="0" collapsed="false">
      <c r="A156" s="118" t="s">
        <v>212</v>
      </c>
      <c r="B156" s="119" t="s">
        <v>94</v>
      </c>
      <c r="C156" s="120" t="n">
        <v>6</v>
      </c>
      <c r="D156" s="120" t="n">
        <v>49</v>
      </c>
      <c r="E156" s="121" t="n">
        <v>1</v>
      </c>
      <c r="F156" s="121" t="n">
        <f aca="false">+C156*E156</f>
        <v>6</v>
      </c>
      <c r="G156" s="121" t="n">
        <f aca="false">F156*D156</f>
        <v>294</v>
      </c>
      <c r="H156" s="127" t="n">
        <f aca="false">+E156*-12</f>
        <v>-12</v>
      </c>
      <c r="I156" s="121"/>
      <c r="J156" s="121"/>
      <c r="K156" s="121"/>
      <c r="L156" s="121"/>
      <c r="M156" s="121"/>
      <c r="N156" s="121"/>
      <c r="O156" s="223" t="n">
        <f aca="false">SUM(G156:N156)</f>
        <v>282</v>
      </c>
      <c r="P156" s="114" t="n">
        <f aca="false">+(G156+H156)*$B$3+(K156+L156)*$B$4+(M156+N156)*$F$4+(I156+J156)*$B$5</f>
        <v>0</v>
      </c>
      <c r="Q156" s="115" t="n">
        <v>55</v>
      </c>
      <c r="R156" s="114" t="n">
        <f aca="false">+Q156*$F$3</f>
        <v>0</v>
      </c>
      <c r="S156" s="116" t="n">
        <f aca="false">+R156+P156</f>
        <v>0</v>
      </c>
      <c r="T156" s="92"/>
    </row>
    <row r="157" customFormat="false" ht="15" hidden="false" customHeight="false" outlineLevel="0" collapsed="false">
      <c r="A157" s="118" t="s">
        <v>212</v>
      </c>
      <c r="B157" s="120" t="s">
        <v>208</v>
      </c>
      <c r="C157" s="120" t="n">
        <v>1</v>
      </c>
      <c r="D157" s="120" t="n">
        <v>49</v>
      </c>
      <c r="E157" s="121" t="n">
        <v>1</v>
      </c>
      <c r="F157" s="121" t="n">
        <f aca="false">+C157*E157</f>
        <v>1</v>
      </c>
      <c r="G157" s="121"/>
      <c r="H157" s="121"/>
      <c r="I157" s="121"/>
      <c r="J157" s="121"/>
      <c r="K157" s="121" t="n">
        <f aca="false">+C157*D157*E157</f>
        <v>49</v>
      </c>
      <c r="L157" s="127" t="n">
        <f aca="false">+F157*12</f>
        <v>12</v>
      </c>
      <c r="M157" s="121"/>
      <c r="N157" s="124"/>
      <c r="O157" s="223" t="n">
        <f aca="false">SUM(G157:N157)</f>
        <v>61</v>
      </c>
      <c r="P157" s="114" t="n">
        <f aca="false">+(G157+H157)*$B$3+(K157+L157)*$B$4+(M157+N157)*$F$4+(I157+J157)*$B$5</f>
        <v>0</v>
      </c>
      <c r="Q157" s="122"/>
      <c r="R157" s="71"/>
      <c r="S157" s="116" t="n">
        <f aca="false">+R157+P157</f>
        <v>0</v>
      </c>
      <c r="T157" s="93"/>
    </row>
    <row r="158" s="117" customFormat="true" ht="15" hidden="false" customHeight="false" outlineLevel="0" collapsed="false">
      <c r="A158" s="118" t="s">
        <v>213</v>
      </c>
      <c r="B158" s="119" t="s">
        <v>82</v>
      </c>
      <c r="C158" s="120" t="n">
        <v>5</v>
      </c>
      <c r="D158" s="120" t="n">
        <v>48</v>
      </c>
      <c r="E158" s="121" t="n">
        <v>2</v>
      </c>
      <c r="F158" s="121" t="n">
        <f aca="false">+C158*E158</f>
        <v>10</v>
      </c>
      <c r="G158" s="121" t="n">
        <f aca="false">F158*D158</f>
        <v>480</v>
      </c>
      <c r="H158" s="127" t="n">
        <f aca="false">+E158*-12</f>
        <v>-24</v>
      </c>
      <c r="I158" s="121"/>
      <c r="J158" s="121"/>
      <c r="K158" s="121"/>
      <c r="L158" s="121"/>
      <c r="M158" s="121"/>
      <c r="N158" s="121"/>
      <c r="O158" s="223" t="n">
        <f aca="false">SUM(G158:N158)</f>
        <v>456</v>
      </c>
      <c r="P158" s="114" t="n">
        <f aca="false">+(G158+H158)*$B$3+(K158+L158)*$B$4+(M158+N158)*$F$4+(I158+J158)*$B$5</f>
        <v>0</v>
      </c>
      <c r="Q158" s="115"/>
      <c r="R158" s="147"/>
      <c r="S158" s="116" t="n">
        <f aca="false">+R158+P158</f>
        <v>0</v>
      </c>
      <c r="T158" s="92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  <c r="CC158" s="31"/>
      <c r="CD158" s="31"/>
      <c r="CE158" s="31"/>
      <c r="CF158" s="31"/>
      <c r="CG158" s="31"/>
      <c r="CH158" s="31"/>
      <c r="CI158" s="31"/>
      <c r="CJ158" s="31"/>
      <c r="CK158" s="31"/>
      <c r="CL158" s="31"/>
      <c r="CM158" s="31"/>
      <c r="CN158" s="31"/>
      <c r="CO158" s="31"/>
      <c r="CP158" s="31"/>
      <c r="CQ158" s="31"/>
      <c r="CR158" s="31"/>
      <c r="CS158" s="31"/>
      <c r="CT158" s="31"/>
      <c r="CU158" s="31"/>
      <c r="CV158" s="31"/>
      <c r="CW158" s="31"/>
      <c r="CX158" s="31"/>
      <c r="CY158" s="31"/>
      <c r="CZ158" s="31"/>
      <c r="DA158" s="31"/>
      <c r="DB158" s="31"/>
      <c r="DC158" s="31"/>
      <c r="DD158" s="31"/>
      <c r="DE158" s="31"/>
      <c r="DF158" s="31"/>
      <c r="DG158" s="31"/>
      <c r="DH158" s="31"/>
      <c r="DI158" s="31"/>
      <c r="DJ158" s="31"/>
      <c r="DK158" s="31"/>
      <c r="DL158" s="31"/>
      <c r="DM158" s="31"/>
      <c r="DN158" s="31"/>
      <c r="DO158" s="31"/>
      <c r="DP158" s="31"/>
      <c r="DQ158" s="31"/>
      <c r="DR158" s="31"/>
      <c r="DS158" s="31"/>
      <c r="DT158" s="31"/>
      <c r="DU158" s="31"/>
      <c r="DV158" s="31"/>
      <c r="DW158" s="31"/>
      <c r="DX158" s="31"/>
      <c r="DY158" s="31"/>
      <c r="DZ158" s="31"/>
      <c r="EA158" s="31"/>
      <c r="EB158" s="31"/>
      <c r="EC158" s="31"/>
      <c r="ED158" s="31"/>
      <c r="EE158" s="31"/>
      <c r="EF158" s="31"/>
      <c r="EG158" s="31"/>
      <c r="EH158" s="31"/>
      <c r="EI158" s="31"/>
      <c r="EJ158" s="31"/>
      <c r="EK158" s="31"/>
      <c r="EL158" s="31"/>
      <c r="EM158" s="31"/>
      <c r="EN158" s="31"/>
      <c r="EO158" s="31"/>
      <c r="EP158" s="31"/>
      <c r="EQ158" s="31"/>
      <c r="ER158" s="31"/>
      <c r="ES158" s="31"/>
      <c r="ET158" s="31"/>
      <c r="EU158" s="31"/>
      <c r="EV158" s="31"/>
      <c r="EW158" s="31"/>
      <c r="EX158" s="31"/>
      <c r="EY158" s="31"/>
      <c r="EZ158" s="31"/>
      <c r="FA158" s="31"/>
      <c r="FB158" s="31"/>
      <c r="FC158" s="31"/>
      <c r="FD158" s="31"/>
      <c r="FE158" s="31"/>
      <c r="FF158" s="31"/>
      <c r="FG158" s="31"/>
      <c r="FH158" s="31"/>
      <c r="FI158" s="31"/>
      <c r="FJ158" s="31"/>
      <c r="FK158" s="31"/>
      <c r="FL158" s="31"/>
      <c r="FM158" s="31"/>
      <c r="FN158" s="31"/>
      <c r="FO158" s="31"/>
      <c r="FP158" s="31"/>
      <c r="FQ158" s="31"/>
      <c r="FR158" s="31"/>
      <c r="FS158" s="31"/>
      <c r="FT158" s="31"/>
      <c r="FU158" s="31"/>
      <c r="FV158" s="31"/>
      <c r="FW158" s="31"/>
      <c r="FX158" s="31"/>
      <c r="FY158" s="31"/>
      <c r="FZ158" s="31"/>
      <c r="GA158" s="31"/>
      <c r="GB158" s="31"/>
      <c r="GC158" s="31"/>
      <c r="GD158" s="31"/>
      <c r="GE158" s="31"/>
      <c r="GF158" s="31"/>
      <c r="GG158" s="31"/>
      <c r="GH158" s="31"/>
      <c r="GI158" s="31"/>
      <c r="GJ158" s="31"/>
      <c r="GK158" s="31"/>
      <c r="GL158" s="31"/>
      <c r="GM158" s="31"/>
      <c r="GN158" s="31"/>
      <c r="GO158" s="31"/>
      <c r="GP158" s="31"/>
      <c r="GQ158" s="31"/>
      <c r="GR158" s="31"/>
      <c r="GS158" s="31"/>
      <c r="GT158" s="31"/>
      <c r="GU158" s="31"/>
      <c r="GV158" s="31"/>
      <c r="GW158" s="31"/>
      <c r="GX158" s="31"/>
      <c r="GY158" s="31"/>
      <c r="GZ158" s="31"/>
      <c r="HA158" s="31"/>
      <c r="HB158" s="31"/>
      <c r="HC158" s="31"/>
      <c r="HD158" s="31"/>
      <c r="HE158" s="31"/>
      <c r="HF158" s="31"/>
      <c r="HG158" s="31"/>
      <c r="HH158" s="31"/>
      <c r="HI158" s="31"/>
      <c r="HJ158" s="31"/>
      <c r="HK158" s="31"/>
      <c r="HL158" s="31"/>
      <c r="HM158" s="31"/>
      <c r="HN158" s="31"/>
      <c r="HO158" s="31"/>
      <c r="HP158" s="31"/>
      <c r="HQ158" s="31"/>
      <c r="HR158" s="31"/>
      <c r="HS158" s="31"/>
      <c r="HT158" s="31"/>
      <c r="HU158" s="31"/>
      <c r="HV158" s="31"/>
      <c r="HW158" s="31"/>
      <c r="HX158" s="31"/>
      <c r="HY158" s="31"/>
      <c r="HZ158" s="31"/>
      <c r="IA158" s="31"/>
      <c r="IB158" s="31"/>
      <c r="IC158" s="31"/>
      <c r="ID158" s="31"/>
      <c r="IE158" s="31"/>
      <c r="IF158" s="31"/>
      <c r="IG158" s="31"/>
      <c r="IH158" s="31"/>
      <c r="II158" s="31"/>
      <c r="IJ158" s="31"/>
      <c r="IK158" s="31"/>
      <c r="IL158" s="31"/>
      <c r="IM158" s="31"/>
      <c r="IN158" s="31"/>
      <c r="IO158" s="31"/>
      <c r="IP158" s="31"/>
      <c r="IQ158" s="31"/>
      <c r="IR158" s="31"/>
      <c r="IS158" s="31"/>
      <c r="IT158" s="31"/>
      <c r="IU158" s="31"/>
      <c r="IV158" s="31"/>
      <c r="IW158" s="31"/>
    </row>
    <row r="159" s="117" customFormat="true" ht="15" hidden="false" customHeight="false" outlineLevel="0" collapsed="false">
      <c r="A159" s="118" t="s">
        <v>214</v>
      </c>
      <c r="B159" s="119" t="s">
        <v>94</v>
      </c>
      <c r="C159" s="120" t="n">
        <v>6</v>
      </c>
      <c r="D159" s="120" t="n">
        <v>49</v>
      </c>
      <c r="E159" s="121" t="n">
        <v>3</v>
      </c>
      <c r="F159" s="121" t="n">
        <f aca="false">+C159*E159</f>
        <v>18</v>
      </c>
      <c r="G159" s="121" t="n">
        <f aca="false">F159*D159</f>
        <v>882</v>
      </c>
      <c r="H159" s="127" t="n">
        <f aca="false">+E159*-12</f>
        <v>-36</v>
      </c>
      <c r="I159" s="121"/>
      <c r="J159" s="121"/>
      <c r="K159" s="121"/>
      <c r="L159" s="121"/>
      <c r="M159" s="121"/>
      <c r="N159" s="121"/>
      <c r="O159" s="223" t="n">
        <f aca="false">SUM(G159:N159)</f>
        <v>846</v>
      </c>
      <c r="P159" s="114" t="n">
        <f aca="false">+(G159+H159)*$B$3+(K159+L159)*$B$4+(M159+N159)*$F$4+(I159+J159)*$B$5</f>
        <v>0</v>
      </c>
      <c r="Q159" s="115"/>
      <c r="R159" s="71"/>
      <c r="S159" s="116" t="n">
        <f aca="false">+R159+P159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1"/>
      <c r="BT159" s="31"/>
      <c r="BU159" s="31"/>
      <c r="BV159" s="31"/>
      <c r="BW159" s="31"/>
      <c r="BX159" s="31"/>
      <c r="BY159" s="31"/>
      <c r="BZ159" s="31"/>
      <c r="CA159" s="31"/>
      <c r="CB159" s="31"/>
      <c r="CC159" s="31"/>
      <c r="CD159" s="31"/>
      <c r="CE159" s="31"/>
      <c r="CF159" s="31"/>
      <c r="CG159" s="31"/>
      <c r="CH159" s="31"/>
      <c r="CI159" s="31"/>
      <c r="CJ159" s="31"/>
      <c r="CK159" s="31"/>
      <c r="CL159" s="31"/>
      <c r="CM159" s="31"/>
      <c r="CN159" s="31"/>
      <c r="CO159" s="31"/>
      <c r="CP159" s="31"/>
      <c r="CQ159" s="31"/>
      <c r="CR159" s="31"/>
      <c r="CS159" s="31"/>
      <c r="CT159" s="31"/>
      <c r="CU159" s="31"/>
      <c r="CV159" s="31"/>
      <c r="CW159" s="31"/>
      <c r="CX159" s="31"/>
      <c r="CY159" s="31"/>
      <c r="CZ159" s="31"/>
      <c r="DA159" s="31"/>
      <c r="DB159" s="31"/>
      <c r="DC159" s="31"/>
      <c r="DD159" s="31"/>
      <c r="DE159" s="31"/>
      <c r="DF159" s="31"/>
      <c r="DG159" s="31"/>
      <c r="DH159" s="31"/>
      <c r="DI159" s="31"/>
      <c r="DJ159" s="31"/>
      <c r="DK159" s="31"/>
      <c r="DL159" s="31"/>
      <c r="DM159" s="31"/>
      <c r="DN159" s="31"/>
      <c r="DO159" s="31"/>
      <c r="DP159" s="31"/>
      <c r="DQ159" s="31"/>
      <c r="DR159" s="31"/>
      <c r="DS159" s="31"/>
      <c r="DT159" s="31"/>
      <c r="DU159" s="31"/>
      <c r="DV159" s="31"/>
      <c r="DW159" s="31"/>
      <c r="DX159" s="31"/>
      <c r="DY159" s="31"/>
      <c r="DZ159" s="31"/>
      <c r="EA159" s="31"/>
      <c r="EB159" s="31"/>
      <c r="EC159" s="31"/>
      <c r="ED159" s="31"/>
      <c r="EE159" s="31"/>
      <c r="EF159" s="31"/>
      <c r="EG159" s="31"/>
      <c r="EH159" s="31"/>
      <c r="EI159" s="31"/>
      <c r="EJ159" s="31"/>
      <c r="EK159" s="31"/>
      <c r="EL159" s="31"/>
      <c r="EM159" s="31"/>
      <c r="EN159" s="31"/>
      <c r="EO159" s="31"/>
      <c r="EP159" s="31"/>
      <c r="EQ159" s="31"/>
      <c r="ER159" s="31"/>
      <c r="ES159" s="31"/>
      <c r="ET159" s="31"/>
      <c r="EU159" s="31"/>
      <c r="EV159" s="31"/>
      <c r="EW159" s="31"/>
      <c r="EX159" s="31"/>
      <c r="EY159" s="31"/>
      <c r="EZ159" s="31"/>
      <c r="FA159" s="31"/>
      <c r="FB159" s="31"/>
      <c r="FC159" s="31"/>
      <c r="FD159" s="31"/>
      <c r="FE159" s="31"/>
      <c r="FF159" s="31"/>
      <c r="FG159" s="31"/>
      <c r="FH159" s="31"/>
      <c r="FI159" s="31"/>
      <c r="FJ159" s="31"/>
      <c r="FK159" s="31"/>
      <c r="FL159" s="31"/>
      <c r="FM159" s="31"/>
      <c r="FN159" s="31"/>
      <c r="FO159" s="31"/>
      <c r="FP159" s="31"/>
      <c r="FQ159" s="31"/>
      <c r="FR159" s="31"/>
      <c r="FS159" s="31"/>
      <c r="FT159" s="31"/>
      <c r="FU159" s="31"/>
      <c r="FV159" s="31"/>
      <c r="FW159" s="31"/>
      <c r="FX159" s="31"/>
      <c r="FY159" s="31"/>
      <c r="FZ159" s="31"/>
      <c r="GA159" s="31"/>
      <c r="GB159" s="31"/>
      <c r="GC159" s="31"/>
      <c r="GD159" s="31"/>
      <c r="GE159" s="31"/>
      <c r="GF159" s="31"/>
      <c r="GG159" s="31"/>
      <c r="GH159" s="31"/>
      <c r="GI159" s="31"/>
      <c r="GJ159" s="31"/>
      <c r="GK159" s="31"/>
      <c r="GL159" s="31"/>
      <c r="GM159" s="31"/>
      <c r="GN159" s="31"/>
      <c r="GO159" s="31"/>
      <c r="GP159" s="31"/>
      <c r="GQ159" s="31"/>
      <c r="GR159" s="31"/>
      <c r="GS159" s="31"/>
      <c r="GT159" s="31"/>
      <c r="GU159" s="31"/>
      <c r="GV159" s="31"/>
      <c r="GW159" s="31"/>
      <c r="GX159" s="31"/>
      <c r="GY159" s="31"/>
      <c r="GZ159" s="31"/>
      <c r="HA159" s="31"/>
      <c r="HB159" s="31"/>
      <c r="HC159" s="31"/>
      <c r="HD159" s="31"/>
      <c r="HE159" s="31"/>
      <c r="HF159" s="31"/>
      <c r="HG159" s="31"/>
      <c r="HH159" s="31"/>
      <c r="HI159" s="31"/>
      <c r="HJ159" s="31"/>
      <c r="HK159" s="31"/>
      <c r="HL159" s="31"/>
      <c r="HM159" s="31"/>
      <c r="HN159" s="31"/>
      <c r="HO159" s="31"/>
      <c r="HP159" s="31"/>
      <c r="HQ159" s="31"/>
      <c r="HR159" s="31"/>
      <c r="HS159" s="31"/>
      <c r="HT159" s="31"/>
      <c r="HU159" s="31"/>
      <c r="HV159" s="31"/>
      <c r="HW159" s="31"/>
      <c r="HX159" s="31"/>
      <c r="HY159" s="31"/>
      <c r="HZ159" s="31"/>
      <c r="IA159" s="31"/>
      <c r="IB159" s="31"/>
      <c r="IC159" s="31"/>
      <c r="ID159" s="31"/>
      <c r="IE159" s="31"/>
      <c r="IF159" s="31"/>
      <c r="IG159" s="31"/>
      <c r="IH159" s="31"/>
      <c r="II159" s="31"/>
      <c r="IJ159" s="31"/>
      <c r="IK159" s="31"/>
      <c r="IL159" s="31"/>
      <c r="IM159" s="31"/>
      <c r="IN159" s="31"/>
      <c r="IO159" s="31"/>
      <c r="IP159" s="31"/>
      <c r="IQ159" s="31"/>
      <c r="IR159" s="31"/>
      <c r="IS159" s="31"/>
      <c r="IT159" s="31"/>
      <c r="IU159" s="31"/>
      <c r="IV159" s="31"/>
      <c r="IW159" s="31"/>
    </row>
    <row r="160" s="117" customFormat="true" ht="15" hidden="false" customHeight="false" outlineLevel="0" collapsed="false">
      <c r="A160" s="118" t="s">
        <v>215</v>
      </c>
      <c r="B160" s="119" t="s">
        <v>94</v>
      </c>
      <c r="C160" s="120" t="n">
        <v>6</v>
      </c>
      <c r="D160" s="120" t="n">
        <v>49</v>
      </c>
      <c r="E160" s="121" t="n">
        <v>3</v>
      </c>
      <c r="F160" s="121" t="n">
        <f aca="false">+C160*E160</f>
        <v>18</v>
      </c>
      <c r="G160" s="121" t="n">
        <f aca="false">F160*D160</f>
        <v>882</v>
      </c>
      <c r="H160" s="127" t="n">
        <f aca="false">+E160*-12</f>
        <v>-36</v>
      </c>
      <c r="I160" s="121"/>
      <c r="J160" s="121"/>
      <c r="K160" s="121"/>
      <c r="L160" s="121"/>
      <c r="M160" s="121"/>
      <c r="N160" s="121"/>
      <c r="O160" s="223" t="n">
        <f aca="false">SUM(G160:N160)</f>
        <v>846</v>
      </c>
      <c r="P160" s="114" t="n">
        <f aca="false">+(G160+H160)*$B$3+(K160+L160)*$B$4+(M160+N160)*$F$4+(I160+J160)*$B$5</f>
        <v>0</v>
      </c>
      <c r="Q160" s="115"/>
      <c r="R160" s="71"/>
      <c r="S160" s="116" t="n">
        <f aca="false">+R160+P160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  <c r="CC160" s="31"/>
      <c r="CD160" s="31"/>
      <c r="CE160" s="31"/>
      <c r="CF160" s="31"/>
      <c r="CG160" s="31"/>
      <c r="CH160" s="31"/>
      <c r="CI160" s="31"/>
      <c r="CJ160" s="31"/>
      <c r="CK160" s="31"/>
      <c r="CL160" s="31"/>
      <c r="CM160" s="31"/>
      <c r="CN160" s="31"/>
      <c r="CO160" s="31"/>
      <c r="CP160" s="31"/>
      <c r="CQ160" s="31"/>
      <c r="CR160" s="31"/>
      <c r="CS160" s="31"/>
      <c r="CT160" s="31"/>
      <c r="CU160" s="31"/>
      <c r="CV160" s="31"/>
      <c r="CW160" s="31"/>
      <c r="CX160" s="31"/>
      <c r="CY160" s="31"/>
      <c r="CZ160" s="31"/>
      <c r="DA160" s="31"/>
      <c r="DB160" s="31"/>
      <c r="DC160" s="31"/>
      <c r="DD160" s="31"/>
      <c r="DE160" s="31"/>
      <c r="DF160" s="31"/>
      <c r="DG160" s="31"/>
      <c r="DH160" s="31"/>
      <c r="DI160" s="31"/>
      <c r="DJ160" s="31"/>
      <c r="DK160" s="31"/>
      <c r="DL160" s="31"/>
      <c r="DM160" s="31"/>
      <c r="DN160" s="31"/>
      <c r="DO160" s="31"/>
      <c r="DP160" s="31"/>
      <c r="DQ160" s="31"/>
      <c r="DR160" s="31"/>
      <c r="DS160" s="31"/>
      <c r="DT160" s="31"/>
      <c r="DU160" s="31"/>
      <c r="DV160" s="31"/>
      <c r="DW160" s="31"/>
      <c r="DX160" s="31"/>
      <c r="DY160" s="31"/>
      <c r="DZ160" s="31"/>
      <c r="EA160" s="31"/>
      <c r="EB160" s="31"/>
      <c r="EC160" s="31"/>
      <c r="ED160" s="31"/>
      <c r="EE160" s="31"/>
      <c r="EF160" s="31"/>
      <c r="EG160" s="31"/>
      <c r="EH160" s="31"/>
      <c r="EI160" s="31"/>
      <c r="EJ160" s="31"/>
      <c r="EK160" s="31"/>
      <c r="EL160" s="31"/>
      <c r="EM160" s="31"/>
      <c r="EN160" s="31"/>
      <c r="EO160" s="31"/>
      <c r="EP160" s="31"/>
      <c r="EQ160" s="31"/>
      <c r="ER160" s="31"/>
      <c r="ES160" s="31"/>
      <c r="ET160" s="31"/>
      <c r="EU160" s="31"/>
      <c r="EV160" s="31"/>
      <c r="EW160" s="31"/>
      <c r="EX160" s="31"/>
      <c r="EY160" s="31"/>
      <c r="EZ160" s="31"/>
      <c r="FA160" s="31"/>
      <c r="FB160" s="31"/>
      <c r="FC160" s="31"/>
      <c r="FD160" s="31"/>
      <c r="FE160" s="31"/>
      <c r="FF160" s="31"/>
      <c r="FG160" s="31"/>
      <c r="FH160" s="31"/>
      <c r="FI160" s="31"/>
      <c r="FJ160" s="31"/>
      <c r="FK160" s="31"/>
      <c r="FL160" s="31"/>
      <c r="FM160" s="31"/>
      <c r="FN160" s="31"/>
      <c r="FO160" s="31"/>
      <c r="FP160" s="31"/>
      <c r="FQ160" s="31"/>
      <c r="FR160" s="31"/>
      <c r="FS160" s="31"/>
      <c r="FT160" s="31"/>
      <c r="FU160" s="31"/>
      <c r="FV160" s="31"/>
      <c r="FW160" s="31"/>
      <c r="FX160" s="31"/>
      <c r="FY160" s="31"/>
      <c r="FZ160" s="31"/>
      <c r="GA160" s="31"/>
      <c r="GB160" s="31"/>
      <c r="GC160" s="31"/>
      <c r="GD160" s="31"/>
      <c r="GE160" s="31"/>
      <c r="GF160" s="31"/>
      <c r="GG160" s="31"/>
      <c r="GH160" s="31"/>
      <c r="GI160" s="31"/>
      <c r="GJ160" s="31"/>
      <c r="GK160" s="31"/>
      <c r="GL160" s="31"/>
      <c r="GM160" s="31"/>
      <c r="GN160" s="31"/>
      <c r="GO160" s="31"/>
      <c r="GP160" s="31"/>
      <c r="GQ160" s="31"/>
      <c r="GR160" s="31"/>
      <c r="GS160" s="31"/>
      <c r="GT160" s="31"/>
      <c r="GU160" s="31"/>
      <c r="GV160" s="31"/>
      <c r="GW160" s="31"/>
      <c r="GX160" s="31"/>
      <c r="GY160" s="31"/>
      <c r="GZ160" s="31"/>
      <c r="HA160" s="31"/>
      <c r="HB160" s="31"/>
      <c r="HC160" s="31"/>
      <c r="HD160" s="31"/>
      <c r="HE160" s="31"/>
      <c r="HF160" s="31"/>
      <c r="HG160" s="31"/>
      <c r="HH160" s="31"/>
      <c r="HI160" s="31"/>
      <c r="HJ160" s="31"/>
      <c r="HK160" s="31"/>
      <c r="HL160" s="31"/>
      <c r="HM160" s="31"/>
      <c r="HN160" s="31"/>
      <c r="HO160" s="31"/>
      <c r="HP160" s="31"/>
      <c r="HQ160" s="31"/>
      <c r="HR160" s="31"/>
      <c r="HS160" s="31"/>
      <c r="HT160" s="31"/>
      <c r="HU160" s="31"/>
      <c r="HV160" s="31"/>
      <c r="HW160" s="31"/>
      <c r="HX160" s="31"/>
      <c r="HY160" s="31"/>
      <c r="HZ160" s="31"/>
      <c r="IA160" s="31"/>
      <c r="IB160" s="31"/>
      <c r="IC160" s="31"/>
      <c r="ID160" s="31"/>
      <c r="IE160" s="31"/>
      <c r="IF160" s="31"/>
      <c r="IG160" s="31"/>
      <c r="IH160" s="31"/>
      <c r="II160" s="31"/>
      <c r="IJ160" s="31"/>
      <c r="IK160" s="31"/>
      <c r="IL160" s="31"/>
      <c r="IM160" s="31"/>
      <c r="IN160" s="31"/>
      <c r="IO160" s="31"/>
      <c r="IP160" s="31"/>
      <c r="IQ160" s="31"/>
      <c r="IR160" s="31"/>
      <c r="IS160" s="31"/>
      <c r="IT160" s="31"/>
      <c r="IU160" s="31"/>
      <c r="IV160" s="31"/>
      <c r="IW160" s="31"/>
    </row>
    <row r="161" customFormat="false" ht="15" hidden="false" customHeight="false" outlineLevel="0" collapsed="false">
      <c r="A161" s="118" t="s">
        <v>216</v>
      </c>
      <c r="B161" s="119" t="s">
        <v>94</v>
      </c>
      <c r="C161" s="120" t="n">
        <v>6</v>
      </c>
      <c r="D161" s="120" t="n">
        <v>49</v>
      </c>
      <c r="E161" s="121" t="n">
        <v>3</v>
      </c>
      <c r="F161" s="121" t="n">
        <f aca="false">+C161*E161</f>
        <v>18</v>
      </c>
      <c r="G161" s="121" t="n">
        <f aca="false">F161*D161</f>
        <v>882</v>
      </c>
      <c r="H161" s="127" t="n">
        <f aca="false">+E161*-12</f>
        <v>-36</v>
      </c>
      <c r="I161" s="121"/>
      <c r="J161" s="121"/>
      <c r="K161" s="121"/>
      <c r="L161" s="121"/>
      <c r="M161" s="121"/>
      <c r="N161" s="121"/>
      <c r="O161" s="223" t="n">
        <f aca="false">SUM(G161:N161)</f>
        <v>846</v>
      </c>
      <c r="P161" s="114" t="n">
        <f aca="false">+(G161+H161)*$B$3+(K161+L161)*$B$4+(M161+N161)*$F$4+(I161+J161)*$B$5</f>
        <v>0</v>
      </c>
      <c r="Q161" s="122"/>
      <c r="R161" s="71"/>
      <c r="S161" s="116" t="n">
        <f aca="false">+R161+P161</f>
        <v>0</v>
      </c>
      <c r="T161" s="93"/>
    </row>
    <row r="162" customFormat="false" ht="15" hidden="false" customHeight="false" outlineLevel="0" collapsed="false">
      <c r="A162" s="118" t="s">
        <v>217</v>
      </c>
      <c r="B162" s="119" t="s">
        <v>94</v>
      </c>
      <c r="C162" s="120" t="n">
        <v>6</v>
      </c>
      <c r="D162" s="120" t="n">
        <v>49</v>
      </c>
      <c r="E162" s="121" t="n">
        <v>3</v>
      </c>
      <c r="F162" s="121" t="n">
        <f aca="false">+C162*E162</f>
        <v>18</v>
      </c>
      <c r="G162" s="121" t="n">
        <f aca="false">F162*D162</f>
        <v>882</v>
      </c>
      <c r="H162" s="127" t="n">
        <f aca="false">+E162*-12</f>
        <v>-36</v>
      </c>
      <c r="I162" s="121"/>
      <c r="J162" s="121"/>
      <c r="K162" s="121"/>
      <c r="L162" s="121"/>
      <c r="M162" s="121"/>
      <c r="N162" s="121"/>
      <c r="O162" s="223" t="n">
        <f aca="false">SUM(G162:N162)</f>
        <v>846</v>
      </c>
      <c r="P162" s="114" t="n">
        <f aca="false">+(G162+H162)*$B$3+(K162+L162)*$B$4+(M162+N162)*$F$4+(I162+J162)*$B$5</f>
        <v>0</v>
      </c>
      <c r="Q162" s="115"/>
      <c r="R162" s="71"/>
      <c r="S162" s="116" t="n">
        <f aca="false">+R162+P162</f>
        <v>0</v>
      </c>
      <c r="T162" s="92"/>
    </row>
    <row r="163" customFormat="false" ht="15" hidden="false" customHeight="false" outlineLevel="0" collapsed="false">
      <c r="A163" s="118" t="s">
        <v>218</v>
      </c>
      <c r="B163" s="119" t="s">
        <v>94</v>
      </c>
      <c r="C163" s="120" t="n">
        <v>6</v>
      </c>
      <c r="D163" s="120" t="n">
        <v>49</v>
      </c>
      <c r="E163" s="121" t="n">
        <v>3</v>
      </c>
      <c r="F163" s="121" t="n">
        <f aca="false">+C163*E163</f>
        <v>18</v>
      </c>
      <c r="G163" s="121" t="n">
        <f aca="false">F163*D163</f>
        <v>882</v>
      </c>
      <c r="H163" s="127" t="n">
        <f aca="false">+E163*-12</f>
        <v>-36</v>
      </c>
      <c r="I163" s="121"/>
      <c r="J163" s="121"/>
      <c r="K163" s="121"/>
      <c r="L163" s="121"/>
      <c r="M163" s="121"/>
      <c r="N163" s="121"/>
      <c r="O163" s="223" t="n">
        <f aca="false">SUM(G163:N163)</f>
        <v>846</v>
      </c>
      <c r="P163" s="114" t="n">
        <f aca="false">+(G163+H163)*$B$3+(K163+L163)*$B$4+(M163+N163)*$F$4+(I163+J163)*$B$5</f>
        <v>0</v>
      </c>
      <c r="Q163" s="122"/>
      <c r="R163" s="71"/>
      <c r="S163" s="116" t="n">
        <f aca="false">+R163+P163</f>
        <v>0</v>
      </c>
      <c r="T163" s="93"/>
    </row>
    <row r="164" customFormat="false" ht="15" hidden="false" customHeight="false" outlineLevel="0" collapsed="false">
      <c r="A164" s="118" t="s">
        <v>219</v>
      </c>
      <c r="B164" s="119" t="s">
        <v>94</v>
      </c>
      <c r="C164" s="120" t="n">
        <v>6</v>
      </c>
      <c r="D164" s="120" t="n">
        <v>49</v>
      </c>
      <c r="E164" s="121" t="n">
        <v>3</v>
      </c>
      <c r="F164" s="121" t="n">
        <f aca="false">+C164*E164</f>
        <v>18</v>
      </c>
      <c r="G164" s="121" t="n">
        <f aca="false">F164*D164</f>
        <v>882</v>
      </c>
      <c r="H164" s="127" t="n">
        <f aca="false">+E164*-12</f>
        <v>-36</v>
      </c>
      <c r="I164" s="121"/>
      <c r="J164" s="121"/>
      <c r="K164" s="121"/>
      <c r="L164" s="121"/>
      <c r="M164" s="121"/>
      <c r="N164" s="121"/>
      <c r="O164" s="223" t="n">
        <f aca="false">SUM(G164:N164)</f>
        <v>846</v>
      </c>
      <c r="P164" s="114" t="n">
        <f aca="false">+(G164+H164)*$B$3+(K164+L164)*$B$4+(M164+N164)*$F$4+(I164+J164)*$B$5</f>
        <v>0</v>
      </c>
      <c r="Q164" s="115"/>
      <c r="R164" s="71"/>
      <c r="S164" s="116" t="n">
        <f aca="false">+R164+P164</f>
        <v>0</v>
      </c>
      <c r="T164" s="92"/>
    </row>
    <row r="165" customFormat="false" ht="15" hidden="false" customHeight="false" outlineLevel="0" collapsed="false">
      <c r="A165" s="118" t="s">
        <v>220</v>
      </c>
      <c r="B165" s="119" t="s">
        <v>94</v>
      </c>
      <c r="C165" s="120" t="n">
        <v>6</v>
      </c>
      <c r="D165" s="120" t="n">
        <v>49</v>
      </c>
      <c r="E165" s="121" t="n">
        <v>3</v>
      </c>
      <c r="F165" s="121" t="n">
        <f aca="false">+C165*E165</f>
        <v>18</v>
      </c>
      <c r="G165" s="121" t="n">
        <f aca="false">F165*D165</f>
        <v>882</v>
      </c>
      <c r="H165" s="127" t="n">
        <f aca="false">+E165*-12</f>
        <v>-36</v>
      </c>
      <c r="I165" s="121"/>
      <c r="J165" s="121"/>
      <c r="K165" s="121"/>
      <c r="L165" s="121"/>
      <c r="M165" s="121"/>
      <c r="N165" s="121"/>
      <c r="O165" s="223" t="n">
        <f aca="false">SUM(G165:N165)</f>
        <v>846</v>
      </c>
      <c r="P165" s="114" t="n">
        <f aca="false">+(G165+H165)*$B$3+(K165+L165)*$B$4+(M165+N165)*$F$4+(I165+J165)*$B$5</f>
        <v>0</v>
      </c>
      <c r="Q165" s="115"/>
      <c r="R165" s="71"/>
      <c r="S165" s="116" t="n">
        <f aca="false">+R165+P165</f>
        <v>0</v>
      </c>
      <c r="T165" s="92"/>
    </row>
    <row r="166" s="1" customFormat="true" ht="15" hidden="false" customHeight="false" outlineLevel="0" collapsed="false">
      <c r="A166" s="118" t="s">
        <v>221</v>
      </c>
      <c r="B166" s="119" t="s">
        <v>94</v>
      </c>
      <c r="C166" s="120" t="n">
        <v>6</v>
      </c>
      <c r="D166" s="120" t="n">
        <v>49</v>
      </c>
      <c r="E166" s="121" t="n">
        <v>3</v>
      </c>
      <c r="F166" s="121" t="n">
        <f aca="false">+C166*E166</f>
        <v>18</v>
      </c>
      <c r="G166" s="121" t="n">
        <f aca="false">F166*D166</f>
        <v>882</v>
      </c>
      <c r="H166" s="127" t="n">
        <f aca="false">+E166*-12</f>
        <v>-36</v>
      </c>
      <c r="I166" s="121"/>
      <c r="J166" s="121"/>
      <c r="K166" s="121"/>
      <c r="L166" s="121"/>
      <c r="M166" s="121"/>
      <c r="N166" s="121"/>
      <c r="O166" s="223" t="n">
        <f aca="false">SUM(G166:N166)</f>
        <v>846</v>
      </c>
      <c r="P166" s="114" t="n">
        <f aca="false">+(G166+H166)*$B$3+(K166+L166)*$B$4+(M166+N166)*$F$4+(I166+J166)*$B$5</f>
        <v>0</v>
      </c>
      <c r="Q166" s="115"/>
      <c r="R166" s="71"/>
      <c r="S166" s="116" t="n">
        <f aca="false">+R166+P166</f>
        <v>0</v>
      </c>
      <c r="T166" s="92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  <c r="CC166" s="31"/>
      <c r="CD166" s="31"/>
      <c r="CE166" s="31"/>
      <c r="CF166" s="31"/>
      <c r="CG166" s="31"/>
      <c r="CH166" s="31"/>
      <c r="CI166" s="31"/>
      <c r="CJ166" s="31"/>
      <c r="CK166" s="31"/>
      <c r="CL166" s="31"/>
      <c r="CM166" s="31"/>
      <c r="CN166" s="31"/>
      <c r="CO166" s="31"/>
      <c r="CP166" s="31"/>
      <c r="CQ166" s="31"/>
      <c r="CR166" s="31"/>
      <c r="CS166" s="31"/>
      <c r="CT166" s="31"/>
      <c r="CU166" s="31"/>
      <c r="CV166" s="31"/>
      <c r="CW166" s="31"/>
      <c r="CX166" s="31"/>
      <c r="CY166" s="31"/>
      <c r="CZ166" s="31"/>
      <c r="DA166" s="31"/>
      <c r="DB166" s="31"/>
      <c r="DC166" s="31"/>
      <c r="DD166" s="31"/>
      <c r="DE166" s="31"/>
      <c r="DF166" s="31"/>
      <c r="DG166" s="31"/>
      <c r="DH166" s="31"/>
      <c r="DI166" s="31"/>
      <c r="DJ166" s="31"/>
      <c r="DK166" s="31"/>
      <c r="DL166" s="31"/>
      <c r="DM166" s="31"/>
      <c r="DN166" s="31"/>
      <c r="DO166" s="31"/>
      <c r="DP166" s="31"/>
      <c r="DQ166" s="31"/>
      <c r="DR166" s="31"/>
      <c r="DS166" s="31"/>
      <c r="DT166" s="31"/>
      <c r="DU166" s="31"/>
      <c r="DV166" s="31"/>
      <c r="DW166" s="31"/>
      <c r="DX166" s="31"/>
      <c r="DY166" s="31"/>
      <c r="DZ166" s="31"/>
      <c r="EA166" s="31"/>
      <c r="EB166" s="31"/>
      <c r="EC166" s="31"/>
      <c r="ED166" s="31"/>
      <c r="EE166" s="31"/>
      <c r="EF166" s="31"/>
      <c r="EG166" s="31"/>
      <c r="EH166" s="31"/>
      <c r="EI166" s="31"/>
      <c r="EJ166" s="31"/>
      <c r="EK166" s="31"/>
      <c r="EL166" s="31"/>
      <c r="EM166" s="31"/>
      <c r="EN166" s="31"/>
      <c r="EO166" s="31"/>
      <c r="EP166" s="31"/>
      <c r="EQ166" s="31"/>
      <c r="ER166" s="31"/>
      <c r="ES166" s="31"/>
      <c r="ET166" s="31"/>
      <c r="EU166" s="31"/>
      <c r="EV166" s="31"/>
      <c r="EW166" s="31"/>
      <c r="EX166" s="31"/>
      <c r="EY166" s="31"/>
      <c r="EZ166" s="31"/>
      <c r="FA166" s="31"/>
      <c r="FB166" s="31"/>
      <c r="FC166" s="31"/>
      <c r="FD166" s="31"/>
      <c r="FE166" s="31"/>
      <c r="FF166" s="31"/>
      <c r="FG166" s="31"/>
      <c r="FH166" s="31"/>
      <c r="FI166" s="31"/>
      <c r="FJ166" s="31"/>
      <c r="FK166" s="31"/>
      <c r="FL166" s="31"/>
      <c r="FM166" s="31"/>
      <c r="FN166" s="31"/>
      <c r="FO166" s="31"/>
      <c r="FP166" s="31"/>
      <c r="FQ166" s="31"/>
      <c r="FR166" s="31"/>
      <c r="FS166" s="31"/>
      <c r="FT166" s="31"/>
      <c r="FU166" s="31"/>
      <c r="FV166" s="31"/>
      <c r="FW166" s="31"/>
      <c r="FX166" s="31"/>
      <c r="FY166" s="31"/>
      <c r="FZ166" s="31"/>
      <c r="GA166" s="31"/>
      <c r="GB166" s="31"/>
      <c r="GC166" s="31"/>
      <c r="GD166" s="31"/>
      <c r="GE166" s="31"/>
      <c r="GF166" s="31"/>
      <c r="GG166" s="31"/>
      <c r="GH166" s="31"/>
      <c r="GI166" s="31"/>
      <c r="GJ166" s="31"/>
      <c r="GK166" s="31"/>
      <c r="GL166" s="31"/>
      <c r="GM166" s="31"/>
      <c r="GN166" s="31"/>
      <c r="GO166" s="31"/>
      <c r="GP166" s="31"/>
      <c r="GQ166" s="31"/>
      <c r="GR166" s="31"/>
      <c r="GS166" s="31"/>
      <c r="GT166" s="31"/>
      <c r="GU166" s="31"/>
      <c r="GV166" s="31"/>
      <c r="GW166" s="31"/>
      <c r="GX166" s="31"/>
      <c r="GY166" s="31"/>
      <c r="GZ166" s="31"/>
      <c r="HA166" s="31"/>
      <c r="HB166" s="31"/>
      <c r="HC166" s="31"/>
      <c r="HD166" s="31"/>
      <c r="HE166" s="31"/>
      <c r="HF166" s="31"/>
      <c r="HG166" s="31"/>
      <c r="HH166" s="31"/>
      <c r="HI166" s="31"/>
      <c r="HJ166" s="31"/>
      <c r="HK166" s="31"/>
      <c r="HL166" s="31"/>
      <c r="HM166" s="31"/>
      <c r="HN166" s="31"/>
      <c r="HO166" s="31"/>
      <c r="HP166" s="31"/>
      <c r="HQ166" s="31"/>
      <c r="HR166" s="31"/>
      <c r="HS166" s="31"/>
      <c r="HT166" s="31"/>
      <c r="HU166" s="31"/>
      <c r="HV166" s="31"/>
      <c r="HW166" s="31"/>
      <c r="HX166" s="31"/>
      <c r="HY166" s="31"/>
      <c r="HZ166" s="31"/>
      <c r="IA166" s="31"/>
      <c r="IB166" s="31"/>
      <c r="IC166" s="31"/>
      <c r="ID166" s="31"/>
      <c r="IE166" s="31"/>
      <c r="IF166" s="31"/>
      <c r="IG166" s="31"/>
      <c r="IH166" s="31"/>
      <c r="II166" s="31"/>
      <c r="IJ166" s="31"/>
      <c r="IK166" s="31"/>
      <c r="IL166" s="31"/>
      <c r="IM166" s="31"/>
      <c r="IN166" s="31"/>
      <c r="IO166" s="31"/>
      <c r="IP166" s="31"/>
      <c r="IQ166" s="31"/>
      <c r="IR166" s="31"/>
      <c r="IS166" s="31"/>
      <c r="IT166" s="31"/>
      <c r="IU166" s="31"/>
      <c r="IV166" s="31"/>
      <c r="IW166" s="31"/>
    </row>
    <row r="167" customFormat="false" ht="15" hidden="false" customHeight="false" outlineLevel="0" collapsed="false">
      <c r="A167" s="118" t="s">
        <v>222</v>
      </c>
      <c r="B167" s="119" t="s">
        <v>94</v>
      </c>
      <c r="C167" s="120" t="n">
        <v>6</v>
      </c>
      <c r="D167" s="120" t="n">
        <v>49</v>
      </c>
      <c r="E167" s="121" t="n">
        <v>3</v>
      </c>
      <c r="F167" s="121" t="n">
        <f aca="false">+C167*E167</f>
        <v>18</v>
      </c>
      <c r="G167" s="121" t="n">
        <f aca="false">F167*D167</f>
        <v>882</v>
      </c>
      <c r="H167" s="127" t="n">
        <f aca="false">+E167*-12</f>
        <v>-36</v>
      </c>
      <c r="I167" s="121"/>
      <c r="J167" s="121"/>
      <c r="K167" s="121"/>
      <c r="L167" s="121"/>
      <c r="M167" s="121"/>
      <c r="N167" s="121"/>
      <c r="O167" s="223" t="n">
        <f aca="false">SUM(G167:N167)</f>
        <v>846</v>
      </c>
      <c r="P167" s="114" t="n">
        <f aca="false">+(G167+H167)*$B$3+(K167+L167)*$B$4+(M167+N167)*$F$4+(I167+J167)*$B$5</f>
        <v>0</v>
      </c>
      <c r="Q167" s="115"/>
      <c r="R167" s="71"/>
      <c r="S167" s="116" t="n">
        <f aca="false">+R167+P167</f>
        <v>0</v>
      </c>
      <c r="T167" s="92"/>
    </row>
    <row r="168" customFormat="false" ht="15" hidden="false" customHeight="false" outlineLevel="0" collapsed="false">
      <c r="A168" s="118" t="s">
        <v>223</v>
      </c>
      <c r="B168" s="119" t="s">
        <v>94</v>
      </c>
      <c r="C168" s="120" t="n">
        <v>6</v>
      </c>
      <c r="D168" s="120" t="n">
        <v>49</v>
      </c>
      <c r="E168" s="121" t="n">
        <v>3</v>
      </c>
      <c r="F168" s="121" t="n">
        <f aca="false">+C168*E168</f>
        <v>18</v>
      </c>
      <c r="G168" s="121" t="n">
        <f aca="false">F168*D168</f>
        <v>882</v>
      </c>
      <c r="H168" s="127" t="n">
        <f aca="false">+E168*-12</f>
        <v>-36</v>
      </c>
      <c r="I168" s="121"/>
      <c r="J168" s="121"/>
      <c r="K168" s="121"/>
      <c r="L168" s="121"/>
      <c r="M168" s="121"/>
      <c r="N168" s="121"/>
      <c r="O168" s="223" t="n">
        <f aca="false">SUM(G168:N168)</f>
        <v>846</v>
      </c>
      <c r="P168" s="114" t="n">
        <f aca="false">+(G168+H168)*$B$3+(K168+L168)*$B$4+(M168+N168)*$F$4+(I168+J168)*$B$5</f>
        <v>0</v>
      </c>
      <c r="Q168" s="115"/>
      <c r="R168" s="71"/>
      <c r="S168" s="116" t="n">
        <f aca="false">+R168+P168</f>
        <v>0</v>
      </c>
      <c r="T168" s="92"/>
    </row>
    <row r="169" customFormat="false" ht="15" hidden="false" customHeight="false" outlineLevel="0" collapsed="false">
      <c r="A169" s="149" t="s">
        <v>224</v>
      </c>
      <c r="B169" s="150"/>
      <c r="C169" s="150"/>
      <c r="D169" s="150"/>
      <c r="E169" s="121" t="n">
        <v>0</v>
      </c>
      <c r="F169" s="121"/>
      <c r="G169" s="121" t="n">
        <v>50</v>
      </c>
      <c r="H169" s="121"/>
      <c r="I169" s="121"/>
      <c r="J169" s="121"/>
      <c r="K169" s="121"/>
      <c r="L169" s="121"/>
      <c r="M169" s="121"/>
      <c r="N169" s="142"/>
      <c r="O169" s="223" t="n">
        <f aca="false">SUM(G169:N169)</f>
        <v>50</v>
      </c>
      <c r="P169" s="114" t="n">
        <f aca="false">+(G169+H169)*$B$3+(K169+L169)*$B$4+(M169+N169)*$F$4+(I169+J169)*$B$5</f>
        <v>0</v>
      </c>
      <c r="Q169" s="115"/>
      <c r="R169" s="71"/>
      <c r="S169" s="116" t="n">
        <f aca="false">+R169+P169</f>
        <v>0</v>
      </c>
      <c r="T169" s="92"/>
    </row>
    <row r="170" customFormat="false" ht="15" hidden="false" customHeight="true" outlineLevel="0" collapsed="false">
      <c r="A170" s="92"/>
      <c r="B170" s="117"/>
      <c r="C170" s="117"/>
      <c r="D170" s="117"/>
      <c r="E170" s="143"/>
      <c r="F170" s="143"/>
      <c r="G170" s="143"/>
      <c r="H170" s="143"/>
      <c r="I170" s="143"/>
      <c r="J170" s="143"/>
      <c r="K170" s="143"/>
      <c r="L170" s="143"/>
      <c r="M170" s="143"/>
      <c r="N170" s="143"/>
      <c r="O170" s="143"/>
      <c r="P170" s="143"/>
      <c r="Q170" s="125" t="s">
        <v>225</v>
      </c>
      <c r="R170" s="71"/>
      <c r="S170" s="131"/>
      <c r="T170" s="93" t="n">
        <f aca="false">SUM(S138:S169)</f>
        <v>0</v>
      </c>
    </row>
    <row r="171" customFormat="false" ht="15" hidden="false" customHeight="false" outlineLevel="0" collapsed="false">
      <c r="A171" s="118" t="s">
        <v>226</v>
      </c>
      <c r="B171" s="119" t="s">
        <v>82</v>
      </c>
      <c r="C171" s="120" t="n">
        <v>5</v>
      </c>
      <c r="D171" s="120" t="n">
        <v>52</v>
      </c>
      <c r="E171" s="121" t="n">
        <v>7.6</v>
      </c>
      <c r="F171" s="121" t="n">
        <f aca="false">+C171*E171</f>
        <v>38</v>
      </c>
      <c r="G171" s="121" t="n">
        <f aca="false">F171*D171</f>
        <v>1976</v>
      </c>
      <c r="H171" s="127" t="n">
        <f aca="false">+E171*-12</f>
        <v>-91.2</v>
      </c>
      <c r="I171" s="151"/>
      <c r="J171" s="151"/>
      <c r="K171" s="124"/>
      <c r="L171" s="124"/>
      <c r="M171" s="124"/>
      <c r="N171" s="121"/>
      <c r="O171" s="223" t="n">
        <f aca="false">SUM(G171:N171)</f>
        <v>1884.8</v>
      </c>
      <c r="P171" s="114" t="n">
        <f aca="false">+(G171+H171)*$B$3+(K171+L171)*$B$4+(M171+N171)*$F$4+(I171+J171)*$B$5</f>
        <v>0</v>
      </c>
      <c r="Q171" s="115" t="n">
        <v>158.5</v>
      </c>
      <c r="R171" s="114" t="n">
        <f aca="false">+Q171*$F$3</f>
        <v>0</v>
      </c>
      <c r="S171" s="116" t="n">
        <f aca="false">+R171+P171</f>
        <v>0</v>
      </c>
      <c r="T171" s="92"/>
    </row>
    <row r="172" customFormat="false" ht="15" hidden="false" customHeight="false" outlineLevel="0" collapsed="false">
      <c r="A172" s="118" t="s">
        <v>226</v>
      </c>
      <c r="B172" s="119" t="s">
        <v>227</v>
      </c>
      <c r="C172" s="120" t="n">
        <v>1</v>
      </c>
      <c r="D172" s="120" t="n">
        <v>22</v>
      </c>
      <c r="E172" s="121" t="n">
        <v>3</v>
      </c>
      <c r="F172" s="121" t="n">
        <f aca="false">+C172*E172</f>
        <v>3</v>
      </c>
      <c r="G172" s="121" t="n">
        <f aca="false">F172*D172</f>
        <v>66</v>
      </c>
      <c r="H172" s="121"/>
      <c r="I172" s="151"/>
      <c r="J172" s="151"/>
      <c r="K172" s="124"/>
      <c r="L172" s="124"/>
      <c r="M172" s="124"/>
      <c r="N172" s="121"/>
      <c r="O172" s="223" t="n">
        <f aca="false">SUM(G172:N172)</f>
        <v>66</v>
      </c>
      <c r="P172" s="114" t="n">
        <f aca="false">+(G172+H172)*$B$3+(K172+L172)*$B$4+(M172+N172)*$F$4+(I172+J172)*$B$5</f>
        <v>0</v>
      </c>
      <c r="Q172" s="115"/>
      <c r="R172" s="71"/>
      <c r="S172" s="116" t="n">
        <f aca="false">+R172+P172</f>
        <v>0</v>
      </c>
      <c r="T172" s="92"/>
    </row>
    <row r="173" s="1" customFormat="true" ht="15" hidden="false" customHeight="false" outlineLevel="0" collapsed="false">
      <c r="A173" s="118" t="s">
        <v>228</v>
      </c>
      <c r="B173" s="119" t="s">
        <v>82</v>
      </c>
      <c r="C173" s="120" t="n">
        <v>5</v>
      </c>
      <c r="D173" s="120" t="n">
        <v>52</v>
      </c>
      <c r="E173" s="121" t="n">
        <v>6</v>
      </c>
      <c r="F173" s="121" t="n">
        <f aca="false">+C173*E173</f>
        <v>30</v>
      </c>
      <c r="G173" s="121" t="n">
        <f aca="false">F173*D173</f>
        <v>1560</v>
      </c>
      <c r="H173" s="127" t="n">
        <f aca="false">+E173*-12</f>
        <v>-72</v>
      </c>
      <c r="I173" s="151"/>
      <c r="J173" s="151"/>
      <c r="K173" s="124"/>
      <c r="L173" s="124"/>
      <c r="M173" s="124"/>
      <c r="N173" s="121"/>
      <c r="O173" s="223" t="n">
        <f aca="false">SUM(G173:N173)</f>
        <v>1488</v>
      </c>
      <c r="P173" s="114" t="n">
        <f aca="false">+(G173+H173)*$B$3+(K173+L173)*$B$4+(M173+N173)*$F$4+(I173+J173)*$B$5</f>
        <v>0</v>
      </c>
      <c r="Q173" s="115" t="n">
        <v>150</v>
      </c>
      <c r="R173" s="114" t="n">
        <f aca="false">+Q173*$F$3</f>
        <v>0</v>
      </c>
      <c r="S173" s="116" t="n">
        <f aca="false">+R173+P173</f>
        <v>0</v>
      </c>
      <c r="T173" s="92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  <c r="CC173" s="31"/>
      <c r="CD173" s="31"/>
      <c r="CE173" s="31"/>
      <c r="CF173" s="31"/>
      <c r="CG173" s="31"/>
      <c r="CH173" s="31"/>
      <c r="CI173" s="31"/>
      <c r="CJ173" s="31"/>
      <c r="CK173" s="31"/>
      <c r="CL173" s="31"/>
      <c r="CM173" s="31"/>
      <c r="CN173" s="31"/>
      <c r="CO173" s="31"/>
      <c r="CP173" s="31"/>
      <c r="CQ173" s="31"/>
      <c r="CR173" s="31"/>
      <c r="CS173" s="31"/>
      <c r="CT173" s="31"/>
      <c r="CU173" s="31"/>
      <c r="CV173" s="31"/>
      <c r="CW173" s="31"/>
      <c r="CX173" s="31"/>
      <c r="CY173" s="31"/>
      <c r="CZ173" s="31"/>
      <c r="DA173" s="31"/>
      <c r="DB173" s="31"/>
      <c r="DC173" s="31"/>
      <c r="DD173" s="31"/>
      <c r="DE173" s="31"/>
      <c r="DF173" s="31"/>
      <c r="DG173" s="31"/>
      <c r="DH173" s="31"/>
      <c r="DI173" s="31"/>
      <c r="DJ173" s="31"/>
      <c r="DK173" s="31"/>
      <c r="DL173" s="31"/>
      <c r="DM173" s="31"/>
      <c r="DN173" s="31"/>
      <c r="DO173" s="31"/>
      <c r="DP173" s="31"/>
      <c r="DQ173" s="31"/>
      <c r="DR173" s="31"/>
      <c r="DS173" s="31"/>
      <c r="DT173" s="31"/>
      <c r="DU173" s="31"/>
      <c r="DV173" s="31"/>
      <c r="DW173" s="31"/>
      <c r="DX173" s="31"/>
      <c r="DY173" s="31"/>
      <c r="DZ173" s="31"/>
      <c r="EA173" s="31"/>
      <c r="EB173" s="31"/>
      <c r="EC173" s="31"/>
      <c r="ED173" s="31"/>
      <c r="EE173" s="31"/>
      <c r="EF173" s="31"/>
      <c r="EG173" s="31"/>
      <c r="EH173" s="31"/>
      <c r="EI173" s="31"/>
      <c r="EJ173" s="31"/>
      <c r="EK173" s="31"/>
      <c r="EL173" s="31"/>
      <c r="EM173" s="31"/>
      <c r="EN173" s="31"/>
      <c r="EO173" s="31"/>
      <c r="EP173" s="31"/>
      <c r="EQ173" s="31"/>
      <c r="ER173" s="31"/>
      <c r="ES173" s="31"/>
      <c r="ET173" s="31"/>
      <c r="EU173" s="31"/>
      <c r="EV173" s="31"/>
      <c r="EW173" s="31"/>
      <c r="EX173" s="31"/>
      <c r="EY173" s="31"/>
      <c r="EZ173" s="31"/>
      <c r="FA173" s="31"/>
      <c r="FB173" s="31"/>
      <c r="FC173" s="31"/>
      <c r="FD173" s="31"/>
      <c r="FE173" s="31"/>
      <c r="FF173" s="31"/>
      <c r="FG173" s="31"/>
      <c r="FH173" s="31"/>
      <c r="FI173" s="31"/>
      <c r="FJ173" s="31"/>
      <c r="FK173" s="31"/>
      <c r="FL173" s="31"/>
      <c r="FM173" s="31"/>
      <c r="FN173" s="31"/>
      <c r="FO173" s="31"/>
      <c r="FP173" s="31"/>
      <c r="FQ173" s="31"/>
      <c r="FR173" s="31"/>
      <c r="FS173" s="31"/>
      <c r="FT173" s="31"/>
      <c r="FU173" s="31"/>
      <c r="FV173" s="31"/>
      <c r="FW173" s="31"/>
      <c r="FX173" s="31"/>
      <c r="FY173" s="31"/>
      <c r="FZ173" s="31"/>
      <c r="GA173" s="31"/>
      <c r="GB173" s="31"/>
      <c r="GC173" s="31"/>
      <c r="GD173" s="31"/>
      <c r="GE173" s="31"/>
      <c r="GF173" s="31"/>
      <c r="GG173" s="31"/>
      <c r="GH173" s="31"/>
      <c r="GI173" s="31"/>
      <c r="GJ173" s="31"/>
      <c r="GK173" s="31"/>
      <c r="GL173" s="31"/>
      <c r="GM173" s="31"/>
      <c r="GN173" s="31"/>
      <c r="GO173" s="31"/>
      <c r="GP173" s="31"/>
      <c r="GQ173" s="31"/>
      <c r="GR173" s="31"/>
      <c r="GS173" s="31"/>
      <c r="GT173" s="31"/>
      <c r="GU173" s="31"/>
      <c r="GV173" s="31"/>
      <c r="GW173" s="31"/>
      <c r="GX173" s="31"/>
      <c r="GY173" s="31"/>
      <c r="GZ173" s="31"/>
      <c r="HA173" s="31"/>
      <c r="HB173" s="31"/>
      <c r="HC173" s="31"/>
      <c r="HD173" s="31"/>
      <c r="HE173" s="31"/>
      <c r="HF173" s="31"/>
      <c r="HG173" s="31"/>
      <c r="HH173" s="31"/>
      <c r="HI173" s="31"/>
      <c r="HJ173" s="31"/>
      <c r="HK173" s="31"/>
      <c r="HL173" s="31"/>
      <c r="HM173" s="31"/>
      <c r="HN173" s="31"/>
      <c r="HO173" s="31"/>
      <c r="HP173" s="31"/>
      <c r="HQ173" s="31"/>
      <c r="HR173" s="31"/>
      <c r="HS173" s="31"/>
      <c r="HT173" s="31"/>
      <c r="HU173" s="31"/>
      <c r="HV173" s="31"/>
      <c r="HW173" s="31"/>
      <c r="HX173" s="31"/>
      <c r="HY173" s="31"/>
      <c r="HZ173" s="31"/>
      <c r="IA173" s="31"/>
      <c r="IB173" s="31"/>
      <c r="IC173" s="31"/>
      <c r="ID173" s="31"/>
      <c r="IE173" s="31"/>
      <c r="IF173" s="31"/>
      <c r="IG173" s="31"/>
      <c r="IH173" s="31"/>
      <c r="II173" s="31"/>
      <c r="IJ173" s="31"/>
      <c r="IK173" s="31"/>
      <c r="IL173" s="31"/>
      <c r="IM173" s="31"/>
      <c r="IN173" s="31"/>
      <c r="IO173" s="31"/>
      <c r="IP173" s="31"/>
      <c r="IQ173" s="31"/>
      <c r="IR173" s="31"/>
      <c r="IS173" s="31"/>
      <c r="IT173" s="31"/>
      <c r="IU173" s="31"/>
      <c r="IV173" s="31"/>
      <c r="IW173" s="31"/>
    </row>
    <row r="174" customFormat="false" ht="15" hidden="false" customHeight="false" outlineLevel="0" collapsed="false">
      <c r="A174" s="118" t="s">
        <v>229</v>
      </c>
      <c r="B174" s="119" t="s">
        <v>82</v>
      </c>
      <c r="C174" s="120" t="n">
        <v>5</v>
      </c>
      <c r="D174" s="120" t="n">
        <v>52</v>
      </c>
      <c r="E174" s="121" t="n">
        <v>1</v>
      </c>
      <c r="F174" s="121" t="n">
        <f aca="false">+C174*E174</f>
        <v>5</v>
      </c>
      <c r="G174" s="121" t="n">
        <f aca="false">F174*D174</f>
        <v>260</v>
      </c>
      <c r="H174" s="127" t="n">
        <f aca="false">+E174*-12</f>
        <v>-12</v>
      </c>
      <c r="I174" s="151"/>
      <c r="J174" s="151"/>
      <c r="K174" s="124"/>
      <c r="L174" s="124"/>
      <c r="M174" s="124"/>
      <c r="N174" s="121"/>
      <c r="O174" s="223" t="n">
        <f aca="false">SUM(G174:N174)</f>
        <v>248</v>
      </c>
      <c r="P174" s="114" t="n">
        <f aca="false">+(G174+H174)*$B$3+(K174+L174)*$B$4+(M174+N174)*$F$4+(I174+J174)*$B$5</f>
        <v>0</v>
      </c>
      <c r="Q174" s="115" t="n">
        <v>55</v>
      </c>
      <c r="R174" s="114" t="n">
        <f aca="false">+Q174*$F$3</f>
        <v>0</v>
      </c>
      <c r="S174" s="116" t="n">
        <f aca="false">+R174+P174</f>
        <v>0</v>
      </c>
      <c r="T174" s="92"/>
      <c r="U174" s="117"/>
      <c r="V174" s="117"/>
      <c r="W174" s="117"/>
      <c r="X174" s="117"/>
      <c r="Y174" s="117"/>
      <c r="Z174" s="117"/>
      <c r="AA174" s="117"/>
      <c r="AB174" s="117"/>
      <c r="AC174" s="117"/>
      <c r="AD174" s="117"/>
      <c r="AE174" s="117"/>
      <c r="AF174" s="117"/>
      <c r="AG174" s="117"/>
      <c r="AH174" s="117"/>
      <c r="AI174" s="117"/>
      <c r="AJ174" s="117"/>
      <c r="AK174" s="117"/>
      <c r="AL174" s="117"/>
      <c r="AM174" s="117"/>
      <c r="AN174" s="117"/>
      <c r="AO174" s="117"/>
      <c r="AP174" s="117"/>
      <c r="AQ174" s="117"/>
      <c r="AR174" s="117"/>
      <c r="AS174" s="117"/>
      <c r="AT174" s="117"/>
      <c r="AU174" s="117"/>
      <c r="AV174" s="117"/>
      <c r="AW174" s="117"/>
      <c r="AX174" s="117"/>
      <c r="AY174" s="117"/>
      <c r="AZ174" s="117"/>
      <c r="BA174" s="117"/>
      <c r="BB174" s="117"/>
      <c r="BC174" s="117"/>
      <c r="BD174" s="117"/>
      <c r="BE174" s="117"/>
      <c r="BF174" s="117"/>
      <c r="BG174" s="117"/>
      <c r="BH174" s="117"/>
      <c r="BI174" s="117"/>
      <c r="BJ174" s="117"/>
      <c r="BK174" s="117"/>
      <c r="BL174" s="117"/>
      <c r="BM174" s="117"/>
      <c r="BN174" s="117"/>
      <c r="BO174" s="117"/>
      <c r="BP174" s="117"/>
      <c r="BQ174" s="117"/>
      <c r="BR174" s="117"/>
      <c r="BS174" s="117"/>
      <c r="BT174" s="117"/>
      <c r="BU174" s="117"/>
      <c r="BV174" s="117"/>
      <c r="BW174" s="117"/>
      <c r="BX174" s="117"/>
      <c r="BY174" s="117"/>
      <c r="BZ174" s="117"/>
      <c r="CA174" s="117"/>
      <c r="CB174" s="117"/>
      <c r="CC174" s="117"/>
      <c r="CD174" s="117"/>
      <c r="CE174" s="117"/>
      <c r="CF174" s="117"/>
      <c r="CG174" s="117"/>
      <c r="CH174" s="117"/>
      <c r="CI174" s="117"/>
      <c r="CJ174" s="117"/>
      <c r="CK174" s="117"/>
      <c r="CL174" s="117"/>
      <c r="CM174" s="117"/>
      <c r="CN174" s="117"/>
      <c r="CO174" s="117"/>
      <c r="CP174" s="117"/>
      <c r="CQ174" s="117"/>
      <c r="CR174" s="117"/>
      <c r="CS174" s="117"/>
      <c r="CT174" s="117"/>
      <c r="CU174" s="117"/>
      <c r="CV174" s="117"/>
      <c r="CW174" s="117"/>
      <c r="CX174" s="117"/>
      <c r="CY174" s="117"/>
      <c r="CZ174" s="117"/>
      <c r="DA174" s="117"/>
      <c r="DB174" s="117"/>
      <c r="DC174" s="117"/>
      <c r="DD174" s="117"/>
      <c r="DE174" s="117"/>
      <c r="DF174" s="117"/>
      <c r="DG174" s="117"/>
      <c r="DH174" s="117"/>
      <c r="DI174" s="117"/>
      <c r="DJ174" s="117"/>
      <c r="DK174" s="117"/>
      <c r="DL174" s="117"/>
      <c r="DM174" s="117"/>
      <c r="DN174" s="117"/>
      <c r="DO174" s="117"/>
      <c r="DP174" s="117"/>
      <c r="DQ174" s="117"/>
      <c r="DR174" s="117"/>
      <c r="DS174" s="117"/>
      <c r="DT174" s="117"/>
      <c r="DU174" s="117"/>
      <c r="DV174" s="117"/>
      <c r="DW174" s="117"/>
      <c r="DX174" s="117"/>
      <c r="DY174" s="117"/>
      <c r="DZ174" s="117"/>
      <c r="EA174" s="117"/>
      <c r="EB174" s="117"/>
      <c r="EC174" s="117"/>
      <c r="ED174" s="117"/>
      <c r="EE174" s="117"/>
      <c r="EF174" s="117"/>
      <c r="EG174" s="117"/>
      <c r="EH174" s="117"/>
      <c r="EI174" s="117"/>
      <c r="EJ174" s="117"/>
      <c r="EK174" s="117"/>
      <c r="EL174" s="117"/>
      <c r="EM174" s="117"/>
      <c r="EN174" s="117"/>
      <c r="EO174" s="117"/>
      <c r="EP174" s="117"/>
      <c r="EQ174" s="117"/>
      <c r="ER174" s="117"/>
      <c r="ES174" s="117"/>
      <c r="ET174" s="117"/>
      <c r="EU174" s="117"/>
      <c r="EV174" s="117"/>
      <c r="EW174" s="117"/>
      <c r="EX174" s="117"/>
      <c r="EY174" s="117"/>
      <c r="EZ174" s="117"/>
      <c r="FA174" s="117"/>
      <c r="FB174" s="117"/>
      <c r="FC174" s="117"/>
      <c r="FD174" s="117"/>
      <c r="FE174" s="117"/>
      <c r="FF174" s="117"/>
      <c r="FG174" s="117"/>
      <c r="FH174" s="117"/>
      <c r="FI174" s="117"/>
      <c r="FJ174" s="117"/>
      <c r="FK174" s="117"/>
      <c r="FL174" s="117"/>
      <c r="FM174" s="117"/>
      <c r="FN174" s="117"/>
      <c r="FO174" s="117"/>
      <c r="FP174" s="117"/>
      <c r="FQ174" s="117"/>
      <c r="FR174" s="117"/>
      <c r="FS174" s="117"/>
      <c r="FT174" s="117"/>
      <c r="FU174" s="117"/>
      <c r="FV174" s="117"/>
      <c r="FW174" s="117"/>
      <c r="FX174" s="117"/>
      <c r="FY174" s="117"/>
      <c r="FZ174" s="117"/>
      <c r="GA174" s="117"/>
      <c r="GB174" s="117"/>
      <c r="GC174" s="117"/>
      <c r="GD174" s="117"/>
      <c r="GE174" s="117"/>
      <c r="GF174" s="117"/>
      <c r="GG174" s="117"/>
      <c r="GH174" s="117"/>
      <c r="GI174" s="117"/>
      <c r="GJ174" s="117"/>
      <c r="GK174" s="117"/>
      <c r="GL174" s="117"/>
      <c r="GM174" s="117"/>
      <c r="GN174" s="117"/>
      <c r="GO174" s="117"/>
      <c r="GP174" s="117"/>
      <c r="GQ174" s="117"/>
      <c r="GR174" s="117"/>
      <c r="GS174" s="117"/>
      <c r="GT174" s="117"/>
      <c r="GU174" s="117"/>
      <c r="GV174" s="117"/>
      <c r="GW174" s="117"/>
      <c r="GX174" s="117"/>
      <c r="GY174" s="117"/>
      <c r="GZ174" s="117"/>
      <c r="HA174" s="117"/>
      <c r="HB174" s="117"/>
      <c r="HC174" s="117"/>
      <c r="HD174" s="117"/>
      <c r="HE174" s="117"/>
      <c r="HF174" s="117"/>
      <c r="HG174" s="117"/>
      <c r="HH174" s="117"/>
      <c r="HI174" s="117"/>
      <c r="HJ174" s="117"/>
      <c r="HK174" s="117"/>
      <c r="HL174" s="117"/>
      <c r="HM174" s="117"/>
      <c r="HN174" s="117"/>
      <c r="HO174" s="117"/>
      <c r="HP174" s="117"/>
      <c r="HQ174" s="117"/>
      <c r="HR174" s="117"/>
      <c r="HS174" s="117"/>
      <c r="HT174" s="117"/>
      <c r="HU174" s="117"/>
      <c r="HV174" s="117"/>
      <c r="HW174" s="117"/>
      <c r="HX174" s="117"/>
      <c r="HY174" s="117"/>
      <c r="HZ174" s="117"/>
      <c r="IA174" s="117"/>
      <c r="IB174" s="117"/>
      <c r="IC174" s="117"/>
      <c r="ID174" s="117"/>
      <c r="IE174" s="117"/>
      <c r="IF174" s="117"/>
      <c r="IG174" s="117"/>
      <c r="IH174" s="117"/>
      <c r="II174" s="117"/>
      <c r="IJ174" s="117"/>
      <c r="IK174" s="117"/>
      <c r="IL174" s="117"/>
      <c r="IM174" s="117"/>
      <c r="IN174" s="117"/>
      <c r="IO174" s="117"/>
      <c r="IP174" s="117"/>
      <c r="IQ174" s="117"/>
      <c r="IR174" s="117"/>
      <c r="IS174" s="117"/>
      <c r="IT174" s="117"/>
      <c r="IU174" s="117"/>
      <c r="IV174" s="117"/>
      <c r="IW174" s="117"/>
    </row>
    <row r="175" customFormat="false" ht="15" hidden="false" customHeight="false" outlineLevel="0" collapsed="false">
      <c r="A175" s="118" t="s">
        <v>229</v>
      </c>
      <c r="B175" s="119" t="s">
        <v>230</v>
      </c>
      <c r="C175" s="120" t="n">
        <v>3</v>
      </c>
      <c r="D175" s="120" t="n">
        <v>52</v>
      </c>
      <c r="E175" s="121" t="n">
        <v>1</v>
      </c>
      <c r="F175" s="121" t="n">
        <f aca="false">+C175*E175</f>
        <v>3</v>
      </c>
      <c r="G175" s="121" t="n">
        <f aca="false">F175*D175</f>
        <v>156</v>
      </c>
      <c r="H175" s="124"/>
      <c r="I175" s="124"/>
      <c r="J175" s="124"/>
      <c r="K175" s="124"/>
      <c r="L175" s="124"/>
      <c r="M175" s="124"/>
      <c r="N175" s="124"/>
      <c r="O175" s="223" t="n">
        <f aca="false">SUM(G175:N175)</f>
        <v>156</v>
      </c>
      <c r="P175" s="114" t="n">
        <f aca="false">+(G175+H175)*$B$3+(K175+L175)*$B$4+(M175+N175)*$F$4+(I175+J175)*$B$5</f>
        <v>0</v>
      </c>
      <c r="Q175" s="115"/>
      <c r="R175" s="71"/>
      <c r="S175" s="116" t="n">
        <f aca="false">+R175+P175</f>
        <v>0</v>
      </c>
      <c r="T175" s="92"/>
      <c r="U175" s="117"/>
      <c r="V175" s="117"/>
      <c r="W175" s="117"/>
      <c r="X175" s="117"/>
      <c r="Y175" s="117"/>
      <c r="Z175" s="117"/>
      <c r="AA175" s="117"/>
      <c r="AB175" s="117"/>
      <c r="AC175" s="117"/>
      <c r="AD175" s="117"/>
      <c r="AE175" s="117"/>
      <c r="AF175" s="117"/>
      <c r="AG175" s="117"/>
      <c r="AH175" s="117"/>
      <c r="AI175" s="117"/>
      <c r="AJ175" s="117"/>
      <c r="AK175" s="117"/>
      <c r="AL175" s="117"/>
      <c r="AM175" s="117"/>
      <c r="AN175" s="117"/>
      <c r="AO175" s="117"/>
      <c r="AP175" s="117"/>
      <c r="AQ175" s="117"/>
      <c r="AR175" s="117"/>
      <c r="AS175" s="117"/>
      <c r="AT175" s="117"/>
      <c r="AU175" s="117"/>
      <c r="AV175" s="117"/>
      <c r="AW175" s="117"/>
      <c r="AX175" s="117"/>
      <c r="AY175" s="117"/>
      <c r="AZ175" s="117"/>
      <c r="BA175" s="117"/>
      <c r="BB175" s="117"/>
      <c r="BC175" s="117"/>
      <c r="BD175" s="117"/>
      <c r="BE175" s="117"/>
      <c r="BF175" s="117"/>
      <c r="BG175" s="117"/>
      <c r="BH175" s="117"/>
      <c r="BI175" s="117"/>
      <c r="BJ175" s="117"/>
      <c r="BK175" s="117"/>
      <c r="BL175" s="117"/>
      <c r="BM175" s="117"/>
      <c r="BN175" s="117"/>
      <c r="BO175" s="117"/>
      <c r="BP175" s="117"/>
      <c r="BQ175" s="117"/>
      <c r="BR175" s="117"/>
      <c r="BS175" s="117"/>
      <c r="BT175" s="117"/>
      <c r="BU175" s="117"/>
      <c r="BV175" s="117"/>
      <c r="BW175" s="117"/>
      <c r="BX175" s="117"/>
      <c r="BY175" s="117"/>
      <c r="BZ175" s="117"/>
      <c r="CA175" s="117"/>
      <c r="CB175" s="117"/>
      <c r="CC175" s="117"/>
      <c r="CD175" s="117"/>
      <c r="CE175" s="117"/>
      <c r="CF175" s="117"/>
      <c r="CG175" s="117"/>
      <c r="CH175" s="117"/>
      <c r="CI175" s="117"/>
      <c r="CJ175" s="117"/>
      <c r="CK175" s="117"/>
      <c r="CL175" s="117"/>
      <c r="CM175" s="117"/>
      <c r="CN175" s="117"/>
      <c r="CO175" s="117"/>
      <c r="CP175" s="117"/>
      <c r="CQ175" s="117"/>
      <c r="CR175" s="117"/>
      <c r="CS175" s="117"/>
      <c r="CT175" s="117"/>
      <c r="CU175" s="117"/>
      <c r="CV175" s="117"/>
      <c r="CW175" s="117"/>
      <c r="CX175" s="117"/>
      <c r="CY175" s="117"/>
      <c r="CZ175" s="117"/>
      <c r="DA175" s="117"/>
      <c r="DB175" s="117"/>
      <c r="DC175" s="117"/>
      <c r="DD175" s="117"/>
      <c r="DE175" s="117"/>
      <c r="DF175" s="117"/>
      <c r="DG175" s="117"/>
      <c r="DH175" s="117"/>
      <c r="DI175" s="117"/>
      <c r="DJ175" s="117"/>
      <c r="DK175" s="117"/>
      <c r="DL175" s="117"/>
      <c r="DM175" s="117"/>
      <c r="DN175" s="117"/>
      <c r="DO175" s="117"/>
      <c r="DP175" s="117"/>
      <c r="DQ175" s="117"/>
      <c r="DR175" s="117"/>
      <c r="DS175" s="117"/>
      <c r="DT175" s="117"/>
      <c r="DU175" s="117"/>
      <c r="DV175" s="117"/>
      <c r="DW175" s="117"/>
      <c r="DX175" s="117"/>
      <c r="DY175" s="117"/>
      <c r="DZ175" s="117"/>
      <c r="EA175" s="117"/>
      <c r="EB175" s="117"/>
      <c r="EC175" s="117"/>
      <c r="ED175" s="117"/>
      <c r="EE175" s="117"/>
      <c r="EF175" s="117"/>
      <c r="EG175" s="117"/>
      <c r="EH175" s="117"/>
      <c r="EI175" s="117"/>
      <c r="EJ175" s="117"/>
      <c r="EK175" s="117"/>
      <c r="EL175" s="117"/>
      <c r="EM175" s="117"/>
      <c r="EN175" s="117"/>
      <c r="EO175" s="117"/>
      <c r="EP175" s="117"/>
      <c r="EQ175" s="117"/>
      <c r="ER175" s="117"/>
      <c r="ES175" s="117"/>
      <c r="ET175" s="117"/>
      <c r="EU175" s="117"/>
      <c r="EV175" s="117"/>
      <c r="EW175" s="117"/>
      <c r="EX175" s="117"/>
      <c r="EY175" s="117"/>
      <c r="EZ175" s="117"/>
      <c r="FA175" s="117"/>
      <c r="FB175" s="117"/>
      <c r="FC175" s="117"/>
      <c r="FD175" s="117"/>
      <c r="FE175" s="117"/>
      <c r="FF175" s="117"/>
      <c r="FG175" s="117"/>
      <c r="FH175" s="117"/>
      <c r="FI175" s="117"/>
      <c r="FJ175" s="117"/>
      <c r="FK175" s="117"/>
      <c r="FL175" s="117"/>
      <c r="FM175" s="117"/>
      <c r="FN175" s="117"/>
      <c r="FO175" s="117"/>
      <c r="FP175" s="117"/>
      <c r="FQ175" s="117"/>
      <c r="FR175" s="117"/>
      <c r="FS175" s="117"/>
      <c r="FT175" s="117"/>
      <c r="FU175" s="117"/>
      <c r="FV175" s="117"/>
      <c r="FW175" s="117"/>
      <c r="FX175" s="117"/>
      <c r="FY175" s="117"/>
      <c r="FZ175" s="117"/>
      <c r="GA175" s="117"/>
      <c r="GB175" s="117"/>
      <c r="GC175" s="117"/>
      <c r="GD175" s="117"/>
      <c r="GE175" s="117"/>
      <c r="GF175" s="117"/>
      <c r="GG175" s="117"/>
      <c r="GH175" s="117"/>
      <c r="GI175" s="117"/>
      <c r="GJ175" s="117"/>
      <c r="GK175" s="117"/>
      <c r="GL175" s="117"/>
      <c r="GM175" s="117"/>
      <c r="GN175" s="117"/>
      <c r="GO175" s="117"/>
      <c r="GP175" s="117"/>
      <c r="GQ175" s="117"/>
      <c r="GR175" s="117"/>
      <c r="GS175" s="117"/>
      <c r="GT175" s="117"/>
      <c r="GU175" s="117"/>
      <c r="GV175" s="117"/>
      <c r="GW175" s="117"/>
      <c r="GX175" s="117"/>
      <c r="GY175" s="117"/>
      <c r="GZ175" s="117"/>
      <c r="HA175" s="117"/>
      <c r="HB175" s="117"/>
      <c r="HC175" s="117"/>
      <c r="HD175" s="117"/>
      <c r="HE175" s="117"/>
      <c r="HF175" s="117"/>
      <c r="HG175" s="117"/>
      <c r="HH175" s="117"/>
      <c r="HI175" s="117"/>
      <c r="HJ175" s="117"/>
      <c r="HK175" s="117"/>
      <c r="HL175" s="117"/>
      <c r="HM175" s="117"/>
      <c r="HN175" s="117"/>
      <c r="HO175" s="117"/>
      <c r="HP175" s="117"/>
      <c r="HQ175" s="117"/>
      <c r="HR175" s="117"/>
      <c r="HS175" s="117"/>
      <c r="HT175" s="117"/>
      <c r="HU175" s="117"/>
      <c r="HV175" s="117"/>
      <c r="HW175" s="117"/>
      <c r="HX175" s="117"/>
      <c r="HY175" s="117"/>
      <c r="HZ175" s="117"/>
      <c r="IA175" s="117"/>
      <c r="IB175" s="117"/>
      <c r="IC175" s="117"/>
      <c r="ID175" s="117"/>
      <c r="IE175" s="117"/>
      <c r="IF175" s="117"/>
      <c r="IG175" s="117"/>
      <c r="IH175" s="117"/>
      <c r="II175" s="117"/>
      <c r="IJ175" s="117"/>
      <c r="IK175" s="117"/>
      <c r="IL175" s="117"/>
      <c r="IM175" s="117"/>
      <c r="IN175" s="117"/>
      <c r="IO175" s="117"/>
      <c r="IP175" s="117"/>
      <c r="IQ175" s="117"/>
      <c r="IR175" s="117"/>
      <c r="IS175" s="117"/>
      <c r="IT175" s="117"/>
      <c r="IU175" s="117"/>
      <c r="IV175" s="117"/>
      <c r="IW175" s="117"/>
    </row>
    <row r="176" customFormat="false" ht="15" hidden="false" customHeight="false" outlineLevel="0" collapsed="false">
      <c r="A176" s="118" t="s">
        <v>231</v>
      </c>
      <c r="B176" s="119" t="s">
        <v>232</v>
      </c>
      <c r="C176" s="120" t="n">
        <v>2</v>
      </c>
      <c r="D176" s="120" t="n">
        <v>52</v>
      </c>
      <c r="E176" s="121" t="n">
        <v>1</v>
      </c>
      <c r="F176" s="121" t="n">
        <f aca="false">+C176*E176</f>
        <v>2</v>
      </c>
      <c r="G176" s="121" t="n">
        <f aca="false">F176*D176</f>
        <v>104</v>
      </c>
      <c r="H176" s="124"/>
      <c r="I176" s="124"/>
      <c r="J176" s="124"/>
      <c r="K176" s="124"/>
      <c r="L176" s="124"/>
      <c r="M176" s="124"/>
      <c r="N176" s="124"/>
      <c r="O176" s="223" t="n">
        <f aca="false">SUM(G176:N176)</f>
        <v>104</v>
      </c>
      <c r="P176" s="114" t="n">
        <f aca="false">+(G176+H176)*$B$3+(K176+L176)*$B$4+(M176+N176)*$F$4+(I176+J176)*$B$5</f>
        <v>0</v>
      </c>
      <c r="Q176" s="115" t="n">
        <v>12</v>
      </c>
      <c r="R176" s="114" t="n">
        <f aca="false">+Q176*$F$3</f>
        <v>0</v>
      </c>
      <c r="S176" s="116" t="n">
        <f aca="false">+R176+P176</f>
        <v>0</v>
      </c>
      <c r="T176" s="92"/>
      <c r="U176" s="117"/>
      <c r="V176" s="117"/>
      <c r="W176" s="117"/>
      <c r="X176" s="117"/>
      <c r="Y176" s="117"/>
      <c r="Z176" s="117"/>
      <c r="AA176" s="117"/>
      <c r="AB176" s="117"/>
      <c r="AC176" s="117"/>
      <c r="AD176" s="117"/>
      <c r="AE176" s="117"/>
      <c r="AF176" s="117"/>
      <c r="AG176" s="117"/>
      <c r="AH176" s="117"/>
      <c r="AI176" s="117"/>
      <c r="AJ176" s="117"/>
      <c r="AK176" s="117"/>
      <c r="AL176" s="117"/>
      <c r="AM176" s="117"/>
      <c r="AN176" s="117"/>
      <c r="AO176" s="117"/>
      <c r="AP176" s="117"/>
      <c r="AQ176" s="117"/>
      <c r="AR176" s="117"/>
      <c r="AS176" s="117"/>
      <c r="AT176" s="117"/>
      <c r="AU176" s="117"/>
      <c r="AV176" s="117"/>
      <c r="AW176" s="117"/>
      <c r="AX176" s="117"/>
      <c r="AY176" s="117"/>
      <c r="AZ176" s="117"/>
      <c r="BA176" s="117"/>
      <c r="BB176" s="117"/>
      <c r="BC176" s="117"/>
      <c r="BD176" s="117"/>
      <c r="BE176" s="117"/>
      <c r="BF176" s="117"/>
      <c r="BG176" s="117"/>
      <c r="BH176" s="117"/>
      <c r="BI176" s="117"/>
      <c r="BJ176" s="117"/>
      <c r="BK176" s="117"/>
      <c r="BL176" s="117"/>
      <c r="BM176" s="117"/>
      <c r="BN176" s="117"/>
      <c r="BO176" s="117"/>
      <c r="BP176" s="117"/>
      <c r="BQ176" s="117"/>
      <c r="BR176" s="117"/>
      <c r="BS176" s="117"/>
      <c r="BT176" s="117"/>
      <c r="BU176" s="117"/>
      <c r="BV176" s="117"/>
      <c r="BW176" s="117"/>
      <c r="BX176" s="117"/>
      <c r="BY176" s="117"/>
      <c r="BZ176" s="117"/>
      <c r="CA176" s="117"/>
      <c r="CB176" s="117"/>
      <c r="CC176" s="117"/>
      <c r="CD176" s="117"/>
      <c r="CE176" s="117"/>
      <c r="CF176" s="117"/>
      <c r="CG176" s="117"/>
      <c r="CH176" s="117"/>
      <c r="CI176" s="117"/>
      <c r="CJ176" s="117"/>
      <c r="CK176" s="117"/>
      <c r="CL176" s="117"/>
      <c r="CM176" s="117"/>
      <c r="CN176" s="117"/>
      <c r="CO176" s="117"/>
      <c r="CP176" s="117"/>
      <c r="CQ176" s="117"/>
      <c r="CR176" s="117"/>
      <c r="CS176" s="117"/>
      <c r="CT176" s="117"/>
      <c r="CU176" s="117"/>
      <c r="CV176" s="117"/>
      <c r="CW176" s="117"/>
      <c r="CX176" s="117"/>
      <c r="CY176" s="117"/>
      <c r="CZ176" s="117"/>
      <c r="DA176" s="117"/>
      <c r="DB176" s="117"/>
      <c r="DC176" s="117"/>
      <c r="DD176" s="117"/>
      <c r="DE176" s="117"/>
      <c r="DF176" s="117"/>
      <c r="DG176" s="117"/>
      <c r="DH176" s="117"/>
      <c r="DI176" s="117"/>
      <c r="DJ176" s="117"/>
      <c r="DK176" s="117"/>
      <c r="DL176" s="117"/>
      <c r="DM176" s="117"/>
      <c r="DN176" s="117"/>
      <c r="DO176" s="117"/>
      <c r="DP176" s="117"/>
      <c r="DQ176" s="117"/>
      <c r="DR176" s="117"/>
      <c r="DS176" s="117"/>
      <c r="DT176" s="117"/>
      <c r="DU176" s="117"/>
      <c r="DV176" s="117"/>
      <c r="DW176" s="117"/>
      <c r="DX176" s="117"/>
      <c r="DY176" s="117"/>
      <c r="DZ176" s="117"/>
      <c r="EA176" s="117"/>
      <c r="EB176" s="117"/>
      <c r="EC176" s="117"/>
      <c r="ED176" s="117"/>
      <c r="EE176" s="117"/>
      <c r="EF176" s="117"/>
      <c r="EG176" s="117"/>
      <c r="EH176" s="117"/>
      <c r="EI176" s="117"/>
      <c r="EJ176" s="117"/>
      <c r="EK176" s="117"/>
      <c r="EL176" s="117"/>
      <c r="EM176" s="117"/>
      <c r="EN176" s="117"/>
      <c r="EO176" s="117"/>
      <c r="EP176" s="117"/>
      <c r="EQ176" s="117"/>
      <c r="ER176" s="117"/>
      <c r="ES176" s="117"/>
      <c r="ET176" s="117"/>
      <c r="EU176" s="117"/>
      <c r="EV176" s="117"/>
      <c r="EW176" s="117"/>
      <c r="EX176" s="117"/>
      <c r="EY176" s="117"/>
      <c r="EZ176" s="117"/>
      <c r="FA176" s="117"/>
      <c r="FB176" s="117"/>
      <c r="FC176" s="117"/>
      <c r="FD176" s="117"/>
      <c r="FE176" s="117"/>
      <c r="FF176" s="117"/>
      <c r="FG176" s="117"/>
      <c r="FH176" s="117"/>
      <c r="FI176" s="117"/>
      <c r="FJ176" s="117"/>
      <c r="FK176" s="117"/>
      <c r="FL176" s="117"/>
      <c r="FM176" s="117"/>
      <c r="FN176" s="117"/>
      <c r="FO176" s="117"/>
      <c r="FP176" s="117"/>
      <c r="FQ176" s="117"/>
      <c r="FR176" s="117"/>
      <c r="FS176" s="117"/>
      <c r="FT176" s="117"/>
      <c r="FU176" s="117"/>
      <c r="FV176" s="117"/>
      <c r="FW176" s="117"/>
      <c r="FX176" s="117"/>
      <c r="FY176" s="117"/>
      <c r="FZ176" s="117"/>
      <c r="GA176" s="117"/>
      <c r="GB176" s="117"/>
      <c r="GC176" s="117"/>
      <c r="GD176" s="117"/>
      <c r="GE176" s="117"/>
      <c r="GF176" s="117"/>
      <c r="GG176" s="117"/>
      <c r="GH176" s="117"/>
      <c r="GI176" s="117"/>
      <c r="GJ176" s="117"/>
      <c r="GK176" s="117"/>
      <c r="GL176" s="117"/>
      <c r="GM176" s="117"/>
      <c r="GN176" s="117"/>
      <c r="GO176" s="117"/>
      <c r="GP176" s="117"/>
      <c r="GQ176" s="117"/>
      <c r="GR176" s="117"/>
      <c r="GS176" s="117"/>
      <c r="GT176" s="117"/>
      <c r="GU176" s="117"/>
      <c r="GV176" s="117"/>
      <c r="GW176" s="117"/>
      <c r="GX176" s="117"/>
      <c r="GY176" s="117"/>
      <c r="GZ176" s="117"/>
      <c r="HA176" s="117"/>
      <c r="HB176" s="117"/>
      <c r="HC176" s="117"/>
      <c r="HD176" s="117"/>
      <c r="HE176" s="117"/>
      <c r="HF176" s="117"/>
      <c r="HG176" s="117"/>
      <c r="HH176" s="117"/>
      <c r="HI176" s="117"/>
      <c r="HJ176" s="117"/>
      <c r="HK176" s="117"/>
      <c r="HL176" s="117"/>
      <c r="HM176" s="117"/>
      <c r="HN176" s="117"/>
      <c r="HO176" s="117"/>
      <c r="HP176" s="117"/>
      <c r="HQ176" s="117"/>
      <c r="HR176" s="117"/>
      <c r="HS176" s="117"/>
      <c r="HT176" s="117"/>
      <c r="HU176" s="117"/>
      <c r="HV176" s="117"/>
      <c r="HW176" s="117"/>
      <c r="HX176" s="117"/>
      <c r="HY176" s="117"/>
      <c r="HZ176" s="117"/>
      <c r="IA176" s="117"/>
      <c r="IB176" s="117"/>
      <c r="IC176" s="117"/>
      <c r="ID176" s="117"/>
      <c r="IE176" s="117"/>
      <c r="IF176" s="117"/>
      <c r="IG176" s="117"/>
      <c r="IH176" s="117"/>
      <c r="II176" s="117"/>
      <c r="IJ176" s="117"/>
      <c r="IK176" s="117"/>
      <c r="IL176" s="117"/>
      <c r="IM176" s="117"/>
      <c r="IN176" s="117"/>
      <c r="IO176" s="117"/>
      <c r="IP176" s="117"/>
      <c r="IQ176" s="117"/>
      <c r="IR176" s="117"/>
      <c r="IS176" s="117"/>
      <c r="IT176" s="117"/>
      <c r="IU176" s="117"/>
      <c r="IV176" s="117"/>
      <c r="IW176" s="117"/>
    </row>
    <row r="177" customFormat="false" ht="15" hidden="false" customHeight="false" outlineLevel="0" collapsed="false">
      <c r="A177" s="118" t="s">
        <v>233</v>
      </c>
      <c r="B177" s="119" t="s">
        <v>82</v>
      </c>
      <c r="C177" s="120" t="n">
        <v>5</v>
      </c>
      <c r="D177" s="120" t="n">
        <v>47.67</v>
      </c>
      <c r="E177" s="121" t="n">
        <v>1</v>
      </c>
      <c r="F177" s="121" t="n">
        <f aca="false">+C177*E177</f>
        <v>5</v>
      </c>
      <c r="G177" s="121" t="n">
        <f aca="false">F177*D177</f>
        <v>238.35</v>
      </c>
      <c r="H177" s="127" t="n">
        <f aca="false">+E177*-12</f>
        <v>-12</v>
      </c>
      <c r="I177" s="151"/>
      <c r="J177" s="151"/>
      <c r="K177" s="124"/>
      <c r="L177" s="124"/>
      <c r="M177" s="124"/>
      <c r="N177" s="121"/>
      <c r="O177" s="223" t="n">
        <f aca="false">SUM(G177:N177)</f>
        <v>226.35</v>
      </c>
      <c r="P177" s="114" t="n">
        <f aca="false">+(G177+H177)*$B$3+(K177+L177)*$B$4+(M177+N177)*$F$4+(I177+J177)*$B$5</f>
        <v>0</v>
      </c>
      <c r="Q177" s="129" t="n">
        <v>8</v>
      </c>
      <c r="R177" s="114" t="n">
        <f aca="false">+Q177*$F$3</f>
        <v>0</v>
      </c>
      <c r="S177" s="116" t="n">
        <f aca="false">+R177+P177</f>
        <v>0</v>
      </c>
      <c r="T177" s="92"/>
    </row>
    <row r="178" customFormat="false" ht="15" hidden="false" customHeight="false" outlineLevel="0" collapsed="false">
      <c r="A178" s="118" t="s">
        <v>234</v>
      </c>
      <c r="B178" s="119" t="s">
        <v>82</v>
      </c>
      <c r="C178" s="120" t="n">
        <v>5</v>
      </c>
      <c r="D178" s="120" t="n">
        <v>52</v>
      </c>
      <c r="E178" s="121" t="n">
        <v>2</v>
      </c>
      <c r="F178" s="121" t="n">
        <f aca="false">+C178*E178</f>
        <v>10</v>
      </c>
      <c r="G178" s="121" t="n">
        <f aca="false">F178*D178</f>
        <v>520</v>
      </c>
      <c r="H178" s="127" t="n">
        <f aca="false">+E178*-12</f>
        <v>-24</v>
      </c>
      <c r="I178" s="151"/>
      <c r="J178" s="151"/>
      <c r="K178" s="124"/>
      <c r="L178" s="124"/>
      <c r="M178" s="124"/>
      <c r="N178" s="121"/>
      <c r="O178" s="223" t="n">
        <f aca="false">SUM(G178:N178)</f>
        <v>496</v>
      </c>
      <c r="P178" s="114" t="n">
        <f aca="false">+(G178+H178)*$B$3+(K178+L178)*$B$4+(M178+N178)*$F$4+(I178+J178)*$B$5</f>
        <v>0</v>
      </c>
      <c r="Q178" s="129" t="n">
        <v>15</v>
      </c>
      <c r="R178" s="114" t="n">
        <f aca="false">+Q178*$F$3</f>
        <v>0</v>
      </c>
      <c r="S178" s="116" t="n">
        <f aca="false">+R178+P178</f>
        <v>0</v>
      </c>
      <c r="T178" s="92"/>
    </row>
    <row r="179" customFormat="false" ht="15" hidden="false" customHeight="false" outlineLevel="0" collapsed="false">
      <c r="A179" s="118" t="s">
        <v>235</v>
      </c>
      <c r="B179" s="119" t="s">
        <v>82</v>
      </c>
      <c r="C179" s="120" t="n">
        <v>5</v>
      </c>
      <c r="D179" s="120" t="n">
        <v>52</v>
      </c>
      <c r="E179" s="121" t="n">
        <v>6</v>
      </c>
      <c r="F179" s="121" t="n">
        <f aca="false">+C179*E179</f>
        <v>30</v>
      </c>
      <c r="G179" s="121" t="n">
        <f aca="false">F179*D179</f>
        <v>1560</v>
      </c>
      <c r="H179" s="127" t="n">
        <f aca="false">+E179*-12</f>
        <v>-72</v>
      </c>
      <c r="I179" s="151"/>
      <c r="J179" s="151"/>
      <c r="K179" s="124"/>
      <c r="L179" s="124"/>
      <c r="M179" s="124"/>
      <c r="N179" s="121"/>
      <c r="O179" s="223" t="n">
        <f aca="false">SUM(G179:N179)</f>
        <v>1488</v>
      </c>
      <c r="P179" s="114" t="n">
        <f aca="false">+(G179+H179)*$B$3+(K179+L179)*$B$4+(M179+N179)*$F$4+(I179+J179)*$B$5</f>
        <v>0</v>
      </c>
      <c r="Q179" s="115" t="n">
        <v>12</v>
      </c>
      <c r="R179" s="114" t="n">
        <f aca="false">+Q179*$F$3</f>
        <v>0</v>
      </c>
      <c r="S179" s="116" t="n">
        <f aca="false">+R179+P179</f>
        <v>0</v>
      </c>
      <c r="T179" s="92"/>
    </row>
    <row r="180" s="1" customFormat="true" ht="15" hidden="false" customHeight="false" outlineLevel="0" collapsed="false">
      <c r="A180" s="118" t="s">
        <v>236</v>
      </c>
      <c r="B180" s="119" t="s">
        <v>82</v>
      </c>
      <c r="C180" s="120" t="n">
        <v>5</v>
      </c>
      <c r="D180" s="120" t="n">
        <v>52</v>
      </c>
      <c r="E180" s="121" t="n">
        <v>8</v>
      </c>
      <c r="F180" s="121" t="n">
        <f aca="false">+C180*E180</f>
        <v>40</v>
      </c>
      <c r="G180" s="121" t="n">
        <f aca="false">F180*D180</f>
        <v>2080</v>
      </c>
      <c r="H180" s="127" t="n">
        <f aca="false">+E180*-12</f>
        <v>-96</v>
      </c>
      <c r="I180" s="151"/>
      <c r="J180" s="151"/>
      <c r="K180" s="124"/>
      <c r="L180" s="124"/>
      <c r="M180" s="124"/>
      <c r="N180" s="121"/>
      <c r="O180" s="223" t="n">
        <f aca="false">SUM(G180:N180)</f>
        <v>1984</v>
      </c>
      <c r="P180" s="114" t="n">
        <f aca="false">+(G180+H180)*$B$3+(K180+L180)*$B$4+(M180+N180)*$F$4+(I180+J180)*$B$5</f>
        <v>0</v>
      </c>
      <c r="Q180" s="129" t="n">
        <v>195</v>
      </c>
      <c r="R180" s="114" t="n">
        <f aca="false">+Q180*$F$3</f>
        <v>0</v>
      </c>
      <c r="S180" s="116" t="n">
        <f aca="false">+R180+P180</f>
        <v>0</v>
      </c>
      <c r="T180" s="92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  <c r="BT180" s="31"/>
      <c r="BU180" s="31"/>
      <c r="BV180" s="31"/>
      <c r="BW180" s="31"/>
      <c r="BX180" s="31"/>
      <c r="BY180" s="31"/>
      <c r="BZ180" s="31"/>
      <c r="CA180" s="31"/>
      <c r="CB180" s="31"/>
      <c r="CC180" s="31"/>
      <c r="CD180" s="31"/>
      <c r="CE180" s="31"/>
      <c r="CF180" s="31"/>
      <c r="CG180" s="31"/>
      <c r="CH180" s="31"/>
      <c r="CI180" s="31"/>
      <c r="CJ180" s="31"/>
      <c r="CK180" s="31"/>
      <c r="CL180" s="31"/>
      <c r="CM180" s="31"/>
      <c r="CN180" s="31"/>
      <c r="CO180" s="31"/>
      <c r="CP180" s="31"/>
      <c r="CQ180" s="31"/>
      <c r="CR180" s="31"/>
      <c r="CS180" s="31"/>
      <c r="CT180" s="31"/>
      <c r="CU180" s="31"/>
      <c r="CV180" s="31"/>
      <c r="CW180" s="31"/>
      <c r="CX180" s="31"/>
      <c r="CY180" s="31"/>
      <c r="CZ180" s="31"/>
      <c r="DA180" s="31"/>
      <c r="DB180" s="31"/>
      <c r="DC180" s="31"/>
      <c r="DD180" s="31"/>
      <c r="DE180" s="31"/>
      <c r="DF180" s="31"/>
      <c r="DG180" s="31"/>
      <c r="DH180" s="31"/>
      <c r="DI180" s="31"/>
      <c r="DJ180" s="31"/>
      <c r="DK180" s="31"/>
      <c r="DL180" s="31"/>
      <c r="DM180" s="31"/>
      <c r="DN180" s="31"/>
      <c r="DO180" s="31"/>
      <c r="DP180" s="31"/>
      <c r="DQ180" s="31"/>
      <c r="DR180" s="31"/>
      <c r="DS180" s="31"/>
      <c r="DT180" s="31"/>
      <c r="DU180" s="31"/>
      <c r="DV180" s="31"/>
      <c r="DW180" s="31"/>
      <c r="DX180" s="31"/>
      <c r="DY180" s="31"/>
      <c r="DZ180" s="31"/>
      <c r="EA180" s="31"/>
      <c r="EB180" s="31"/>
      <c r="EC180" s="31"/>
      <c r="ED180" s="31"/>
      <c r="EE180" s="31"/>
      <c r="EF180" s="31"/>
      <c r="EG180" s="31"/>
      <c r="EH180" s="31"/>
      <c r="EI180" s="31"/>
      <c r="EJ180" s="31"/>
      <c r="EK180" s="31"/>
      <c r="EL180" s="31"/>
      <c r="EM180" s="31"/>
      <c r="EN180" s="31"/>
      <c r="EO180" s="31"/>
      <c r="EP180" s="31"/>
      <c r="EQ180" s="31"/>
      <c r="ER180" s="31"/>
      <c r="ES180" s="31"/>
      <c r="ET180" s="31"/>
      <c r="EU180" s="31"/>
      <c r="EV180" s="31"/>
      <c r="EW180" s="31"/>
      <c r="EX180" s="31"/>
      <c r="EY180" s="31"/>
      <c r="EZ180" s="31"/>
      <c r="FA180" s="31"/>
      <c r="FB180" s="31"/>
      <c r="FC180" s="31"/>
      <c r="FD180" s="31"/>
      <c r="FE180" s="31"/>
      <c r="FF180" s="31"/>
      <c r="FG180" s="31"/>
      <c r="FH180" s="31"/>
      <c r="FI180" s="31"/>
      <c r="FJ180" s="31"/>
      <c r="FK180" s="31"/>
      <c r="FL180" s="31"/>
      <c r="FM180" s="31"/>
      <c r="FN180" s="31"/>
      <c r="FO180" s="31"/>
      <c r="FP180" s="31"/>
      <c r="FQ180" s="31"/>
      <c r="FR180" s="31"/>
      <c r="FS180" s="31"/>
      <c r="FT180" s="31"/>
      <c r="FU180" s="31"/>
      <c r="FV180" s="31"/>
      <c r="FW180" s="31"/>
      <c r="FX180" s="31"/>
      <c r="FY180" s="31"/>
      <c r="FZ180" s="31"/>
      <c r="GA180" s="31"/>
      <c r="GB180" s="31"/>
      <c r="GC180" s="31"/>
      <c r="GD180" s="31"/>
      <c r="GE180" s="31"/>
      <c r="GF180" s="31"/>
      <c r="GG180" s="31"/>
      <c r="GH180" s="31"/>
      <c r="GI180" s="31"/>
      <c r="GJ180" s="31"/>
      <c r="GK180" s="31"/>
      <c r="GL180" s="31"/>
      <c r="GM180" s="31"/>
      <c r="GN180" s="31"/>
      <c r="GO180" s="31"/>
      <c r="GP180" s="31"/>
      <c r="GQ180" s="31"/>
      <c r="GR180" s="31"/>
      <c r="GS180" s="31"/>
      <c r="GT180" s="31"/>
      <c r="GU180" s="31"/>
      <c r="GV180" s="31"/>
      <c r="GW180" s="31"/>
      <c r="GX180" s="31"/>
      <c r="GY180" s="31"/>
      <c r="GZ180" s="31"/>
      <c r="HA180" s="31"/>
      <c r="HB180" s="31"/>
      <c r="HC180" s="31"/>
      <c r="HD180" s="31"/>
      <c r="HE180" s="31"/>
      <c r="HF180" s="31"/>
      <c r="HG180" s="31"/>
      <c r="HH180" s="31"/>
      <c r="HI180" s="31"/>
      <c r="HJ180" s="31"/>
      <c r="HK180" s="31"/>
      <c r="HL180" s="31"/>
      <c r="HM180" s="31"/>
      <c r="HN180" s="31"/>
      <c r="HO180" s="31"/>
      <c r="HP180" s="31"/>
      <c r="HQ180" s="31"/>
      <c r="HR180" s="31"/>
      <c r="HS180" s="31"/>
      <c r="HT180" s="31"/>
      <c r="HU180" s="31"/>
      <c r="HV180" s="31"/>
      <c r="HW180" s="31"/>
      <c r="HX180" s="31"/>
      <c r="HY180" s="31"/>
      <c r="HZ180" s="31"/>
      <c r="IA180" s="31"/>
      <c r="IB180" s="31"/>
      <c r="IC180" s="31"/>
      <c r="ID180" s="31"/>
      <c r="IE180" s="31"/>
      <c r="IF180" s="31"/>
      <c r="IG180" s="31"/>
      <c r="IH180" s="31"/>
      <c r="II180" s="31"/>
      <c r="IJ180" s="31"/>
      <c r="IK180" s="31"/>
      <c r="IL180" s="31"/>
      <c r="IM180" s="31"/>
      <c r="IN180" s="31"/>
      <c r="IO180" s="31"/>
      <c r="IP180" s="31"/>
      <c r="IQ180" s="31"/>
      <c r="IR180" s="31"/>
      <c r="IS180" s="31"/>
      <c r="IT180" s="31"/>
      <c r="IU180" s="31"/>
      <c r="IV180" s="31"/>
      <c r="IW180" s="31"/>
    </row>
    <row r="181" customFormat="false" ht="15" hidden="false" customHeight="false" outlineLevel="0" collapsed="false">
      <c r="A181" s="149" t="s">
        <v>237</v>
      </c>
      <c r="B181" s="150"/>
      <c r="C181" s="121"/>
      <c r="D181" s="121"/>
      <c r="E181" s="121"/>
      <c r="F181" s="121"/>
      <c r="G181" s="121" t="n">
        <v>1700</v>
      </c>
      <c r="H181" s="121"/>
      <c r="I181" s="121"/>
      <c r="J181" s="121"/>
      <c r="K181" s="142"/>
      <c r="L181" s="142"/>
      <c r="M181" s="142"/>
      <c r="N181" s="142"/>
      <c r="O181" s="223" t="n">
        <f aca="false">SUM(G181:N181)</f>
        <v>1700</v>
      </c>
      <c r="P181" s="114" t="n">
        <f aca="false">+(G181+H181)*$B$3+(K181+L181)*$B$4+(M181+N181)*$F$4+(I181+J181)*$B$5</f>
        <v>0</v>
      </c>
      <c r="Q181" s="115"/>
      <c r="R181" s="71"/>
      <c r="S181" s="116" t="n">
        <f aca="false">+R181+P181</f>
        <v>0</v>
      </c>
      <c r="T181" s="92"/>
    </row>
    <row r="182" s="1" customFormat="true" ht="15" hidden="false" customHeight="true" outlineLevel="0" collapsed="false">
      <c r="A182" s="152"/>
      <c r="B182" s="68"/>
      <c r="C182" s="68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71"/>
      <c r="Q182" s="125" t="s">
        <v>238</v>
      </c>
      <c r="R182" s="71"/>
      <c r="S182" s="131"/>
      <c r="T182" s="93" t="n">
        <f aca="false">SUM(S171:S181)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  <c r="BZ182" s="31"/>
      <c r="CA182" s="31"/>
      <c r="CB182" s="31"/>
      <c r="CC182" s="31"/>
      <c r="CD182" s="31"/>
      <c r="CE182" s="31"/>
      <c r="CF182" s="31"/>
      <c r="CG182" s="31"/>
      <c r="CH182" s="31"/>
      <c r="CI182" s="31"/>
      <c r="CJ182" s="31"/>
      <c r="CK182" s="31"/>
      <c r="CL182" s="31"/>
      <c r="CM182" s="31"/>
      <c r="CN182" s="31"/>
      <c r="CO182" s="31"/>
      <c r="CP182" s="31"/>
      <c r="CQ182" s="31"/>
      <c r="CR182" s="31"/>
      <c r="CS182" s="31"/>
      <c r="CT182" s="31"/>
      <c r="CU182" s="31"/>
      <c r="CV182" s="31"/>
      <c r="CW182" s="31"/>
      <c r="CX182" s="31"/>
      <c r="CY182" s="31"/>
      <c r="CZ182" s="31"/>
      <c r="DA182" s="31"/>
      <c r="DB182" s="31"/>
      <c r="DC182" s="31"/>
      <c r="DD182" s="31"/>
      <c r="DE182" s="31"/>
      <c r="DF182" s="31"/>
      <c r="DG182" s="31"/>
      <c r="DH182" s="31"/>
      <c r="DI182" s="31"/>
      <c r="DJ182" s="31"/>
      <c r="DK182" s="31"/>
      <c r="DL182" s="31"/>
      <c r="DM182" s="31"/>
      <c r="DN182" s="31"/>
      <c r="DO182" s="31"/>
      <c r="DP182" s="31"/>
      <c r="DQ182" s="31"/>
      <c r="DR182" s="31"/>
      <c r="DS182" s="31"/>
      <c r="DT182" s="31"/>
      <c r="DU182" s="31"/>
      <c r="DV182" s="31"/>
      <c r="DW182" s="31"/>
      <c r="DX182" s="31"/>
      <c r="DY182" s="31"/>
      <c r="DZ182" s="31"/>
      <c r="EA182" s="31"/>
      <c r="EB182" s="31"/>
      <c r="EC182" s="31"/>
      <c r="ED182" s="31"/>
      <c r="EE182" s="31"/>
      <c r="EF182" s="31"/>
      <c r="EG182" s="31"/>
      <c r="EH182" s="31"/>
      <c r="EI182" s="31"/>
      <c r="EJ182" s="31"/>
      <c r="EK182" s="31"/>
      <c r="EL182" s="31"/>
      <c r="EM182" s="31"/>
      <c r="EN182" s="31"/>
      <c r="EO182" s="31"/>
      <c r="EP182" s="31"/>
      <c r="EQ182" s="31"/>
      <c r="ER182" s="31"/>
      <c r="ES182" s="31"/>
      <c r="ET182" s="31"/>
      <c r="EU182" s="31"/>
      <c r="EV182" s="31"/>
      <c r="EW182" s="31"/>
      <c r="EX182" s="31"/>
      <c r="EY182" s="31"/>
      <c r="EZ182" s="31"/>
      <c r="FA182" s="31"/>
      <c r="FB182" s="31"/>
      <c r="FC182" s="31"/>
      <c r="FD182" s="31"/>
      <c r="FE182" s="31"/>
      <c r="FF182" s="31"/>
      <c r="FG182" s="31"/>
      <c r="FH182" s="31"/>
      <c r="FI182" s="31"/>
      <c r="FJ182" s="31"/>
      <c r="FK182" s="31"/>
      <c r="FL182" s="31"/>
      <c r="FM182" s="31"/>
      <c r="FN182" s="31"/>
      <c r="FO182" s="31"/>
      <c r="FP182" s="31"/>
      <c r="FQ182" s="31"/>
      <c r="FR182" s="31"/>
      <c r="FS182" s="31"/>
      <c r="FT182" s="31"/>
      <c r="FU182" s="31"/>
      <c r="FV182" s="31"/>
      <c r="FW182" s="31"/>
      <c r="FX182" s="31"/>
      <c r="FY182" s="31"/>
      <c r="FZ182" s="31"/>
      <c r="GA182" s="31"/>
      <c r="GB182" s="31"/>
      <c r="GC182" s="31"/>
      <c r="GD182" s="31"/>
      <c r="GE182" s="31"/>
      <c r="GF182" s="31"/>
      <c r="GG182" s="31"/>
      <c r="GH182" s="31"/>
      <c r="GI182" s="31"/>
      <c r="GJ182" s="31"/>
      <c r="GK182" s="31"/>
      <c r="GL182" s="31"/>
      <c r="GM182" s="31"/>
      <c r="GN182" s="31"/>
      <c r="GO182" s="31"/>
      <c r="GP182" s="31"/>
      <c r="GQ182" s="31"/>
      <c r="GR182" s="31"/>
      <c r="GS182" s="31"/>
      <c r="GT182" s="31"/>
      <c r="GU182" s="31"/>
      <c r="GV182" s="31"/>
      <c r="GW182" s="31"/>
      <c r="GX182" s="31"/>
      <c r="GY182" s="31"/>
      <c r="GZ182" s="31"/>
      <c r="HA182" s="31"/>
      <c r="HB182" s="31"/>
      <c r="HC182" s="31"/>
      <c r="HD182" s="31"/>
      <c r="HE182" s="31"/>
      <c r="HF182" s="31"/>
      <c r="HG182" s="31"/>
      <c r="HH182" s="31"/>
      <c r="HI182" s="31"/>
      <c r="HJ182" s="31"/>
      <c r="HK182" s="31"/>
      <c r="HL182" s="31"/>
      <c r="HM182" s="31"/>
      <c r="HN182" s="31"/>
      <c r="HO182" s="31"/>
      <c r="HP182" s="31"/>
      <c r="HQ182" s="31"/>
      <c r="HR182" s="31"/>
      <c r="HS182" s="31"/>
      <c r="HT182" s="31"/>
      <c r="HU182" s="31"/>
      <c r="HV182" s="31"/>
      <c r="HW182" s="31"/>
      <c r="HX182" s="31"/>
      <c r="HY182" s="31"/>
      <c r="HZ182" s="31"/>
      <c r="IA182" s="31"/>
      <c r="IB182" s="31"/>
      <c r="IC182" s="31"/>
      <c r="ID182" s="31"/>
      <c r="IE182" s="31"/>
      <c r="IF182" s="31"/>
      <c r="IG182" s="31"/>
      <c r="IH182" s="31"/>
      <c r="II182" s="31"/>
      <c r="IJ182" s="31"/>
      <c r="IK182" s="31"/>
      <c r="IL182" s="31"/>
      <c r="IM182" s="31"/>
      <c r="IN182" s="31"/>
      <c r="IO182" s="31"/>
      <c r="IP182" s="31"/>
      <c r="IQ182" s="31"/>
      <c r="IR182" s="31"/>
      <c r="IS182" s="31"/>
      <c r="IT182" s="31"/>
      <c r="IU182" s="31"/>
      <c r="IV182" s="31"/>
      <c r="IW182" s="31"/>
    </row>
    <row r="183" customFormat="false" ht="15" hidden="false" customHeight="false" outlineLevel="0" collapsed="false">
      <c r="A183" s="133" t="s">
        <v>239</v>
      </c>
      <c r="B183" s="119" t="s">
        <v>82</v>
      </c>
      <c r="C183" s="120" t="n">
        <v>5</v>
      </c>
      <c r="D183" s="120" t="n">
        <v>52</v>
      </c>
      <c r="E183" s="121" t="n">
        <v>10</v>
      </c>
      <c r="F183" s="121" t="n">
        <f aca="false">+C183*E183</f>
        <v>50</v>
      </c>
      <c r="G183" s="121" t="n">
        <f aca="false">F183*D183</f>
        <v>2600</v>
      </c>
      <c r="H183" s="127" t="n">
        <f aca="false">+E183*-12</f>
        <v>-120</v>
      </c>
      <c r="I183" s="151"/>
      <c r="J183" s="151"/>
      <c r="K183" s="124"/>
      <c r="L183" s="124"/>
      <c r="M183" s="124"/>
      <c r="N183" s="121"/>
      <c r="O183" s="223" t="n">
        <f aca="false">SUM(G183:N183)</f>
        <v>2480</v>
      </c>
      <c r="P183" s="114" t="n">
        <f aca="false">+(G183+H183)*$B$3+(K183+L183)*$B$4+(M183+N183)*$F$4+(I183+J183)*$B$5</f>
        <v>0</v>
      </c>
      <c r="Q183" s="129" t="n">
        <v>180</v>
      </c>
      <c r="R183" s="114" t="n">
        <f aca="false">+Q183*$F$3</f>
        <v>0</v>
      </c>
      <c r="S183" s="116" t="n">
        <f aca="false">+R183+P183</f>
        <v>0</v>
      </c>
      <c r="T183" s="92"/>
    </row>
    <row r="184" customFormat="false" ht="15" hidden="false" customHeight="false" outlineLevel="0" collapsed="false">
      <c r="A184" s="118" t="s">
        <v>240</v>
      </c>
      <c r="B184" s="119" t="s">
        <v>82</v>
      </c>
      <c r="C184" s="120" t="n">
        <v>5</v>
      </c>
      <c r="D184" s="144" t="n">
        <v>47.67</v>
      </c>
      <c r="E184" s="121" t="n">
        <v>4</v>
      </c>
      <c r="F184" s="121" t="n">
        <f aca="false">+C184*E184</f>
        <v>20</v>
      </c>
      <c r="G184" s="121" t="n">
        <f aca="false">F184*D184</f>
        <v>953.4</v>
      </c>
      <c r="H184" s="127" t="n">
        <f aca="false">+E184*-12</f>
        <v>-48</v>
      </c>
      <c r="I184" s="151"/>
      <c r="J184" s="151"/>
      <c r="K184" s="142"/>
      <c r="L184" s="142"/>
      <c r="M184" s="142"/>
      <c r="N184" s="121"/>
      <c r="O184" s="223" t="n">
        <f aca="false">SUM(G184:N184)</f>
        <v>905.4</v>
      </c>
      <c r="P184" s="114" t="n">
        <f aca="false">+(G184+H184)*$B$3+(K184+L184)*$B$4+(M184+N184)*$F$4+(I184+J184)*$B$5</f>
        <v>0</v>
      </c>
      <c r="Q184" s="122" t="n">
        <v>57</v>
      </c>
      <c r="R184" s="114" t="n">
        <f aca="false">+Q184*$F$3</f>
        <v>0</v>
      </c>
      <c r="S184" s="116" t="n">
        <f aca="false">+R184+P184</f>
        <v>0</v>
      </c>
      <c r="T184" s="93"/>
    </row>
    <row r="185" customFormat="false" ht="15" hidden="false" customHeight="false" outlineLevel="0" collapsed="false">
      <c r="A185" s="118" t="s">
        <v>241</v>
      </c>
      <c r="B185" s="119" t="s">
        <v>82</v>
      </c>
      <c r="C185" s="120" t="n">
        <v>5</v>
      </c>
      <c r="D185" s="144" t="n">
        <v>47.67</v>
      </c>
      <c r="E185" s="121" t="n">
        <v>4</v>
      </c>
      <c r="F185" s="121" t="n">
        <f aca="false">+C185*E185</f>
        <v>20</v>
      </c>
      <c r="G185" s="121" t="n">
        <f aca="false">F185*D185</f>
        <v>953.4</v>
      </c>
      <c r="H185" s="127" t="n">
        <f aca="false">+E185*-12</f>
        <v>-48</v>
      </c>
      <c r="I185" s="151"/>
      <c r="J185" s="151"/>
      <c r="K185" s="142"/>
      <c r="L185" s="142"/>
      <c r="M185" s="142"/>
      <c r="N185" s="121"/>
      <c r="O185" s="223" t="n">
        <f aca="false">SUM(G185:N185)</f>
        <v>905.4</v>
      </c>
      <c r="P185" s="114" t="n">
        <f aca="false">+(G185+H185)*$B$3+(K185+L185)*$B$4+(M185+N185)*$F$4+(I185+J185)*$B$5</f>
        <v>0</v>
      </c>
      <c r="Q185" s="122" t="n">
        <v>73</v>
      </c>
      <c r="R185" s="114" t="n">
        <f aca="false">+Q185*$F$3</f>
        <v>0</v>
      </c>
      <c r="S185" s="116" t="n">
        <f aca="false">+R185+P185</f>
        <v>0</v>
      </c>
      <c r="T185" s="93"/>
    </row>
    <row r="186" customFormat="false" ht="15" hidden="false" customHeight="false" outlineLevel="0" collapsed="false">
      <c r="A186" s="118" t="s">
        <v>242</v>
      </c>
      <c r="B186" s="119" t="s">
        <v>82</v>
      </c>
      <c r="C186" s="120" t="n">
        <v>5</v>
      </c>
      <c r="D186" s="144" t="n">
        <v>47.67</v>
      </c>
      <c r="E186" s="121" t="n">
        <v>5</v>
      </c>
      <c r="F186" s="121" t="n">
        <f aca="false">+C186*E186</f>
        <v>25</v>
      </c>
      <c r="G186" s="121" t="n">
        <f aca="false">F186*D186</f>
        <v>1191.75</v>
      </c>
      <c r="H186" s="127" t="n">
        <f aca="false">+E186*-12</f>
        <v>-60</v>
      </c>
      <c r="I186" s="151"/>
      <c r="J186" s="151"/>
      <c r="K186" s="142"/>
      <c r="L186" s="142"/>
      <c r="M186" s="142"/>
      <c r="N186" s="121"/>
      <c r="O186" s="223" t="n">
        <f aca="false">SUM(G186:N186)</f>
        <v>1131.75</v>
      </c>
      <c r="P186" s="114" t="n">
        <f aca="false">+(G186+H186)*$B$3+(K186+L186)*$B$4+(M186+N186)*$F$4+(I186+J186)*$B$5</f>
        <v>0</v>
      </c>
      <c r="Q186" s="115" t="n">
        <v>36</v>
      </c>
      <c r="R186" s="114" t="n">
        <f aca="false">+Q186*$F$3</f>
        <v>0</v>
      </c>
      <c r="S186" s="116" t="n">
        <f aca="false">+R186+P186</f>
        <v>0</v>
      </c>
      <c r="T186" s="92"/>
    </row>
    <row r="187" customFormat="false" ht="15" hidden="false" customHeight="false" outlineLevel="0" collapsed="false">
      <c r="A187" s="118" t="s">
        <v>243</v>
      </c>
      <c r="B187" s="119" t="s">
        <v>82</v>
      </c>
      <c r="C187" s="120" t="n">
        <v>5</v>
      </c>
      <c r="D187" s="144" t="n">
        <v>47.67</v>
      </c>
      <c r="E187" s="121" t="n">
        <v>1</v>
      </c>
      <c r="F187" s="121" t="n">
        <f aca="false">+C187*E187</f>
        <v>5</v>
      </c>
      <c r="G187" s="121" t="n">
        <f aca="false">F187*D187</f>
        <v>238.35</v>
      </c>
      <c r="H187" s="127" t="n">
        <f aca="false">+E187*-12</f>
        <v>-12</v>
      </c>
      <c r="I187" s="151"/>
      <c r="J187" s="151"/>
      <c r="K187" s="142"/>
      <c r="L187" s="142"/>
      <c r="M187" s="142"/>
      <c r="N187" s="121"/>
      <c r="O187" s="223" t="n">
        <f aca="false">SUM(G187:N187)</f>
        <v>226.35</v>
      </c>
      <c r="P187" s="114" t="n">
        <f aca="false">+(G187+H187)*$B$3+(K187+L187)*$B$4+(M187+N187)*$F$4+(I187+J187)*$B$5</f>
        <v>0</v>
      </c>
      <c r="Q187" s="115" t="n">
        <v>28</v>
      </c>
      <c r="R187" s="114" t="n">
        <f aca="false">+Q187*$F$3</f>
        <v>0</v>
      </c>
      <c r="S187" s="116" t="n">
        <f aca="false">+R187+P187</f>
        <v>0</v>
      </c>
      <c r="T187" s="92"/>
    </row>
    <row r="188" customFormat="false" ht="15" hidden="false" customHeight="false" outlineLevel="0" collapsed="false">
      <c r="A188" s="118" t="s">
        <v>244</v>
      </c>
      <c r="B188" s="119" t="s">
        <v>82</v>
      </c>
      <c r="C188" s="120" t="n">
        <v>5</v>
      </c>
      <c r="D188" s="144" t="n">
        <v>47.67</v>
      </c>
      <c r="E188" s="121" t="n">
        <v>5</v>
      </c>
      <c r="F188" s="121" t="n">
        <f aca="false">+C188*E188</f>
        <v>25</v>
      </c>
      <c r="G188" s="121" t="n">
        <f aca="false">F188*D188</f>
        <v>1191.75</v>
      </c>
      <c r="H188" s="127" t="n">
        <f aca="false">+E188*-12</f>
        <v>-60</v>
      </c>
      <c r="I188" s="151"/>
      <c r="J188" s="151"/>
      <c r="K188" s="142"/>
      <c r="L188" s="142"/>
      <c r="M188" s="142"/>
      <c r="N188" s="121"/>
      <c r="O188" s="223" t="n">
        <f aca="false">SUM(G188:N188)</f>
        <v>1131.75</v>
      </c>
      <c r="P188" s="114" t="n">
        <f aca="false">+(G188+H188)*$B$3+(K188+L188)*$B$4+(M188+N188)*$F$4+(I188+J188)*$B$5</f>
        <v>0</v>
      </c>
      <c r="Q188" s="115" t="n">
        <v>70</v>
      </c>
      <c r="R188" s="114" t="n">
        <f aca="false">+Q188*$F$3</f>
        <v>0</v>
      </c>
      <c r="S188" s="116" t="n">
        <f aca="false">+R188+P188</f>
        <v>0</v>
      </c>
      <c r="T188" s="92"/>
    </row>
    <row r="189" customFormat="false" ht="15" hidden="false" customHeight="false" outlineLevel="0" collapsed="false">
      <c r="A189" s="153" t="s">
        <v>245</v>
      </c>
      <c r="B189" s="119" t="s">
        <v>82</v>
      </c>
      <c r="C189" s="120" t="n">
        <v>5</v>
      </c>
      <c r="D189" s="120" t="n">
        <v>49</v>
      </c>
      <c r="E189" s="124" t="n">
        <v>1.5</v>
      </c>
      <c r="F189" s="121" t="n">
        <f aca="false">+C189*E189</f>
        <v>7.5</v>
      </c>
      <c r="G189" s="121" t="n">
        <f aca="false">F189*D189</f>
        <v>367.5</v>
      </c>
      <c r="H189" s="127" t="n">
        <f aca="false">+E189*-12</f>
        <v>-18</v>
      </c>
      <c r="I189" s="151"/>
      <c r="J189" s="151"/>
      <c r="K189" s="124"/>
      <c r="L189" s="124"/>
      <c r="M189" s="124"/>
      <c r="N189" s="121"/>
      <c r="O189" s="223" t="n">
        <f aca="false">SUM(G189:N189)</f>
        <v>349.5</v>
      </c>
      <c r="P189" s="114" t="n">
        <f aca="false">+(G189+H189)*$B$3+(K189+L189)*$B$4+(M189+N189)*$F$4+(I189+J189)*$B$5</f>
        <v>0</v>
      </c>
      <c r="Q189" s="122"/>
      <c r="R189" s="71"/>
      <c r="S189" s="116" t="n">
        <f aca="false">+R189+P189</f>
        <v>0</v>
      </c>
      <c r="T189" s="93"/>
    </row>
    <row r="190" customFormat="false" ht="15" hidden="false" customHeight="false" outlineLevel="0" collapsed="false">
      <c r="A190" s="118" t="s">
        <v>329</v>
      </c>
      <c r="B190" s="119" t="s">
        <v>82</v>
      </c>
      <c r="C190" s="120" t="n">
        <v>5</v>
      </c>
      <c r="D190" s="144" t="n">
        <v>47.67</v>
      </c>
      <c r="E190" s="121" t="n">
        <v>8</v>
      </c>
      <c r="F190" s="121" t="n">
        <f aca="false">+C190*E190</f>
        <v>40</v>
      </c>
      <c r="G190" s="121" t="n">
        <f aca="false">F190*D190</f>
        <v>1906.8</v>
      </c>
      <c r="H190" s="127" t="n">
        <f aca="false">+E190*-12</f>
        <v>-96</v>
      </c>
      <c r="I190" s="151"/>
      <c r="J190" s="151"/>
      <c r="K190" s="142"/>
      <c r="L190" s="142"/>
      <c r="M190" s="142"/>
      <c r="N190" s="121"/>
      <c r="O190" s="223" t="n">
        <f aca="false">SUM(G190:N190)</f>
        <v>1810.8</v>
      </c>
      <c r="P190" s="114" t="n">
        <f aca="false">+(G190+H190)*$B$3+(K190+L190)*$B$4+(M190+N190)*$F$4+(I190+J190)*$B$5</f>
        <v>0</v>
      </c>
      <c r="Q190" s="115" t="n">
        <v>69</v>
      </c>
      <c r="R190" s="114" t="n">
        <f aca="false">+Q190*$F$3</f>
        <v>0</v>
      </c>
      <c r="S190" s="116" t="n">
        <f aca="false">+R190+P190</f>
        <v>0</v>
      </c>
      <c r="T190" s="92"/>
    </row>
    <row r="191" customFormat="false" ht="15" hidden="false" customHeight="true" outlineLevel="0" collapsed="false">
      <c r="B191" s="132"/>
      <c r="E191" s="130"/>
      <c r="F191" s="130"/>
      <c r="G191" s="130"/>
      <c r="H191" s="130"/>
      <c r="I191" s="130"/>
      <c r="J191" s="130"/>
      <c r="K191" s="143"/>
      <c r="L191" s="143"/>
      <c r="M191" s="143"/>
      <c r="N191" s="130"/>
      <c r="O191" s="130"/>
      <c r="P191" s="71"/>
      <c r="Q191" s="125" t="s">
        <v>247</v>
      </c>
      <c r="R191" s="71"/>
      <c r="S191" s="131"/>
      <c r="T191" s="93" t="n">
        <f aca="false">SUM(S183:S190)</f>
        <v>0</v>
      </c>
    </row>
    <row r="192" customFormat="false" ht="15" hidden="false" customHeight="false" outlineLevel="0" collapsed="false">
      <c r="A192" s="118" t="s">
        <v>248</v>
      </c>
      <c r="B192" s="119" t="s">
        <v>82</v>
      </c>
      <c r="C192" s="120" t="n">
        <v>5</v>
      </c>
      <c r="D192" s="120" t="n">
        <v>52</v>
      </c>
      <c r="E192" s="121" t="n">
        <v>1</v>
      </c>
      <c r="F192" s="121" t="n">
        <f aca="false">+C192*E192</f>
        <v>5</v>
      </c>
      <c r="G192" s="121" t="n">
        <f aca="false">F192*D192</f>
        <v>260</v>
      </c>
      <c r="H192" s="127" t="n">
        <f aca="false">+E192*-12</f>
        <v>-12</v>
      </c>
      <c r="I192" s="151"/>
      <c r="J192" s="151"/>
      <c r="K192" s="124"/>
      <c r="L192" s="124"/>
      <c r="M192" s="124"/>
      <c r="N192" s="121"/>
      <c r="O192" s="237" t="n">
        <f aca="false">SUM(G192:N192)</f>
        <v>248</v>
      </c>
      <c r="P192" s="114" t="n">
        <f aca="false">+(G192+H192)*$B$3+(K192+L192)*$B$4+(M192+N192)*$F$4+(I192+J192)*$B$5</f>
        <v>0</v>
      </c>
      <c r="Q192" s="115" t="n">
        <v>0</v>
      </c>
      <c r="R192" s="71"/>
      <c r="S192" s="116" t="n">
        <f aca="false">+R192+P192</f>
        <v>0</v>
      </c>
      <c r="T192" s="92"/>
    </row>
    <row r="193" customFormat="false" ht="15" hidden="false" customHeight="false" outlineLevel="0" collapsed="false">
      <c r="A193" s="118" t="s">
        <v>249</v>
      </c>
      <c r="B193" s="154" t="s">
        <v>250</v>
      </c>
      <c r="C193" s="120"/>
      <c r="D193" s="150"/>
      <c r="E193" s="121" t="n">
        <v>0</v>
      </c>
      <c r="F193" s="121"/>
      <c r="G193" s="121" t="n">
        <v>25</v>
      </c>
      <c r="H193" s="121"/>
      <c r="I193" s="121"/>
      <c r="J193" s="121"/>
      <c r="K193" s="124"/>
      <c r="L193" s="124"/>
      <c r="M193" s="124"/>
      <c r="N193" s="124"/>
      <c r="O193" s="223" t="n">
        <f aca="false">SUM(G193:N193)</f>
        <v>25</v>
      </c>
      <c r="P193" s="114" t="n">
        <f aca="false">+(G193+H193)*$B$3+(K193+L193)*$B$4+(M193+N193)*$F$4+(I193+J193)*$B$5</f>
        <v>0</v>
      </c>
      <c r="Q193" s="115" t="n">
        <v>10</v>
      </c>
      <c r="R193" s="114" t="n">
        <f aca="false">+Q193*$F$3</f>
        <v>0</v>
      </c>
      <c r="S193" s="116" t="n">
        <f aca="false">+R193+P193</f>
        <v>0</v>
      </c>
      <c r="T193" s="92"/>
    </row>
    <row r="194" customFormat="false" ht="15" hidden="false" customHeight="false" outlineLevel="0" collapsed="false">
      <c r="A194" s="118" t="s">
        <v>251</v>
      </c>
      <c r="B194" s="154" t="s">
        <v>250</v>
      </c>
      <c r="C194" s="120"/>
      <c r="D194" s="150"/>
      <c r="E194" s="121"/>
      <c r="F194" s="121"/>
      <c r="G194" s="121" t="n">
        <v>25</v>
      </c>
      <c r="H194" s="121"/>
      <c r="I194" s="151"/>
      <c r="J194" s="151"/>
      <c r="K194" s="124"/>
      <c r="L194" s="124"/>
      <c r="M194" s="124"/>
      <c r="N194" s="124"/>
      <c r="O194" s="223" t="n">
        <f aca="false">SUM(G194:N194)</f>
        <v>25</v>
      </c>
      <c r="P194" s="114" t="n">
        <f aca="false">+(G194+H194)*$B$3+(K194+L194)*$B$4+(M194+N194)*$F$4+(I194+J194)*$B$5</f>
        <v>0</v>
      </c>
      <c r="Q194" s="115"/>
      <c r="R194" s="115"/>
      <c r="S194" s="116" t="n">
        <f aca="false">+R194+P194</f>
        <v>0</v>
      </c>
      <c r="T194" s="92"/>
    </row>
    <row r="195" s="1" customFormat="true" ht="15" hidden="false" customHeight="false" outlineLevel="0" collapsed="false">
      <c r="A195" s="118" t="s">
        <v>252</v>
      </c>
      <c r="B195" s="119" t="s">
        <v>82</v>
      </c>
      <c r="C195" s="120" t="n">
        <v>5</v>
      </c>
      <c r="D195" s="144" t="n">
        <v>52</v>
      </c>
      <c r="E195" s="121" t="n">
        <v>1</v>
      </c>
      <c r="F195" s="121" t="n">
        <f aca="false">+C195*E195</f>
        <v>5</v>
      </c>
      <c r="G195" s="121" t="n">
        <f aca="false">+D195*F195</f>
        <v>260</v>
      </c>
      <c r="H195" s="127" t="n">
        <f aca="false">+E195*-12</f>
        <v>-12</v>
      </c>
      <c r="I195" s="151"/>
      <c r="J195" s="151"/>
      <c r="K195" s="124"/>
      <c r="L195" s="124"/>
      <c r="M195" s="124"/>
      <c r="N195" s="124"/>
      <c r="O195" s="223" t="n">
        <f aca="false">SUM(G195:N195)</f>
        <v>248</v>
      </c>
      <c r="P195" s="114" t="n">
        <f aca="false">+(G195+H195)*$B$3+(K195+L195)*$B$4+(M195+N195)*$F$4+(I195+J195)*$B$5</f>
        <v>0</v>
      </c>
      <c r="Q195" s="115" t="n">
        <v>10</v>
      </c>
      <c r="R195" s="114" t="n">
        <f aca="false">+Q195*$F$3</f>
        <v>0</v>
      </c>
      <c r="S195" s="116" t="n">
        <f aca="false">+R195+P195</f>
        <v>0</v>
      </c>
      <c r="T195" s="92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  <c r="BM195" s="31"/>
      <c r="BN195" s="31"/>
      <c r="BO195" s="31"/>
      <c r="BP195" s="31"/>
      <c r="BQ195" s="31"/>
      <c r="BR195" s="31"/>
      <c r="BS195" s="31"/>
      <c r="BT195" s="31"/>
      <c r="BU195" s="31"/>
      <c r="BV195" s="31"/>
      <c r="BW195" s="31"/>
      <c r="BX195" s="31"/>
      <c r="BY195" s="31"/>
      <c r="BZ195" s="31"/>
      <c r="CA195" s="31"/>
      <c r="CB195" s="31"/>
      <c r="CC195" s="31"/>
      <c r="CD195" s="31"/>
      <c r="CE195" s="31"/>
      <c r="CF195" s="31"/>
      <c r="CG195" s="31"/>
      <c r="CH195" s="31"/>
      <c r="CI195" s="31"/>
      <c r="CJ195" s="31"/>
      <c r="CK195" s="31"/>
      <c r="CL195" s="31"/>
      <c r="CM195" s="31"/>
      <c r="CN195" s="31"/>
      <c r="CO195" s="31"/>
      <c r="CP195" s="31"/>
      <c r="CQ195" s="31"/>
      <c r="CR195" s="31"/>
      <c r="CS195" s="31"/>
      <c r="CT195" s="31"/>
      <c r="CU195" s="31"/>
      <c r="CV195" s="31"/>
      <c r="CW195" s="31"/>
      <c r="CX195" s="31"/>
      <c r="CY195" s="31"/>
      <c r="CZ195" s="31"/>
      <c r="DA195" s="31"/>
      <c r="DB195" s="31"/>
      <c r="DC195" s="31"/>
      <c r="DD195" s="31"/>
      <c r="DE195" s="31"/>
      <c r="DF195" s="31"/>
      <c r="DG195" s="31"/>
      <c r="DH195" s="31"/>
      <c r="DI195" s="31"/>
      <c r="DJ195" s="31"/>
      <c r="DK195" s="31"/>
      <c r="DL195" s="31"/>
      <c r="DM195" s="31"/>
      <c r="DN195" s="31"/>
      <c r="DO195" s="31"/>
      <c r="DP195" s="31"/>
      <c r="DQ195" s="31"/>
      <c r="DR195" s="31"/>
      <c r="DS195" s="31"/>
      <c r="DT195" s="31"/>
      <c r="DU195" s="31"/>
      <c r="DV195" s="31"/>
      <c r="DW195" s="31"/>
      <c r="DX195" s="31"/>
      <c r="DY195" s="31"/>
      <c r="DZ195" s="31"/>
      <c r="EA195" s="31"/>
      <c r="EB195" s="31"/>
      <c r="EC195" s="31"/>
      <c r="ED195" s="31"/>
      <c r="EE195" s="31"/>
      <c r="EF195" s="31"/>
      <c r="EG195" s="31"/>
      <c r="EH195" s="31"/>
      <c r="EI195" s="31"/>
      <c r="EJ195" s="31"/>
      <c r="EK195" s="31"/>
      <c r="EL195" s="31"/>
      <c r="EM195" s="31"/>
      <c r="EN195" s="31"/>
      <c r="EO195" s="31"/>
      <c r="EP195" s="31"/>
      <c r="EQ195" s="31"/>
      <c r="ER195" s="31"/>
      <c r="ES195" s="31"/>
      <c r="ET195" s="31"/>
      <c r="EU195" s="31"/>
      <c r="EV195" s="31"/>
      <c r="EW195" s="31"/>
      <c r="EX195" s="31"/>
      <c r="EY195" s="31"/>
      <c r="EZ195" s="31"/>
      <c r="FA195" s="31"/>
      <c r="FB195" s="31"/>
      <c r="FC195" s="31"/>
      <c r="FD195" s="31"/>
      <c r="FE195" s="31"/>
      <c r="FF195" s="31"/>
      <c r="FG195" s="31"/>
      <c r="FH195" s="31"/>
      <c r="FI195" s="31"/>
      <c r="FJ195" s="31"/>
      <c r="FK195" s="31"/>
      <c r="FL195" s="31"/>
      <c r="FM195" s="31"/>
      <c r="FN195" s="31"/>
      <c r="FO195" s="31"/>
      <c r="FP195" s="31"/>
      <c r="FQ195" s="31"/>
      <c r="FR195" s="31"/>
      <c r="FS195" s="31"/>
      <c r="FT195" s="31"/>
      <c r="FU195" s="31"/>
      <c r="FV195" s="31"/>
      <c r="FW195" s="31"/>
      <c r="FX195" s="31"/>
      <c r="FY195" s="31"/>
      <c r="FZ195" s="31"/>
      <c r="GA195" s="31"/>
      <c r="GB195" s="31"/>
      <c r="GC195" s="31"/>
      <c r="GD195" s="31"/>
      <c r="GE195" s="31"/>
      <c r="GF195" s="31"/>
      <c r="GG195" s="31"/>
      <c r="GH195" s="31"/>
      <c r="GI195" s="31"/>
      <c r="GJ195" s="31"/>
      <c r="GK195" s="31"/>
      <c r="GL195" s="31"/>
      <c r="GM195" s="31"/>
      <c r="GN195" s="31"/>
      <c r="GO195" s="31"/>
      <c r="GP195" s="31"/>
      <c r="GQ195" s="31"/>
      <c r="GR195" s="31"/>
      <c r="GS195" s="31"/>
      <c r="GT195" s="31"/>
      <c r="GU195" s="31"/>
      <c r="GV195" s="31"/>
      <c r="GW195" s="31"/>
      <c r="GX195" s="31"/>
      <c r="GY195" s="31"/>
      <c r="GZ195" s="31"/>
      <c r="HA195" s="31"/>
      <c r="HB195" s="31"/>
      <c r="HC195" s="31"/>
      <c r="HD195" s="31"/>
      <c r="HE195" s="31"/>
      <c r="HF195" s="31"/>
      <c r="HG195" s="31"/>
      <c r="HH195" s="31"/>
      <c r="HI195" s="31"/>
      <c r="HJ195" s="31"/>
      <c r="HK195" s="31"/>
      <c r="HL195" s="31"/>
      <c r="HM195" s="31"/>
      <c r="HN195" s="31"/>
      <c r="HO195" s="31"/>
      <c r="HP195" s="31"/>
      <c r="HQ195" s="31"/>
      <c r="HR195" s="31"/>
      <c r="HS195" s="31"/>
      <c r="HT195" s="31"/>
      <c r="HU195" s="31"/>
      <c r="HV195" s="31"/>
      <c r="HW195" s="31"/>
      <c r="HX195" s="31"/>
      <c r="HY195" s="31"/>
      <c r="HZ195" s="31"/>
      <c r="IA195" s="31"/>
      <c r="IB195" s="31"/>
      <c r="IC195" s="31"/>
      <c r="ID195" s="31"/>
      <c r="IE195" s="31"/>
      <c r="IF195" s="31"/>
      <c r="IG195" s="31"/>
      <c r="IH195" s="31"/>
      <c r="II195" s="31"/>
      <c r="IJ195" s="31"/>
      <c r="IK195" s="31"/>
      <c r="IL195" s="31"/>
      <c r="IM195" s="31"/>
      <c r="IN195" s="31"/>
      <c r="IO195" s="31"/>
      <c r="IP195" s="31"/>
      <c r="IQ195" s="31"/>
      <c r="IR195" s="31"/>
      <c r="IS195" s="31"/>
      <c r="IT195" s="31"/>
      <c r="IU195" s="31"/>
      <c r="IV195" s="31"/>
      <c r="IW195" s="31"/>
    </row>
    <row r="196" s="92" customFormat="true" ht="15" hidden="false" customHeight="false" outlineLevel="0" collapsed="false">
      <c r="A196" s="118" t="s">
        <v>253</v>
      </c>
      <c r="B196" s="119" t="s">
        <v>254</v>
      </c>
      <c r="C196" s="120" t="n">
        <v>2</v>
      </c>
      <c r="D196" s="120" t="n">
        <v>52</v>
      </c>
      <c r="E196" s="121" t="n">
        <v>1</v>
      </c>
      <c r="F196" s="121" t="n">
        <f aca="false">+C196*E196</f>
        <v>2</v>
      </c>
      <c r="G196" s="121" t="n">
        <f aca="false">+D196*F196</f>
        <v>104</v>
      </c>
      <c r="H196" s="121"/>
      <c r="I196" s="121"/>
      <c r="J196" s="121"/>
      <c r="K196" s="124"/>
      <c r="L196" s="124"/>
      <c r="M196" s="124"/>
      <c r="N196" s="124"/>
      <c r="O196" s="223" t="n">
        <f aca="false">SUM(G196:N196)</f>
        <v>104</v>
      </c>
      <c r="P196" s="114" t="n">
        <f aca="false">+(G196+H196)*$B$3+(K196+L196)*$B$4+(M196+N196)*$F$4+(I196+J196)*$B$5</f>
        <v>0</v>
      </c>
      <c r="Q196" s="115" t="n">
        <v>8</v>
      </c>
      <c r="R196" s="114" t="n">
        <f aca="false">+Q196*$F$3</f>
        <v>0</v>
      </c>
      <c r="S196" s="116" t="n">
        <f aca="false">+R196+P196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1"/>
      <c r="BM196" s="31"/>
      <c r="BN196" s="31"/>
      <c r="BO196" s="31"/>
      <c r="BP196" s="31"/>
      <c r="BQ196" s="31"/>
      <c r="BR196" s="31"/>
      <c r="BS196" s="31"/>
      <c r="BT196" s="31"/>
      <c r="BU196" s="31"/>
      <c r="BV196" s="31"/>
      <c r="BW196" s="31"/>
      <c r="BX196" s="31"/>
      <c r="BY196" s="31"/>
      <c r="BZ196" s="31"/>
      <c r="CA196" s="31"/>
      <c r="CB196" s="31"/>
      <c r="CC196" s="31"/>
      <c r="CD196" s="31"/>
      <c r="CE196" s="31"/>
      <c r="CF196" s="31"/>
      <c r="CG196" s="31"/>
      <c r="CH196" s="31"/>
      <c r="CI196" s="31"/>
      <c r="CJ196" s="31"/>
      <c r="CK196" s="31"/>
      <c r="CL196" s="31"/>
      <c r="CM196" s="31"/>
      <c r="CN196" s="31"/>
      <c r="CO196" s="31"/>
      <c r="CP196" s="31"/>
      <c r="CQ196" s="31"/>
      <c r="CR196" s="31"/>
      <c r="CS196" s="31"/>
      <c r="CT196" s="31"/>
      <c r="CU196" s="31"/>
      <c r="CV196" s="31"/>
      <c r="CW196" s="31"/>
      <c r="CX196" s="31"/>
      <c r="CY196" s="31"/>
      <c r="CZ196" s="31"/>
      <c r="DA196" s="31"/>
      <c r="DB196" s="31"/>
      <c r="DC196" s="31"/>
      <c r="DD196" s="31"/>
      <c r="DE196" s="31"/>
      <c r="DF196" s="31"/>
      <c r="DG196" s="31"/>
      <c r="DH196" s="31"/>
      <c r="DI196" s="31"/>
      <c r="DJ196" s="31"/>
      <c r="DK196" s="31"/>
      <c r="DL196" s="31"/>
      <c r="DM196" s="31"/>
      <c r="DN196" s="31"/>
      <c r="DO196" s="31"/>
      <c r="DP196" s="31"/>
      <c r="DQ196" s="31"/>
      <c r="DR196" s="31"/>
      <c r="DS196" s="31"/>
      <c r="DT196" s="31"/>
      <c r="DU196" s="31"/>
      <c r="DV196" s="31"/>
      <c r="DW196" s="31"/>
      <c r="DX196" s="31"/>
      <c r="DY196" s="31"/>
      <c r="DZ196" s="31"/>
      <c r="EA196" s="31"/>
      <c r="EB196" s="31"/>
      <c r="EC196" s="31"/>
      <c r="ED196" s="31"/>
      <c r="EE196" s="31"/>
      <c r="EF196" s="31"/>
      <c r="EG196" s="31"/>
      <c r="EH196" s="31"/>
      <c r="EI196" s="31"/>
      <c r="EJ196" s="31"/>
      <c r="EK196" s="31"/>
      <c r="EL196" s="31"/>
      <c r="EM196" s="31"/>
      <c r="EN196" s="31"/>
      <c r="EO196" s="31"/>
      <c r="EP196" s="31"/>
      <c r="EQ196" s="31"/>
      <c r="ER196" s="31"/>
      <c r="ES196" s="31"/>
      <c r="ET196" s="31"/>
      <c r="EU196" s="31"/>
      <c r="EV196" s="31"/>
      <c r="EW196" s="31"/>
      <c r="EX196" s="31"/>
      <c r="EY196" s="31"/>
      <c r="EZ196" s="31"/>
      <c r="FA196" s="31"/>
      <c r="FB196" s="31"/>
      <c r="FC196" s="31"/>
      <c r="FD196" s="31"/>
      <c r="FE196" s="31"/>
      <c r="FF196" s="31"/>
      <c r="FG196" s="31"/>
      <c r="FH196" s="31"/>
      <c r="FI196" s="31"/>
      <c r="FJ196" s="31"/>
      <c r="FK196" s="31"/>
      <c r="FL196" s="31"/>
      <c r="FM196" s="31"/>
      <c r="FN196" s="31"/>
      <c r="FO196" s="31"/>
      <c r="FP196" s="31"/>
      <c r="FQ196" s="31"/>
      <c r="FR196" s="31"/>
      <c r="FS196" s="31"/>
      <c r="FT196" s="31"/>
      <c r="FU196" s="31"/>
      <c r="FV196" s="31"/>
      <c r="FW196" s="31"/>
      <c r="FX196" s="31"/>
      <c r="FY196" s="31"/>
      <c r="FZ196" s="31"/>
      <c r="GA196" s="31"/>
      <c r="GB196" s="31"/>
      <c r="GC196" s="31"/>
      <c r="GD196" s="31"/>
      <c r="GE196" s="31"/>
      <c r="GF196" s="31"/>
      <c r="GG196" s="31"/>
      <c r="GH196" s="31"/>
      <c r="GI196" s="31"/>
      <c r="GJ196" s="31"/>
      <c r="GK196" s="31"/>
      <c r="GL196" s="31"/>
      <c r="GM196" s="31"/>
      <c r="GN196" s="31"/>
      <c r="GO196" s="31"/>
      <c r="GP196" s="31"/>
      <c r="GQ196" s="31"/>
      <c r="GR196" s="31"/>
      <c r="GS196" s="31"/>
      <c r="GT196" s="31"/>
      <c r="GU196" s="31"/>
      <c r="GV196" s="31"/>
      <c r="GW196" s="31"/>
      <c r="GX196" s="31"/>
      <c r="GY196" s="31"/>
      <c r="GZ196" s="31"/>
      <c r="HA196" s="31"/>
      <c r="HB196" s="31"/>
      <c r="HC196" s="31"/>
      <c r="HD196" s="31"/>
      <c r="HE196" s="31"/>
      <c r="HF196" s="31"/>
      <c r="HG196" s="31"/>
      <c r="HH196" s="31"/>
      <c r="HI196" s="31"/>
      <c r="HJ196" s="31"/>
      <c r="HK196" s="31"/>
      <c r="HL196" s="31"/>
      <c r="HM196" s="31"/>
      <c r="HN196" s="31"/>
      <c r="HO196" s="31"/>
      <c r="HP196" s="31"/>
      <c r="HQ196" s="31"/>
      <c r="HR196" s="31"/>
      <c r="HS196" s="31"/>
      <c r="HT196" s="31"/>
      <c r="HU196" s="31"/>
      <c r="HV196" s="31"/>
      <c r="HW196" s="31"/>
      <c r="HX196" s="31"/>
      <c r="HY196" s="31"/>
      <c r="HZ196" s="31"/>
      <c r="IA196" s="31"/>
      <c r="IB196" s="31"/>
      <c r="IC196" s="31"/>
      <c r="ID196" s="31"/>
      <c r="IE196" s="31"/>
      <c r="IF196" s="31"/>
      <c r="IG196" s="31"/>
      <c r="IH196" s="31"/>
      <c r="II196" s="31"/>
      <c r="IJ196" s="31"/>
      <c r="IK196" s="31"/>
      <c r="IL196" s="31"/>
      <c r="IM196" s="31"/>
      <c r="IN196" s="31"/>
      <c r="IO196" s="31"/>
      <c r="IP196" s="31"/>
      <c r="IQ196" s="31"/>
      <c r="IR196" s="31"/>
      <c r="IS196" s="31"/>
      <c r="IT196" s="31"/>
      <c r="IU196" s="31"/>
      <c r="IV196" s="31"/>
      <c r="IW196" s="31"/>
    </row>
    <row r="197" customFormat="false" ht="15" hidden="false" customHeight="false" outlineLevel="0" collapsed="false">
      <c r="A197" s="118" t="s">
        <v>255</v>
      </c>
      <c r="B197" s="119" t="s">
        <v>82</v>
      </c>
      <c r="C197" s="120" t="n">
        <v>5</v>
      </c>
      <c r="D197" s="120" t="n">
        <v>52</v>
      </c>
      <c r="E197" s="121" t="n">
        <v>1</v>
      </c>
      <c r="F197" s="121" t="n">
        <f aca="false">+C197*E197</f>
        <v>5</v>
      </c>
      <c r="G197" s="121" t="n">
        <f aca="false">+D197*F197</f>
        <v>260</v>
      </c>
      <c r="H197" s="127" t="n">
        <f aca="false">+E197*-12</f>
        <v>-12</v>
      </c>
      <c r="I197" s="151"/>
      <c r="J197" s="151"/>
      <c r="K197" s="124"/>
      <c r="L197" s="124"/>
      <c r="M197" s="124"/>
      <c r="N197" s="121"/>
      <c r="O197" s="223" t="n">
        <f aca="false">SUM(G197:N197)</f>
        <v>248</v>
      </c>
      <c r="P197" s="114" t="n">
        <f aca="false">+(G197+H197)*$B$3+(K197+L197)*$B$4+(M197+N197)*$F$4+(I197+J197)*$B$5</f>
        <v>0</v>
      </c>
      <c r="Q197" s="115" t="n">
        <v>24</v>
      </c>
      <c r="R197" s="114" t="n">
        <f aca="false">+Q197*$F$3</f>
        <v>0</v>
      </c>
      <c r="S197" s="116" t="n">
        <f aca="false">+R197+P197</f>
        <v>0</v>
      </c>
      <c r="T197" s="92"/>
    </row>
    <row r="198" customFormat="false" ht="15" hidden="false" customHeight="true" outlineLevel="0" collapsed="false">
      <c r="N198" s="69"/>
      <c r="P198" s="71"/>
      <c r="Q198" s="125" t="s">
        <v>256</v>
      </c>
      <c r="R198" s="71"/>
      <c r="S198" s="131"/>
      <c r="T198" s="93" t="n">
        <f aca="false">SUM(S192:S197)</f>
        <v>0</v>
      </c>
    </row>
    <row r="199" customFormat="false" ht="15" hidden="false" customHeight="false" outlineLevel="0" collapsed="false">
      <c r="A199" s="118" t="s">
        <v>257</v>
      </c>
      <c r="B199" s="155" t="s">
        <v>82</v>
      </c>
      <c r="C199" s="156"/>
      <c r="D199" s="120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223" t="n">
        <f aca="false">SUM(G199:N199)</f>
        <v>0</v>
      </c>
      <c r="P199" s="114" t="n">
        <f aca="false">+(G199+H199)*$B$3+(K199+L199)*$B$4+(M199+N199)*$F$4+(I199+J199)*$B$5</f>
        <v>0</v>
      </c>
      <c r="Q199" s="115" t="n">
        <v>100</v>
      </c>
      <c r="R199" s="114" t="n">
        <f aca="false">+Q199*$F$3</f>
        <v>0</v>
      </c>
      <c r="S199" s="116" t="n">
        <f aca="false">+R199+P199</f>
        <v>0</v>
      </c>
      <c r="T199" s="92"/>
    </row>
    <row r="200" customFormat="false" ht="15" hidden="false" customHeight="false" outlineLevel="0" collapsed="false">
      <c r="A200" s="157" t="s">
        <v>257</v>
      </c>
      <c r="B200" s="119" t="s">
        <v>258</v>
      </c>
      <c r="C200" s="120"/>
      <c r="D200" s="120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223" t="n">
        <f aca="false">SUM(G200:N200)</f>
        <v>0</v>
      </c>
      <c r="P200" s="114" t="n">
        <f aca="false">+(G200+H200)*$B$3+(K200+L200)*$B$4+(M200+N200)*$F$4+(I200+J200)*$B$5</f>
        <v>0</v>
      </c>
      <c r="Q200" s="115" t="n">
        <v>32</v>
      </c>
      <c r="R200" s="114" t="n">
        <f aca="false">+Q200*$F$3</f>
        <v>0</v>
      </c>
      <c r="S200" s="116" t="n">
        <f aca="false">+R200+P200</f>
        <v>0</v>
      </c>
      <c r="T200" s="92"/>
    </row>
    <row r="201" s="1" customFormat="true" ht="15" hidden="false" customHeight="true" outlineLevel="0" collapsed="false">
      <c r="A201" s="158"/>
      <c r="B201" s="68"/>
      <c r="C201" s="68"/>
      <c r="D201" s="68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71"/>
      <c r="Q201" s="125" t="s">
        <v>259</v>
      </c>
      <c r="R201" s="71"/>
      <c r="S201" s="131"/>
      <c r="T201" s="93" t="n">
        <f aca="false">SUM(S199:S200)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  <c r="BM201" s="31"/>
      <c r="BN201" s="31"/>
      <c r="BO201" s="31"/>
      <c r="BP201" s="31"/>
      <c r="BQ201" s="31"/>
      <c r="BR201" s="31"/>
      <c r="BS201" s="31"/>
      <c r="BT201" s="31"/>
      <c r="BU201" s="31"/>
      <c r="BV201" s="31"/>
      <c r="BW201" s="31"/>
      <c r="BX201" s="31"/>
      <c r="BY201" s="31"/>
      <c r="BZ201" s="31"/>
      <c r="CA201" s="31"/>
      <c r="CB201" s="31"/>
      <c r="CC201" s="31"/>
      <c r="CD201" s="31"/>
      <c r="CE201" s="31"/>
      <c r="CF201" s="31"/>
      <c r="CG201" s="31"/>
      <c r="CH201" s="31"/>
      <c r="CI201" s="31"/>
      <c r="CJ201" s="31"/>
      <c r="CK201" s="31"/>
      <c r="CL201" s="31"/>
      <c r="CM201" s="31"/>
      <c r="CN201" s="31"/>
      <c r="CO201" s="31"/>
      <c r="CP201" s="31"/>
      <c r="CQ201" s="31"/>
      <c r="CR201" s="31"/>
      <c r="CS201" s="31"/>
      <c r="CT201" s="31"/>
      <c r="CU201" s="31"/>
      <c r="CV201" s="31"/>
      <c r="CW201" s="31"/>
      <c r="CX201" s="31"/>
      <c r="CY201" s="31"/>
      <c r="CZ201" s="31"/>
      <c r="DA201" s="31"/>
      <c r="DB201" s="31"/>
      <c r="DC201" s="31"/>
      <c r="DD201" s="31"/>
      <c r="DE201" s="31"/>
      <c r="DF201" s="31"/>
      <c r="DG201" s="31"/>
      <c r="DH201" s="31"/>
      <c r="DI201" s="31"/>
      <c r="DJ201" s="31"/>
      <c r="DK201" s="31"/>
      <c r="DL201" s="31"/>
      <c r="DM201" s="31"/>
      <c r="DN201" s="31"/>
      <c r="DO201" s="31"/>
      <c r="DP201" s="31"/>
      <c r="DQ201" s="31"/>
      <c r="DR201" s="31"/>
      <c r="DS201" s="31"/>
      <c r="DT201" s="31"/>
      <c r="DU201" s="31"/>
      <c r="DV201" s="31"/>
      <c r="DW201" s="31"/>
      <c r="DX201" s="31"/>
      <c r="DY201" s="31"/>
      <c r="DZ201" s="31"/>
      <c r="EA201" s="31"/>
      <c r="EB201" s="31"/>
      <c r="EC201" s="31"/>
      <c r="ED201" s="31"/>
      <c r="EE201" s="31"/>
      <c r="EF201" s="31"/>
      <c r="EG201" s="31"/>
      <c r="EH201" s="31"/>
      <c r="EI201" s="31"/>
      <c r="EJ201" s="31"/>
      <c r="EK201" s="31"/>
      <c r="EL201" s="31"/>
      <c r="EM201" s="31"/>
      <c r="EN201" s="31"/>
      <c r="EO201" s="31"/>
      <c r="EP201" s="31"/>
      <c r="EQ201" s="31"/>
      <c r="ER201" s="31"/>
      <c r="ES201" s="31"/>
      <c r="ET201" s="31"/>
      <c r="EU201" s="31"/>
      <c r="EV201" s="31"/>
      <c r="EW201" s="31"/>
      <c r="EX201" s="31"/>
      <c r="EY201" s="31"/>
      <c r="EZ201" s="31"/>
      <c r="FA201" s="31"/>
      <c r="FB201" s="31"/>
      <c r="FC201" s="31"/>
      <c r="FD201" s="31"/>
      <c r="FE201" s="31"/>
      <c r="FF201" s="31"/>
      <c r="FG201" s="31"/>
      <c r="FH201" s="31"/>
      <c r="FI201" s="31"/>
      <c r="FJ201" s="31"/>
      <c r="FK201" s="31"/>
      <c r="FL201" s="31"/>
      <c r="FM201" s="31"/>
      <c r="FN201" s="31"/>
      <c r="FO201" s="31"/>
      <c r="FP201" s="31"/>
      <c r="FQ201" s="31"/>
      <c r="FR201" s="31"/>
      <c r="FS201" s="31"/>
      <c r="FT201" s="31"/>
      <c r="FU201" s="31"/>
      <c r="FV201" s="31"/>
      <c r="FW201" s="31"/>
      <c r="FX201" s="31"/>
      <c r="FY201" s="31"/>
      <c r="FZ201" s="31"/>
      <c r="GA201" s="31"/>
      <c r="GB201" s="31"/>
      <c r="GC201" s="31"/>
      <c r="GD201" s="31"/>
      <c r="GE201" s="31"/>
      <c r="GF201" s="31"/>
      <c r="GG201" s="31"/>
      <c r="GH201" s="31"/>
      <c r="GI201" s="31"/>
      <c r="GJ201" s="31"/>
      <c r="GK201" s="31"/>
      <c r="GL201" s="31"/>
      <c r="GM201" s="31"/>
      <c r="GN201" s="31"/>
      <c r="GO201" s="31"/>
      <c r="GP201" s="31"/>
      <c r="GQ201" s="31"/>
      <c r="GR201" s="31"/>
      <c r="GS201" s="31"/>
      <c r="GT201" s="31"/>
      <c r="GU201" s="31"/>
      <c r="GV201" s="31"/>
      <c r="GW201" s="31"/>
      <c r="GX201" s="31"/>
      <c r="GY201" s="31"/>
      <c r="GZ201" s="31"/>
      <c r="HA201" s="31"/>
      <c r="HB201" s="31"/>
      <c r="HC201" s="31"/>
      <c r="HD201" s="31"/>
      <c r="HE201" s="31"/>
      <c r="HF201" s="31"/>
      <c r="HG201" s="31"/>
      <c r="HH201" s="31"/>
      <c r="HI201" s="31"/>
      <c r="HJ201" s="31"/>
      <c r="HK201" s="31"/>
      <c r="HL201" s="31"/>
      <c r="HM201" s="31"/>
      <c r="HN201" s="31"/>
      <c r="HO201" s="31"/>
      <c r="HP201" s="31"/>
      <c r="HQ201" s="31"/>
      <c r="HR201" s="31"/>
      <c r="HS201" s="31"/>
      <c r="HT201" s="31"/>
      <c r="HU201" s="31"/>
      <c r="HV201" s="31"/>
      <c r="HW201" s="31"/>
      <c r="HX201" s="31"/>
      <c r="HY201" s="31"/>
      <c r="HZ201" s="31"/>
      <c r="IA201" s="31"/>
      <c r="IB201" s="31"/>
      <c r="IC201" s="31"/>
      <c r="ID201" s="31"/>
      <c r="IE201" s="31"/>
      <c r="IF201" s="31"/>
      <c r="IG201" s="31"/>
      <c r="IH201" s="31"/>
      <c r="II201" s="31"/>
      <c r="IJ201" s="31"/>
      <c r="IK201" s="31"/>
      <c r="IL201" s="31"/>
      <c r="IM201" s="31"/>
      <c r="IN201" s="31"/>
      <c r="IO201" s="31"/>
      <c r="IP201" s="31"/>
      <c r="IQ201" s="31"/>
      <c r="IR201" s="31"/>
      <c r="IS201" s="31"/>
      <c r="IT201" s="31"/>
      <c r="IU201" s="31"/>
      <c r="IV201" s="31"/>
      <c r="IW201" s="31"/>
    </row>
    <row r="202" customFormat="false" ht="15" hidden="false" customHeight="true" outlineLevel="0" collapsed="false">
      <c r="A202" s="159" t="s">
        <v>260</v>
      </c>
      <c r="B202" s="160" t="s">
        <v>261</v>
      </c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71"/>
      <c r="Q202" s="115"/>
      <c r="R202" s="71"/>
      <c r="S202" s="71"/>
      <c r="T202" s="92"/>
    </row>
    <row r="203" customFormat="false" ht="15" hidden="false" customHeight="false" outlineLevel="0" collapsed="false">
      <c r="A203" s="159"/>
      <c r="B203" s="160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71"/>
      <c r="Q203" s="122"/>
      <c r="R203" s="71"/>
      <c r="S203" s="71"/>
      <c r="T203" s="93"/>
    </row>
    <row r="204" customFormat="false" ht="15" hidden="false" customHeight="false" outlineLevel="0" collapsed="false">
      <c r="A204" s="146"/>
      <c r="B204" s="161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71"/>
      <c r="Q204" s="115"/>
      <c r="R204" s="71"/>
      <c r="S204" s="71"/>
      <c r="T204" s="92"/>
    </row>
    <row r="205" customFormat="false" ht="15" hidden="false" customHeight="false" outlineLevel="0" collapsed="false">
      <c r="A205" s="157" t="s">
        <v>262</v>
      </c>
      <c r="B205" s="119" t="s">
        <v>263</v>
      </c>
      <c r="C205" s="120" t="n">
        <v>6</v>
      </c>
      <c r="D205" s="120" t="n">
        <v>52</v>
      </c>
      <c r="E205" s="121" t="n">
        <v>5</v>
      </c>
      <c r="F205" s="121" t="n">
        <f aca="false">+C205*E205</f>
        <v>30</v>
      </c>
      <c r="G205" s="121" t="n">
        <f aca="false">F205*D205</f>
        <v>1560</v>
      </c>
      <c r="H205" s="121"/>
      <c r="I205" s="121"/>
      <c r="J205" s="121"/>
      <c r="K205" s="121"/>
      <c r="L205" s="121"/>
      <c r="M205" s="121"/>
      <c r="N205" s="121"/>
      <c r="O205" s="223" t="n">
        <f aca="false">SUM(G205:N205)</f>
        <v>1560</v>
      </c>
      <c r="P205" s="179" t="n">
        <f aca="false">+(G205+H205)*$B$3+(K205+L205)*$B$4+(M205+N205)*$F$4+(I205+J205)*$B$5</f>
        <v>0</v>
      </c>
      <c r="Q205" s="115" t="n">
        <v>60</v>
      </c>
      <c r="R205" s="114" t="n">
        <f aca="false">+Q205*$F$3</f>
        <v>0</v>
      </c>
      <c r="S205" s="116" t="n">
        <f aca="false">+R205+P205</f>
        <v>0</v>
      </c>
      <c r="T205" s="92"/>
    </row>
    <row r="206" customFormat="false" ht="15" hidden="false" customHeight="false" outlineLevel="0" collapsed="false">
      <c r="A206" s="157" t="s">
        <v>262</v>
      </c>
      <c r="B206" s="119" t="s">
        <v>264</v>
      </c>
      <c r="C206" s="120" t="n">
        <v>1</v>
      </c>
      <c r="D206" s="120" t="n">
        <v>52</v>
      </c>
      <c r="E206" s="121" t="n">
        <v>5</v>
      </c>
      <c r="F206" s="121" t="n">
        <f aca="false">+C206*E206</f>
        <v>5</v>
      </c>
      <c r="G206" s="121" t="n">
        <f aca="false">F206*D206</f>
        <v>260</v>
      </c>
      <c r="H206" s="121"/>
      <c r="I206" s="121"/>
      <c r="J206" s="121"/>
      <c r="K206" s="121" t="n">
        <f aca="false">+C206*D206*E206</f>
        <v>260</v>
      </c>
      <c r="L206" s="127" t="n">
        <f aca="false">+F206*12</f>
        <v>60</v>
      </c>
      <c r="M206" s="121"/>
      <c r="N206" s="121"/>
      <c r="O206" s="223" t="n">
        <f aca="false">SUM(G206:N206)</f>
        <v>580</v>
      </c>
      <c r="P206" s="114" t="n">
        <f aca="false">+(G206+H206)*$B$3+(K206+L206)*$B$4+(M206+N206)*$F$4+(I206+J206)*$B$5</f>
        <v>0</v>
      </c>
      <c r="Q206" s="115"/>
      <c r="R206" s="71"/>
      <c r="S206" s="116" t="n">
        <f aca="false">+R206+P206</f>
        <v>0</v>
      </c>
      <c r="T206" s="92"/>
    </row>
    <row r="207" customFormat="false" ht="15" hidden="false" customHeight="false" outlineLevel="0" collapsed="false">
      <c r="A207" s="146"/>
      <c r="B207" s="161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71"/>
      <c r="Q207" s="125" t="s">
        <v>265</v>
      </c>
      <c r="R207" s="71"/>
      <c r="S207" s="131"/>
      <c r="T207" s="93" t="n">
        <f aca="false">SUM(S205:S206)</f>
        <v>0</v>
      </c>
    </row>
    <row r="208" customFormat="false" ht="15" hidden="false" customHeight="false" outlineLevel="0" collapsed="false">
      <c r="A208" s="158" t="s">
        <v>266</v>
      </c>
      <c r="B208" s="68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71"/>
      <c r="Q208" s="115"/>
      <c r="R208" s="71"/>
      <c r="S208" s="131"/>
      <c r="T208" s="92"/>
    </row>
    <row r="209" customFormat="false" ht="15" hidden="false" customHeight="false" outlineLevel="0" collapsed="false">
      <c r="A209" s="162" t="s">
        <v>267</v>
      </c>
      <c r="B209" s="162" t="s">
        <v>268</v>
      </c>
      <c r="N209" s="69"/>
      <c r="P209" s="71"/>
      <c r="Q209" s="115"/>
      <c r="R209" s="71"/>
      <c r="S209" s="131"/>
      <c r="T209" s="92"/>
    </row>
    <row r="210" customFormat="false" ht="15" hidden="false" customHeight="false" outlineLevel="0" collapsed="false">
      <c r="A210" s="154" t="s">
        <v>269</v>
      </c>
      <c r="B210" s="119" t="s">
        <v>270</v>
      </c>
      <c r="C210" s="120" t="n">
        <v>5</v>
      </c>
      <c r="D210" s="120" t="n">
        <v>31</v>
      </c>
      <c r="E210" s="121" t="n">
        <v>2</v>
      </c>
      <c r="F210" s="121" t="n">
        <f aca="false">+C210*E210</f>
        <v>10</v>
      </c>
      <c r="G210" s="121" t="n">
        <f aca="false">F210*D210</f>
        <v>310</v>
      </c>
      <c r="H210" s="127" t="n">
        <f aca="false">+E210*-8</f>
        <v>-16</v>
      </c>
      <c r="I210" s="151"/>
      <c r="J210" s="151"/>
      <c r="K210" s="121"/>
      <c r="L210" s="121"/>
      <c r="M210" s="121"/>
      <c r="N210" s="121"/>
      <c r="O210" s="223" t="n">
        <f aca="false">SUM(G210:N210)</f>
        <v>294</v>
      </c>
      <c r="P210" s="179" t="n">
        <f aca="false">+(G210+H210)*$B$3+(K210+L210)*$B$4+(M210+N210)*$F$4+(I210+J210)*$B$5</f>
        <v>0</v>
      </c>
      <c r="Q210" s="115"/>
      <c r="R210" s="71"/>
      <c r="S210" s="116" t="n">
        <f aca="false">+R210+P210</f>
        <v>0</v>
      </c>
      <c r="T210" s="92"/>
    </row>
    <row r="211" customFormat="false" ht="15" hidden="false" customHeight="false" outlineLevel="0" collapsed="false">
      <c r="A211" s="154" t="s">
        <v>269</v>
      </c>
      <c r="B211" s="119" t="s">
        <v>271</v>
      </c>
      <c r="C211" s="120" t="n">
        <v>1</v>
      </c>
      <c r="D211" s="120" t="n">
        <v>31</v>
      </c>
      <c r="E211" s="121" t="n">
        <v>4</v>
      </c>
      <c r="F211" s="121" t="n">
        <f aca="false">+C211*E211</f>
        <v>4</v>
      </c>
      <c r="G211" s="121" t="n">
        <f aca="false">F211*D211</f>
        <v>124</v>
      </c>
      <c r="H211" s="121"/>
      <c r="I211" s="121"/>
      <c r="J211" s="121"/>
      <c r="K211" s="121"/>
      <c r="L211" s="121"/>
      <c r="M211" s="121"/>
      <c r="N211" s="121"/>
      <c r="O211" s="223" t="n">
        <f aca="false">SUM(G211:N211)</f>
        <v>124</v>
      </c>
      <c r="P211" s="114" t="n">
        <f aca="false">+(G211+H211)*$B$3+(K211+L211)*$B$4+(M211+N211)*$F$4+(I211+J211)*$B$5</f>
        <v>0</v>
      </c>
      <c r="Q211" s="115"/>
      <c r="R211" s="71"/>
      <c r="S211" s="116" t="n">
        <f aca="false">+R211+P211</f>
        <v>0</v>
      </c>
      <c r="T211" s="92"/>
    </row>
    <row r="212" customFormat="false" ht="15" hidden="false" customHeight="false" outlineLevel="0" collapsed="false">
      <c r="A212" s="154" t="s">
        <v>269</v>
      </c>
      <c r="B212" s="119" t="s">
        <v>264</v>
      </c>
      <c r="C212" s="120" t="n">
        <v>1</v>
      </c>
      <c r="D212" s="120" t="n">
        <v>31</v>
      </c>
      <c r="E212" s="121" t="n">
        <v>4</v>
      </c>
      <c r="F212" s="121" t="n">
        <f aca="false">+C212*E212</f>
        <v>4</v>
      </c>
      <c r="G212" s="121"/>
      <c r="H212" s="121"/>
      <c r="I212" s="121"/>
      <c r="J212" s="121"/>
      <c r="K212" s="121" t="n">
        <f aca="false">+C212*D212*E212</f>
        <v>124</v>
      </c>
      <c r="L212" s="127" t="n">
        <f aca="false">+F212*8</f>
        <v>32</v>
      </c>
      <c r="M212" s="121"/>
      <c r="N212" s="121"/>
      <c r="O212" s="223" t="n">
        <f aca="false">SUM(G212:N212)</f>
        <v>156</v>
      </c>
      <c r="P212" s="114" t="n">
        <f aca="false">+(G212+H212)*$B$3+(K212+L212)*$B$4+(M212+N212)*$F$4+(I212+J212)*$B$5</f>
        <v>0</v>
      </c>
      <c r="Q212" s="122"/>
      <c r="R212" s="71"/>
      <c r="S212" s="116" t="n">
        <f aca="false">+R212+P212</f>
        <v>0</v>
      </c>
      <c r="T212" s="93"/>
    </row>
    <row r="213" s="92" customFormat="true" ht="15" hidden="false" customHeight="false" outlineLevel="0" collapsed="false">
      <c r="A213" s="154" t="s">
        <v>272</v>
      </c>
      <c r="B213" s="119" t="s">
        <v>263</v>
      </c>
      <c r="C213" s="120" t="n">
        <v>6</v>
      </c>
      <c r="D213" s="120" t="n">
        <v>31</v>
      </c>
      <c r="E213" s="121" t="n">
        <v>2</v>
      </c>
      <c r="F213" s="121" t="n">
        <f aca="false">+C213*E213</f>
        <v>12</v>
      </c>
      <c r="G213" s="151" t="n">
        <f aca="false">F213*D213</f>
        <v>372</v>
      </c>
      <c r="H213" s="127" t="n">
        <f aca="false">+E213*-8</f>
        <v>-16</v>
      </c>
      <c r="I213" s="151"/>
      <c r="J213" s="151"/>
      <c r="K213" s="151"/>
      <c r="L213" s="151"/>
      <c r="M213" s="151"/>
      <c r="N213" s="121"/>
      <c r="O213" s="223" t="n">
        <f aca="false">SUM(G213:N213)</f>
        <v>356</v>
      </c>
      <c r="P213" s="114" t="n">
        <f aca="false">+(G213+H213)*$B$3+(K213+L213)*$B$4+(M213+N213)*$F$4+(I213+J213)*$B$5</f>
        <v>0</v>
      </c>
      <c r="Q213" s="129"/>
      <c r="R213" s="163"/>
      <c r="S213" s="116" t="n">
        <f aca="false">+R213+P213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  <c r="BC213" s="31"/>
      <c r="BD213" s="31"/>
      <c r="BE213" s="31"/>
      <c r="BF213" s="31"/>
      <c r="BG213" s="31"/>
      <c r="BH213" s="31"/>
      <c r="BI213" s="31"/>
      <c r="BJ213" s="31"/>
      <c r="BK213" s="31"/>
      <c r="BL213" s="31"/>
      <c r="BM213" s="31"/>
      <c r="BN213" s="31"/>
      <c r="BO213" s="31"/>
      <c r="BP213" s="31"/>
      <c r="BQ213" s="31"/>
      <c r="BR213" s="31"/>
      <c r="BS213" s="31"/>
      <c r="BT213" s="31"/>
      <c r="BU213" s="31"/>
      <c r="BV213" s="31"/>
      <c r="BW213" s="31"/>
      <c r="BX213" s="31"/>
      <c r="BY213" s="31"/>
      <c r="BZ213" s="31"/>
      <c r="CA213" s="31"/>
      <c r="CB213" s="31"/>
      <c r="CC213" s="31"/>
      <c r="CD213" s="31"/>
      <c r="CE213" s="31"/>
      <c r="CF213" s="31"/>
      <c r="CG213" s="31"/>
      <c r="CH213" s="31"/>
      <c r="CI213" s="31"/>
      <c r="CJ213" s="31"/>
      <c r="CK213" s="31"/>
      <c r="CL213" s="31"/>
      <c r="CM213" s="31"/>
      <c r="CN213" s="31"/>
      <c r="CO213" s="31"/>
      <c r="CP213" s="31"/>
      <c r="CQ213" s="31"/>
      <c r="CR213" s="31"/>
      <c r="CS213" s="31"/>
      <c r="CT213" s="31"/>
      <c r="CU213" s="31"/>
      <c r="CV213" s="31"/>
      <c r="CW213" s="31"/>
      <c r="CX213" s="31"/>
      <c r="CY213" s="31"/>
      <c r="CZ213" s="31"/>
      <c r="DA213" s="31"/>
      <c r="DB213" s="31"/>
      <c r="DC213" s="31"/>
      <c r="DD213" s="31"/>
      <c r="DE213" s="31"/>
      <c r="DF213" s="31"/>
      <c r="DG213" s="31"/>
      <c r="DH213" s="31"/>
      <c r="DI213" s="31"/>
      <c r="DJ213" s="31"/>
      <c r="DK213" s="31"/>
      <c r="DL213" s="31"/>
      <c r="DM213" s="31"/>
      <c r="DN213" s="31"/>
      <c r="DO213" s="31"/>
      <c r="DP213" s="31"/>
      <c r="DQ213" s="31"/>
      <c r="DR213" s="31"/>
      <c r="DS213" s="31"/>
      <c r="DT213" s="31"/>
      <c r="DU213" s="31"/>
      <c r="DV213" s="31"/>
      <c r="DW213" s="31"/>
      <c r="DX213" s="31"/>
      <c r="DY213" s="31"/>
      <c r="DZ213" s="31"/>
      <c r="EA213" s="31"/>
      <c r="EB213" s="31"/>
      <c r="EC213" s="31"/>
      <c r="ED213" s="31"/>
      <c r="EE213" s="31"/>
      <c r="EF213" s="31"/>
      <c r="EG213" s="31"/>
      <c r="EH213" s="31"/>
      <c r="EI213" s="31"/>
      <c r="EJ213" s="31"/>
      <c r="EK213" s="31"/>
      <c r="EL213" s="31"/>
      <c r="EM213" s="31"/>
      <c r="EN213" s="31"/>
      <c r="EO213" s="31"/>
      <c r="EP213" s="31"/>
      <c r="EQ213" s="31"/>
      <c r="ER213" s="31"/>
      <c r="ES213" s="31"/>
      <c r="ET213" s="31"/>
      <c r="EU213" s="31"/>
      <c r="EV213" s="31"/>
      <c r="EW213" s="31"/>
      <c r="EX213" s="31"/>
      <c r="EY213" s="31"/>
      <c r="EZ213" s="31"/>
      <c r="FA213" s="31"/>
      <c r="FB213" s="31"/>
      <c r="FC213" s="31"/>
      <c r="FD213" s="31"/>
      <c r="FE213" s="31"/>
      <c r="FF213" s="31"/>
      <c r="FG213" s="31"/>
      <c r="FH213" s="31"/>
      <c r="FI213" s="31"/>
      <c r="FJ213" s="31"/>
      <c r="FK213" s="31"/>
      <c r="FL213" s="31"/>
      <c r="FM213" s="31"/>
      <c r="FN213" s="31"/>
      <c r="FO213" s="31"/>
      <c r="FP213" s="31"/>
      <c r="FQ213" s="31"/>
      <c r="FR213" s="31"/>
      <c r="FS213" s="31"/>
      <c r="FT213" s="31"/>
      <c r="FU213" s="31"/>
      <c r="FV213" s="31"/>
      <c r="FW213" s="31"/>
      <c r="FX213" s="31"/>
      <c r="FY213" s="31"/>
      <c r="FZ213" s="31"/>
      <c r="GA213" s="31"/>
      <c r="GB213" s="31"/>
      <c r="GC213" s="31"/>
      <c r="GD213" s="31"/>
      <c r="GE213" s="31"/>
      <c r="GF213" s="31"/>
      <c r="GG213" s="31"/>
      <c r="GH213" s="31"/>
      <c r="GI213" s="31"/>
      <c r="GJ213" s="31"/>
      <c r="GK213" s="31"/>
      <c r="GL213" s="31"/>
      <c r="GM213" s="31"/>
      <c r="GN213" s="31"/>
      <c r="GO213" s="31"/>
      <c r="GP213" s="31"/>
      <c r="GQ213" s="31"/>
      <c r="GR213" s="31"/>
      <c r="GS213" s="31"/>
      <c r="GT213" s="31"/>
      <c r="GU213" s="31"/>
      <c r="GV213" s="31"/>
      <c r="GW213" s="31"/>
      <c r="GX213" s="31"/>
      <c r="GY213" s="31"/>
      <c r="GZ213" s="31"/>
      <c r="HA213" s="31"/>
      <c r="HB213" s="31"/>
      <c r="HC213" s="31"/>
      <c r="HD213" s="31"/>
      <c r="HE213" s="31"/>
      <c r="HF213" s="31"/>
      <c r="HG213" s="31"/>
      <c r="HH213" s="31"/>
      <c r="HI213" s="31"/>
      <c r="HJ213" s="31"/>
      <c r="HK213" s="31"/>
      <c r="HL213" s="31"/>
      <c r="HM213" s="31"/>
      <c r="HN213" s="31"/>
      <c r="HO213" s="31"/>
      <c r="HP213" s="31"/>
      <c r="HQ213" s="31"/>
      <c r="HR213" s="31"/>
      <c r="HS213" s="31"/>
      <c r="HT213" s="31"/>
      <c r="HU213" s="31"/>
      <c r="HV213" s="31"/>
      <c r="HW213" s="31"/>
      <c r="HX213" s="31"/>
      <c r="HY213" s="31"/>
      <c r="HZ213" s="31"/>
      <c r="IA213" s="31"/>
      <c r="IB213" s="31"/>
      <c r="IC213" s="31"/>
      <c r="ID213" s="31"/>
      <c r="IE213" s="31"/>
      <c r="IF213" s="31"/>
      <c r="IG213" s="31"/>
      <c r="IH213" s="31"/>
      <c r="II213" s="31"/>
      <c r="IJ213" s="31"/>
      <c r="IK213" s="31"/>
      <c r="IL213" s="31"/>
      <c r="IM213" s="31"/>
      <c r="IN213" s="31"/>
      <c r="IO213" s="31"/>
      <c r="IP213" s="31"/>
      <c r="IQ213" s="31"/>
      <c r="IR213" s="31"/>
      <c r="IS213" s="31"/>
      <c r="IT213" s="31"/>
      <c r="IU213" s="31"/>
      <c r="IV213" s="31"/>
      <c r="IW213" s="31"/>
    </row>
    <row r="214" customFormat="false" ht="15" hidden="false" customHeight="false" outlineLevel="0" collapsed="false">
      <c r="A214" s="154" t="s">
        <v>272</v>
      </c>
      <c r="B214" s="119" t="s">
        <v>264</v>
      </c>
      <c r="C214" s="120" t="n">
        <v>1</v>
      </c>
      <c r="D214" s="120" t="n">
        <v>31</v>
      </c>
      <c r="E214" s="121" t="n">
        <v>2</v>
      </c>
      <c r="F214" s="164" t="n">
        <f aca="false">+C214*E214</f>
        <v>2</v>
      </c>
      <c r="G214" s="121"/>
      <c r="H214" s="121"/>
      <c r="I214" s="115"/>
      <c r="J214" s="115"/>
      <c r="K214" s="121" t="n">
        <f aca="false">+C214*D214*E214</f>
        <v>62</v>
      </c>
      <c r="L214" s="127" t="n">
        <f aca="false">+F214*8</f>
        <v>16</v>
      </c>
      <c r="M214" s="165"/>
      <c r="N214" s="166"/>
      <c r="O214" s="223" t="n">
        <f aca="false">SUM(G214:N214)</f>
        <v>78</v>
      </c>
      <c r="P214" s="114" t="n">
        <f aca="false">+(G214+H214)*$B$3+(K214+L214)*$B$4+(M214+N214)*$F$4+(I214+J214)*$B$5</f>
        <v>0</v>
      </c>
      <c r="Q214" s="129"/>
      <c r="R214" s="163"/>
      <c r="S214" s="116" t="n">
        <f aca="false">+R214+P214</f>
        <v>0</v>
      </c>
      <c r="T214" s="92"/>
    </row>
    <row r="215" customFormat="false" ht="15" hidden="false" customHeight="true" outlineLevel="0" collapsed="false">
      <c r="A215" s="158" t="s">
        <v>273</v>
      </c>
      <c r="B215" s="158"/>
      <c r="N215" s="69"/>
      <c r="P215" s="71"/>
      <c r="Q215" s="125" t="s">
        <v>274</v>
      </c>
      <c r="R215" s="71"/>
      <c r="S215" s="131"/>
      <c r="T215" s="93" t="n">
        <f aca="false">SUM(S210:S214)</f>
        <v>0</v>
      </c>
    </row>
    <row r="216" customFormat="false" ht="15" hidden="false" customHeight="false" outlineLevel="0" collapsed="false">
      <c r="A216" s="162" t="s">
        <v>275</v>
      </c>
      <c r="B216" s="162"/>
      <c r="N216" s="69"/>
      <c r="P216" s="71"/>
      <c r="Q216" s="129"/>
      <c r="R216" s="163"/>
      <c r="S216" s="126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  <c r="AM216" s="92"/>
      <c r="AN216" s="92"/>
      <c r="AO216" s="92"/>
      <c r="AP216" s="92"/>
      <c r="AQ216" s="92"/>
      <c r="AR216" s="92"/>
      <c r="AS216" s="92"/>
      <c r="AT216" s="92"/>
      <c r="AU216" s="92"/>
      <c r="AV216" s="92"/>
      <c r="AW216" s="92"/>
      <c r="AX216" s="92"/>
      <c r="AY216" s="92"/>
      <c r="AZ216" s="92"/>
      <c r="BA216" s="92"/>
      <c r="BB216" s="92"/>
      <c r="BC216" s="92"/>
      <c r="BD216" s="92"/>
      <c r="BE216" s="92"/>
      <c r="BF216" s="92"/>
      <c r="BG216" s="92"/>
      <c r="BH216" s="92"/>
      <c r="BI216" s="92"/>
      <c r="BJ216" s="92"/>
      <c r="BK216" s="92"/>
      <c r="BL216" s="92"/>
      <c r="BM216" s="92"/>
      <c r="BN216" s="92"/>
      <c r="BO216" s="92"/>
      <c r="BP216" s="92"/>
      <c r="BQ216" s="92"/>
      <c r="BR216" s="92"/>
      <c r="BS216" s="92"/>
      <c r="BT216" s="92"/>
      <c r="BU216" s="92"/>
      <c r="BV216" s="92"/>
      <c r="BW216" s="92"/>
      <c r="BX216" s="92"/>
      <c r="BY216" s="92"/>
      <c r="BZ216" s="92"/>
      <c r="CA216" s="92"/>
      <c r="CB216" s="92"/>
      <c r="CC216" s="92"/>
      <c r="CD216" s="92"/>
      <c r="CE216" s="92"/>
      <c r="CF216" s="92"/>
      <c r="CG216" s="92"/>
      <c r="CH216" s="92"/>
      <c r="CI216" s="92"/>
      <c r="CJ216" s="92"/>
      <c r="CK216" s="92"/>
      <c r="CL216" s="92"/>
      <c r="CM216" s="92"/>
      <c r="CN216" s="92"/>
      <c r="CO216" s="92"/>
      <c r="CP216" s="92"/>
      <c r="CQ216" s="92"/>
      <c r="CR216" s="92"/>
      <c r="CS216" s="92"/>
      <c r="CT216" s="92"/>
      <c r="CU216" s="92"/>
      <c r="CV216" s="92"/>
      <c r="CW216" s="92"/>
      <c r="CX216" s="92"/>
      <c r="CY216" s="92"/>
      <c r="CZ216" s="92"/>
      <c r="DA216" s="92"/>
      <c r="DB216" s="92"/>
      <c r="DC216" s="92"/>
      <c r="DD216" s="92"/>
      <c r="DE216" s="92"/>
      <c r="DF216" s="92"/>
      <c r="DG216" s="92"/>
      <c r="DH216" s="92"/>
      <c r="DI216" s="92"/>
      <c r="DJ216" s="92"/>
      <c r="DK216" s="92"/>
      <c r="DL216" s="92"/>
      <c r="DM216" s="92"/>
      <c r="DN216" s="92"/>
      <c r="DO216" s="92"/>
      <c r="DP216" s="92"/>
      <c r="DQ216" s="92"/>
      <c r="DR216" s="92"/>
      <c r="DS216" s="92"/>
      <c r="DT216" s="92"/>
      <c r="DU216" s="92"/>
      <c r="DV216" s="92"/>
      <c r="DW216" s="92"/>
      <c r="DX216" s="92"/>
      <c r="DY216" s="92"/>
      <c r="DZ216" s="92"/>
      <c r="EA216" s="92"/>
      <c r="EB216" s="92"/>
      <c r="EC216" s="92"/>
      <c r="ED216" s="92"/>
      <c r="EE216" s="92"/>
      <c r="EF216" s="92"/>
      <c r="EG216" s="92"/>
      <c r="EH216" s="92"/>
      <c r="EI216" s="92"/>
      <c r="EJ216" s="92"/>
      <c r="EK216" s="92"/>
      <c r="EL216" s="92"/>
      <c r="EM216" s="92"/>
      <c r="EN216" s="92"/>
      <c r="EO216" s="92"/>
      <c r="EP216" s="92"/>
      <c r="EQ216" s="92"/>
      <c r="ER216" s="92"/>
      <c r="ES216" s="92"/>
      <c r="ET216" s="92"/>
      <c r="EU216" s="92"/>
      <c r="EV216" s="92"/>
      <c r="EW216" s="92"/>
      <c r="EX216" s="92"/>
      <c r="EY216" s="92"/>
      <c r="EZ216" s="92"/>
      <c r="FA216" s="92"/>
      <c r="FB216" s="92"/>
      <c r="FC216" s="92"/>
      <c r="FD216" s="92"/>
      <c r="FE216" s="92"/>
      <c r="FF216" s="92"/>
      <c r="FG216" s="92"/>
      <c r="FH216" s="92"/>
      <c r="FI216" s="92"/>
      <c r="FJ216" s="92"/>
      <c r="FK216" s="92"/>
      <c r="FL216" s="92"/>
      <c r="FM216" s="92"/>
      <c r="FN216" s="92"/>
      <c r="FO216" s="92"/>
      <c r="FP216" s="92"/>
      <c r="FQ216" s="92"/>
      <c r="FR216" s="92"/>
      <c r="FS216" s="92"/>
      <c r="FT216" s="92"/>
      <c r="FU216" s="92"/>
      <c r="FV216" s="92"/>
      <c r="FW216" s="92"/>
      <c r="FX216" s="92"/>
      <c r="FY216" s="92"/>
      <c r="FZ216" s="92"/>
      <c r="GA216" s="92"/>
      <c r="GB216" s="92"/>
      <c r="GC216" s="92"/>
      <c r="GD216" s="92"/>
      <c r="GE216" s="92"/>
      <c r="GF216" s="92"/>
      <c r="GG216" s="92"/>
      <c r="GH216" s="92"/>
      <c r="GI216" s="92"/>
      <c r="GJ216" s="92"/>
      <c r="GK216" s="92"/>
      <c r="GL216" s="92"/>
      <c r="GM216" s="92"/>
      <c r="GN216" s="92"/>
      <c r="GO216" s="92"/>
      <c r="GP216" s="92"/>
      <c r="GQ216" s="92"/>
      <c r="GR216" s="92"/>
      <c r="GS216" s="92"/>
      <c r="GT216" s="92"/>
      <c r="GU216" s="92"/>
      <c r="GV216" s="92"/>
      <c r="GW216" s="92"/>
      <c r="GX216" s="92"/>
      <c r="GY216" s="92"/>
      <c r="GZ216" s="92"/>
      <c r="HA216" s="92"/>
      <c r="HB216" s="92"/>
      <c r="HC216" s="92"/>
      <c r="HD216" s="92"/>
      <c r="HE216" s="92"/>
      <c r="HF216" s="92"/>
      <c r="HG216" s="92"/>
      <c r="HH216" s="92"/>
      <c r="HI216" s="92"/>
      <c r="HJ216" s="92"/>
      <c r="HK216" s="92"/>
      <c r="HL216" s="92"/>
      <c r="HM216" s="92"/>
      <c r="HN216" s="92"/>
      <c r="HO216" s="92"/>
      <c r="HP216" s="92"/>
      <c r="HQ216" s="92"/>
      <c r="HR216" s="92"/>
      <c r="HS216" s="92"/>
      <c r="HT216" s="92"/>
      <c r="HU216" s="92"/>
      <c r="HV216" s="92"/>
      <c r="HW216" s="92"/>
      <c r="HX216" s="92"/>
      <c r="HY216" s="92"/>
      <c r="HZ216" s="92"/>
      <c r="IA216" s="92"/>
      <c r="IB216" s="92"/>
      <c r="IC216" s="92"/>
      <c r="ID216" s="92"/>
      <c r="IE216" s="92"/>
      <c r="IF216" s="92"/>
      <c r="IG216" s="92"/>
      <c r="IH216" s="92"/>
      <c r="II216" s="92"/>
      <c r="IJ216" s="92"/>
      <c r="IK216" s="92"/>
      <c r="IL216" s="92"/>
      <c r="IM216" s="92"/>
      <c r="IN216" s="92"/>
      <c r="IO216" s="92"/>
      <c r="IP216" s="92"/>
      <c r="IQ216" s="92"/>
      <c r="IR216" s="92"/>
      <c r="IS216" s="92"/>
      <c r="IT216" s="92"/>
      <c r="IU216" s="92"/>
      <c r="IV216" s="92"/>
      <c r="IW216" s="92"/>
    </row>
    <row r="217" customFormat="false" ht="15" hidden="false" customHeight="false" outlineLevel="0" collapsed="false">
      <c r="A217" s="154" t="s">
        <v>276</v>
      </c>
      <c r="B217" s="119" t="s">
        <v>277</v>
      </c>
      <c r="C217" s="120" t="n">
        <v>6</v>
      </c>
      <c r="D217" s="120" t="n">
        <v>21</v>
      </c>
      <c r="E217" s="121" t="n">
        <v>6</v>
      </c>
      <c r="F217" s="121" t="n">
        <f aca="false">+C217*E217</f>
        <v>36</v>
      </c>
      <c r="G217" s="121" t="n">
        <f aca="false">F217*D217</f>
        <v>756</v>
      </c>
      <c r="H217" s="127" t="n">
        <f aca="false">+E217*-4</f>
        <v>-24</v>
      </c>
      <c r="I217" s="151"/>
      <c r="J217" s="151"/>
      <c r="K217" s="121"/>
      <c r="L217" s="121"/>
      <c r="M217" s="121"/>
      <c r="N217" s="121"/>
      <c r="O217" s="223" t="n">
        <f aca="false">SUM(G217:N217)</f>
        <v>732</v>
      </c>
      <c r="P217" s="179" t="n">
        <f aca="false">+(G217+H217)*$B$3+(K217+L217)*$B$4+(M217+N217)*$F$4+(I217+J217)*$B$5</f>
        <v>0</v>
      </c>
      <c r="Q217" s="115"/>
      <c r="R217" s="71"/>
      <c r="S217" s="116" t="n">
        <f aca="false">+R217+P217</f>
        <v>0</v>
      </c>
      <c r="T217" s="92"/>
    </row>
    <row r="218" customFormat="false" ht="15" hidden="false" customHeight="false" outlineLevel="0" collapsed="false">
      <c r="A218" s="154" t="s">
        <v>276</v>
      </c>
      <c r="B218" s="119" t="s">
        <v>264</v>
      </c>
      <c r="C218" s="120" t="n">
        <v>1</v>
      </c>
      <c r="D218" s="120" t="n">
        <v>21</v>
      </c>
      <c r="E218" s="121" t="n">
        <v>6</v>
      </c>
      <c r="F218" s="121" t="n">
        <f aca="false">+C218*E218</f>
        <v>6</v>
      </c>
      <c r="G218" s="121"/>
      <c r="H218" s="121"/>
      <c r="I218" s="121"/>
      <c r="J218" s="121"/>
      <c r="K218" s="121" t="n">
        <f aca="false">+C218*D218*E218</f>
        <v>126</v>
      </c>
      <c r="L218" s="127" t="n">
        <f aca="false">+F218*4</f>
        <v>24</v>
      </c>
      <c r="M218" s="121"/>
      <c r="N218" s="121"/>
      <c r="O218" s="223" t="n">
        <f aca="false">SUM(G218:N218)</f>
        <v>150</v>
      </c>
      <c r="P218" s="114" t="n">
        <f aca="false">+(G218+H218)*$B$3+(K218+L218)*$B$4+(M218+N218)*$F$4+(I218+J218)*$B$5</f>
        <v>0</v>
      </c>
      <c r="Q218" s="122"/>
      <c r="R218" s="71"/>
      <c r="S218" s="116" t="n">
        <f aca="false">+R218+P218</f>
        <v>0</v>
      </c>
      <c r="T218" s="93"/>
    </row>
    <row r="219" customFormat="false" ht="15" hidden="false" customHeight="false" outlineLevel="0" collapsed="false">
      <c r="A219" s="154" t="s">
        <v>272</v>
      </c>
      <c r="B219" s="119" t="s">
        <v>277</v>
      </c>
      <c r="C219" s="120" t="n">
        <v>6</v>
      </c>
      <c r="D219" s="120" t="n">
        <v>21</v>
      </c>
      <c r="E219" s="121" t="n">
        <v>6</v>
      </c>
      <c r="F219" s="121" t="n">
        <f aca="false">+C219*E219</f>
        <v>36</v>
      </c>
      <c r="G219" s="121" t="n">
        <f aca="false">F219*D219</f>
        <v>756</v>
      </c>
      <c r="H219" s="127" t="n">
        <f aca="false">+E219*-4</f>
        <v>-24</v>
      </c>
      <c r="I219" s="151"/>
      <c r="J219" s="151"/>
      <c r="K219" s="121"/>
      <c r="L219" s="121"/>
      <c r="M219" s="121"/>
      <c r="N219" s="121"/>
      <c r="O219" s="223" t="n">
        <f aca="false">SUM(G219:N219)</f>
        <v>732</v>
      </c>
      <c r="P219" s="114" t="n">
        <f aca="false">+(G219+H219)*$B$3+(K219+L219)*$B$4+(M219+N219)*$F$4+(I219+J219)*$B$5</f>
        <v>0</v>
      </c>
      <c r="Q219" s="115"/>
      <c r="R219" s="71"/>
      <c r="S219" s="116" t="n">
        <f aca="false">+R219+P219</f>
        <v>0</v>
      </c>
      <c r="T219" s="92"/>
    </row>
    <row r="220" customFormat="false" ht="15" hidden="false" customHeight="false" outlineLevel="0" collapsed="false">
      <c r="A220" s="154" t="s">
        <v>272</v>
      </c>
      <c r="B220" s="119" t="s">
        <v>264</v>
      </c>
      <c r="C220" s="120" t="n">
        <v>1</v>
      </c>
      <c r="D220" s="120" t="n">
        <v>21</v>
      </c>
      <c r="E220" s="121" t="n">
        <v>6</v>
      </c>
      <c r="F220" s="121" t="n">
        <f aca="false">+C220*E220</f>
        <v>6</v>
      </c>
      <c r="G220" s="121"/>
      <c r="H220" s="121"/>
      <c r="I220" s="121"/>
      <c r="J220" s="121"/>
      <c r="K220" s="121" t="n">
        <f aca="false">+C220*D220*E220</f>
        <v>126</v>
      </c>
      <c r="L220" s="127" t="n">
        <f aca="false">+F220*4</f>
        <v>24</v>
      </c>
      <c r="M220" s="121"/>
      <c r="N220" s="121"/>
      <c r="O220" s="223" t="n">
        <f aca="false">SUM(G220:N220)</f>
        <v>150</v>
      </c>
      <c r="P220" s="114" t="n">
        <f aca="false">+(G220+H220)*$B$3+(K220+L220)*$B$4+(M220+N220)*$F$4+(I220+J220)*$B$5</f>
        <v>0</v>
      </c>
      <c r="Q220" s="122"/>
      <c r="R220" s="71"/>
      <c r="S220" s="116" t="n">
        <f aca="false">+R220+P220</f>
        <v>0</v>
      </c>
      <c r="T220" s="93"/>
    </row>
    <row r="221" customFormat="false" ht="15" hidden="false" customHeight="true" outlineLevel="0" collapsed="false">
      <c r="A221" s="158"/>
      <c r="B221" s="158"/>
      <c r="P221" s="167"/>
      <c r="Q221" s="125" t="s">
        <v>278</v>
      </c>
      <c r="R221" s="131"/>
      <c r="S221" s="93"/>
      <c r="T221" s="93" t="n">
        <f aca="false">SUM(S217:S220)</f>
        <v>0</v>
      </c>
    </row>
    <row r="222" customFormat="false" ht="15" hidden="false" customHeight="false" outlineLevel="0" collapsed="false">
      <c r="A222" s="158"/>
      <c r="B222" s="158"/>
      <c r="G222" s="168" t="n">
        <f aca="false">SUM(G9:G220)</f>
        <v>168628.725</v>
      </c>
      <c r="H222" s="168" t="n">
        <f aca="false">SUM(H9:H220)</f>
        <v>-7829.2</v>
      </c>
      <c r="I222" s="168" t="n">
        <f aca="false">SUM(I9:I220)</f>
        <v>23119.95</v>
      </c>
      <c r="J222" s="168" t="n">
        <f aca="false">SUM(J9:J220)</f>
        <v>-1164</v>
      </c>
      <c r="K222" s="168" t="n">
        <f aca="false">SUM(K9:K220)</f>
        <v>3263.68</v>
      </c>
      <c r="L222" s="168" t="n">
        <f aca="false">SUM(L9:L220)</f>
        <v>780</v>
      </c>
      <c r="M222" s="168" t="n">
        <f aca="false">SUM(M9:M220)</f>
        <v>0</v>
      </c>
      <c r="N222" s="168" t="n">
        <f aca="false">SUM(N9:N220)</f>
        <v>0</v>
      </c>
      <c r="O222" s="168" t="n">
        <f aca="false">SUM(O9:O220)</f>
        <v>186799.155</v>
      </c>
      <c r="P222" s="169" t="n">
        <f aca="false">SUM(P9:P220)</f>
        <v>0</v>
      </c>
      <c r="Q222" s="169" t="n">
        <f aca="false">SUM(Q9:Q220)</f>
        <v>10335.5</v>
      </c>
      <c r="R222" s="169" t="n">
        <f aca="false">SUM(R9:R220)</f>
        <v>0</v>
      </c>
      <c r="S222" s="169" t="n">
        <f aca="false">SUM(S9:S220)</f>
        <v>0</v>
      </c>
      <c r="T222" s="170" t="s">
        <v>330</v>
      </c>
    </row>
    <row r="223" customFormat="false" ht="15" hidden="false" customHeight="false" outlineLevel="0" collapsed="false">
      <c r="A223" s="158"/>
      <c r="B223" s="158"/>
      <c r="G223" s="171"/>
      <c r="H223" s="171"/>
      <c r="I223" s="171"/>
      <c r="J223" s="171"/>
      <c r="K223" s="171"/>
      <c r="L223" s="171"/>
      <c r="M223" s="171"/>
      <c r="N223" s="171"/>
      <c r="O223" s="171"/>
      <c r="P223" s="172"/>
      <c r="Q223" s="171"/>
      <c r="R223" s="172"/>
      <c r="S223" s="172"/>
      <c r="T223" s="173"/>
    </row>
    <row r="224" customFormat="false" ht="15" hidden="false" customHeight="false" outlineLevel="0" collapsed="false">
      <c r="A224" s="174" t="s">
        <v>279</v>
      </c>
      <c r="B224" s="175" t="s">
        <v>82</v>
      </c>
      <c r="C224" s="176" t="n">
        <v>5</v>
      </c>
      <c r="D224" s="176" t="n">
        <v>52</v>
      </c>
      <c r="E224" s="177" t="n">
        <v>14</v>
      </c>
      <c r="F224" s="177" t="n">
        <f aca="false">E224*C224</f>
        <v>70</v>
      </c>
      <c r="G224" s="177" t="n">
        <f aca="false">F224*D224</f>
        <v>3640</v>
      </c>
      <c r="H224" s="177" t="n">
        <f aca="false">+E224*-12</f>
        <v>-168</v>
      </c>
      <c r="I224" s="178"/>
      <c r="J224" s="178"/>
      <c r="K224" s="177"/>
      <c r="L224" s="177"/>
      <c r="M224" s="177"/>
      <c r="N224" s="177"/>
      <c r="O224" s="177" t="n">
        <f aca="false">SUM(G224:N224)</f>
        <v>3472</v>
      </c>
      <c r="P224" s="179" t="n">
        <f aca="false">+(G224+H224)*$B$3+(K224+L224)*$B$4+(M224+N224)*$F$4+(I224+J224)*$B$5</f>
        <v>0</v>
      </c>
      <c r="Q224" s="129" t="n">
        <v>126.5</v>
      </c>
      <c r="R224" s="179" t="n">
        <f aca="false">+Q224*$F$3</f>
        <v>0</v>
      </c>
      <c r="S224" s="238" t="n">
        <f aca="false">+R224+P224</f>
        <v>0</v>
      </c>
      <c r="T224" s="92"/>
    </row>
    <row r="225" customFormat="false" ht="15" hidden="false" customHeight="false" outlineLevel="0" collapsed="false">
      <c r="A225" s="174" t="s">
        <v>280</v>
      </c>
      <c r="B225" s="175" t="s">
        <v>281</v>
      </c>
      <c r="C225" s="176" t="n">
        <v>1</v>
      </c>
      <c r="D225" s="176" t="n">
        <v>12</v>
      </c>
      <c r="E225" s="177" t="n">
        <v>4</v>
      </c>
      <c r="F225" s="177" t="n">
        <f aca="false">E225*C225</f>
        <v>4</v>
      </c>
      <c r="G225" s="177" t="n">
        <f aca="false">F225*D225</f>
        <v>48</v>
      </c>
      <c r="H225" s="177"/>
      <c r="I225" s="177"/>
      <c r="J225" s="177"/>
      <c r="K225" s="177"/>
      <c r="L225" s="177"/>
      <c r="M225" s="177"/>
      <c r="N225" s="177"/>
      <c r="O225" s="177" t="n">
        <f aca="false">SUM(G225:N225)</f>
        <v>48</v>
      </c>
      <c r="P225" s="114" t="n">
        <f aca="false">+(G225+H225)*$B$3+(K225+L225)*$B$4+(M225+N225)*$F$4+(I225+J225)*$B$5</f>
        <v>0</v>
      </c>
      <c r="Q225" s="129"/>
      <c r="R225" s="163"/>
      <c r="S225" s="238" t="n">
        <f aca="false">+R225+P225</f>
        <v>0</v>
      </c>
      <c r="T225" s="92"/>
    </row>
    <row r="226" customFormat="false" ht="15" hidden="false" customHeight="false" outlineLevel="0" collapsed="false">
      <c r="A226" s="174" t="s">
        <v>282</v>
      </c>
      <c r="B226" s="175" t="s">
        <v>281</v>
      </c>
      <c r="C226" s="176" t="n">
        <v>1</v>
      </c>
      <c r="D226" s="176" t="n">
        <v>12</v>
      </c>
      <c r="E226" s="177" t="n">
        <v>4</v>
      </c>
      <c r="F226" s="177" t="n">
        <f aca="false">E226*C226</f>
        <v>4</v>
      </c>
      <c r="G226" s="177" t="n">
        <f aca="false">F226*D226</f>
        <v>48</v>
      </c>
      <c r="H226" s="177"/>
      <c r="I226" s="177"/>
      <c r="J226" s="177"/>
      <c r="K226" s="177"/>
      <c r="L226" s="177"/>
      <c r="M226" s="177"/>
      <c r="N226" s="177"/>
      <c r="O226" s="177" t="n">
        <f aca="false">SUM(G226:N226)</f>
        <v>48</v>
      </c>
      <c r="P226" s="114" t="n">
        <f aca="false">+(G226+H226)*$B$3+(K226+L226)*$B$4+(M226+N226)*$F$4+(I226+J226)*$B$5</f>
        <v>0</v>
      </c>
      <c r="Q226" s="129"/>
      <c r="R226" s="163"/>
      <c r="S226" s="238" t="n">
        <f aca="false">+R226+P226</f>
        <v>0</v>
      </c>
      <c r="T226" s="92"/>
    </row>
    <row r="227" customFormat="false" ht="15" hidden="false" customHeight="false" outlineLevel="0" collapsed="false">
      <c r="A227" s="174" t="s">
        <v>283</v>
      </c>
      <c r="B227" s="175" t="s">
        <v>281</v>
      </c>
      <c r="C227" s="176" t="n">
        <v>1</v>
      </c>
      <c r="D227" s="176" t="n">
        <v>12</v>
      </c>
      <c r="E227" s="177" t="n">
        <v>2</v>
      </c>
      <c r="F227" s="177" t="n">
        <f aca="false">E227*C227</f>
        <v>2</v>
      </c>
      <c r="G227" s="177" t="n">
        <f aca="false">F227*D227</f>
        <v>24</v>
      </c>
      <c r="H227" s="177"/>
      <c r="I227" s="177"/>
      <c r="J227" s="177"/>
      <c r="K227" s="177"/>
      <c r="L227" s="177"/>
      <c r="M227" s="177"/>
      <c r="N227" s="177"/>
      <c r="O227" s="177" t="n">
        <f aca="false">SUM(G227:N227)</f>
        <v>24</v>
      </c>
      <c r="P227" s="114" t="n">
        <f aca="false">+(G227+H227)*$B$3+(K227+L227)*$B$4+(M227+N227)*$F$4+(I227+J227)*$B$5</f>
        <v>0</v>
      </c>
      <c r="Q227" s="129"/>
      <c r="R227" s="163"/>
      <c r="S227" s="238" t="n">
        <f aca="false">+R227+P227</f>
        <v>0</v>
      </c>
      <c r="T227" s="92"/>
    </row>
    <row r="228" customFormat="false" ht="15" hidden="false" customHeight="false" outlineLevel="0" collapsed="false">
      <c r="A228" s="174" t="s">
        <v>283</v>
      </c>
      <c r="B228" s="175" t="s">
        <v>284</v>
      </c>
      <c r="C228" s="176" t="n">
        <v>1</v>
      </c>
      <c r="D228" s="176" t="n">
        <v>26</v>
      </c>
      <c r="E228" s="177" t="n">
        <v>2</v>
      </c>
      <c r="F228" s="177" t="n">
        <f aca="false">E228*C228</f>
        <v>2</v>
      </c>
      <c r="G228" s="177" t="n">
        <f aca="false">F228*D228</f>
        <v>52</v>
      </c>
      <c r="H228" s="177"/>
      <c r="I228" s="177"/>
      <c r="J228" s="177"/>
      <c r="K228" s="177"/>
      <c r="L228" s="177"/>
      <c r="M228" s="177"/>
      <c r="N228" s="177"/>
      <c r="O228" s="177" t="n">
        <f aca="false">SUM(G228:N228)</f>
        <v>52</v>
      </c>
      <c r="P228" s="114" t="n">
        <f aca="false">+(G228+H228)*$B$3+(K228+L228)*$B$4+(M228+N228)*$F$4+(I228+J228)*$B$5</f>
        <v>0</v>
      </c>
      <c r="Q228" s="129"/>
      <c r="R228" s="163"/>
      <c r="S228" s="238" t="n">
        <f aca="false">+R228+P228</f>
        <v>0</v>
      </c>
      <c r="T228" s="92"/>
    </row>
    <row r="229" customFormat="false" ht="15" hidden="false" customHeight="false" outlineLevel="0" collapsed="false">
      <c r="A229" s="174" t="s">
        <v>285</v>
      </c>
      <c r="B229" s="175" t="s">
        <v>281</v>
      </c>
      <c r="C229" s="176" t="n">
        <v>1</v>
      </c>
      <c r="D229" s="176" t="n">
        <v>12</v>
      </c>
      <c r="E229" s="177" t="n">
        <v>2</v>
      </c>
      <c r="F229" s="177" t="n">
        <f aca="false">E229*C229</f>
        <v>2</v>
      </c>
      <c r="G229" s="177" t="n">
        <f aca="false">F229*D229</f>
        <v>24</v>
      </c>
      <c r="H229" s="177"/>
      <c r="I229" s="177"/>
      <c r="J229" s="177"/>
      <c r="K229" s="177"/>
      <c r="L229" s="177"/>
      <c r="M229" s="177"/>
      <c r="N229" s="177"/>
      <c r="O229" s="177" t="n">
        <f aca="false">SUM(G229:N229)</f>
        <v>24</v>
      </c>
      <c r="P229" s="114" t="n">
        <f aca="false">+(G229+H229)*$B$3+(K229+L229)*$B$4+(M229+N229)*$F$4+(I229+J229)*$B$5</f>
        <v>0</v>
      </c>
      <c r="Q229" s="122" t="n">
        <v>16</v>
      </c>
      <c r="R229" s="179" t="n">
        <f aca="false">+Q229*$F$3</f>
        <v>0</v>
      </c>
      <c r="S229" s="238" t="n">
        <f aca="false">+R229+P229</f>
        <v>0</v>
      </c>
      <c r="T229" s="93"/>
    </row>
    <row r="230" customFormat="false" ht="15" hidden="false" customHeight="false" outlineLevel="0" collapsed="false">
      <c r="A230" s="174" t="s">
        <v>286</v>
      </c>
      <c r="B230" s="175"/>
      <c r="C230" s="176"/>
      <c r="D230" s="176"/>
      <c r="E230" s="177"/>
      <c r="F230" s="177"/>
      <c r="G230" s="177"/>
      <c r="H230" s="177"/>
      <c r="I230" s="177"/>
      <c r="J230" s="177"/>
      <c r="K230" s="177"/>
      <c r="L230" s="177"/>
      <c r="M230" s="177"/>
      <c r="N230" s="177"/>
      <c r="O230" s="177" t="n">
        <f aca="false">SUM(G230:N230)</f>
        <v>0</v>
      </c>
      <c r="P230" s="114" t="n">
        <f aca="false">+(G230+H230)*$B$3+(K230+L230)*$B$4+(M230+N230)*$F$4+(I230+J230)*$B$5</f>
        <v>0</v>
      </c>
      <c r="Q230" s="122" t="n">
        <v>16</v>
      </c>
      <c r="R230" s="179" t="n">
        <f aca="false">+Q230*$F$3</f>
        <v>0</v>
      </c>
      <c r="S230" s="238" t="n">
        <f aca="false">+R230+P230</f>
        <v>0</v>
      </c>
      <c r="T230" s="92"/>
    </row>
    <row r="231" customFormat="false" ht="15" hidden="false" customHeight="false" outlineLevel="0" collapsed="false">
      <c r="A231" s="174" t="s">
        <v>287</v>
      </c>
      <c r="B231" s="175" t="s">
        <v>281</v>
      </c>
      <c r="C231" s="176" t="n">
        <v>1</v>
      </c>
      <c r="D231" s="176" t="n">
        <v>12</v>
      </c>
      <c r="E231" s="177" t="n">
        <v>2</v>
      </c>
      <c r="F231" s="177" t="n">
        <f aca="false">E231*C231</f>
        <v>2</v>
      </c>
      <c r="G231" s="177" t="n">
        <f aca="false">F231*D231</f>
        <v>24</v>
      </c>
      <c r="H231" s="177"/>
      <c r="I231" s="177"/>
      <c r="J231" s="177"/>
      <c r="K231" s="177"/>
      <c r="L231" s="177"/>
      <c r="M231" s="177"/>
      <c r="N231" s="177"/>
      <c r="O231" s="177" t="n">
        <f aca="false">SUM(G231:N231)</f>
        <v>24</v>
      </c>
      <c r="P231" s="114" t="n">
        <f aca="false">+(G231+H231)*$B$3+(K231+L231)*$B$4+(M231+N231)*$F$4+(I231+J231)*$B$5</f>
        <v>0</v>
      </c>
      <c r="Q231" s="129"/>
      <c r="R231" s="163"/>
      <c r="S231" s="238" t="n">
        <f aca="false">+R231+P231</f>
        <v>0</v>
      </c>
      <c r="T231" s="92"/>
    </row>
    <row r="232" customFormat="false" ht="15" hidden="false" customHeight="false" outlineLevel="0" collapsed="false">
      <c r="A232" s="174" t="s">
        <v>288</v>
      </c>
      <c r="B232" s="175" t="s">
        <v>289</v>
      </c>
      <c r="C232" s="176" t="n">
        <v>1</v>
      </c>
      <c r="D232" s="176" t="n">
        <v>6</v>
      </c>
      <c r="E232" s="177" t="n">
        <v>2</v>
      </c>
      <c r="F232" s="177" t="n">
        <f aca="false">E232*C232</f>
        <v>2</v>
      </c>
      <c r="G232" s="177" t="n">
        <f aca="false">F232*D232</f>
        <v>12</v>
      </c>
      <c r="H232" s="177"/>
      <c r="I232" s="177"/>
      <c r="J232" s="177"/>
      <c r="K232" s="177"/>
      <c r="L232" s="177"/>
      <c r="M232" s="177"/>
      <c r="N232" s="177"/>
      <c r="O232" s="177" t="n">
        <f aca="false">SUM(G232:N232)</f>
        <v>12</v>
      </c>
      <c r="P232" s="114" t="n">
        <f aca="false">+(G232+H232)*$B$3+(K232+L232)*$B$4+(M232+N232)*$F$4+(I232+J232)*$B$5</f>
        <v>0</v>
      </c>
      <c r="Q232" s="129"/>
      <c r="R232" s="163"/>
      <c r="S232" s="238" t="n">
        <f aca="false">+R232+P232</f>
        <v>0</v>
      </c>
      <c r="T232" s="92"/>
    </row>
    <row r="233" customFormat="false" ht="15" hidden="false" customHeight="false" outlineLevel="0" collapsed="false">
      <c r="A233" s="181" t="s">
        <v>290</v>
      </c>
      <c r="B233" s="175"/>
      <c r="C233" s="176"/>
      <c r="D233" s="176"/>
      <c r="E233" s="177"/>
      <c r="F233" s="177"/>
      <c r="G233" s="177" t="n">
        <v>96</v>
      </c>
      <c r="H233" s="177"/>
      <c r="I233" s="177"/>
      <c r="J233" s="177"/>
      <c r="K233" s="177"/>
      <c r="L233" s="177"/>
      <c r="M233" s="177"/>
      <c r="N233" s="177"/>
      <c r="O233" s="177" t="n">
        <f aca="false">SUM(G233:N233)</f>
        <v>96</v>
      </c>
      <c r="P233" s="114" t="n">
        <f aca="false">+(G233+H233)*$B$3+(K233+L233)*$B$4+(M233+N233)*$F$4+(I233+J233)*$B$5</f>
        <v>0</v>
      </c>
      <c r="Q233" s="129"/>
      <c r="R233" s="163"/>
      <c r="S233" s="238" t="n">
        <f aca="false">+R233+P233</f>
        <v>0</v>
      </c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2"/>
      <c r="AT233" s="92"/>
      <c r="AU233" s="92"/>
      <c r="AV233" s="92"/>
      <c r="AW233" s="92"/>
      <c r="AX233" s="92"/>
      <c r="AY233" s="92"/>
      <c r="AZ233" s="92"/>
      <c r="BA233" s="92"/>
      <c r="BB233" s="92"/>
      <c r="BC233" s="92"/>
      <c r="BD233" s="92"/>
      <c r="BE233" s="92"/>
      <c r="BF233" s="92"/>
      <c r="BG233" s="92"/>
      <c r="BH233" s="92"/>
      <c r="BI233" s="92"/>
      <c r="BJ233" s="92"/>
      <c r="BK233" s="92"/>
      <c r="BL233" s="92"/>
      <c r="BM233" s="92"/>
      <c r="BN233" s="92"/>
      <c r="BO233" s="92"/>
      <c r="BP233" s="92"/>
      <c r="BQ233" s="92"/>
      <c r="BR233" s="92"/>
      <c r="BS233" s="92"/>
      <c r="BT233" s="92"/>
      <c r="BU233" s="92"/>
      <c r="BV233" s="92"/>
      <c r="BW233" s="92"/>
      <c r="BX233" s="92"/>
      <c r="BY233" s="92"/>
      <c r="BZ233" s="92"/>
      <c r="CA233" s="92"/>
      <c r="CB233" s="92"/>
      <c r="CC233" s="92"/>
      <c r="CD233" s="92"/>
      <c r="CE233" s="92"/>
      <c r="CF233" s="92"/>
      <c r="CG233" s="92"/>
      <c r="CH233" s="92"/>
      <c r="CI233" s="92"/>
      <c r="CJ233" s="92"/>
      <c r="CK233" s="92"/>
      <c r="CL233" s="92"/>
      <c r="CM233" s="92"/>
      <c r="CN233" s="92"/>
      <c r="CO233" s="92"/>
      <c r="CP233" s="92"/>
      <c r="CQ233" s="92"/>
      <c r="CR233" s="92"/>
      <c r="CS233" s="92"/>
      <c r="CT233" s="92"/>
      <c r="CU233" s="92"/>
      <c r="CV233" s="92"/>
      <c r="CW233" s="92"/>
      <c r="CX233" s="92"/>
      <c r="CY233" s="92"/>
      <c r="CZ233" s="92"/>
      <c r="DA233" s="92"/>
      <c r="DB233" s="92"/>
      <c r="DC233" s="92"/>
      <c r="DD233" s="92"/>
      <c r="DE233" s="92"/>
      <c r="DF233" s="92"/>
      <c r="DG233" s="92"/>
      <c r="DH233" s="92"/>
      <c r="DI233" s="92"/>
      <c r="DJ233" s="92"/>
      <c r="DK233" s="92"/>
      <c r="DL233" s="92"/>
      <c r="DM233" s="92"/>
      <c r="DN233" s="92"/>
      <c r="DO233" s="92"/>
      <c r="DP233" s="92"/>
      <c r="DQ233" s="92"/>
      <c r="DR233" s="92"/>
      <c r="DS233" s="92"/>
      <c r="DT233" s="92"/>
      <c r="DU233" s="92"/>
      <c r="DV233" s="92"/>
      <c r="DW233" s="92"/>
      <c r="DX233" s="92"/>
      <c r="DY233" s="92"/>
      <c r="DZ233" s="92"/>
      <c r="EA233" s="92"/>
      <c r="EB233" s="92"/>
      <c r="EC233" s="92"/>
      <c r="ED233" s="92"/>
      <c r="EE233" s="92"/>
      <c r="EF233" s="92"/>
      <c r="EG233" s="92"/>
      <c r="EH233" s="92"/>
      <c r="EI233" s="92"/>
      <c r="EJ233" s="92"/>
      <c r="EK233" s="92"/>
      <c r="EL233" s="92"/>
      <c r="EM233" s="92"/>
      <c r="EN233" s="92"/>
      <c r="EO233" s="92"/>
      <c r="EP233" s="92"/>
      <c r="EQ233" s="92"/>
      <c r="ER233" s="92"/>
      <c r="ES233" s="92"/>
      <c r="ET233" s="92"/>
      <c r="EU233" s="92"/>
      <c r="EV233" s="92"/>
      <c r="EW233" s="92"/>
      <c r="EX233" s="92"/>
      <c r="EY233" s="92"/>
      <c r="EZ233" s="92"/>
      <c r="FA233" s="92"/>
      <c r="FB233" s="92"/>
      <c r="FC233" s="92"/>
      <c r="FD233" s="92"/>
      <c r="FE233" s="92"/>
      <c r="FF233" s="92"/>
      <c r="FG233" s="92"/>
      <c r="FH233" s="92"/>
      <c r="FI233" s="92"/>
      <c r="FJ233" s="92"/>
      <c r="FK233" s="92"/>
      <c r="FL233" s="92"/>
      <c r="FM233" s="92"/>
      <c r="FN233" s="92"/>
      <c r="FO233" s="92"/>
      <c r="FP233" s="92"/>
      <c r="FQ233" s="92"/>
      <c r="FR233" s="92"/>
      <c r="FS233" s="92"/>
      <c r="FT233" s="92"/>
      <c r="FU233" s="92"/>
      <c r="FV233" s="92"/>
      <c r="FW233" s="92"/>
      <c r="FX233" s="92"/>
      <c r="FY233" s="92"/>
      <c r="FZ233" s="92"/>
      <c r="GA233" s="92"/>
      <c r="GB233" s="92"/>
      <c r="GC233" s="92"/>
      <c r="GD233" s="92"/>
      <c r="GE233" s="92"/>
      <c r="GF233" s="92"/>
      <c r="GG233" s="92"/>
      <c r="GH233" s="92"/>
      <c r="GI233" s="92"/>
      <c r="GJ233" s="92"/>
      <c r="GK233" s="92"/>
      <c r="GL233" s="92"/>
      <c r="GM233" s="92"/>
      <c r="GN233" s="92"/>
      <c r="GO233" s="92"/>
      <c r="GP233" s="92"/>
      <c r="GQ233" s="92"/>
      <c r="GR233" s="92"/>
      <c r="GS233" s="92"/>
      <c r="GT233" s="92"/>
      <c r="GU233" s="92"/>
      <c r="GV233" s="92"/>
      <c r="GW233" s="92"/>
      <c r="GX233" s="92"/>
      <c r="GY233" s="92"/>
      <c r="GZ233" s="92"/>
      <c r="HA233" s="92"/>
      <c r="HB233" s="92"/>
      <c r="HC233" s="92"/>
      <c r="HD233" s="92"/>
      <c r="HE233" s="92"/>
      <c r="HF233" s="92"/>
      <c r="HG233" s="92"/>
      <c r="HH233" s="92"/>
      <c r="HI233" s="92"/>
      <c r="HJ233" s="92"/>
      <c r="HK233" s="92"/>
      <c r="HL233" s="92"/>
      <c r="HM233" s="92"/>
      <c r="HN233" s="92"/>
      <c r="HO233" s="92"/>
      <c r="HP233" s="92"/>
      <c r="HQ233" s="92"/>
      <c r="HR233" s="92"/>
      <c r="HS233" s="92"/>
      <c r="HT233" s="92"/>
      <c r="HU233" s="92"/>
      <c r="HV233" s="92"/>
      <c r="HW233" s="92"/>
      <c r="HX233" s="92"/>
      <c r="HY233" s="92"/>
      <c r="HZ233" s="92"/>
      <c r="IA233" s="92"/>
      <c r="IB233" s="92"/>
      <c r="IC233" s="92"/>
      <c r="ID233" s="92"/>
      <c r="IE233" s="92"/>
      <c r="IF233" s="92"/>
      <c r="IG233" s="92"/>
      <c r="IH233" s="92"/>
      <c r="II233" s="92"/>
      <c r="IJ233" s="92"/>
      <c r="IK233" s="92"/>
      <c r="IL233" s="92"/>
      <c r="IM233" s="92"/>
      <c r="IN233" s="92"/>
      <c r="IO233" s="92"/>
      <c r="IP233" s="92"/>
      <c r="IQ233" s="92"/>
      <c r="IR233" s="92"/>
      <c r="IS233" s="92"/>
      <c r="IT233" s="92"/>
      <c r="IU233" s="92"/>
      <c r="IV233" s="92"/>
      <c r="IW233" s="92"/>
    </row>
    <row r="234" customFormat="false" ht="15" hidden="false" customHeight="false" outlineLevel="0" collapsed="false">
      <c r="A234" s="158"/>
      <c r="B234" s="158"/>
      <c r="G234" s="168" t="n">
        <f aca="false">SUM(G224:G233)</f>
        <v>3968</v>
      </c>
      <c r="H234" s="168" t="n">
        <f aca="false">SUM(H224:H233)</f>
        <v>-168</v>
      </c>
      <c r="I234" s="168" t="n">
        <f aca="false">SUM(I224:I233)</f>
        <v>0</v>
      </c>
      <c r="J234" s="168" t="n">
        <f aca="false">SUM(J224:J233)</f>
        <v>0</v>
      </c>
      <c r="K234" s="168" t="n">
        <f aca="false">SUM(K224:K233)</f>
        <v>0</v>
      </c>
      <c r="L234" s="168" t="n">
        <f aca="false">SUM(L224:L233)</f>
        <v>0</v>
      </c>
      <c r="M234" s="168" t="n">
        <f aca="false">SUM(M224:M233)</f>
        <v>0</v>
      </c>
      <c r="N234" s="168" t="n">
        <f aca="false">SUM(N224:N233)</f>
        <v>0</v>
      </c>
      <c r="O234" s="168" t="n">
        <f aca="false">SUM(O224:O233)</f>
        <v>3800</v>
      </c>
      <c r="P234" s="169" t="n">
        <f aca="false">SUM(P224:P233)</f>
        <v>0</v>
      </c>
      <c r="Q234" s="168" t="n">
        <f aca="false">SUM(Q224:Q233)</f>
        <v>158.5</v>
      </c>
      <c r="R234" s="169" t="n">
        <f aca="false">SUM(R224:R233)</f>
        <v>0</v>
      </c>
      <c r="S234" s="170" t="n">
        <f aca="false">SUM(S224:S233)</f>
        <v>0</v>
      </c>
      <c r="T234" s="170" t="s">
        <v>291</v>
      </c>
    </row>
    <row r="235" customFormat="false" ht="15" hidden="false" customHeight="false" outlineLevel="0" collapsed="false">
      <c r="A235" s="182"/>
      <c r="B235" s="132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67"/>
      <c r="Q235" s="122"/>
      <c r="R235" s="131"/>
      <c r="S235" s="93"/>
      <c r="T235" s="93"/>
      <c r="U235" s="69"/>
    </row>
    <row r="236" customFormat="false" ht="15" hidden="false" customHeight="false" outlineLevel="0" collapsed="false">
      <c r="A236" s="183" t="s">
        <v>292</v>
      </c>
      <c r="B236" s="184" t="s">
        <v>82</v>
      </c>
      <c r="C236" s="185" t="n">
        <v>5</v>
      </c>
      <c r="D236" s="185" t="n">
        <v>52</v>
      </c>
      <c r="E236" s="186" t="n">
        <v>1</v>
      </c>
      <c r="F236" s="186" t="n">
        <f aca="false">E236*C236</f>
        <v>5</v>
      </c>
      <c r="G236" s="186" t="n">
        <f aca="false">F236*D236</f>
        <v>260</v>
      </c>
      <c r="H236" s="186" t="n">
        <f aca="false">+E236*-12</f>
        <v>-12</v>
      </c>
      <c r="I236" s="187"/>
      <c r="J236" s="187"/>
      <c r="K236" s="186"/>
      <c r="L236" s="186"/>
      <c r="M236" s="186"/>
      <c r="N236" s="186"/>
      <c r="O236" s="186" t="n">
        <f aca="false">SUM(G236:N236)</f>
        <v>248</v>
      </c>
      <c r="P236" s="179" t="n">
        <f aca="false">+(G236+H236)*$B$3+(K236+L236)*$B$4+(M236+N236)*$F$4+(I236+J236)*$B$5</f>
        <v>0</v>
      </c>
      <c r="Q236" s="115" t="n">
        <v>12</v>
      </c>
      <c r="R236" s="179" t="n">
        <f aca="false">+Q236*$F$3</f>
        <v>0</v>
      </c>
      <c r="S236" s="238" t="n">
        <f aca="false">+R236+P236</f>
        <v>0</v>
      </c>
      <c r="T236" s="93"/>
    </row>
    <row r="237" customFormat="false" ht="15" hidden="false" customHeight="false" outlineLevel="0" collapsed="false">
      <c r="A237" s="158"/>
      <c r="B237" s="158"/>
      <c r="G237" s="168" t="n">
        <f aca="false">SUM(G236)</f>
        <v>260</v>
      </c>
      <c r="H237" s="168" t="n">
        <f aca="false">SUM(H236)</f>
        <v>-12</v>
      </c>
      <c r="I237" s="168" t="n">
        <f aca="false">SUM(I236)</f>
        <v>0</v>
      </c>
      <c r="J237" s="168" t="n">
        <f aca="false">SUM(J236)</f>
        <v>0</v>
      </c>
      <c r="K237" s="168" t="n">
        <f aca="false">SUM(K236)</f>
        <v>0</v>
      </c>
      <c r="L237" s="168" t="n">
        <f aca="false">SUM(L236)</f>
        <v>0</v>
      </c>
      <c r="M237" s="168" t="n">
        <f aca="false">SUM(M236)</f>
        <v>0</v>
      </c>
      <c r="N237" s="168" t="n">
        <f aca="false">SUM(N236)</f>
        <v>0</v>
      </c>
      <c r="O237" s="168" t="n">
        <f aca="false">SUM(O236)</f>
        <v>248</v>
      </c>
      <c r="P237" s="169" t="n">
        <f aca="false">SUM(P236)</f>
        <v>0</v>
      </c>
      <c r="Q237" s="168" t="n">
        <f aca="false">SUM(Q236)</f>
        <v>12</v>
      </c>
      <c r="R237" s="169" t="n">
        <f aca="false">SUM(R236)</f>
        <v>0</v>
      </c>
      <c r="S237" s="170" t="n">
        <f aca="false">SUM(S236)</f>
        <v>0</v>
      </c>
      <c r="T237" s="170" t="s">
        <v>293</v>
      </c>
    </row>
    <row r="238" customFormat="false" ht="15" hidden="false" customHeight="false" outlineLevel="0" collapsed="false">
      <c r="A238" s="158"/>
      <c r="B238" s="158"/>
      <c r="N238" s="69"/>
      <c r="P238" s="71"/>
      <c r="Q238" s="122"/>
      <c r="R238" s="71"/>
      <c r="S238" s="131"/>
      <c r="T238" s="92"/>
    </row>
    <row r="239" customFormat="false" ht="15" hidden="false" customHeight="false" outlineLevel="0" collapsed="false">
      <c r="A239" s="188" t="s">
        <v>294</v>
      </c>
      <c r="B239" s="189" t="s">
        <v>295</v>
      </c>
      <c r="C239" s="190" t="n">
        <v>5</v>
      </c>
      <c r="D239" s="190" t="n">
        <v>52</v>
      </c>
      <c r="E239" s="191" t="n">
        <v>2.5</v>
      </c>
      <c r="F239" s="191" t="n">
        <f aca="false">E239*C239</f>
        <v>12.5</v>
      </c>
      <c r="G239" s="191" t="n">
        <f aca="false">F239*D239</f>
        <v>650</v>
      </c>
      <c r="H239" s="191" t="n">
        <f aca="false">+E239*-12</f>
        <v>-30</v>
      </c>
      <c r="I239" s="192"/>
      <c r="J239" s="192"/>
      <c r="K239" s="191"/>
      <c r="L239" s="191"/>
      <c r="M239" s="191"/>
      <c r="N239" s="191"/>
      <c r="O239" s="191" t="n">
        <f aca="false">SUM(G239:N239)</f>
        <v>620</v>
      </c>
      <c r="P239" s="179" t="n">
        <f aca="false">+(G239+H239)*$B$3+(K239+L239)*$B$4+(M239+N239)*$F$4+(I239+J239)*$B$5</f>
        <v>0</v>
      </c>
      <c r="Q239" s="129" t="n">
        <v>66</v>
      </c>
      <c r="R239" s="179" t="n">
        <f aca="false">+Q239*$F$3</f>
        <v>0</v>
      </c>
      <c r="S239" s="238" t="n">
        <f aca="false">+R239+P239</f>
        <v>0</v>
      </c>
      <c r="T239" s="92"/>
    </row>
    <row r="240" customFormat="false" ht="15" hidden="false" customHeight="false" outlineLevel="0" collapsed="false">
      <c r="A240" s="188" t="s">
        <v>294</v>
      </c>
      <c r="B240" s="189" t="s">
        <v>97</v>
      </c>
      <c r="C240" s="190" t="n">
        <v>1</v>
      </c>
      <c r="D240" s="190" t="n">
        <v>52</v>
      </c>
      <c r="E240" s="191" t="n">
        <v>2.5</v>
      </c>
      <c r="F240" s="191" t="n">
        <f aca="false">E240*C240</f>
        <v>2.5</v>
      </c>
      <c r="G240" s="191" t="n">
        <v>0</v>
      </c>
      <c r="H240" s="191" t="n">
        <v>0</v>
      </c>
      <c r="I240" s="191"/>
      <c r="J240" s="191"/>
      <c r="K240" s="191" t="n">
        <f aca="false">+C240*D240*E240</f>
        <v>130</v>
      </c>
      <c r="L240" s="191" t="n">
        <f aca="false">+E240*12</f>
        <v>30</v>
      </c>
      <c r="M240" s="191"/>
      <c r="N240" s="191"/>
      <c r="O240" s="191" t="n">
        <f aca="false">SUM(G240:N240)</f>
        <v>160</v>
      </c>
      <c r="P240" s="114" t="n">
        <f aca="false">+(G240+H240)*$B$3+(K240+L240)*$B$4+(M240+N240)*$F$4+(I240+J240)*$B$5</f>
        <v>0</v>
      </c>
      <c r="Q240" s="129"/>
      <c r="R240" s="129"/>
      <c r="S240" s="238" t="n">
        <f aca="false">+R240+P240</f>
        <v>0</v>
      </c>
      <c r="T240" s="92"/>
    </row>
    <row r="241" customFormat="false" ht="15" hidden="false" customHeight="false" outlineLevel="0" collapsed="false">
      <c r="A241" s="158"/>
      <c r="B241" s="158"/>
      <c r="G241" s="168" t="n">
        <f aca="false">SUM(G239:G240)</f>
        <v>650</v>
      </c>
      <c r="H241" s="168" t="n">
        <f aca="false">SUM(H239:H240)</f>
        <v>-30</v>
      </c>
      <c r="I241" s="168" t="n">
        <f aca="false">SUM(I239:I240)</f>
        <v>0</v>
      </c>
      <c r="J241" s="168" t="n">
        <f aca="false">SUM(J239:J240)</f>
        <v>0</v>
      </c>
      <c r="K241" s="168" t="n">
        <f aca="false">SUM(K239:K240)</f>
        <v>130</v>
      </c>
      <c r="L241" s="168" t="n">
        <f aca="false">SUM(L239:L240)</f>
        <v>30</v>
      </c>
      <c r="M241" s="168" t="n">
        <f aca="false">SUM(M239:M240)</f>
        <v>0</v>
      </c>
      <c r="N241" s="168" t="n">
        <f aca="false">SUM(N239:N240)</f>
        <v>0</v>
      </c>
      <c r="O241" s="168" t="n">
        <f aca="false">SUM(O239:O240)</f>
        <v>780</v>
      </c>
      <c r="P241" s="169" t="n">
        <f aca="false">SUM(P239:P240)</f>
        <v>0</v>
      </c>
      <c r="Q241" s="168" t="n">
        <f aca="false">SUM(Q239:Q240)</f>
        <v>66</v>
      </c>
      <c r="R241" s="169" t="n">
        <f aca="false">SUM(R239:R240)</f>
        <v>0</v>
      </c>
      <c r="S241" s="170" t="n">
        <f aca="false">SUM(S239:S240)</f>
        <v>0</v>
      </c>
      <c r="T241" s="170" t="s">
        <v>296</v>
      </c>
    </row>
    <row r="242" customFormat="false" ht="15" hidden="false" customHeight="false" outlineLevel="0" collapsed="false">
      <c r="P242" s="71"/>
      <c r="Q242" s="129"/>
      <c r="R242" s="163"/>
      <c r="S242" s="131"/>
      <c r="T242" s="92"/>
    </row>
    <row r="243" customFormat="false" ht="15" hidden="false" customHeight="false" outlineLevel="0" collapsed="false">
      <c r="A243" s="193" t="s">
        <v>297</v>
      </c>
      <c r="B243" s="194" t="s">
        <v>298</v>
      </c>
      <c r="C243" s="195" t="n">
        <v>5</v>
      </c>
      <c r="D243" s="195" t="n">
        <v>48</v>
      </c>
      <c r="E243" s="196" t="n">
        <v>6</v>
      </c>
      <c r="F243" s="196" t="n">
        <f aca="false">E243*C243</f>
        <v>30</v>
      </c>
      <c r="G243" s="197" t="n">
        <f aca="false">F243*D243</f>
        <v>1440</v>
      </c>
      <c r="H243" s="197" t="n">
        <f aca="false">+E243*-12</f>
        <v>-72</v>
      </c>
      <c r="I243" s="198"/>
      <c r="J243" s="198"/>
      <c r="K243" s="198"/>
      <c r="L243" s="198"/>
      <c r="M243" s="198"/>
      <c r="N243" s="198"/>
      <c r="O243" s="197" t="n">
        <f aca="false">SUM(G243:N243)</f>
        <v>1368</v>
      </c>
      <c r="P243" s="179" t="n">
        <f aca="false">+(G243+H243)*$B$3+(K243+L243)*$B$4+(M243+N243)*$F$4+(I243+J243)*$B$5</f>
        <v>0</v>
      </c>
      <c r="Q243" s="122" t="n">
        <v>22</v>
      </c>
      <c r="R243" s="179" t="n">
        <f aca="false">+Q243*$F$3</f>
        <v>0</v>
      </c>
      <c r="S243" s="238" t="n">
        <f aca="false">+R243+P243</f>
        <v>0</v>
      </c>
      <c r="T243" s="92"/>
    </row>
    <row r="244" customFormat="false" ht="15" hidden="false" customHeight="false" outlineLevel="0" collapsed="false">
      <c r="A244" s="158"/>
      <c r="B244" s="158"/>
      <c r="G244" s="168" t="n">
        <f aca="false">SUM(G243)</f>
        <v>1440</v>
      </c>
      <c r="H244" s="168" t="n">
        <f aca="false">SUM(H243)</f>
        <v>-72</v>
      </c>
      <c r="I244" s="199"/>
      <c r="J244" s="199"/>
      <c r="K244" s="199"/>
      <c r="L244" s="199"/>
      <c r="M244" s="199"/>
      <c r="N244" s="199"/>
      <c r="O244" s="168" t="n">
        <f aca="false">SUM(O243)</f>
        <v>1368</v>
      </c>
      <c r="P244" s="169" t="n">
        <f aca="false">SUM(P243)</f>
        <v>0</v>
      </c>
      <c r="Q244" s="168" t="n">
        <f aca="false">SUM(Q243)</f>
        <v>22</v>
      </c>
      <c r="R244" s="169" t="n">
        <f aca="false">SUM(R243)</f>
        <v>0</v>
      </c>
      <c r="S244" s="170" t="n">
        <f aca="false">SUM(S243)</f>
        <v>0</v>
      </c>
      <c r="T244" s="170" t="s">
        <v>299</v>
      </c>
    </row>
    <row r="245" customFormat="false" ht="15" hidden="false" customHeight="false" outlineLevel="0" collapsed="false">
      <c r="A245" s="158"/>
      <c r="B245" s="158"/>
      <c r="N245" s="69"/>
      <c r="P245" s="71"/>
      <c r="Q245" s="129"/>
      <c r="R245" s="163"/>
      <c r="S245" s="131"/>
      <c r="T245" s="92"/>
    </row>
    <row r="246" customFormat="false" ht="15" hidden="false" customHeight="false" outlineLevel="0" collapsed="false">
      <c r="A246" s="200" t="s">
        <v>300</v>
      </c>
      <c r="B246" s="201" t="s">
        <v>301</v>
      </c>
      <c r="C246" s="201" t="n">
        <v>2</v>
      </c>
      <c r="D246" s="201" t="n">
        <v>52</v>
      </c>
      <c r="E246" s="202" t="n">
        <v>4</v>
      </c>
      <c r="F246" s="202" t="n">
        <f aca="false">+C246*E246</f>
        <v>8</v>
      </c>
      <c r="G246" s="202" t="n">
        <f aca="false">D246*F246</f>
        <v>416</v>
      </c>
      <c r="H246" s="202"/>
      <c r="I246" s="202"/>
      <c r="J246" s="202"/>
      <c r="K246" s="203"/>
      <c r="L246" s="203"/>
      <c r="M246" s="203"/>
      <c r="N246" s="203"/>
      <c r="O246" s="202" t="n">
        <f aca="false">SUM(G246:N246)</f>
        <v>416</v>
      </c>
      <c r="P246" s="179" t="n">
        <f aca="false">+(G246+H246)*$B$3+(K246+L246)*$B$4+(M246+N246)*$F$4+(I246+J246)*$B$5</f>
        <v>0</v>
      </c>
      <c r="Q246" s="129" t="n">
        <v>8</v>
      </c>
      <c r="R246" s="179" t="n">
        <f aca="false">+Q246*$F$3</f>
        <v>0</v>
      </c>
      <c r="S246" s="238" t="n">
        <f aca="false">+R246+P246</f>
        <v>0</v>
      </c>
      <c r="T246" s="92"/>
    </row>
    <row r="247" customFormat="false" ht="15" hidden="false" customHeight="false" outlineLevel="0" collapsed="false">
      <c r="A247" s="200" t="s">
        <v>302</v>
      </c>
      <c r="B247" s="201" t="s">
        <v>127</v>
      </c>
      <c r="C247" s="201" t="n">
        <v>1</v>
      </c>
      <c r="D247" s="201" t="n">
        <v>52</v>
      </c>
      <c r="E247" s="202" t="n">
        <v>2.5</v>
      </c>
      <c r="F247" s="202" t="n">
        <f aca="false">+C247*E247</f>
        <v>2.5</v>
      </c>
      <c r="G247" s="202" t="n">
        <f aca="false">+D247*F247</f>
        <v>130</v>
      </c>
      <c r="H247" s="202"/>
      <c r="I247" s="202"/>
      <c r="J247" s="202"/>
      <c r="K247" s="203"/>
      <c r="L247" s="203"/>
      <c r="M247" s="203"/>
      <c r="N247" s="203"/>
      <c r="O247" s="202" t="n">
        <f aca="false">SUM(G247:N247)</f>
        <v>130</v>
      </c>
      <c r="P247" s="114" t="n">
        <f aca="false">+(G247+H247)*$B$3+(K247+L247)*$B$4+(M247+N247)*$F$4+(I247+J247)*$B$5</f>
        <v>0</v>
      </c>
      <c r="Q247" s="129"/>
      <c r="R247" s="129"/>
      <c r="S247" s="238" t="n">
        <f aca="false">+R247+P247</f>
        <v>0</v>
      </c>
      <c r="T247" s="92"/>
    </row>
    <row r="248" customFormat="false" ht="15" hidden="false" customHeight="false" outlineLevel="0" collapsed="false">
      <c r="A248" s="200" t="s">
        <v>303</v>
      </c>
      <c r="B248" s="201" t="s">
        <v>174</v>
      </c>
      <c r="C248" s="201" t="n">
        <v>1</v>
      </c>
      <c r="D248" s="201" t="n">
        <v>52</v>
      </c>
      <c r="E248" s="202" t="n">
        <v>2.5</v>
      </c>
      <c r="F248" s="202" t="n">
        <f aca="false">+C248*E248</f>
        <v>2.5</v>
      </c>
      <c r="G248" s="202" t="n">
        <f aca="false">+D248*F248</f>
        <v>130</v>
      </c>
      <c r="H248" s="202"/>
      <c r="I248" s="202"/>
      <c r="J248" s="202"/>
      <c r="K248" s="203"/>
      <c r="L248" s="203"/>
      <c r="M248" s="203"/>
      <c r="N248" s="203"/>
      <c r="O248" s="202" t="n">
        <f aca="false">SUM(G248:N248)</f>
        <v>130</v>
      </c>
      <c r="P248" s="114" t="n">
        <f aca="false">+(G248+H248)*$B$3+(K248+L248)*$B$4+(M248+N248)*$F$4+(I248+J248)*$B$5</f>
        <v>0</v>
      </c>
      <c r="Q248" s="171" t="n">
        <v>8</v>
      </c>
      <c r="R248" s="179" t="n">
        <f aca="false">+Q248*$F$3</f>
        <v>0</v>
      </c>
      <c r="S248" s="238" t="n">
        <f aca="false">+R248+P248</f>
        <v>0</v>
      </c>
      <c r="T248" s="173"/>
    </row>
    <row r="249" customFormat="false" ht="15" hidden="false" customHeight="false" outlineLevel="0" collapsed="false">
      <c r="A249" s="200" t="s">
        <v>303</v>
      </c>
      <c r="B249" s="201" t="s">
        <v>304</v>
      </c>
      <c r="C249" s="201" t="n">
        <v>1</v>
      </c>
      <c r="D249" s="201" t="n">
        <v>52</v>
      </c>
      <c r="E249" s="202" t="n">
        <v>0.75</v>
      </c>
      <c r="F249" s="202" t="n">
        <f aca="false">+C249*E249</f>
        <v>0.75</v>
      </c>
      <c r="G249" s="202" t="n">
        <f aca="false">+D249*F249</f>
        <v>39</v>
      </c>
      <c r="H249" s="202"/>
      <c r="I249" s="202"/>
      <c r="J249" s="202"/>
      <c r="K249" s="203"/>
      <c r="L249" s="203"/>
      <c r="M249" s="203"/>
      <c r="N249" s="203"/>
      <c r="O249" s="202" t="n">
        <f aca="false">SUM(G249:N249)</f>
        <v>39</v>
      </c>
      <c r="P249" s="114" t="n">
        <f aca="false">+(G249+H249)*$B$3+(K249+L249)*$B$4+(M249+N249)*$F$4+(I249+J249)*$B$5</f>
        <v>0</v>
      </c>
      <c r="Q249" s="204"/>
      <c r="R249" s="204"/>
      <c r="S249" s="238" t="n">
        <f aca="false">+R249+P249</f>
        <v>0</v>
      </c>
      <c r="T249" s="93"/>
    </row>
    <row r="250" s="117" customFormat="true" ht="15" hidden="false" customHeight="false" outlineLevel="0" collapsed="false">
      <c r="A250" s="200" t="s">
        <v>305</v>
      </c>
      <c r="B250" s="201" t="s">
        <v>91</v>
      </c>
      <c r="C250" s="201" t="n">
        <v>2</v>
      </c>
      <c r="D250" s="201" t="n">
        <v>52</v>
      </c>
      <c r="E250" s="202" t="n">
        <v>2.25</v>
      </c>
      <c r="F250" s="202" t="n">
        <f aca="false">+C250*E250</f>
        <v>4.5</v>
      </c>
      <c r="G250" s="202" t="n">
        <f aca="false">+D250*F250</f>
        <v>234</v>
      </c>
      <c r="H250" s="202"/>
      <c r="I250" s="202"/>
      <c r="J250" s="202"/>
      <c r="K250" s="203"/>
      <c r="L250" s="203"/>
      <c r="M250" s="203"/>
      <c r="N250" s="203"/>
      <c r="O250" s="202" t="n">
        <f aca="false">SUM(G250:N250)</f>
        <v>234</v>
      </c>
      <c r="P250" s="114" t="n">
        <f aca="false">+(G250+H250)*$B$3+(K250+L250)*$B$4+(M250+N250)*$F$4+(I250+J250)*$B$5</f>
        <v>0</v>
      </c>
      <c r="Q250" s="115" t="n">
        <v>6</v>
      </c>
      <c r="R250" s="179" t="n">
        <f aca="false">+Q250*$F$3</f>
        <v>0</v>
      </c>
      <c r="S250" s="238" t="n">
        <f aca="false">+R250+P250</f>
        <v>0</v>
      </c>
      <c r="T250" s="93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  <c r="BA250" s="31"/>
      <c r="BB250" s="31"/>
      <c r="BC250" s="31"/>
      <c r="BD250" s="31"/>
      <c r="BE250" s="31"/>
      <c r="BF250" s="31"/>
      <c r="BG250" s="31"/>
      <c r="BH250" s="31"/>
      <c r="BI250" s="31"/>
      <c r="BJ250" s="31"/>
      <c r="BK250" s="31"/>
      <c r="BL250" s="31"/>
      <c r="BM250" s="31"/>
      <c r="BN250" s="31"/>
      <c r="BO250" s="31"/>
      <c r="BP250" s="31"/>
      <c r="BQ250" s="31"/>
      <c r="BR250" s="31"/>
      <c r="BS250" s="31"/>
      <c r="BT250" s="31"/>
      <c r="BU250" s="31"/>
      <c r="BV250" s="31"/>
      <c r="BW250" s="31"/>
      <c r="BX250" s="31"/>
      <c r="BY250" s="31"/>
      <c r="BZ250" s="31"/>
      <c r="CA250" s="31"/>
      <c r="CB250" s="31"/>
      <c r="CC250" s="31"/>
      <c r="CD250" s="31"/>
      <c r="CE250" s="31"/>
      <c r="CF250" s="31"/>
      <c r="CG250" s="31"/>
      <c r="CH250" s="31"/>
      <c r="CI250" s="31"/>
      <c r="CJ250" s="31"/>
      <c r="CK250" s="31"/>
      <c r="CL250" s="31"/>
      <c r="CM250" s="31"/>
      <c r="CN250" s="31"/>
      <c r="CO250" s="31"/>
      <c r="CP250" s="31"/>
      <c r="CQ250" s="31"/>
      <c r="CR250" s="31"/>
      <c r="CS250" s="31"/>
      <c r="CT250" s="31"/>
      <c r="CU250" s="31"/>
      <c r="CV250" s="31"/>
      <c r="CW250" s="31"/>
      <c r="CX250" s="31"/>
      <c r="CY250" s="31"/>
      <c r="CZ250" s="31"/>
      <c r="DA250" s="31"/>
      <c r="DB250" s="31"/>
      <c r="DC250" s="31"/>
      <c r="DD250" s="31"/>
      <c r="DE250" s="31"/>
      <c r="DF250" s="31"/>
      <c r="DG250" s="31"/>
      <c r="DH250" s="31"/>
      <c r="DI250" s="31"/>
      <c r="DJ250" s="31"/>
      <c r="DK250" s="31"/>
      <c r="DL250" s="31"/>
      <c r="DM250" s="31"/>
      <c r="DN250" s="31"/>
      <c r="DO250" s="31"/>
      <c r="DP250" s="31"/>
      <c r="DQ250" s="31"/>
      <c r="DR250" s="31"/>
      <c r="DS250" s="31"/>
      <c r="DT250" s="31"/>
      <c r="DU250" s="31"/>
      <c r="DV250" s="31"/>
      <c r="DW250" s="31"/>
      <c r="DX250" s="31"/>
      <c r="DY250" s="31"/>
      <c r="DZ250" s="31"/>
      <c r="EA250" s="31"/>
      <c r="EB250" s="31"/>
      <c r="EC250" s="31"/>
      <c r="ED250" s="31"/>
      <c r="EE250" s="31"/>
      <c r="EF250" s="31"/>
      <c r="EG250" s="31"/>
      <c r="EH250" s="31"/>
      <c r="EI250" s="31"/>
      <c r="EJ250" s="31"/>
      <c r="EK250" s="31"/>
      <c r="EL250" s="31"/>
      <c r="EM250" s="31"/>
      <c r="EN250" s="31"/>
      <c r="EO250" s="31"/>
      <c r="EP250" s="31"/>
      <c r="EQ250" s="31"/>
      <c r="ER250" s="31"/>
      <c r="ES250" s="31"/>
      <c r="ET250" s="31"/>
      <c r="EU250" s="31"/>
      <c r="EV250" s="31"/>
      <c r="EW250" s="31"/>
      <c r="EX250" s="31"/>
      <c r="EY250" s="31"/>
      <c r="EZ250" s="31"/>
      <c r="FA250" s="31"/>
      <c r="FB250" s="31"/>
      <c r="FC250" s="31"/>
      <c r="FD250" s="31"/>
      <c r="FE250" s="31"/>
      <c r="FF250" s="31"/>
      <c r="FG250" s="31"/>
      <c r="FH250" s="31"/>
      <c r="FI250" s="31"/>
      <c r="FJ250" s="31"/>
      <c r="FK250" s="31"/>
      <c r="FL250" s="31"/>
      <c r="FM250" s="31"/>
      <c r="FN250" s="31"/>
      <c r="FO250" s="31"/>
      <c r="FP250" s="31"/>
      <c r="FQ250" s="31"/>
      <c r="FR250" s="31"/>
      <c r="FS250" s="31"/>
      <c r="FT250" s="31"/>
      <c r="FU250" s="31"/>
      <c r="FV250" s="31"/>
      <c r="FW250" s="31"/>
      <c r="FX250" s="31"/>
      <c r="FY250" s="31"/>
      <c r="FZ250" s="31"/>
      <c r="GA250" s="31"/>
      <c r="GB250" s="31"/>
      <c r="GC250" s="31"/>
      <c r="GD250" s="31"/>
      <c r="GE250" s="31"/>
      <c r="GF250" s="31"/>
      <c r="GG250" s="31"/>
      <c r="GH250" s="31"/>
      <c r="GI250" s="31"/>
      <c r="GJ250" s="31"/>
      <c r="GK250" s="31"/>
      <c r="GL250" s="31"/>
      <c r="GM250" s="31"/>
      <c r="GN250" s="31"/>
      <c r="GO250" s="31"/>
      <c r="GP250" s="31"/>
      <c r="GQ250" s="31"/>
      <c r="GR250" s="31"/>
      <c r="GS250" s="31"/>
      <c r="GT250" s="31"/>
      <c r="GU250" s="31"/>
      <c r="GV250" s="31"/>
      <c r="GW250" s="31"/>
      <c r="GX250" s="31"/>
      <c r="GY250" s="31"/>
      <c r="GZ250" s="31"/>
      <c r="HA250" s="31"/>
      <c r="HB250" s="31"/>
      <c r="HC250" s="31"/>
      <c r="HD250" s="31"/>
      <c r="HE250" s="31"/>
      <c r="HF250" s="31"/>
      <c r="HG250" s="31"/>
      <c r="HH250" s="31"/>
      <c r="HI250" s="31"/>
      <c r="HJ250" s="31"/>
      <c r="HK250" s="31"/>
      <c r="HL250" s="31"/>
      <c r="HM250" s="31"/>
      <c r="HN250" s="31"/>
      <c r="HO250" s="31"/>
      <c r="HP250" s="31"/>
      <c r="HQ250" s="31"/>
      <c r="HR250" s="31"/>
      <c r="HS250" s="31"/>
      <c r="HT250" s="31"/>
      <c r="HU250" s="31"/>
      <c r="HV250" s="31"/>
      <c r="HW250" s="31"/>
      <c r="HX250" s="31"/>
      <c r="HY250" s="31"/>
      <c r="HZ250" s="31"/>
      <c r="IA250" s="31"/>
      <c r="IB250" s="31"/>
      <c r="IC250" s="31"/>
      <c r="ID250" s="31"/>
      <c r="IE250" s="31"/>
      <c r="IF250" s="31"/>
      <c r="IG250" s="31"/>
      <c r="IH250" s="31"/>
      <c r="II250" s="31"/>
      <c r="IJ250" s="31"/>
      <c r="IK250" s="31"/>
      <c r="IL250" s="31"/>
      <c r="IM250" s="31"/>
      <c r="IN250" s="31"/>
      <c r="IO250" s="31"/>
      <c r="IP250" s="31"/>
      <c r="IQ250" s="31"/>
      <c r="IR250" s="31"/>
      <c r="IS250" s="31"/>
      <c r="IT250" s="31"/>
      <c r="IU250" s="31"/>
      <c r="IV250" s="31"/>
      <c r="IW250" s="31"/>
    </row>
    <row r="251" s="117" customFormat="true" ht="15" hidden="false" customHeight="false" outlineLevel="0" collapsed="false">
      <c r="A251" s="200" t="s">
        <v>306</v>
      </c>
      <c r="B251" s="201" t="s">
        <v>174</v>
      </c>
      <c r="C251" s="201" t="n">
        <v>1</v>
      </c>
      <c r="D251" s="201" t="n">
        <v>52</v>
      </c>
      <c r="E251" s="202" t="n">
        <v>2</v>
      </c>
      <c r="F251" s="202" t="n">
        <f aca="false">+C251*E251</f>
        <v>2</v>
      </c>
      <c r="G251" s="202" t="n">
        <f aca="false">+D251*F251</f>
        <v>104</v>
      </c>
      <c r="H251" s="202"/>
      <c r="I251" s="202"/>
      <c r="J251" s="202"/>
      <c r="K251" s="203"/>
      <c r="L251" s="203"/>
      <c r="M251" s="203"/>
      <c r="N251" s="203"/>
      <c r="O251" s="202" t="n">
        <f aca="false">SUM(G251:N251)</f>
        <v>104</v>
      </c>
      <c r="P251" s="114" t="n">
        <f aca="false">+(G251+H251)*$B$3+(K251+L251)*$B$4+(M251+N251)*$F$4+(I251+J251)*$B$5</f>
        <v>0</v>
      </c>
      <c r="Q251" s="171"/>
      <c r="R251" s="171"/>
      <c r="S251" s="238" t="n">
        <f aca="false">+R251+P251</f>
        <v>0</v>
      </c>
      <c r="T251" s="173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  <c r="BA251" s="31"/>
      <c r="BB251" s="31"/>
      <c r="BC251" s="31"/>
      <c r="BD251" s="31"/>
      <c r="BE251" s="31"/>
      <c r="BF251" s="31"/>
      <c r="BG251" s="31"/>
      <c r="BH251" s="31"/>
      <c r="BI251" s="31"/>
      <c r="BJ251" s="31"/>
      <c r="BK251" s="31"/>
      <c r="BL251" s="31"/>
      <c r="BM251" s="31"/>
      <c r="BN251" s="31"/>
      <c r="BO251" s="31"/>
      <c r="BP251" s="31"/>
      <c r="BQ251" s="31"/>
      <c r="BR251" s="31"/>
      <c r="BS251" s="31"/>
      <c r="BT251" s="31"/>
      <c r="BU251" s="31"/>
      <c r="BV251" s="31"/>
      <c r="BW251" s="31"/>
      <c r="BX251" s="31"/>
      <c r="BY251" s="31"/>
      <c r="BZ251" s="31"/>
      <c r="CA251" s="31"/>
      <c r="CB251" s="31"/>
      <c r="CC251" s="31"/>
      <c r="CD251" s="31"/>
      <c r="CE251" s="31"/>
      <c r="CF251" s="31"/>
      <c r="CG251" s="31"/>
      <c r="CH251" s="31"/>
      <c r="CI251" s="31"/>
      <c r="CJ251" s="31"/>
      <c r="CK251" s="31"/>
      <c r="CL251" s="31"/>
      <c r="CM251" s="31"/>
      <c r="CN251" s="31"/>
      <c r="CO251" s="31"/>
      <c r="CP251" s="31"/>
      <c r="CQ251" s="31"/>
      <c r="CR251" s="31"/>
      <c r="CS251" s="31"/>
      <c r="CT251" s="31"/>
      <c r="CU251" s="31"/>
      <c r="CV251" s="31"/>
      <c r="CW251" s="31"/>
      <c r="CX251" s="31"/>
      <c r="CY251" s="31"/>
      <c r="CZ251" s="31"/>
      <c r="DA251" s="31"/>
      <c r="DB251" s="31"/>
      <c r="DC251" s="31"/>
      <c r="DD251" s="31"/>
      <c r="DE251" s="31"/>
      <c r="DF251" s="31"/>
      <c r="DG251" s="31"/>
      <c r="DH251" s="31"/>
      <c r="DI251" s="31"/>
      <c r="DJ251" s="31"/>
      <c r="DK251" s="31"/>
      <c r="DL251" s="31"/>
      <c r="DM251" s="31"/>
      <c r="DN251" s="31"/>
      <c r="DO251" s="31"/>
      <c r="DP251" s="31"/>
      <c r="DQ251" s="31"/>
      <c r="DR251" s="31"/>
      <c r="DS251" s="31"/>
      <c r="DT251" s="31"/>
      <c r="DU251" s="31"/>
      <c r="DV251" s="31"/>
      <c r="DW251" s="31"/>
      <c r="DX251" s="31"/>
      <c r="DY251" s="31"/>
      <c r="DZ251" s="31"/>
      <c r="EA251" s="31"/>
      <c r="EB251" s="31"/>
      <c r="EC251" s="31"/>
      <c r="ED251" s="31"/>
      <c r="EE251" s="31"/>
      <c r="EF251" s="31"/>
      <c r="EG251" s="31"/>
      <c r="EH251" s="31"/>
      <c r="EI251" s="31"/>
      <c r="EJ251" s="31"/>
      <c r="EK251" s="31"/>
      <c r="EL251" s="31"/>
      <c r="EM251" s="31"/>
      <c r="EN251" s="31"/>
      <c r="EO251" s="31"/>
      <c r="EP251" s="31"/>
      <c r="EQ251" s="31"/>
      <c r="ER251" s="31"/>
      <c r="ES251" s="31"/>
      <c r="ET251" s="31"/>
      <c r="EU251" s="31"/>
      <c r="EV251" s="31"/>
      <c r="EW251" s="31"/>
      <c r="EX251" s="31"/>
      <c r="EY251" s="31"/>
      <c r="EZ251" s="31"/>
      <c r="FA251" s="31"/>
      <c r="FB251" s="31"/>
      <c r="FC251" s="31"/>
      <c r="FD251" s="31"/>
      <c r="FE251" s="31"/>
      <c r="FF251" s="31"/>
      <c r="FG251" s="31"/>
      <c r="FH251" s="31"/>
      <c r="FI251" s="31"/>
      <c r="FJ251" s="31"/>
      <c r="FK251" s="31"/>
      <c r="FL251" s="31"/>
      <c r="FM251" s="31"/>
      <c r="FN251" s="31"/>
      <c r="FO251" s="31"/>
      <c r="FP251" s="31"/>
      <c r="FQ251" s="31"/>
      <c r="FR251" s="31"/>
      <c r="FS251" s="31"/>
      <c r="FT251" s="31"/>
      <c r="FU251" s="31"/>
      <c r="FV251" s="31"/>
      <c r="FW251" s="31"/>
      <c r="FX251" s="31"/>
      <c r="FY251" s="31"/>
      <c r="FZ251" s="31"/>
      <c r="GA251" s="31"/>
      <c r="GB251" s="31"/>
      <c r="GC251" s="31"/>
      <c r="GD251" s="31"/>
      <c r="GE251" s="31"/>
      <c r="GF251" s="31"/>
      <c r="GG251" s="31"/>
      <c r="GH251" s="31"/>
      <c r="GI251" s="31"/>
      <c r="GJ251" s="31"/>
      <c r="GK251" s="31"/>
      <c r="GL251" s="31"/>
      <c r="GM251" s="31"/>
      <c r="GN251" s="31"/>
      <c r="GO251" s="31"/>
      <c r="GP251" s="31"/>
      <c r="GQ251" s="31"/>
      <c r="GR251" s="31"/>
      <c r="GS251" s="31"/>
      <c r="GT251" s="31"/>
      <c r="GU251" s="31"/>
      <c r="GV251" s="31"/>
      <c r="GW251" s="31"/>
      <c r="GX251" s="31"/>
      <c r="GY251" s="31"/>
      <c r="GZ251" s="31"/>
      <c r="HA251" s="31"/>
      <c r="HB251" s="31"/>
      <c r="HC251" s="31"/>
      <c r="HD251" s="31"/>
      <c r="HE251" s="31"/>
      <c r="HF251" s="31"/>
      <c r="HG251" s="31"/>
      <c r="HH251" s="31"/>
      <c r="HI251" s="31"/>
      <c r="HJ251" s="31"/>
      <c r="HK251" s="31"/>
      <c r="HL251" s="31"/>
      <c r="HM251" s="31"/>
      <c r="HN251" s="31"/>
      <c r="HO251" s="31"/>
      <c r="HP251" s="31"/>
      <c r="HQ251" s="31"/>
      <c r="HR251" s="31"/>
      <c r="HS251" s="31"/>
      <c r="HT251" s="31"/>
      <c r="HU251" s="31"/>
      <c r="HV251" s="31"/>
      <c r="HW251" s="31"/>
      <c r="HX251" s="31"/>
      <c r="HY251" s="31"/>
      <c r="HZ251" s="31"/>
      <c r="IA251" s="31"/>
      <c r="IB251" s="31"/>
      <c r="IC251" s="31"/>
      <c r="ID251" s="31"/>
      <c r="IE251" s="31"/>
      <c r="IF251" s="31"/>
      <c r="IG251" s="31"/>
      <c r="IH251" s="31"/>
      <c r="II251" s="31"/>
      <c r="IJ251" s="31"/>
      <c r="IK251" s="31"/>
      <c r="IL251" s="31"/>
      <c r="IM251" s="31"/>
      <c r="IN251" s="31"/>
      <c r="IO251" s="31"/>
      <c r="IP251" s="31"/>
      <c r="IQ251" s="31"/>
      <c r="IR251" s="31"/>
      <c r="IS251" s="31"/>
      <c r="IT251" s="31"/>
      <c r="IU251" s="31"/>
      <c r="IV251" s="31"/>
      <c r="IW251" s="31"/>
    </row>
    <row r="252" s="117" customFormat="true" ht="15" hidden="false" customHeight="false" outlineLevel="0" collapsed="false">
      <c r="A252" s="200" t="s">
        <v>307</v>
      </c>
      <c r="B252" s="201" t="s">
        <v>127</v>
      </c>
      <c r="C252" s="201" t="n">
        <v>1</v>
      </c>
      <c r="D252" s="201" t="n">
        <v>52</v>
      </c>
      <c r="E252" s="202" t="n">
        <v>3</v>
      </c>
      <c r="F252" s="202" t="n">
        <f aca="false">+C252*E252</f>
        <v>3</v>
      </c>
      <c r="G252" s="202" t="n">
        <f aca="false">+D252*F252</f>
        <v>156</v>
      </c>
      <c r="H252" s="202"/>
      <c r="I252" s="202"/>
      <c r="J252" s="202"/>
      <c r="K252" s="203"/>
      <c r="L252" s="203"/>
      <c r="M252" s="203"/>
      <c r="N252" s="203"/>
      <c r="O252" s="202" t="n">
        <f aca="false">SUM(G252:N252)</f>
        <v>156</v>
      </c>
      <c r="P252" s="114" t="n">
        <f aca="false">+(G252+H252)*$B$3+(K252+L252)*$B$4+(M252+N252)*$F$4+(I252+J252)*$B$5</f>
        <v>0</v>
      </c>
      <c r="Q252" s="204"/>
      <c r="R252" s="171"/>
      <c r="S252" s="238" t="n">
        <f aca="false">+R252+P252</f>
        <v>0</v>
      </c>
      <c r="T252" s="93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  <c r="BA252" s="31"/>
      <c r="BB252" s="31"/>
      <c r="BC252" s="31"/>
      <c r="BD252" s="31"/>
      <c r="BE252" s="31"/>
      <c r="BF252" s="31"/>
      <c r="BG252" s="31"/>
      <c r="BH252" s="31"/>
      <c r="BI252" s="31"/>
      <c r="BJ252" s="31"/>
      <c r="BK252" s="31"/>
      <c r="BL252" s="31"/>
      <c r="BM252" s="31"/>
      <c r="BN252" s="31"/>
      <c r="BO252" s="31"/>
      <c r="BP252" s="31"/>
      <c r="BQ252" s="31"/>
      <c r="BR252" s="31"/>
      <c r="BS252" s="31"/>
      <c r="BT252" s="31"/>
      <c r="BU252" s="31"/>
      <c r="BV252" s="31"/>
      <c r="BW252" s="31"/>
      <c r="BX252" s="31"/>
      <c r="BY252" s="31"/>
      <c r="BZ252" s="31"/>
      <c r="CA252" s="31"/>
      <c r="CB252" s="31"/>
      <c r="CC252" s="31"/>
      <c r="CD252" s="31"/>
      <c r="CE252" s="31"/>
      <c r="CF252" s="31"/>
      <c r="CG252" s="31"/>
      <c r="CH252" s="31"/>
      <c r="CI252" s="31"/>
      <c r="CJ252" s="31"/>
      <c r="CK252" s="31"/>
      <c r="CL252" s="31"/>
      <c r="CM252" s="31"/>
      <c r="CN252" s="31"/>
      <c r="CO252" s="31"/>
      <c r="CP252" s="31"/>
      <c r="CQ252" s="31"/>
      <c r="CR252" s="31"/>
      <c r="CS252" s="31"/>
      <c r="CT252" s="31"/>
      <c r="CU252" s="31"/>
      <c r="CV252" s="31"/>
      <c r="CW252" s="31"/>
      <c r="CX252" s="31"/>
      <c r="CY252" s="31"/>
      <c r="CZ252" s="31"/>
      <c r="DA252" s="31"/>
      <c r="DB252" s="31"/>
      <c r="DC252" s="31"/>
      <c r="DD252" s="31"/>
      <c r="DE252" s="31"/>
      <c r="DF252" s="31"/>
      <c r="DG252" s="31"/>
      <c r="DH252" s="31"/>
      <c r="DI252" s="31"/>
      <c r="DJ252" s="31"/>
      <c r="DK252" s="31"/>
      <c r="DL252" s="31"/>
      <c r="DM252" s="31"/>
      <c r="DN252" s="31"/>
      <c r="DO252" s="31"/>
      <c r="DP252" s="31"/>
      <c r="DQ252" s="31"/>
      <c r="DR252" s="31"/>
      <c r="DS252" s="31"/>
      <c r="DT252" s="31"/>
      <c r="DU252" s="31"/>
      <c r="DV252" s="31"/>
      <c r="DW252" s="31"/>
      <c r="DX252" s="31"/>
      <c r="DY252" s="31"/>
      <c r="DZ252" s="31"/>
      <c r="EA252" s="31"/>
      <c r="EB252" s="31"/>
      <c r="EC252" s="31"/>
      <c r="ED252" s="31"/>
      <c r="EE252" s="31"/>
      <c r="EF252" s="31"/>
      <c r="EG252" s="31"/>
      <c r="EH252" s="31"/>
      <c r="EI252" s="31"/>
      <c r="EJ252" s="31"/>
      <c r="EK252" s="31"/>
      <c r="EL252" s="31"/>
      <c r="EM252" s="31"/>
      <c r="EN252" s="31"/>
      <c r="EO252" s="31"/>
      <c r="EP252" s="31"/>
      <c r="EQ252" s="31"/>
      <c r="ER252" s="31"/>
      <c r="ES252" s="31"/>
      <c r="ET252" s="31"/>
      <c r="EU252" s="31"/>
      <c r="EV252" s="31"/>
      <c r="EW252" s="31"/>
      <c r="EX252" s="31"/>
      <c r="EY252" s="31"/>
      <c r="EZ252" s="31"/>
      <c r="FA252" s="31"/>
      <c r="FB252" s="31"/>
      <c r="FC252" s="31"/>
      <c r="FD252" s="31"/>
      <c r="FE252" s="31"/>
      <c r="FF252" s="31"/>
      <c r="FG252" s="31"/>
      <c r="FH252" s="31"/>
      <c r="FI252" s="31"/>
      <c r="FJ252" s="31"/>
      <c r="FK252" s="31"/>
      <c r="FL252" s="31"/>
      <c r="FM252" s="31"/>
      <c r="FN252" s="31"/>
      <c r="FO252" s="31"/>
      <c r="FP252" s="31"/>
      <c r="FQ252" s="31"/>
      <c r="FR252" s="31"/>
      <c r="FS252" s="31"/>
      <c r="FT252" s="31"/>
      <c r="FU252" s="31"/>
      <c r="FV252" s="31"/>
      <c r="FW252" s="31"/>
      <c r="FX252" s="31"/>
      <c r="FY252" s="31"/>
      <c r="FZ252" s="31"/>
      <c r="GA252" s="31"/>
      <c r="GB252" s="31"/>
      <c r="GC252" s="31"/>
      <c r="GD252" s="31"/>
      <c r="GE252" s="31"/>
      <c r="GF252" s="31"/>
      <c r="GG252" s="31"/>
      <c r="GH252" s="31"/>
      <c r="GI252" s="31"/>
      <c r="GJ252" s="31"/>
      <c r="GK252" s="31"/>
      <c r="GL252" s="31"/>
      <c r="GM252" s="31"/>
      <c r="GN252" s="31"/>
      <c r="GO252" s="31"/>
      <c r="GP252" s="31"/>
      <c r="GQ252" s="31"/>
      <c r="GR252" s="31"/>
      <c r="GS252" s="31"/>
      <c r="GT252" s="31"/>
      <c r="GU252" s="31"/>
      <c r="GV252" s="31"/>
      <c r="GW252" s="31"/>
      <c r="GX252" s="31"/>
      <c r="GY252" s="31"/>
      <c r="GZ252" s="31"/>
      <c r="HA252" s="31"/>
      <c r="HB252" s="31"/>
      <c r="HC252" s="31"/>
      <c r="HD252" s="31"/>
      <c r="HE252" s="31"/>
      <c r="HF252" s="31"/>
      <c r="HG252" s="31"/>
      <c r="HH252" s="31"/>
      <c r="HI252" s="31"/>
      <c r="HJ252" s="31"/>
      <c r="HK252" s="31"/>
      <c r="HL252" s="31"/>
      <c r="HM252" s="31"/>
      <c r="HN252" s="31"/>
      <c r="HO252" s="31"/>
      <c r="HP252" s="31"/>
      <c r="HQ252" s="31"/>
      <c r="HR252" s="31"/>
      <c r="HS252" s="31"/>
      <c r="HT252" s="31"/>
      <c r="HU252" s="31"/>
      <c r="HV252" s="31"/>
      <c r="HW252" s="31"/>
      <c r="HX252" s="31"/>
      <c r="HY252" s="31"/>
      <c r="HZ252" s="31"/>
      <c r="IA252" s="31"/>
      <c r="IB252" s="31"/>
      <c r="IC252" s="31"/>
      <c r="ID252" s="31"/>
      <c r="IE252" s="31"/>
      <c r="IF252" s="31"/>
      <c r="IG252" s="31"/>
      <c r="IH252" s="31"/>
      <c r="II252" s="31"/>
      <c r="IJ252" s="31"/>
      <c r="IK252" s="31"/>
      <c r="IL252" s="31"/>
      <c r="IM252" s="31"/>
      <c r="IN252" s="31"/>
      <c r="IO252" s="31"/>
      <c r="IP252" s="31"/>
      <c r="IQ252" s="31"/>
      <c r="IR252" s="31"/>
      <c r="IS252" s="31"/>
      <c r="IT252" s="31"/>
      <c r="IU252" s="31"/>
      <c r="IV252" s="31"/>
      <c r="IW252" s="31"/>
    </row>
    <row r="253" customFormat="false" ht="15" hidden="false" customHeight="false" outlineLevel="0" collapsed="false">
      <c r="A253" s="200" t="s">
        <v>308</v>
      </c>
      <c r="B253" s="201" t="s">
        <v>101</v>
      </c>
      <c r="C253" s="201" t="n">
        <v>1</v>
      </c>
      <c r="D253" s="201" t="n">
        <v>52</v>
      </c>
      <c r="E253" s="202" t="n">
        <v>1</v>
      </c>
      <c r="F253" s="202" t="n">
        <f aca="false">+C253*E253</f>
        <v>1</v>
      </c>
      <c r="G253" s="202" t="n">
        <f aca="false">+D253*F253</f>
        <v>52</v>
      </c>
      <c r="H253" s="202"/>
      <c r="I253" s="202"/>
      <c r="J253" s="202"/>
      <c r="K253" s="203"/>
      <c r="L253" s="203"/>
      <c r="M253" s="203"/>
      <c r="N253" s="203"/>
      <c r="O253" s="202" t="n">
        <f aca="false">SUM(G253:N253)</f>
        <v>52</v>
      </c>
      <c r="P253" s="114" t="n">
        <f aca="false">+(G253+H253)*$B$3+(K253+L253)*$B$4+(M253+N253)*$F$4+(I253+J253)*$B$5</f>
        <v>0</v>
      </c>
      <c r="Q253" s="115"/>
      <c r="R253" s="171"/>
      <c r="S253" s="238" t="n">
        <f aca="false">+R253+P253</f>
        <v>0</v>
      </c>
      <c r="T253" s="92"/>
    </row>
    <row r="254" customFormat="false" ht="15" hidden="false" customHeight="false" outlineLevel="0" collapsed="false">
      <c r="A254" s="200" t="s">
        <v>308</v>
      </c>
      <c r="B254" s="201" t="s">
        <v>309</v>
      </c>
      <c r="C254" s="201" t="n">
        <v>1</v>
      </c>
      <c r="D254" s="201" t="n">
        <v>52</v>
      </c>
      <c r="E254" s="202" t="n">
        <v>3.15</v>
      </c>
      <c r="F254" s="202" t="n">
        <f aca="false">+C254*E254</f>
        <v>3.15</v>
      </c>
      <c r="G254" s="202" t="n">
        <f aca="false">+D254*F254</f>
        <v>163.8</v>
      </c>
      <c r="H254" s="202"/>
      <c r="I254" s="202"/>
      <c r="J254" s="202"/>
      <c r="K254" s="203"/>
      <c r="L254" s="203"/>
      <c r="M254" s="203"/>
      <c r="N254" s="203"/>
      <c r="O254" s="202" t="n">
        <f aca="false">SUM(G254:N254)</f>
        <v>163.8</v>
      </c>
      <c r="P254" s="114" t="n">
        <f aca="false">+(G254+H254)*$B$3+(K254+L254)*$B$4+(M254+N254)*$F$4+(I254+J254)*$B$5</f>
        <v>0</v>
      </c>
      <c r="Q254" s="115"/>
      <c r="R254" s="171"/>
      <c r="S254" s="238" t="n">
        <f aca="false">+R254+P254</f>
        <v>0</v>
      </c>
      <c r="T254" s="92"/>
    </row>
    <row r="255" customFormat="false" ht="15" hidden="false" customHeight="false" outlineLevel="0" collapsed="false">
      <c r="A255" s="200" t="s">
        <v>310</v>
      </c>
      <c r="B255" s="201" t="s">
        <v>174</v>
      </c>
      <c r="C255" s="201" t="n">
        <v>1</v>
      </c>
      <c r="D255" s="201" t="n">
        <v>52</v>
      </c>
      <c r="E255" s="202" t="n">
        <v>1</v>
      </c>
      <c r="F255" s="202" t="n">
        <f aca="false">+C255*E255</f>
        <v>1</v>
      </c>
      <c r="G255" s="202" t="n">
        <f aca="false">+D255*F255</f>
        <v>52</v>
      </c>
      <c r="H255" s="202"/>
      <c r="I255" s="202"/>
      <c r="J255" s="202"/>
      <c r="K255" s="203"/>
      <c r="L255" s="203"/>
      <c r="M255" s="203"/>
      <c r="N255" s="203"/>
      <c r="O255" s="202" t="n">
        <f aca="false">SUM(G255:N255)</f>
        <v>52</v>
      </c>
      <c r="P255" s="114" t="n">
        <f aca="false">+(G255+H255)*$B$3+(K255+L255)*$B$4+(M255+N255)*$F$4+(I255+J255)*$B$5</f>
        <v>0</v>
      </c>
      <c r="Q255" s="171"/>
      <c r="R255" s="171"/>
      <c r="S255" s="238" t="n">
        <f aca="false">+R255+P255</f>
        <v>0</v>
      </c>
      <c r="T255" s="173"/>
    </row>
    <row r="256" customFormat="false" ht="15" hidden="false" customHeight="false" outlineLevel="0" collapsed="false">
      <c r="A256" s="200" t="s">
        <v>311</v>
      </c>
      <c r="B256" s="201" t="s">
        <v>174</v>
      </c>
      <c r="C256" s="201" t="n">
        <v>1</v>
      </c>
      <c r="D256" s="201" t="n">
        <v>52</v>
      </c>
      <c r="E256" s="202" t="n">
        <v>3</v>
      </c>
      <c r="F256" s="202" t="n">
        <f aca="false">+C256*E256</f>
        <v>3</v>
      </c>
      <c r="G256" s="202" t="n">
        <f aca="false">+D256*F256</f>
        <v>156</v>
      </c>
      <c r="H256" s="202"/>
      <c r="I256" s="202"/>
      <c r="J256" s="202"/>
      <c r="K256" s="203"/>
      <c r="L256" s="203"/>
      <c r="M256" s="203"/>
      <c r="N256" s="203"/>
      <c r="O256" s="202" t="n">
        <f aca="false">SUM(G256:N256)</f>
        <v>156</v>
      </c>
      <c r="P256" s="114" t="n">
        <f aca="false">+(G256+H256)*$B$3+(K256+L256)*$B$4+(M256+N256)*$F$4+(I256+J256)*$B$5</f>
        <v>0</v>
      </c>
      <c r="Q256" s="204"/>
      <c r="R256" s="171"/>
      <c r="S256" s="238" t="n">
        <f aca="false">+R256+P256</f>
        <v>0</v>
      </c>
      <c r="T256" s="93"/>
    </row>
    <row r="257" customFormat="false" ht="15" hidden="false" customHeight="false" outlineLevel="0" collapsed="false">
      <c r="A257" s="200" t="s">
        <v>312</v>
      </c>
      <c r="B257" s="201" t="s">
        <v>101</v>
      </c>
      <c r="C257" s="201" t="n">
        <v>1</v>
      </c>
      <c r="D257" s="201" t="n">
        <v>52</v>
      </c>
      <c r="E257" s="202" t="n">
        <v>1</v>
      </c>
      <c r="F257" s="202" t="n">
        <f aca="false">+C257*E257</f>
        <v>1</v>
      </c>
      <c r="G257" s="202" t="n">
        <f aca="false">+D257*F257</f>
        <v>52</v>
      </c>
      <c r="H257" s="202"/>
      <c r="I257" s="202"/>
      <c r="J257" s="202"/>
      <c r="K257" s="203"/>
      <c r="L257" s="203"/>
      <c r="M257" s="203"/>
      <c r="N257" s="203"/>
      <c r="O257" s="202" t="n">
        <f aca="false">SUM(G257:N257)</f>
        <v>52</v>
      </c>
      <c r="P257" s="114" t="n">
        <f aca="false">+(G257+H257)*$B$3+(K257+L257)*$B$4+(M257+N257)*$F$4+(I257+J257)*$B$5</f>
        <v>0</v>
      </c>
      <c r="Q257" s="115" t="n">
        <v>2</v>
      </c>
      <c r="R257" s="179" t="n">
        <f aca="false">+Q257*$F$3</f>
        <v>0</v>
      </c>
      <c r="S257" s="238" t="n">
        <f aca="false">+R257+P257</f>
        <v>0</v>
      </c>
      <c r="T257" s="72"/>
    </row>
    <row r="258" s="1" customFormat="true" ht="15" hidden="false" customHeight="false" outlineLevel="0" collapsed="false">
      <c r="A258" s="200" t="s">
        <v>312</v>
      </c>
      <c r="B258" s="201" t="s">
        <v>309</v>
      </c>
      <c r="C258" s="201" t="n">
        <v>1</v>
      </c>
      <c r="D258" s="201" t="n">
        <v>52</v>
      </c>
      <c r="E258" s="202" t="n">
        <v>2</v>
      </c>
      <c r="F258" s="202" t="n">
        <f aca="false">+C258*E258</f>
        <v>2</v>
      </c>
      <c r="G258" s="202" t="n">
        <f aca="false">+D258*F258</f>
        <v>104</v>
      </c>
      <c r="H258" s="202"/>
      <c r="I258" s="202"/>
      <c r="J258" s="202"/>
      <c r="K258" s="203"/>
      <c r="L258" s="203"/>
      <c r="M258" s="203"/>
      <c r="N258" s="203"/>
      <c r="O258" s="202" t="n">
        <f aca="false">SUM(G258:N258)</f>
        <v>104</v>
      </c>
      <c r="P258" s="114" t="n">
        <f aca="false">+(G258+H258)*$B$3+(K258+L258)*$B$4+(M258+N258)*$F$4+(I258+J258)*$B$5</f>
        <v>0</v>
      </c>
      <c r="Q258" s="129"/>
      <c r="R258" s="129"/>
      <c r="S258" s="238" t="n">
        <f aca="false">+R258+P258</f>
        <v>0</v>
      </c>
      <c r="T258" s="72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  <c r="BE258" s="31"/>
      <c r="BF258" s="31"/>
      <c r="BG258" s="31"/>
      <c r="BH258" s="31"/>
      <c r="BI258" s="31"/>
      <c r="BJ258" s="31"/>
      <c r="BK258" s="31"/>
      <c r="BL258" s="31"/>
      <c r="BM258" s="31"/>
      <c r="BN258" s="31"/>
      <c r="BO258" s="31"/>
      <c r="BP258" s="31"/>
      <c r="BQ258" s="31"/>
      <c r="BR258" s="31"/>
      <c r="BS258" s="31"/>
      <c r="BT258" s="31"/>
      <c r="BU258" s="31"/>
      <c r="BV258" s="31"/>
      <c r="BW258" s="31"/>
      <c r="BX258" s="31"/>
      <c r="BY258" s="31"/>
      <c r="BZ258" s="31"/>
      <c r="CA258" s="31"/>
      <c r="CB258" s="31"/>
      <c r="CC258" s="31"/>
      <c r="CD258" s="31"/>
      <c r="CE258" s="31"/>
      <c r="CF258" s="31"/>
      <c r="CG258" s="31"/>
      <c r="CH258" s="31"/>
      <c r="CI258" s="31"/>
      <c r="CJ258" s="31"/>
      <c r="CK258" s="31"/>
      <c r="CL258" s="31"/>
      <c r="CM258" s="31"/>
      <c r="CN258" s="31"/>
      <c r="CO258" s="31"/>
      <c r="CP258" s="31"/>
      <c r="CQ258" s="31"/>
      <c r="CR258" s="31"/>
      <c r="CS258" s="31"/>
      <c r="CT258" s="31"/>
      <c r="CU258" s="31"/>
      <c r="CV258" s="31"/>
      <c r="CW258" s="31"/>
      <c r="CX258" s="31"/>
      <c r="CY258" s="31"/>
      <c r="CZ258" s="31"/>
      <c r="DA258" s="31"/>
      <c r="DB258" s="31"/>
      <c r="DC258" s="31"/>
      <c r="DD258" s="31"/>
      <c r="DE258" s="31"/>
      <c r="DF258" s="31"/>
      <c r="DG258" s="31"/>
      <c r="DH258" s="31"/>
      <c r="DI258" s="31"/>
      <c r="DJ258" s="31"/>
      <c r="DK258" s="31"/>
      <c r="DL258" s="31"/>
      <c r="DM258" s="31"/>
      <c r="DN258" s="31"/>
      <c r="DO258" s="31"/>
      <c r="DP258" s="31"/>
      <c r="DQ258" s="31"/>
      <c r="DR258" s="31"/>
      <c r="DS258" s="31"/>
      <c r="DT258" s="31"/>
      <c r="DU258" s="31"/>
      <c r="DV258" s="31"/>
      <c r="DW258" s="31"/>
      <c r="DX258" s="31"/>
      <c r="DY258" s="31"/>
      <c r="DZ258" s="31"/>
      <c r="EA258" s="31"/>
      <c r="EB258" s="31"/>
      <c r="EC258" s="31"/>
      <c r="ED258" s="31"/>
      <c r="EE258" s="31"/>
      <c r="EF258" s="31"/>
      <c r="EG258" s="31"/>
      <c r="EH258" s="31"/>
      <c r="EI258" s="31"/>
      <c r="EJ258" s="31"/>
      <c r="EK258" s="31"/>
      <c r="EL258" s="31"/>
      <c r="EM258" s="31"/>
      <c r="EN258" s="31"/>
      <c r="EO258" s="31"/>
      <c r="EP258" s="31"/>
      <c r="EQ258" s="31"/>
      <c r="ER258" s="31"/>
      <c r="ES258" s="31"/>
      <c r="ET258" s="31"/>
      <c r="EU258" s="31"/>
      <c r="EV258" s="31"/>
      <c r="EW258" s="31"/>
      <c r="EX258" s="31"/>
      <c r="EY258" s="31"/>
      <c r="EZ258" s="31"/>
      <c r="FA258" s="31"/>
      <c r="FB258" s="31"/>
      <c r="FC258" s="31"/>
      <c r="FD258" s="31"/>
      <c r="FE258" s="31"/>
      <c r="FF258" s="31"/>
      <c r="FG258" s="31"/>
      <c r="FH258" s="31"/>
      <c r="FI258" s="31"/>
      <c r="FJ258" s="31"/>
      <c r="FK258" s="31"/>
      <c r="FL258" s="31"/>
      <c r="FM258" s="31"/>
      <c r="FN258" s="31"/>
      <c r="FO258" s="31"/>
      <c r="FP258" s="31"/>
      <c r="FQ258" s="31"/>
      <c r="FR258" s="31"/>
      <c r="FS258" s="31"/>
      <c r="FT258" s="31"/>
      <c r="FU258" s="31"/>
      <c r="FV258" s="31"/>
      <c r="FW258" s="31"/>
      <c r="FX258" s="31"/>
      <c r="FY258" s="31"/>
      <c r="FZ258" s="31"/>
      <c r="GA258" s="31"/>
      <c r="GB258" s="31"/>
      <c r="GC258" s="31"/>
      <c r="GD258" s="31"/>
      <c r="GE258" s="31"/>
      <c r="GF258" s="31"/>
      <c r="GG258" s="31"/>
      <c r="GH258" s="31"/>
      <c r="GI258" s="31"/>
      <c r="GJ258" s="31"/>
      <c r="GK258" s="31"/>
      <c r="GL258" s="31"/>
      <c r="GM258" s="31"/>
      <c r="GN258" s="31"/>
      <c r="GO258" s="31"/>
      <c r="GP258" s="31"/>
      <c r="GQ258" s="31"/>
      <c r="GR258" s="31"/>
      <c r="GS258" s="31"/>
      <c r="GT258" s="31"/>
      <c r="GU258" s="31"/>
      <c r="GV258" s="31"/>
      <c r="GW258" s="31"/>
      <c r="GX258" s="31"/>
      <c r="GY258" s="31"/>
      <c r="GZ258" s="31"/>
      <c r="HA258" s="31"/>
      <c r="HB258" s="31"/>
      <c r="HC258" s="31"/>
      <c r="HD258" s="31"/>
      <c r="HE258" s="31"/>
      <c r="HF258" s="31"/>
      <c r="HG258" s="31"/>
      <c r="HH258" s="31"/>
      <c r="HI258" s="31"/>
      <c r="HJ258" s="31"/>
      <c r="HK258" s="31"/>
      <c r="HL258" s="31"/>
      <c r="HM258" s="31"/>
      <c r="HN258" s="31"/>
      <c r="HO258" s="31"/>
      <c r="HP258" s="31"/>
      <c r="HQ258" s="31"/>
      <c r="HR258" s="31"/>
      <c r="HS258" s="31"/>
      <c r="HT258" s="31"/>
      <c r="HU258" s="31"/>
      <c r="HV258" s="31"/>
      <c r="HW258" s="31"/>
      <c r="HX258" s="31"/>
      <c r="HY258" s="31"/>
      <c r="HZ258" s="31"/>
      <c r="IA258" s="31"/>
      <c r="IB258" s="31"/>
      <c r="IC258" s="31"/>
      <c r="ID258" s="31"/>
      <c r="IE258" s="31"/>
      <c r="IF258" s="31"/>
      <c r="IG258" s="31"/>
      <c r="IH258" s="31"/>
      <c r="II258" s="31"/>
      <c r="IJ258" s="31"/>
      <c r="IK258" s="31"/>
      <c r="IL258" s="31"/>
      <c r="IM258" s="31"/>
      <c r="IN258" s="31"/>
      <c r="IO258" s="31"/>
      <c r="IP258" s="31"/>
      <c r="IQ258" s="31"/>
      <c r="IR258" s="31"/>
      <c r="IS258" s="31"/>
      <c r="IT258" s="31"/>
      <c r="IU258" s="31"/>
      <c r="IV258" s="31"/>
      <c r="IW258" s="31"/>
    </row>
    <row r="259" customFormat="false" ht="15" hidden="false" customHeight="false" outlineLevel="0" collapsed="false">
      <c r="A259" s="200" t="s">
        <v>313</v>
      </c>
      <c r="B259" s="201" t="s">
        <v>174</v>
      </c>
      <c r="C259" s="201" t="n">
        <v>1</v>
      </c>
      <c r="D259" s="201" t="n">
        <v>52</v>
      </c>
      <c r="E259" s="202" t="n">
        <v>3</v>
      </c>
      <c r="F259" s="202" t="n">
        <f aca="false">+C259*E259</f>
        <v>3</v>
      </c>
      <c r="G259" s="202" t="n">
        <f aca="false">+D259*F259</f>
        <v>156</v>
      </c>
      <c r="H259" s="202"/>
      <c r="I259" s="202"/>
      <c r="J259" s="202"/>
      <c r="K259" s="203"/>
      <c r="L259" s="203"/>
      <c r="M259" s="203"/>
      <c r="N259" s="203"/>
      <c r="O259" s="202" t="n">
        <f aca="false">SUM(G259:N259)</f>
        <v>156</v>
      </c>
      <c r="P259" s="114" t="n">
        <f aca="false">+(G259+H259)*$B$3+(K259+L259)*$B$4+(M259+N259)*$F$4+(I259+J259)*$B$5</f>
        <v>0</v>
      </c>
      <c r="Q259" s="115"/>
      <c r="R259" s="129"/>
      <c r="S259" s="238" t="n">
        <f aca="false">+R259+P259</f>
        <v>0</v>
      </c>
      <c r="T259" s="72"/>
    </row>
    <row r="260" customFormat="false" ht="15" hidden="false" customHeight="false" outlineLevel="0" collapsed="false">
      <c r="A260" s="200" t="s">
        <v>313</v>
      </c>
      <c r="B260" s="201" t="s">
        <v>304</v>
      </c>
      <c r="C260" s="201" t="n">
        <v>1</v>
      </c>
      <c r="D260" s="201" t="n">
        <v>52</v>
      </c>
      <c r="E260" s="202" t="n">
        <v>2</v>
      </c>
      <c r="F260" s="202" t="n">
        <f aca="false">+C260*E260</f>
        <v>2</v>
      </c>
      <c r="G260" s="202" t="n">
        <f aca="false">+D260*F260</f>
        <v>104</v>
      </c>
      <c r="H260" s="202"/>
      <c r="I260" s="202"/>
      <c r="J260" s="202"/>
      <c r="K260" s="203"/>
      <c r="L260" s="203"/>
      <c r="M260" s="203"/>
      <c r="N260" s="203"/>
      <c r="O260" s="202" t="n">
        <f aca="false">SUM(G260:N260)</f>
        <v>104</v>
      </c>
      <c r="P260" s="114" t="n">
        <f aca="false">+(G260+H260)*$B$3+(K260+L260)*$B$4+(M260+N260)*$F$4+(I260+J260)*$B$5</f>
        <v>0</v>
      </c>
      <c r="Q260" s="205"/>
      <c r="R260" s="129"/>
      <c r="S260" s="238" t="n">
        <f aca="false">+R260+P260</f>
        <v>0</v>
      </c>
      <c r="T260" s="72"/>
    </row>
    <row r="261" customFormat="false" ht="15" hidden="false" customHeight="false" outlineLevel="0" collapsed="false">
      <c r="A261" s="200" t="s">
        <v>314</v>
      </c>
      <c r="B261" s="201" t="s">
        <v>315</v>
      </c>
      <c r="C261" s="201" t="n">
        <v>1</v>
      </c>
      <c r="D261" s="201" t="n">
        <v>52</v>
      </c>
      <c r="E261" s="202" t="n">
        <v>1.5</v>
      </c>
      <c r="F261" s="202" t="n">
        <f aca="false">+C261*E261</f>
        <v>1.5</v>
      </c>
      <c r="G261" s="202" t="n">
        <f aca="false">+D261*F261</f>
        <v>78</v>
      </c>
      <c r="H261" s="202"/>
      <c r="I261" s="202"/>
      <c r="J261" s="202"/>
      <c r="K261" s="203"/>
      <c r="L261" s="203"/>
      <c r="M261" s="203"/>
      <c r="N261" s="203"/>
      <c r="O261" s="202" t="n">
        <f aca="false">SUM(G261:N261)</f>
        <v>78</v>
      </c>
      <c r="P261" s="114" t="n">
        <f aca="false">+(G261+H261)*$B$3+(K261+L261)*$B$4+(M261+N261)*$F$4+(I261+J261)*$B$5</f>
        <v>0</v>
      </c>
      <c r="Q261" s="115" t="n">
        <v>18</v>
      </c>
      <c r="R261" s="179" t="n">
        <f aca="false">+Q261*$F$3</f>
        <v>0</v>
      </c>
      <c r="S261" s="238" t="n">
        <f aca="false">+R261+P261</f>
        <v>0</v>
      </c>
      <c r="T261" s="72"/>
    </row>
    <row r="262" customFormat="false" ht="15" hidden="false" customHeight="false" outlineLevel="0" collapsed="false">
      <c r="A262" s="200" t="s">
        <v>316</v>
      </c>
      <c r="B262" s="201" t="s">
        <v>270</v>
      </c>
      <c r="C262" s="201" t="n">
        <v>5</v>
      </c>
      <c r="D262" s="201" t="n">
        <v>52</v>
      </c>
      <c r="E262" s="202" t="n">
        <v>2.5</v>
      </c>
      <c r="F262" s="202" t="n">
        <f aca="false">+C262*E262</f>
        <v>12.5</v>
      </c>
      <c r="G262" s="202" t="n">
        <f aca="false">+D262*F262</f>
        <v>650</v>
      </c>
      <c r="H262" s="202" t="n">
        <f aca="false">+E262*-12</f>
        <v>-30</v>
      </c>
      <c r="I262" s="206"/>
      <c r="J262" s="206"/>
      <c r="K262" s="203"/>
      <c r="L262" s="203"/>
      <c r="M262" s="203"/>
      <c r="N262" s="203"/>
      <c r="O262" s="202" t="n">
        <f aca="false">SUM(G262:N262)</f>
        <v>620</v>
      </c>
      <c r="P262" s="114" t="n">
        <f aca="false">+(G262+H262)*$B$3+(K262+L262)*$B$4+(M262+N262)*$F$4+(I262+J262)*$B$5</f>
        <v>0</v>
      </c>
      <c r="Q262" s="205" t="n">
        <v>86</v>
      </c>
      <c r="R262" s="114" t="n">
        <f aca="false">+Q262*$F$3</f>
        <v>0</v>
      </c>
      <c r="S262" s="238" t="n">
        <f aca="false">+R262+P262</f>
        <v>0</v>
      </c>
      <c r="T262" s="72"/>
    </row>
    <row r="263" customFormat="false" ht="15" hidden="false" customHeight="false" outlineLevel="0" collapsed="false">
      <c r="A263" s="200" t="s">
        <v>317</v>
      </c>
      <c r="B263" s="201" t="s">
        <v>270</v>
      </c>
      <c r="C263" s="201" t="n">
        <v>5</v>
      </c>
      <c r="D263" s="201" t="n">
        <v>49</v>
      </c>
      <c r="E263" s="202" t="n">
        <v>3</v>
      </c>
      <c r="F263" s="202" t="n">
        <f aca="false">+C263*E263</f>
        <v>15</v>
      </c>
      <c r="G263" s="202" t="n">
        <f aca="false">+D263*F263</f>
        <v>735</v>
      </c>
      <c r="H263" s="202" t="n">
        <f aca="false">+E263*-12</f>
        <v>-36</v>
      </c>
      <c r="I263" s="206"/>
      <c r="J263" s="206"/>
      <c r="K263" s="203"/>
      <c r="L263" s="203"/>
      <c r="M263" s="203"/>
      <c r="N263" s="203"/>
      <c r="O263" s="202" t="n">
        <f aca="false">SUM(G263:N263)</f>
        <v>699</v>
      </c>
      <c r="P263" s="114" t="n">
        <f aca="false">+(G263+H263)*$B$3+(K263+L263)*$B$4+(M263+N263)*$F$4+(I263+J263)*$B$5</f>
        <v>0</v>
      </c>
      <c r="Q263" s="205" t="n">
        <v>6</v>
      </c>
      <c r="R263" s="114" t="n">
        <f aca="false">+Q263*$F$3</f>
        <v>0</v>
      </c>
      <c r="S263" s="238" t="n">
        <f aca="false">+R263+P263</f>
        <v>0</v>
      </c>
      <c r="T263" s="72"/>
    </row>
    <row r="264" customFormat="false" ht="24.75" hidden="false" customHeight="false" outlineLevel="0" collapsed="false">
      <c r="A264" s="200" t="s">
        <v>318</v>
      </c>
      <c r="B264" s="207" t="s">
        <v>319</v>
      </c>
      <c r="C264" s="201" t="n">
        <v>4</v>
      </c>
      <c r="D264" s="201" t="n">
        <v>52</v>
      </c>
      <c r="E264" s="202" t="n">
        <v>3.5</v>
      </c>
      <c r="F264" s="202" t="n">
        <f aca="false">+C264*E264</f>
        <v>14</v>
      </c>
      <c r="G264" s="202" t="n">
        <f aca="false">+D264*F264</f>
        <v>728</v>
      </c>
      <c r="H264" s="202" t="n">
        <f aca="false">+E264*-12</f>
        <v>-42</v>
      </c>
      <c r="I264" s="206"/>
      <c r="J264" s="206"/>
      <c r="K264" s="203"/>
      <c r="L264" s="203"/>
      <c r="M264" s="203"/>
      <c r="N264" s="203"/>
      <c r="O264" s="202" t="n">
        <f aca="false">SUM(G264:N264)</f>
        <v>686</v>
      </c>
      <c r="P264" s="114" t="n">
        <f aca="false">+(G264+H264)*$B$3+(K264+L264)*$B$4+(M264+N264)*$F$4+(I264+J264)*$B$5</f>
        <v>0</v>
      </c>
      <c r="Q264" s="205" t="n">
        <v>24</v>
      </c>
      <c r="R264" s="114" t="n">
        <f aca="false">+Q264*$F$3</f>
        <v>0</v>
      </c>
      <c r="S264" s="238" t="n">
        <f aca="false">+R264+P264</f>
        <v>0</v>
      </c>
      <c r="T264" s="72"/>
    </row>
    <row r="265" customFormat="false" ht="15" hidden="false" customHeight="false" outlineLevel="0" collapsed="false">
      <c r="A265" s="200" t="s">
        <v>318</v>
      </c>
      <c r="B265" s="201" t="s">
        <v>309</v>
      </c>
      <c r="C265" s="201" t="n">
        <v>1</v>
      </c>
      <c r="D265" s="201" t="n">
        <v>52</v>
      </c>
      <c r="E265" s="202" t="n">
        <v>1.5</v>
      </c>
      <c r="F265" s="202" t="n">
        <f aca="false">+C265*E265</f>
        <v>1.5</v>
      </c>
      <c r="G265" s="202" t="n">
        <f aca="false">+D265*F265</f>
        <v>78</v>
      </c>
      <c r="H265" s="202"/>
      <c r="I265" s="202"/>
      <c r="J265" s="202"/>
      <c r="K265" s="203"/>
      <c r="L265" s="203"/>
      <c r="M265" s="203"/>
      <c r="N265" s="203"/>
      <c r="O265" s="202" t="n">
        <f aca="false">SUM(G265:N265)</f>
        <v>78</v>
      </c>
      <c r="P265" s="114" t="n">
        <f aca="false">+(G265+H265)*$B$3+(K265+L265)*$B$4+(M265+N265)*$F$4+(I265+J265)*$B$5</f>
        <v>0</v>
      </c>
      <c r="Q265" s="205"/>
      <c r="R265" s="205"/>
      <c r="S265" s="238" t="n">
        <f aca="false">+R265+P265</f>
        <v>0</v>
      </c>
      <c r="T265" s="72"/>
    </row>
    <row r="266" customFormat="false" ht="15" hidden="false" customHeight="false" outlineLevel="0" collapsed="false">
      <c r="A266" s="200" t="s">
        <v>320</v>
      </c>
      <c r="B266" s="201" t="s">
        <v>270</v>
      </c>
      <c r="C266" s="201" t="n">
        <v>5</v>
      </c>
      <c r="D266" s="201" t="n">
        <v>52</v>
      </c>
      <c r="E266" s="202" t="n">
        <v>1</v>
      </c>
      <c r="F266" s="202" t="n">
        <f aca="false">+C266*E266</f>
        <v>5</v>
      </c>
      <c r="G266" s="202" t="n">
        <f aca="false">+D266*F266</f>
        <v>260</v>
      </c>
      <c r="H266" s="202" t="n">
        <f aca="false">+E266*-12</f>
        <v>-12</v>
      </c>
      <c r="I266" s="206"/>
      <c r="J266" s="206"/>
      <c r="K266" s="203"/>
      <c r="L266" s="203"/>
      <c r="M266" s="203"/>
      <c r="N266" s="203"/>
      <c r="O266" s="202" t="n">
        <f aca="false">SUM(G266:N266)</f>
        <v>248</v>
      </c>
      <c r="P266" s="114" t="n">
        <f aca="false">+(G266+H266)*$B$3+(K266+L266)*$B$4+(M266+N266)*$F$4+(I266+J266)*$B$5</f>
        <v>0</v>
      </c>
      <c r="Q266" s="205"/>
      <c r="R266" s="205"/>
      <c r="S266" s="238" t="n">
        <f aca="false">+R266+P266</f>
        <v>0</v>
      </c>
      <c r="T266" s="72"/>
    </row>
    <row r="267" customFormat="false" ht="15" hidden="false" customHeight="false" outlineLevel="0" collapsed="false">
      <c r="A267" s="200" t="s">
        <v>321</v>
      </c>
      <c r="B267" s="201" t="s">
        <v>270</v>
      </c>
      <c r="C267" s="201" t="n">
        <v>5</v>
      </c>
      <c r="D267" s="201" t="n">
        <v>52</v>
      </c>
      <c r="E267" s="202" t="n">
        <v>1</v>
      </c>
      <c r="F267" s="202" t="n">
        <f aca="false">+C267*E267</f>
        <v>5</v>
      </c>
      <c r="G267" s="202" t="n">
        <f aca="false">+D267*F267</f>
        <v>260</v>
      </c>
      <c r="H267" s="202" t="n">
        <f aca="false">+E267*-12</f>
        <v>-12</v>
      </c>
      <c r="I267" s="206"/>
      <c r="J267" s="206"/>
      <c r="K267" s="203"/>
      <c r="L267" s="203"/>
      <c r="M267" s="203"/>
      <c r="N267" s="203"/>
      <c r="O267" s="202" t="n">
        <f aca="false">SUM(G267:N267)</f>
        <v>248</v>
      </c>
      <c r="P267" s="114" t="n">
        <f aca="false">+(G267+H267)*$B$3+(K267+L267)*$B$4+(M267+N267)*$F$4+(I267+J267)*$B$5</f>
        <v>0</v>
      </c>
      <c r="Q267" s="205"/>
      <c r="R267" s="205"/>
      <c r="S267" s="238" t="n">
        <f aca="false">+R267+P267</f>
        <v>0</v>
      </c>
      <c r="T267" s="72"/>
    </row>
    <row r="268" customFormat="false" ht="15" hidden="false" customHeight="false" outlineLevel="0" collapsed="false">
      <c r="A268" s="200" t="s">
        <v>322</v>
      </c>
      <c r="B268" s="201" t="s">
        <v>270</v>
      </c>
      <c r="C268" s="201" t="n">
        <v>5</v>
      </c>
      <c r="D268" s="201" t="n">
        <v>52</v>
      </c>
      <c r="E268" s="202" t="n">
        <v>1.75</v>
      </c>
      <c r="F268" s="202" t="n">
        <f aca="false">+C268*E268</f>
        <v>8.75</v>
      </c>
      <c r="G268" s="202" t="n">
        <f aca="false">+D268*F268</f>
        <v>455</v>
      </c>
      <c r="H268" s="202" t="n">
        <f aca="false">+E268*-12</f>
        <v>-21</v>
      </c>
      <c r="I268" s="206"/>
      <c r="J268" s="206"/>
      <c r="K268" s="203"/>
      <c r="L268" s="203"/>
      <c r="M268" s="203"/>
      <c r="N268" s="203"/>
      <c r="O268" s="202" t="n">
        <f aca="false">SUM(G268:N268)</f>
        <v>434</v>
      </c>
      <c r="P268" s="114" t="n">
        <f aca="false">+(G268+H268)*$B$3+(K268+L268)*$B$4+(M268+N268)*$F$4+(I268+J268)*$B$5</f>
        <v>0</v>
      </c>
      <c r="Q268" s="115"/>
      <c r="R268" s="205"/>
      <c r="S268" s="238" t="n">
        <f aca="false">+R268+P268</f>
        <v>0</v>
      </c>
      <c r="T268" s="72"/>
    </row>
    <row r="269" customFormat="false" ht="15" hidden="false" customHeight="false" outlineLevel="0" collapsed="false">
      <c r="A269" s="200" t="s">
        <v>323</v>
      </c>
      <c r="B269" s="201" t="s">
        <v>254</v>
      </c>
      <c r="C269" s="201" t="n">
        <v>2</v>
      </c>
      <c r="D269" s="201" t="n">
        <v>52</v>
      </c>
      <c r="E269" s="202" t="n">
        <v>1.5</v>
      </c>
      <c r="F269" s="202" t="n">
        <f aca="false">+C269*E269</f>
        <v>3</v>
      </c>
      <c r="G269" s="202" t="n">
        <f aca="false">+D269*F269</f>
        <v>156</v>
      </c>
      <c r="H269" s="206"/>
      <c r="I269" s="206"/>
      <c r="J269" s="206"/>
      <c r="K269" s="203"/>
      <c r="L269" s="203"/>
      <c r="M269" s="203"/>
      <c r="N269" s="203"/>
      <c r="O269" s="202" t="n">
        <f aca="false">SUM(G269:N269)</f>
        <v>156</v>
      </c>
      <c r="P269" s="114" t="n">
        <f aca="false">+(G269+H269)*$B$3+(K269+L269)*$B$4+(M269+N269)*$F$4+(I269+J269)*$B$5</f>
        <v>0</v>
      </c>
      <c r="Q269" s="129"/>
      <c r="R269" s="205"/>
      <c r="S269" s="238" t="n">
        <f aca="false">+R269+P269</f>
        <v>0</v>
      </c>
      <c r="T269" s="72"/>
    </row>
    <row r="270" customFormat="false" ht="15" hidden="false" customHeight="false" outlineLevel="0" collapsed="false">
      <c r="A270" s="158"/>
      <c r="B270" s="158"/>
      <c r="G270" s="168" t="n">
        <f aca="false">SUM(G246:G269)</f>
        <v>5448.8</v>
      </c>
      <c r="H270" s="168" t="n">
        <f aca="false">SUM(H246:H269)</f>
        <v>-153</v>
      </c>
      <c r="I270" s="168" t="n">
        <f aca="false">SUM(I246:I269)</f>
        <v>0</v>
      </c>
      <c r="J270" s="168" t="n">
        <f aca="false">SUM(J246:J269)</f>
        <v>0</v>
      </c>
      <c r="K270" s="168" t="n">
        <f aca="false">SUM(K246:K269)</f>
        <v>0</v>
      </c>
      <c r="L270" s="168" t="n">
        <f aca="false">SUM(L246:L269)</f>
        <v>0</v>
      </c>
      <c r="M270" s="168" t="n">
        <f aca="false">SUM(M246:M269)</f>
        <v>0</v>
      </c>
      <c r="N270" s="168" t="n">
        <f aca="false">SUM(N246:N269)</f>
        <v>0</v>
      </c>
      <c r="O270" s="168" t="n">
        <f aca="false">SUM(O246:O269)</f>
        <v>5295.8</v>
      </c>
      <c r="P270" s="169" t="n">
        <f aca="false">SUM(P246:P269)</f>
        <v>0</v>
      </c>
      <c r="Q270" s="168" t="n">
        <f aca="false">SUM(Q246:Q269)</f>
        <v>158</v>
      </c>
      <c r="R270" s="169" t="n">
        <f aca="false">SUM(R246:R269)</f>
        <v>0</v>
      </c>
      <c r="S270" s="170" t="n">
        <f aca="false">SUM(S246:S269)</f>
        <v>0</v>
      </c>
      <c r="T270" s="170" t="s">
        <v>324</v>
      </c>
      <c r="U270" s="117"/>
      <c r="V270" s="117"/>
      <c r="W270" s="117"/>
      <c r="X270" s="117"/>
      <c r="Y270" s="117"/>
      <c r="Z270" s="117"/>
      <c r="AA270" s="117"/>
      <c r="AB270" s="117"/>
      <c r="AC270" s="117"/>
      <c r="AD270" s="117"/>
      <c r="AE270" s="117"/>
      <c r="AF270" s="117"/>
      <c r="AG270" s="117"/>
      <c r="AH270" s="117"/>
      <c r="AI270" s="117"/>
      <c r="AJ270" s="117"/>
      <c r="AK270" s="117"/>
      <c r="AL270" s="117"/>
      <c r="AM270" s="117"/>
      <c r="AN270" s="117"/>
      <c r="AO270" s="117"/>
      <c r="AP270" s="117"/>
      <c r="AQ270" s="117"/>
      <c r="AR270" s="117"/>
      <c r="AS270" s="117"/>
      <c r="AT270" s="117"/>
      <c r="AU270" s="117"/>
      <c r="AV270" s="117"/>
      <c r="AW270" s="117"/>
      <c r="AX270" s="117"/>
      <c r="AY270" s="117"/>
      <c r="AZ270" s="117"/>
      <c r="BA270" s="117"/>
      <c r="BB270" s="117"/>
      <c r="BC270" s="117"/>
      <c r="BD270" s="117"/>
      <c r="BE270" s="117"/>
      <c r="BF270" s="117"/>
      <c r="BG270" s="117"/>
      <c r="BH270" s="117"/>
      <c r="BI270" s="117"/>
      <c r="BJ270" s="117"/>
      <c r="BK270" s="117"/>
      <c r="BL270" s="117"/>
      <c r="BM270" s="117"/>
      <c r="BN270" s="117"/>
      <c r="BO270" s="117"/>
      <c r="BP270" s="117"/>
      <c r="BQ270" s="117"/>
      <c r="BR270" s="117"/>
      <c r="BS270" s="117"/>
      <c r="BT270" s="117"/>
      <c r="BU270" s="117"/>
      <c r="BV270" s="117"/>
      <c r="BW270" s="117"/>
      <c r="BX270" s="117"/>
      <c r="BY270" s="117"/>
      <c r="BZ270" s="117"/>
      <c r="CA270" s="117"/>
      <c r="CB270" s="117"/>
      <c r="CC270" s="117"/>
      <c r="CD270" s="117"/>
      <c r="CE270" s="117"/>
      <c r="CF270" s="117"/>
      <c r="CG270" s="117"/>
      <c r="CH270" s="117"/>
      <c r="CI270" s="117"/>
      <c r="CJ270" s="117"/>
      <c r="CK270" s="117"/>
      <c r="CL270" s="117"/>
      <c r="CM270" s="117"/>
      <c r="CN270" s="117"/>
      <c r="CO270" s="117"/>
      <c r="CP270" s="117"/>
      <c r="CQ270" s="117"/>
      <c r="CR270" s="117"/>
      <c r="CS270" s="117"/>
      <c r="CT270" s="117"/>
      <c r="CU270" s="117"/>
      <c r="CV270" s="117"/>
      <c r="CW270" s="117"/>
      <c r="CX270" s="117"/>
      <c r="CY270" s="117"/>
      <c r="CZ270" s="117"/>
      <c r="DA270" s="117"/>
      <c r="DB270" s="117"/>
      <c r="DC270" s="117"/>
      <c r="DD270" s="117"/>
      <c r="DE270" s="117"/>
      <c r="DF270" s="117"/>
      <c r="DG270" s="117"/>
      <c r="DH270" s="117"/>
      <c r="DI270" s="117"/>
      <c r="DJ270" s="117"/>
      <c r="DK270" s="117"/>
      <c r="DL270" s="117"/>
      <c r="DM270" s="117"/>
      <c r="DN270" s="117"/>
      <c r="DO270" s="117"/>
      <c r="DP270" s="117"/>
      <c r="DQ270" s="117"/>
      <c r="DR270" s="117"/>
      <c r="DS270" s="117"/>
      <c r="DT270" s="117"/>
      <c r="DU270" s="117"/>
      <c r="DV270" s="117"/>
      <c r="DW270" s="117"/>
      <c r="DX270" s="117"/>
      <c r="DY270" s="117"/>
      <c r="DZ270" s="117"/>
      <c r="EA270" s="117"/>
      <c r="EB270" s="117"/>
      <c r="EC270" s="117"/>
      <c r="ED270" s="117"/>
      <c r="EE270" s="117"/>
      <c r="EF270" s="117"/>
      <c r="EG270" s="117"/>
      <c r="EH270" s="117"/>
      <c r="EI270" s="117"/>
      <c r="EJ270" s="117"/>
      <c r="EK270" s="117"/>
      <c r="EL270" s="117"/>
      <c r="EM270" s="117"/>
      <c r="EN270" s="117"/>
      <c r="EO270" s="117"/>
      <c r="EP270" s="117"/>
      <c r="EQ270" s="117"/>
      <c r="ER270" s="117"/>
      <c r="ES270" s="117"/>
      <c r="ET270" s="117"/>
      <c r="EU270" s="117"/>
      <c r="EV270" s="117"/>
      <c r="EW270" s="117"/>
      <c r="EX270" s="117"/>
      <c r="EY270" s="117"/>
      <c r="EZ270" s="117"/>
      <c r="FA270" s="117"/>
      <c r="FB270" s="117"/>
      <c r="FC270" s="117"/>
      <c r="FD270" s="117"/>
      <c r="FE270" s="117"/>
      <c r="FF270" s="117"/>
      <c r="FG270" s="117"/>
      <c r="FH270" s="117"/>
      <c r="FI270" s="117"/>
      <c r="FJ270" s="117"/>
      <c r="FK270" s="117"/>
      <c r="FL270" s="117"/>
      <c r="FM270" s="117"/>
      <c r="FN270" s="117"/>
      <c r="FO270" s="117"/>
      <c r="FP270" s="117"/>
      <c r="FQ270" s="117"/>
      <c r="FR270" s="117"/>
      <c r="FS270" s="117"/>
      <c r="FT270" s="117"/>
      <c r="FU270" s="117"/>
      <c r="FV270" s="117"/>
      <c r="FW270" s="117"/>
      <c r="FX270" s="117"/>
      <c r="FY270" s="117"/>
      <c r="FZ270" s="117"/>
      <c r="GA270" s="117"/>
      <c r="GB270" s="117"/>
      <c r="GC270" s="117"/>
      <c r="GD270" s="117"/>
      <c r="GE270" s="117"/>
      <c r="GF270" s="117"/>
      <c r="GG270" s="117"/>
      <c r="GH270" s="117"/>
      <c r="GI270" s="117"/>
      <c r="GJ270" s="117"/>
      <c r="GK270" s="117"/>
      <c r="GL270" s="117"/>
      <c r="GM270" s="117"/>
      <c r="GN270" s="117"/>
      <c r="GO270" s="117"/>
      <c r="GP270" s="117"/>
      <c r="GQ270" s="117"/>
      <c r="GR270" s="117"/>
      <c r="GS270" s="117"/>
      <c r="GT270" s="117"/>
      <c r="GU270" s="117"/>
      <c r="GV270" s="117"/>
      <c r="GW270" s="117"/>
      <c r="GX270" s="117"/>
      <c r="GY270" s="117"/>
      <c r="GZ270" s="117"/>
      <c r="HA270" s="117"/>
      <c r="HB270" s="117"/>
      <c r="HC270" s="117"/>
      <c r="HD270" s="117"/>
      <c r="HE270" s="117"/>
      <c r="HF270" s="117"/>
      <c r="HG270" s="117"/>
      <c r="HH270" s="117"/>
      <c r="HI270" s="117"/>
      <c r="HJ270" s="117"/>
      <c r="HK270" s="117"/>
      <c r="HL270" s="117"/>
      <c r="HM270" s="117"/>
      <c r="HN270" s="117"/>
      <c r="HO270" s="117"/>
      <c r="HP270" s="117"/>
      <c r="HQ270" s="117"/>
      <c r="HR270" s="117"/>
      <c r="HS270" s="117"/>
      <c r="HT270" s="117"/>
      <c r="HU270" s="117"/>
      <c r="HV270" s="117"/>
      <c r="HW270" s="117"/>
      <c r="HX270" s="117"/>
      <c r="HY270" s="117"/>
      <c r="HZ270" s="117"/>
      <c r="IA270" s="117"/>
      <c r="IB270" s="117"/>
      <c r="IC270" s="117"/>
      <c r="ID270" s="117"/>
      <c r="IE270" s="117"/>
      <c r="IF270" s="117"/>
      <c r="IG270" s="117"/>
      <c r="IH270" s="117"/>
      <c r="II270" s="117"/>
      <c r="IJ270" s="117"/>
      <c r="IK270" s="117"/>
      <c r="IL270" s="117"/>
      <c r="IM270" s="117"/>
      <c r="IN270" s="117"/>
      <c r="IO270" s="117"/>
      <c r="IP270" s="117"/>
      <c r="IQ270" s="117"/>
      <c r="IR270" s="117"/>
      <c r="IS270" s="117"/>
      <c r="IT270" s="117"/>
      <c r="IU270" s="117"/>
      <c r="IV270" s="117"/>
      <c r="IW270" s="117"/>
    </row>
    <row r="271" customFormat="false" ht="15" hidden="false" customHeight="false" outlineLevel="0" collapsed="false">
      <c r="C271" s="117"/>
      <c r="D271" s="117"/>
      <c r="E271" s="143"/>
      <c r="F271" s="143"/>
      <c r="G271" s="143"/>
      <c r="H271" s="143"/>
      <c r="I271" s="143"/>
      <c r="J271" s="143"/>
      <c r="K271" s="143"/>
      <c r="L271" s="143"/>
      <c r="M271" s="143"/>
      <c r="N271" s="143"/>
      <c r="O271" s="143"/>
      <c r="P271" s="71"/>
      <c r="Q271" s="129"/>
      <c r="R271" s="163"/>
      <c r="S271" s="131"/>
      <c r="T271" s="72"/>
      <c r="U271" s="117"/>
      <c r="V271" s="117"/>
      <c r="W271" s="117"/>
      <c r="X271" s="117"/>
      <c r="Y271" s="117"/>
      <c r="Z271" s="117"/>
      <c r="AA271" s="117"/>
      <c r="AB271" s="117"/>
      <c r="AC271" s="117"/>
      <c r="AD271" s="117"/>
      <c r="AE271" s="117"/>
      <c r="AF271" s="117"/>
      <c r="AG271" s="117"/>
      <c r="AH271" s="117"/>
      <c r="AI271" s="117"/>
      <c r="AJ271" s="117"/>
      <c r="AK271" s="117"/>
      <c r="AL271" s="117"/>
      <c r="AM271" s="117"/>
      <c r="AN271" s="117"/>
      <c r="AO271" s="117"/>
      <c r="AP271" s="117"/>
      <c r="AQ271" s="117"/>
      <c r="AR271" s="117"/>
      <c r="AS271" s="117"/>
      <c r="AT271" s="117"/>
      <c r="AU271" s="117"/>
      <c r="AV271" s="117"/>
      <c r="AW271" s="117"/>
      <c r="AX271" s="117"/>
      <c r="AY271" s="117"/>
      <c r="AZ271" s="117"/>
      <c r="BA271" s="117"/>
      <c r="BB271" s="117"/>
      <c r="BC271" s="117"/>
      <c r="BD271" s="117"/>
      <c r="BE271" s="117"/>
      <c r="BF271" s="117"/>
      <c r="BG271" s="117"/>
      <c r="BH271" s="117"/>
      <c r="BI271" s="117"/>
      <c r="BJ271" s="117"/>
      <c r="BK271" s="117"/>
      <c r="BL271" s="117"/>
      <c r="BM271" s="117"/>
      <c r="BN271" s="117"/>
      <c r="BO271" s="117"/>
      <c r="BP271" s="117"/>
      <c r="BQ271" s="117"/>
      <c r="BR271" s="117"/>
      <c r="BS271" s="117"/>
      <c r="BT271" s="117"/>
      <c r="BU271" s="117"/>
      <c r="BV271" s="117"/>
      <c r="BW271" s="117"/>
      <c r="BX271" s="117"/>
      <c r="BY271" s="117"/>
      <c r="BZ271" s="117"/>
      <c r="CA271" s="117"/>
      <c r="CB271" s="117"/>
      <c r="CC271" s="117"/>
      <c r="CD271" s="117"/>
      <c r="CE271" s="117"/>
      <c r="CF271" s="117"/>
      <c r="CG271" s="117"/>
      <c r="CH271" s="117"/>
      <c r="CI271" s="117"/>
      <c r="CJ271" s="117"/>
      <c r="CK271" s="117"/>
      <c r="CL271" s="117"/>
      <c r="CM271" s="117"/>
      <c r="CN271" s="117"/>
      <c r="CO271" s="117"/>
      <c r="CP271" s="117"/>
      <c r="CQ271" s="117"/>
      <c r="CR271" s="117"/>
      <c r="CS271" s="117"/>
      <c r="CT271" s="117"/>
      <c r="CU271" s="117"/>
      <c r="CV271" s="117"/>
      <c r="CW271" s="117"/>
      <c r="CX271" s="117"/>
      <c r="CY271" s="117"/>
      <c r="CZ271" s="117"/>
      <c r="DA271" s="117"/>
      <c r="DB271" s="117"/>
      <c r="DC271" s="117"/>
      <c r="DD271" s="117"/>
      <c r="DE271" s="117"/>
      <c r="DF271" s="117"/>
      <c r="DG271" s="117"/>
      <c r="DH271" s="117"/>
      <c r="DI271" s="117"/>
      <c r="DJ271" s="117"/>
      <c r="DK271" s="117"/>
      <c r="DL271" s="117"/>
      <c r="DM271" s="117"/>
      <c r="DN271" s="117"/>
      <c r="DO271" s="117"/>
      <c r="DP271" s="117"/>
      <c r="DQ271" s="117"/>
      <c r="DR271" s="117"/>
      <c r="DS271" s="117"/>
      <c r="DT271" s="117"/>
      <c r="DU271" s="117"/>
      <c r="DV271" s="117"/>
      <c r="DW271" s="117"/>
      <c r="DX271" s="117"/>
      <c r="DY271" s="117"/>
      <c r="DZ271" s="117"/>
      <c r="EA271" s="117"/>
      <c r="EB271" s="117"/>
      <c r="EC271" s="117"/>
      <c r="ED271" s="117"/>
      <c r="EE271" s="117"/>
      <c r="EF271" s="117"/>
      <c r="EG271" s="117"/>
      <c r="EH271" s="117"/>
      <c r="EI271" s="117"/>
      <c r="EJ271" s="117"/>
      <c r="EK271" s="117"/>
      <c r="EL271" s="117"/>
      <c r="EM271" s="117"/>
      <c r="EN271" s="117"/>
      <c r="EO271" s="117"/>
      <c r="EP271" s="117"/>
      <c r="EQ271" s="117"/>
      <c r="ER271" s="117"/>
      <c r="ES271" s="117"/>
      <c r="ET271" s="117"/>
      <c r="EU271" s="117"/>
      <c r="EV271" s="117"/>
      <c r="EW271" s="117"/>
      <c r="EX271" s="117"/>
      <c r="EY271" s="117"/>
      <c r="EZ271" s="117"/>
      <c r="FA271" s="117"/>
      <c r="FB271" s="117"/>
      <c r="FC271" s="117"/>
      <c r="FD271" s="117"/>
      <c r="FE271" s="117"/>
      <c r="FF271" s="117"/>
      <c r="FG271" s="117"/>
      <c r="FH271" s="117"/>
      <c r="FI271" s="117"/>
      <c r="FJ271" s="117"/>
      <c r="FK271" s="117"/>
      <c r="FL271" s="117"/>
      <c r="FM271" s="117"/>
      <c r="FN271" s="117"/>
      <c r="FO271" s="117"/>
      <c r="FP271" s="117"/>
      <c r="FQ271" s="117"/>
      <c r="FR271" s="117"/>
      <c r="FS271" s="117"/>
      <c r="FT271" s="117"/>
      <c r="FU271" s="117"/>
      <c r="FV271" s="117"/>
      <c r="FW271" s="117"/>
      <c r="FX271" s="117"/>
      <c r="FY271" s="117"/>
      <c r="FZ271" s="117"/>
      <c r="GA271" s="117"/>
      <c r="GB271" s="117"/>
      <c r="GC271" s="117"/>
      <c r="GD271" s="117"/>
      <c r="GE271" s="117"/>
      <c r="GF271" s="117"/>
      <c r="GG271" s="117"/>
      <c r="GH271" s="117"/>
      <c r="GI271" s="117"/>
      <c r="GJ271" s="117"/>
      <c r="GK271" s="117"/>
      <c r="GL271" s="117"/>
      <c r="GM271" s="117"/>
      <c r="GN271" s="117"/>
      <c r="GO271" s="117"/>
      <c r="GP271" s="117"/>
      <c r="GQ271" s="117"/>
      <c r="GR271" s="117"/>
      <c r="GS271" s="117"/>
      <c r="GT271" s="117"/>
      <c r="GU271" s="117"/>
      <c r="GV271" s="117"/>
      <c r="GW271" s="117"/>
      <c r="GX271" s="117"/>
      <c r="GY271" s="117"/>
      <c r="GZ271" s="117"/>
      <c r="HA271" s="117"/>
      <c r="HB271" s="117"/>
      <c r="HC271" s="117"/>
      <c r="HD271" s="117"/>
      <c r="HE271" s="117"/>
      <c r="HF271" s="117"/>
      <c r="HG271" s="117"/>
      <c r="HH271" s="117"/>
      <c r="HI271" s="117"/>
      <c r="HJ271" s="117"/>
      <c r="HK271" s="117"/>
      <c r="HL271" s="117"/>
      <c r="HM271" s="117"/>
      <c r="HN271" s="117"/>
      <c r="HO271" s="117"/>
      <c r="HP271" s="117"/>
      <c r="HQ271" s="117"/>
      <c r="HR271" s="117"/>
      <c r="HS271" s="117"/>
      <c r="HT271" s="117"/>
      <c r="HU271" s="117"/>
      <c r="HV271" s="117"/>
      <c r="HW271" s="117"/>
      <c r="HX271" s="117"/>
      <c r="HY271" s="117"/>
      <c r="HZ271" s="117"/>
      <c r="IA271" s="117"/>
      <c r="IB271" s="117"/>
      <c r="IC271" s="117"/>
      <c r="ID271" s="117"/>
      <c r="IE271" s="117"/>
      <c r="IF271" s="117"/>
      <c r="IG271" s="117"/>
      <c r="IH271" s="117"/>
      <c r="II271" s="117"/>
      <c r="IJ271" s="117"/>
      <c r="IK271" s="117"/>
      <c r="IL271" s="117"/>
      <c r="IM271" s="117"/>
      <c r="IN271" s="117"/>
      <c r="IO271" s="117"/>
      <c r="IP271" s="117"/>
      <c r="IQ271" s="117"/>
      <c r="IR271" s="117"/>
      <c r="IS271" s="117"/>
      <c r="IT271" s="117"/>
      <c r="IU271" s="117"/>
      <c r="IV271" s="117"/>
      <c r="IW271" s="117"/>
    </row>
    <row r="272" customFormat="false" ht="15" hidden="false" customHeight="false" outlineLevel="0" collapsed="false">
      <c r="B272" s="117"/>
      <c r="C272" s="117"/>
      <c r="D272" s="92" t="s">
        <v>325</v>
      </c>
      <c r="E272" s="143"/>
      <c r="F272" s="143"/>
      <c r="G272" s="168" t="n">
        <f aca="false">+G222+G234+G237+G241+G244+G270</f>
        <v>180395.525</v>
      </c>
      <c r="H272" s="168" t="n">
        <f aca="false">+H222+H234+H237+H241+H270+H244</f>
        <v>-8264.2</v>
      </c>
      <c r="I272" s="168" t="n">
        <f aca="false">+I222+I234+I237+I241+I270+I244</f>
        <v>23119.95</v>
      </c>
      <c r="J272" s="168" t="n">
        <f aca="false">+J222+J234+J237+J241+J270+J244</f>
        <v>-1164</v>
      </c>
      <c r="K272" s="168" t="n">
        <f aca="false">+K222+K234+K237+K241+K270+K244</f>
        <v>3393.68</v>
      </c>
      <c r="L272" s="168" t="n">
        <f aca="false">+L222+L234+L237+L241+L270+L244</f>
        <v>810</v>
      </c>
      <c r="M272" s="168" t="n">
        <f aca="false">+M222+M234+M237+M241+M270+M244</f>
        <v>0</v>
      </c>
      <c r="N272" s="168" t="n">
        <f aca="false">+N222+N234+N237+N241+N270+N244</f>
        <v>0</v>
      </c>
      <c r="O272" s="168" t="n">
        <f aca="false">+O222+O234+O237+O241+O244+O270</f>
        <v>198290.955</v>
      </c>
      <c r="P272" s="169" t="n">
        <f aca="false">P222+P234+P237+P241+P244+P270</f>
        <v>0</v>
      </c>
      <c r="Q272" s="168" t="n">
        <f aca="false">+Q234+Q237+Q241+Q244+Q270+Q222</f>
        <v>10752</v>
      </c>
      <c r="R272" s="208" t="n">
        <f aca="false">+R234+R237+R241+R244+R270+R222</f>
        <v>0</v>
      </c>
      <c r="S272" s="170" t="n">
        <f aca="false">S270+S244+S241+S237+S234+S222</f>
        <v>0</v>
      </c>
      <c r="T272" s="170" t="s">
        <v>80</v>
      </c>
      <c r="U272" s="117"/>
      <c r="V272" s="117"/>
      <c r="W272" s="117"/>
      <c r="X272" s="117"/>
      <c r="Y272" s="117"/>
      <c r="Z272" s="117"/>
      <c r="AA272" s="117"/>
      <c r="AB272" s="117"/>
      <c r="AC272" s="117"/>
      <c r="AD272" s="117"/>
      <c r="AE272" s="117"/>
      <c r="AF272" s="117"/>
      <c r="AG272" s="117"/>
      <c r="AH272" s="117"/>
      <c r="AI272" s="117"/>
      <c r="AJ272" s="117"/>
      <c r="AK272" s="117"/>
      <c r="AL272" s="117"/>
      <c r="AM272" s="117"/>
      <c r="AN272" s="117"/>
      <c r="AO272" s="117"/>
      <c r="AP272" s="117"/>
      <c r="AQ272" s="117"/>
      <c r="AR272" s="117"/>
      <c r="AS272" s="117"/>
      <c r="AT272" s="117"/>
      <c r="AU272" s="117"/>
      <c r="AV272" s="117"/>
      <c r="AW272" s="117"/>
      <c r="AX272" s="117"/>
      <c r="AY272" s="117"/>
      <c r="AZ272" s="117"/>
      <c r="BA272" s="117"/>
      <c r="BB272" s="117"/>
      <c r="BC272" s="117"/>
      <c r="BD272" s="117"/>
      <c r="BE272" s="117"/>
      <c r="BF272" s="117"/>
      <c r="BG272" s="117"/>
      <c r="BH272" s="117"/>
      <c r="BI272" s="117"/>
      <c r="BJ272" s="117"/>
      <c r="BK272" s="117"/>
      <c r="BL272" s="117"/>
      <c r="BM272" s="117"/>
      <c r="BN272" s="117"/>
      <c r="BO272" s="117"/>
      <c r="BP272" s="117"/>
      <c r="BQ272" s="117"/>
      <c r="BR272" s="117"/>
      <c r="BS272" s="117"/>
      <c r="BT272" s="117"/>
      <c r="BU272" s="117"/>
      <c r="BV272" s="117"/>
      <c r="BW272" s="117"/>
      <c r="BX272" s="117"/>
      <c r="BY272" s="117"/>
      <c r="BZ272" s="117"/>
      <c r="CA272" s="117"/>
      <c r="CB272" s="117"/>
      <c r="CC272" s="117"/>
      <c r="CD272" s="117"/>
      <c r="CE272" s="117"/>
      <c r="CF272" s="117"/>
      <c r="CG272" s="117"/>
      <c r="CH272" s="117"/>
      <c r="CI272" s="117"/>
      <c r="CJ272" s="117"/>
      <c r="CK272" s="117"/>
      <c r="CL272" s="117"/>
      <c r="CM272" s="117"/>
      <c r="CN272" s="117"/>
      <c r="CO272" s="117"/>
      <c r="CP272" s="117"/>
      <c r="CQ272" s="117"/>
      <c r="CR272" s="117"/>
      <c r="CS272" s="117"/>
      <c r="CT272" s="117"/>
      <c r="CU272" s="117"/>
      <c r="CV272" s="117"/>
      <c r="CW272" s="117"/>
      <c r="CX272" s="117"/>
      <c r="CY272" s="117"/>
      <c r="CZ272" s="117"/>
      <c r="DA272" s="117"/>
      <c r="DB272" s="117"/>
      <c r="DC272" s="117"/>
      <c r="DD272" s="117"/>
      <c r="DE272" s="117"/>
      <c r="DF272" s="117"/>
      <c r="DG272" s="117"/>
      <c r="DH272" s="117"/>
      <c r="DI272" s="117"/>
      <c r="DJ272" s="117"/>
      <c r="DK272" s="117"/>
      <c r="DL272" s="117"/>
      <c r="DM272" s="117"/>
      <c r="DN272" s="117"/>
      <c r="DO272" s="117"/>
      <c r="DP272" s="117"/>
      <c r="DQ272" s="117"/>
      <c r="DR272" s="117"/>
      <c r="DS272" s="117"/>
      <c r="DT272" s="117"/>
      <c r="DU272" s="117"/>
      <c r="DV272" s="117"/>
      <c r="DW272" s="117"/>
      <c r="DX272" s="117"/>
      <c r="DY272" s="117"/>
      <c r="DZ272" s="117"/>
      <c r="EA272" s="117"/>
      <c r="EB272" s="117"/>
      <c r="EC272" s="117"/>
      <c r="ED272" s="117"/>
      <c r="EE272" s="117"/>
      <c r="EF272" s="117"/>
      <c r="EG272" s="117"/>
      <c r="EH272" s="117"/>
      <c r="EI272" s="117"/>
      <c r="EJ272" s="117"/>
      <c r="EK272" s="117"/>
      <c r="EL272" s="117"/>
      <c r="EM272" s="117"/>
      <c r="EN272" s="117"/>
      <c r="EO272" s="117"/>
      <c r="EP272" s="117"/>
      <c r="EQ272" s="117"/>
      <c r="ER272" s="117"/>
      <c r="ES272" s="117"/>
      <c r="ET272" s="117"/>
      <c r="EU272" s="117"/>
      <c r="EV272" s="117"/>
      <c r="EW272" s="117"/>
      <c r="EX272" s="117"/>
      <c r="EY272" s="117"/>
      <c r="EZ272" s="117"/>
      <c r="FA272" s="117"/>
      <c r="FB272" s="117"/>
      <c r="FC272" s="117"/>
      <c r="FD272" s="117"/>
      <c r="FE272" s="117"/>
      <c r="FF272" s="117"/>
      <c r="FG272" s="117"/>
      <c r="FH272" s="117"/>
      <c r="FI272" s="117"/>
      <c r="FJ272" s="117"/>
      <c r="FK272" s="117"/>
      <c r="FL272" s="117"/>
      <c r="FM272" s="117"/>
      <c r="FN272" s="117"/>
      <c r="FO272" s="117"/>
      <c r="FP272" s="117"/>
      <c r="FQ272" s="117"/>
      <c r="FR272" s="117"/>
      <c r="FS272" s="117"/>
      <c r="FT272" s="117"/>
      <c r="FU272" s="117"/>
      <c r="FV272" s="117"/>
      <c r="FW272" s="117"/>
      <c r="FX272" s="117"/>
      <c r="FY272" s="117"/>
      <c r="FZ272" s="117"/>
      <c r="GA272" s="117"/>
      <c r="GB272" s="117"/>
      <c r="GC272" s="117"/>
      <c r="GD272" s="117"/>
      <c r="GE272" s="117"/>
      <c r="GF272" s="117"/>
      <c r="GG272" s="117"/>
      <c r="GH272" s="117"/>
      <c r="GI272" s="117"/>
      <c r="GJ272" s="117"/>
      <c r="GK272" s="117"/>
      <c r="GL272" s="117"/>
      <c r="GM272" s="117"/>
      <c r="GN272" s="117"/>
      <c r="GO272" s="117"/>
      <c r="GP272" s="117"/>
      <c r="GQ272" s="117"/>
      <c r="GR272" s="117"/>
      <c r="GS272" s="117"/>
      <c r="GT272" s="117"/>
      <c r="GU272" s="117"/>
      <c r="GV272" s="117"/>
      <c r="GW272" s="117"/>
      <c r="GX272" s="117"/>
      <c r="GY272" s="117"/>
      <c r="GZ272" s="117"/>
      <c r="HA272" s="117"/>
      <c r="HB272" s="117"/>
      <c r="HC272" s="117"/>
      <c r="HD272" s="117"/>
      <c r="HE272" s="117"/>
      <c r="HF272" s="117"/>
      <c r="HG272" s="117"/>
      <c r="HH272" s="117"/>
      <c r="HI272" s="117"/>
      <c r="HJ272" s="117"/>
      <c r="HK272" s="117"/>
      <c r="HL272" s="117"/>
      <c r="HM272" s="117"/>
      <c r="HN272" s="117"/>
      <c r="HO272" s="117"/>
      <c r="HP272" s="117"/>
      <c r="HQ272" s="117"/>
      <c r="HR272" s="117"/>
      <c r="HS272" s="117"/>
      <c r="HT272" s="117"/>
      <c r="HU272" s="117"/>
      <c r="HV272" s="117"/>
      <c r="HW272" s="117"/>
      <c r="HX272" s="117"/>
      <c r="HY272" s="117"/>
      <c r="HZ272" s="117"/>
      <c r="IA272" s="117"/>
      <c r="IB272" s="117"/>
      <c r="IC272" s="117"/>
      <c r="ID272" s="117"/>
      <c r="IE272" s="117"/>
      <c r="IF272" s="117"/>
      <c r="IG272" s="117"/>
      <c r="IH272" s="117"/>
      <c r="II272" s="117"/>
      <c r="IJ272" s="117"/>
      <c r="IK272" s="117"/>
      <c r="IL272" s="117"/>
      <c r="IM272" s="117"/>
      <c r="IN272" s="117"/>
      <c r="IO272" s="117"/>
      <c r="IP272" s="117"/>
      <c r="IQ272" s="117"/>
      <c r="IR272" s="117"/>
      <c r="IS272" s="117"/>
      <c r="IT272" s="117"/>
      <c r="IU272" s="117"/>
      <c r="IV272" s="117"/>
      <c r="IW272" s="117"/>
    </row>
    <row r="273" customFormat="false" ht="15" hidden="false" customHeight="false" outlineLevel="0" collapsed="false">
      <c r="A273" s="209"/>
      <c r="B273" s="117"/>
      <c r="C273" s="117"/>
      <c r="D273" s="117"/>
      <c r="E273" s="143"/>
      <c r="F273" s="143"/>
      <c r="G273" s="143"/>
      <c r="H273" s="143"/>
      <c r="I273" s="143"/>
      <c r="J273" s="143"/>
      <c r="K273" s="143"/>
      <c r="L273" s="143"/>
      <c r="M273" s="143"/>
      <c r="N273" s="143"/>
      <c r="O273" s="143"/>
    </row>
    <row r="274" customFormat="false" ht="15" hidden="false" customHeight="false" outlineLevel="0" collapsed="false">
      <c r="A274" s="209"/>
      <c r="B274" s="117"/>
      <c r="C274" s="117"/>
      <c r="D274" s="117"/>
      <c r="E274" s="143"/>
      <c r="F274" s="143"/>
      <c r="G274" s="143"/>
      <c r="H274" s="143"/>
      <c r="I274" s="143"/>
      <c r="J274" s="143"/>
      <c r="K274" s="143"/>
      <c r="L274" s="143"/>
      <c r="M274" s="143"/>
      <c r="N274" s="143"/>
      <c r="O274" s="143"/>
    </row>
    <row r="275" customFormat="false" ht="15" hidden="false" customHeight="false" outlineLevel="0" collapsed="false">
      <c r="A275" s="209"/>
      <c r="B275" s="117"/>
      <c r="C275" s="117"/>
      <c r="D275" s="117"/>
      <c r="E275" s="143"/>
      <c r="F275" s="143"/>
      <c r="G275" s="143"/>
      <c r="H275" s="143"/>
      <c r="I275" s="143"/>
      <c r="J275" s="143"/>
      <c r="K275" s="143"/>
      <c r="L275" s="143"/>
      <c r="M275" s="143"/>
      <c r="N275" s="143"/>
      <c r="O275" s="143"/>
    </row>
    <row r="276" s="31" customFormat="true" ht="15" hidden="false" customHeight="false" outlineLevel="0" collapsed="false">
      <c r="A276" s="31" t="s">
        <v>326</v>
      </c>
      <c r="C276" s="68"/>
      <c r="D276" s="68"/>
      <c r="R276" s="143"/>
      <c r="S276" s="143"/>
      <c r="T276" s="72"/>
      <c r="U276" s="72"/>
      <c r="V276" s="72"/>
      <c r="W276" s="72"/>
      <c r="X276" s="73"/>
    </row>
    <row r="277" customFormat="false" ht="15" hidden="false" customHeight="false" outlineLevel="0" collapsed="false">
      <c r="A277" s="209"/>
      <c r="B277" s="117"/>
      <c r="C277" s="117"/>
      <c r="D277" s="117"/>
      <c r="E277" s="143"/>
      <c r="F277" s="143"/>
      <c r="G277" s="143"/>
      <c r="H277" s="143"/>
      <c r="I277" s="143"/>
      <c r="J277" s="143"/>
      <c r="K277" s="143"/>
      <c r="L277" s="143"/>
      <c r="M277" s="143"/>
      <c r="N277" s="143"/>
      <c r="O277" s="143"/>
    </row>
    <row r="278" customFormat="false" ht="15" hidden="false" customHeight="false" outlineLevel="0" collapsed="false">
      <c r="A278" s="209"/>
      <c r="B278" s="117"/>
      <c r="C278" s="117"/>
      <c r="D278" s="117"/>
      <c r="E278" s="143"/>
      <c r="F278" s="143"/>
      <c r="G278" s="143"/>
      <c r="H278" s="143"/>
      <c r="I278" s="143"/>
      <c r="J278" s="143"/>
      <c r="K278" s="143"/>
      <c r="L278" s="143"/>
      <c r="M278" s="143"/>
      <c r="N278" s="143"/>
      <c r="O278" s="143"/>
    </row>
    <row r="279" customFormat="false" ht="15" hidden="false" customHeight="false" outlineLevel="0" collapsed="false">
      <c r="A279" s="209"/>
      <c r="B279" s="117"/>
      <c r="C279" s="117"/>
      <c r="D279" s="117"/>
      <c r="E279" s="143"/>
      <c r="F279" s="143"/>
      <c r="G279" s="143"/>
      <c r="H279" s="143"/>
      <c r="I279" s="143"/>
      <c r="J279" s="143"/>
      <c r="K279" s="143"/>
      <c r="L279" s="143"/>
      <c r="M279" s="143"/>
      <c r="N279" s="143"/>
      <c r="O279" s="143"/>
    </row>
    <row r="280" customFormat="false" ht="15" hidden="false" customHeight="false" outlineLevel="0" collapsed="false">
      <c r="A280" s="209"/>
      <c r="B280" s="117"/>
      <c r="C280" s="117"/>
      <c r="D280" s="117"/>
      <c r="E280" s="143"/>
      <c r="F280" s="143"/>
      <c r="G280" s="143"/>
      <c r="H280" s="143"/>
      <c r="I280" s="143"/>
      <c r="J280" s="143"/>
      <c r="K280" s="143"/>
      <c r="L280" s="143"/>
      <c r="M280" s="143"/>
      <c r="N280" s="143"/>
      <c r="O280" s="143"/>
    </row>
    <row r="281" customFormat="false" ht="15" hidden="false" customHeight="false" outlineLevel="0" collapsed="false">
      <c r="A281" s="209"/>
      <c r="B281" s="117"/>
      <c r="C281" s="117"/>
      <c r="D281" s="117"/>
      <c r="E281" s="143"/>
      <c r="F281" s="143"/>
      <c r="G281" s="143"/>
      <c r="H281" s="143"/>
      <c r="I281" s="143"/>
      <c r="J281" s="143"/>
      <c r="K281" s="143"/>
      <c r="L281" s="143"/>
      <c r="M281" s="143"/>
      <c r="N281" s="211"/>
      <c r="O281" s="143"/>
    </row>
    <row r="282" customFormat="false" ht="15" hidden="false" customHeight="false" outlineLevel="0" collapsed="false">
      <c r="A282" s="209"/>
      <c r="B282" s="117"/>
      <c r="C282" s="117"/>
      <c r="D282" s="117"/>
      <c r="E282" s="143"/>
      <c r="F282" s="143"/>
      <c r="G282" s="143"/>
      <c r="H282" s="143"/>
      <c r="I282" s="143"/>
      <c r="J282" s="143"/>
      <c r="K282" s="143"/>
      <c r="L282" s="143"/>
      <c r="M282" s="143"/>
      <c r="N282" s="211"/>
      <c r="O282" s="143"/>
    </row>
    <row r="283" customFormat="false" ht="15" hidden="false" customHeight="false" outlineLevel="0" collapsed="false">
      <c r="A283" s="209"/>
      <c r="B283" s="117"/>
      <c r="C283" s="117"/>
      <c r="D283" s="117"/>
      <c r="E283" s="143"/>
      <c r="F283" s="143"/>
      <c r="G283" s="143"/>
      <c r="H283" s="143"/>
      <c r="I283" s="143"/>
      <c r="J283" s="143"/>
      <c r="K283" s="143"/>
      <c r="L283" s="143"/>
      <c r="M283" s="143"/>
      <c r="N283" s="211"/>
      <c r="O283" s="143"/>
    </row>
  </sheetData>
  <sheetProtection sheet="true" password="dca9" objects="true" scenarios="true"/>
  <autoFilter ref="A8:T272"/>
  <mergeCells count="6">
    <mergeCell ref="B2:F2"/>
    <mergeCell ref="C3:E3"/>
    <mergeCell ref="C4:E4"/>
    <mergeCell ref="B7:T7"/>
    <mergeCell ref="A202:A203"/>
    <mergeCell ref="B202:B203"/>
  </mergeCells>
  <dataValidations count="1">
    <dataValidation allowBlank="true" errorStyle="stop" operator="equal" showDropDown="false" showErrorMessage="true" showInputMessage="false" sqref="B209 B216" type="list">
      <formula1>#ref!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B8" activeCellId="0" sqref="B8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31" width="44"/>
    <col collapsed="false" customWidth="true" hidden="false" outlineLevel="0" max="2" min="2" style="31" width="30.71"/>
    <col collapsed="false" customWidth="true" hidden="false" outlineLevel="0" max="3" min="3" style="68" width="8.15"/>
    <col collapsed="false" customWidth="true" hidden="false" outlineLevel="0" max="4" min="4" style="68" width="7.71"/>
    <col collapsed="false" customWidth="true" hidden="false" outlineLevel="0" max="5" min="5" style="69" width="12"/>
    <col collapsed="false" customWidth="false" hidden="false" outlineLevel="0" max="6" min="6" style="69" width="9.14"/>
    <col collapsed="false" customWidth="true" hidden="false" outlineLevel="0" max="10" min="7" style="69" width="12.71"/>
    <col collapsed="false" customWidth="true" hidden="false" outlineLevel="0" max="13" min="11" style="69" width="13"/>
    <col collapsed="false" customWidth="true" hidden="false" outlineLevel="0" max="14" min="14" style="70" width="12.86"/>
    <col collapsed="false" customWidth="true" hidden="false" outlineLevel="0" max="16" min="15" style="69" width="15.71"/>
    <col collapsed="false" customWidth="true" hidden="false" outlineLevel="0" max="17" min="17" style="71" width="17.71"/>
    <col collapsed="false" customWidth="true" hidden="false" outlineLevel="0" max="18" min="18" style="72" width="14.57"/>
    <col collapsed="false" customWidth="true" hidden="false" outlineLevel="0" max="19" min="19" style="72" width="16"/>
    <col collapsed="false" customWidth="true" hidden="false" outlineLevel="0" max="20" min="20" style="73" width="16.29"/>
    <col collapsed="false" customWidth="true" hidden="false" outlineLevel="0" max="21" min="21" style="31" width="19.42"/>
    <col collapsed="false" customWidth="false" hidden="false" outlineLevel="0" max="16384" min="22" style="31" width="9.14"/>
  </cols>
  <sheetData>
    <row r="1" s="212" customFormat="true" ht="17.25" hidden="false" customHeight="false" outlineLevel="0" collapsed="false">
      <c r="A1" s="4" t="n">
        <v>2028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74"/>
      <c r="O1" s="47"/>
      <c r="P1" s="47"/>
      <c r="Q1" s="75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  <c r="IW1" s="47"/>
    </row>
    <row r="2" customFormat="false" ht="15" hidden="false" customHeight="true" outlineLevel="0" collapsed="false">
      <c r="A2" s="33" t="s">
        <v>24</v>
      </c>
      <c r="B2" s="76" t="s">
        <v>331</v>
      </c>
      <c r="C2" s="76"/>
      <c r="D2" s="76"/>
      <c r="E2" s="76"/>
      <c r="F2" s="76"/>
      <c r="G2" s="77"/>
      <c r="H2" s="77"/>
      <c r="I2" s="77"/>
      <c r="J2" s="77"/>
      <c r="K2" s="77"/>
      <c r="L2" s="77"/>
      <c r="M2" s="77"/>
      <c r="N2" s="78"/>
      <c r="O2" s="79"/>
      <c r="P2" s="80"/>
      <c r="Q2" s="81"/>
      <c r="R2" s="82"/>
      <c r="S2" s="82"/>
      <c r="T2" s="83"/>
    </row>
    <row r="3" customFormat="false" ht="15" hidden="false" customHeight="true" outlineLevel="0" collapsed="false">
      <c r="A3" s="84" t="s">
        <v>25</v>
      </c>
      <c r="B3" s="38" t="n">
        <f aca="false">Resum!H20</f>
        <v>0</v>
      </c>
      <c r="C3" s="85" t="s">
        <v>30</v>
      </c>
      <c r="D3" s="85"/>
      <c r="E3" s="85"/>
      <c r="F3" s="38" t="n">
        <f aca="false">Resum!H24</f>
        <v>0</v>
      </c>
      <c r="G3" s="86"/>
      <c r="H3" s="86"/>
      <c r="I3" s="86"/>
      <c r="J3" s="86"/>
      <c r="K3" s="86"/>
      <c r="L3" s="86"/>
      <c r="M3" s="86"/>
      <c r="N3" s="87"/>
      <c r="O3" s="68"/>
      <c r="P3" s="68"/>
      <c r="R3" s="88"/>
      <c r="S3" s="71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</row>
    <row r="4" customFormat="false" ht="15" hidden="false" customHeight="true" outlineLevel="0" collapsed="false">
      <c r="A4" s="35" t="s">
        <v>28</v>
      </c>
      <c r="B4" s="38" t="n">
        <f aca="false">Resum!H22</f>
        <v>0</v>
      </c>
      <c r="C4" s="89" t="s">
        <v>29</v>
      </c>
      <c r="D4" s="89"/>
      <c r="E4" s="89"/>
      <c r="F4" s="38" t="n">
        <f aca="false">Resum!H23</f>
        <v>0</v>
      </c>
      <c r="G4" s="90"/>
      <c r="H4" s="90"/>
      <c r="I4" s="90"/>
      <c r="J4" s="90"/>
      <c r="K4" s="90"/>
      <c r="L4" s="90"/>
      <c r="M4" s="90"/>
      <c r="N4" s="91"/>
      <c r="O4" s="90"/>
      <c r="P4" s="92"/>
      <c r="R4" s="93"/>
      <c r="S4" s="93"/>
      <c r="T4" s="94"/>
    </row>
    <row r="5" customFormat="false" ht="15" hidden="false" customHeight="false" outlineLevel="0" collapsed="false">
      <c r="A5" s="35" t="s">
        <v>61</v>
      </c>
      <c r="B5" s="38" t="n">
        <f aca="false">Resum!H21</f>
        <v>0</v>
      </c>
      <c r="C5" s="95"/>
      <c r="D5" s="95"/>
      <c r="E5" s="95"/>
      <c r="F5" s="96"/>
      <c r="G5" s="90"/>
      <c r="H5" s="90"/>
      <c r="I5" s="90"/>
      <c r="J5" s="90"/>
      <c r="K5" s="90"/>
      <c r="L5" s="90"/>
      <c r="M5" s="90"/>
      <c r="N5" s="91"/>
      <c r="O5" s="90"/>
      <c r="P5" s="92"/>
      <c r="R5" s="93"/>
      <c r="S5" s="93"/>
      <c r="T5" s="94"/>
    </row>
    <row r="6" s="1" customFormat="true" ht="15" hidden="false" customHeight="false" outlineLevel="0" collapsed="false">
      <c r="A6" s="97"/>
      <c r="B6" s="98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1"/>
      <c r="O6" s="90"/>
      <c r="P6" s="92"/>
      <c r="Q6" s="71"/>
      <c r="R6" s="93"/>
      <c r="S6" s="93"/>
      <c r="T6" s="94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</row>
    <row r="7" customFormat="false" ht="15" hidden="false" customHeight="true" outlineLevel="0" collapsed="false">
      <c r="A7" s="97"/>
      <c r="B7" s="99" t="s">
        <v>55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</row>
    <row r="8" customFormat="false" ht="42.75" hidden="false" customHeight="false" outlineLevel="0" collapsed="false">
      <c r="A8" s="100" t="s">
        <v>63</v>
      </c>
      <c r="B8" s="100" t="s">
        <v>64</v>
      </c>
      <c r="C8" s="101" t="s">
        <v>65</v>
      </c>
      <c r="D8" s="101" t="s">
        <v>66</v>
      </c>
      <c r="E8" s="102" t="s">
        <v>67</v>
      </c>
      <c r="F8" s="102" t="s">
        <v>68</v>
      </c>
      <c r="G8" s="102" t="s">
        <v>69</v>
      </c>
      <c r="H8" s="102" t="s">
        <v>70</v>
      </c>
      <c r="I8" s="102" t="s">
        <v>71</v>
      </c>
      <c r="J8" s="102" t="s">
        <v>72</v>
      </c>
      <c r="K8" s="102" t="s">
        <v>73</v>
      </c>
      <c r="L8" s="102" t="s">
        <v>74</v>
      </c>
      <c r="M8" s="102" t="s">
        <v>75</v>
      </c>
      <c r="N8" s="102" t="s">
        <v>76</v>
      </c>
      <c r="O8" s="102" t="s">
        <v>40</v>
      </c>
      <c r="P8" s="102" t="s">
        <v>41</v>
      </c>
      <c r="Q8" s="103" t="s">
        <v>77</v>
      </c>
      <c r="R8" s="104" t="s">
        <v>78</v>
      </c>
      <c r="S8" s="105" t="s">
        <v>79</v>
      </c>
      <c r="T8" s="106" t="s">
        <v>80</v>
      </c>
    </row>
    <row r="9" customFormat="false" ht="15" hidden="false" customHeight="false" outlineLevel="0" collapsed="false">
      <c r="A9" s="213" t="s">
        <v>81</v>
      </c>
      <c r="B9" s="214" t="s">
        <v>82</v>
      </c>
      <c r="C9" s="215" t="n">
        <v>5</v>
      </c>
      <c r="D9" s="215" t="n">
        <v>52</v>
      </c>
      <c r="E9" s="110" t="n">
        <v>13.5</v>
      </c>
      <c r="F9" s="110" t="n">
        <f aca="false">+C9*E9</f>
        <v>67.5</v>
      </c>
      <c r="G9" s="110" t="n">
        <f aca="false">F9*D9</f>
        <v>3510</v>
      </c>
      <c r="H9" s="216" t="n">
        <f aca="false">+E9*-12</f>
        <v>-162</v>
      </c>
      <c r="I9" s="110"/>
      <c r="J9" s="110"/>
      <c r="K9" s="110"/>
      <c r="L9" s="110"/>
      <c r="M9" s="110"/>
      <c r="N9" s="110"/>
      <c r="O9" s="217" t="n">
        <f aca="false">SUM(G9:N9)</f>
        <v>3348</v>
      </c>
      <c r="P9" s="218" t="n">
        <f aca="false">+(G9+H9)*$B$3+(K9+L9)*$B$4+(M9+N9)*$F$4+(I9+J9)*$B$5</f>
        <v>0</v>
      </c>
      <c r="Q9" s="219" t="n">
        <v>150</v>
      </c>
      <c r="R9" s="218" t="n">
        <f aca="false">+Q9*$F$3</f>
        <v>0</v>
      </c>
      <c r="S9" s="220" t="n">
        <f aca="false">+R9+P9</f>
        <v>0</v>
      </c>
      <c r="T9" s="221"/>
      <c r="U9" s="22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  <c r="GT9" s="212"/>
      <c r="GU9" s="212"/>
      <c r="GV9" s="212"/>
      <c r="GW9" s="212"/>
      <c r="GX9" s="212"/>
      <c r="GY9" s="212"/>
      <c r="GZ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HV9" s="212"/>
      <c r="HW9" s="212"/>
      <c r="HX9" s="212"/>
      <c r="HY9" s="212"/>
      <c r="HZ9" s="212"/>
      <c r="IA9" s="212"/>
      <c r="IB9" s="212"/>
      <c r="IC9" s="212"/>
      <c r="ID9" s="212"/>
      <c r="IE9" s="212"/>
      <c r="IF9" s="212"/>
      <c r="IG9" s="212"/>
      <c r="IH9" s="212"/>
      <c r="II9" s="212"/>
      <c r="IJ9" s="212"/>
      <c r="IK9" s="212"/>
      <c r="IL9" s="212"/>
      <c r="IM9" s="212"/>
      <c r="IN9" s="212"/>
      <c r="IO9" s="212"/>
      <c r="IP9" s="212"/>
      <c r="IQ9" s="212"/>
      <c r="IR9" s="212"/>
      <c r="IS9" s="212"/>
      <c r="IT9" s="212"/>
      <c r="IU9" s="212"/>
      <c r="IV9" s="212"/>
      <c r="IW9" s="212"/>
    </row>
    <row r="10" customFormat="false" ht="15" hidden="false" customHeight="false" outlineLevel="0" collapsed="false">
      <c r="A10" s="118" t="s">
        <v>81</v>
      </c>
      <c r="B10" s="119" t="s">
        <v>83</v>
      </c>
      <c r="C10" s="120" t="n">
        <v>1</v>
      </c>
      <c r="D10" s="109" t="n">
        <v>52</v>
      </c>
      <c r="E10" s="121" t="n">
        <v>3</v>
      </c>
      <c r="F10" s="121" t="n">
        <f aca="false">+C10*E10</f>
        <v>3</v>
      </c>
      <c r="G10" s="121" t="n">
        <f aca="false">F10*D10</f>
        <v>156</v>
      </c>
      <c r="H10" s="121"/>
      <c r="I10" s="121"/>
      <c r="J10" s="121"/>
      <c r="K10" s="121"/>
      <c r="L10" s="121"/>
      <c r="M10" s="121"/>
      <c r="N10" s="121"/>
      <c r="O10" s="223" t="n">
        <f aca="false">SUM(G10:N10)</f>
        <v>156</v>
      </c>
      <c r="P10" s="114" t="n">
        <f aca="false">+(G10+H10)*$B$3+(K10+L10)*$B$4+(M10+N10)*$F$4+(I10+J10)*$B$5</f>
        <v>0</v>
      </c>
      <c r="Q10" s="122"/>
      <c r="R10" s="123"/>
      <c r="S10" s="116" t="n">
        <f aca="false">+R10+P10</f>
        <v>0</v>
      </c>
      <c r="T10" s="92"/>
    </row>
    <row r="11" customFormat="false" ht="15" hidden="false" customHeight="false" outlineLevel="0" collapsed="false">
      <c r="A11" s="118"/>
      <c r="B11" s="119"/>
      <c r="C11" s="120"/>
      <c r="D11" s="109"/>
      <c r="E11" s="121"/>
      <c r="F11" s="121"/>
      <c r="G11" s="121"/>
      <c r="H11" s="121"/>
      <c r="I11" s="121"/>
      <c r="J11" s="121"/>
      <c r="K11" s="124"/>
      <c r="L11" s="124"/>
      <c r="M11" s="124"/>
      <c r="N11" s="121"/>
      <c r="O11" s="121"/>
      <c r="P11" s="123"/>
      <c r="Q11" s="125" t="s">
        <v>84</v>
      </c>
      <c r="R11" s="123"/>
      <c r="S11" s="126"/>
      <c r="T11" s="93" t="n">
        <f aca="false">SUM(S9:S10)</f>
        <v>0</v>
      </c>
    </row>
    <row r="12" customFormat="false" ht="15" hidden="false" customHeight="false" outlineLevel="0" collapsed="false">
      <c r="A12" s="118" t="s">
        <v>85</v>
      </c>
      <c r="B12" s="119" t="s">
        <v>82</v>
      </c>
      <c r="C12" s="120" t="n">
        <v>5</v>
      </c>
      <c r="D12" s="109" t="n">
        <v>52</v>
      </c>
      <c r="E12" s="121" t="n">
        <v>6</v>
      </c>
      <c r="F12" s="121" t="n">
        <f aca="false">+C12*E12</f>
        <v>30</v>
      </c>
      <c r="G12" s="121" t="n">
        <f aca="false">F12*D12</f>
        <v>1560</v>
      </c>
      <c r="H12" s="127" t="n">
        <f aca="false">+E12*-12</f>
        <v>-72</v>
      </c>
      <c r="I12" s="121"/>
      <c r="J12" s="121"/>
      <c r="K12" s="124"/>
      <c r="L12" s="124"/>
      <c r="M12" s="124"/>
      <c r="N12" s="121"/>
      <c r="O12" s="223" t="n">
        <f aca="false">SUM(G12:N12)</f>
        <v>1488</v>
      </c>
      <c r="P12" s="114" t="n">
        <f aca="false">+(G12+H12)*$B$3+(K12+L12)*$B$4+(M12+N12)*$F$4+(I12+J12)*$B$5</f>
        <v>0</v>
      </c>
      <c r="Q12" s="224" t="n">
        <v>60</v>
      </c>
      <c r="R12" s="114" t="n">
        <f aca="false">+Q12*$F$3</f>
        <v>0</v>
      </c>
      <c r="S12" s="116" t="n">
        <f aca="false">+R12+P12</f>
        <v>0</v>
      </c>
      <c r="T12" s="93"/>
    </row>
    <row r="13" customFormat="false" ht="15" hidden="false" customHeight="false" outlineLevel="0" collapsed="false">
      <c r="A13" s="118" t="s">
        <v>86</v>
      </c>
      <c r="B13" s="119" t="s">
        <v>87</v>
      </c>
      <c r="C13" s="120" t="n">
        <v>5</v>
      </c>
      <c r="D13" s="120" t="n">
        <v>52</v>
      </c>
      <c r="E13" s="121" t="n">
        <v>1</v>
      </c>
      <c r="F13" s="121" t="n">
        <f aca="false">+C13*E13</f>
        <v>5</v>
      </c>
      <c r="G13" s="121" t="n">
        <f aca="false">F13*D13</f>
        <v>260</v>
      </c>
      <c r="H13" s="127" t="n">
        <f aca="false">+E13*-12</f>
        <v>-12</v>
      </c>
      <c r="I13" s="121"/>
      <c r="J13" s="121"/>
      <c r="K13" s="124"/>
      <c r="L13" s="124"/>
      <c r="M13" s="124"/>
      <c r="N13" s="121"/>
      <c r="O13" s="223" t="n">
        <f aca="false">SUM(G13:N13)</f>
        <v>248</v>
      </c>
      <c r="P13" s="114" t="n">
        <f aca="false">+(G13+H13)*$B$3+(K13+L13)*$B$4+(M13+N13)*$F$4+(I13+J13)*$B$5</f>
        <v>0</v>
      </c>
      <c r="Q13" s="224" t="n">
        <v>25</v>
      </c>
      <c r="R13" s="114" t="n">
        <f aca="false">+Q13*$F$3</f>
        <v>0</v>
      </c>
      <c r="S13" s="116" t="n">
        <f aca="false">+R13+P13</f>
        <v>0</v>
      </c>
      <c r="T13" s="92"/>
    </row>
    <row r="14" customFormat="false" ht="15" hidden="false" customHeight="fals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25" t="s">
        <v>88</v>
      </c>
      <c r="R14" s="1"/>
      <c r="S14" s="1"/>
      <c r="T14" s="93" t="n">
        <f aca="false">SUM(S12:S13)</f>
        <v>0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5" hidden="false" customHeight="false" outlineLevel="0" collapsed="false">
      <c r="A15" s="128" t="s">
        <v>89</v>
      </c>
      <c r="B15" s="119" t="s">
        <v>82</v>
      </c>
      <c r="C15" s="120" t="n">
        <v>5</v>
      </c>
      <c r="D15" s="120" t="n">
        <v>52</v>
      </c>
      <c r="E15" s="121" t="n">
        <v>5</v>
      </c>
      <c r="F15" s="121" t="n">
        <f aca="false">+C15*E15</f>
        <v>25</v>
      </c>
      <c r="G15" s="121" t="n">
        <f aca="false">F15*D15</f>
        <v>1300</v>
      </c>
      <c r="H15" s="127" t="n">
        <f aca="false">+E15*-12</f>
        <v>-60</v>
      </c>
      <c r="I15" s="121"/>
      <c r="J15" s="121"/>
      <c r="K15" s="121"/>
      <c r="L15" s="121"/>
      <c r="M15" s="121"/>
      <c r="N15" s="121"/>
      <c r="O15" s="223" t="n">
        <f aca="false">SUM(G15:N15)</f>
        <v>1240</v>
      </c>
      <c r="P15" s="114" t="n">
        <f aca="false">+(G15+H15)*$B$3+(K15+L15)*$B$4+(M15+N15)*$F$4+(I15+J15)*$B$5</f>
        <v>0</v>
      </c>
      <c r="Q15" s="224" t="n">
        <v>60</v>
      </c>
      <c r="R15" s="114" t="n">
        <f aca="false">+Q15*$F$3</f>
        <v>0</v>
      </c>
      <c r="S15" s="116" t="n">
        <f aca="false">+R15+P15</f>
        <v>0</v>
      </c>
      <c r="T15" s="92"/>
    </row>
    <row r="16" customFormat="false" ht="15" hidden="false" customHeight="false" outlineLevel="0" collapsed="false">
      <c r="A16" s="128" t="s">
        <v>90</v>
      </c>
      <c r="B16" s="119" t="s">
        <v>91</v>
      </c>
      <c r="C16" s="120" t="n">
        <v>2</v>
      </c>
      <c r="D16" s="120" t="n">
        <v>52</v>
      </c>
      <c r="E16" s="121" t="n">
        <v>1</v>
      </c>
      <c r="F16" s="121" t="n">
        <f aca="false">+C16*E16</f>
        <v>2</v>
      </c>
      <c r="G16" s="121" t="n">
        <f aca="false">F16*D16</f>
        <v>104</v>
      </c>
      <c r="H16" s="121"/>
      <c r="I16" s="121"/>
      <c r="J16" s="121"/>
      <c r="K16" s="121"/>
      <c r="L16" s="121"/>
      <c r="M16" s="121"/>
      <c r="N16" s="121"/>
      <c r="O16" s="223" t="n">
        <f aca="false">SUM(G16:N16)</f>
        <v>104</v>
      </c>
      <c r="P16" s="114" t="n">
        <f aca="false">+(G16+H16)*$B$3+(K16+L16)*$B$4+(M16+N16)*$F$4+(I16+J16)*$B$5</f>
        <v>0</v>
      </c>
      <c r="Q16" s="122"/>
      <c r="R16" s="123"/>
      <c r="S16" s="116" t="n">
        <f aca="false">+R16+P16</f>
        <v>0</v>
      </c>
      <c r="T16" s="93"/>
    </row>
    <row r="17" customFormat="false" ht="15" hidden="false" customHeight="false" outlineLevel="0" collapsed="false">
      <c r="A17" s="128"/>
      <c r="B17" s="119"/>
      <c r="C17" s="120"/>
      <c r="D17" s="120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3"/>
      <c r="Q17" s="125" t="s">
        <v>92</v>
      </c>
      <c r="R17" s="123"/>
      <c r="S17" s="126"/>
      <c r="T17" s="93" t="n">
        <f aca="false">SUM(S15:S16)</f>
        <v>0</v>
      </c>
    </row>
    <row r="18" s="92" customFormat="true" ht="15" hidden="false" customHeight="false" outlineLevel="0" collapsed="false">
      <c r="A18" s="118" t="s">
        <v>93</v>
      </c>
      <c r="B18" s="119" t="s">
        <v>94</v>
      </c>
      <c r="C18" s="120" t="n">
        <v>6</v>
      </c>
      <c r="D18" s="120" t="n">
        <v>52</v>
      </c>
      <c r="E18" s="121" t="n">
        <v>3</v>
      </c>
      <c r="F18" s="121" t="n">
        <f aca="false">+C18*E18</f>
        <v>18</v>
      </c>
      <c r="G18" s="121" t="n">
        <f aca="false">F18*D18</f>
        <v>936</v>
      </c>
      <c r="H18" s="127" t="n">
        <f aca="false">+E18*-12</f>
        <v>-36</v>
      </c>
      <c r="I18" s="121"/>
      <c r="J18" s="121"/>
      <c r="K18" s="121"/>
      <c r="L18" s="121"/>
      <c r="M18" s="121"/>
      <c r="N18" s="121"/>
      <c r="O18" s="223" t="n">
        <f aca="false">SUM(G18:N18)</f>
        <v>900</v>
      </c>
      <c r="P18" s="114" t="n">
        <f aca="false">+(G18+H18)*$B$3+(K18+L18)*$B$4+(M18+N18)*$F$4+(I18+J18)*$B$5</f>
        <v>0</v>
      </c>
      <c r="Q18" s="115"/>
      <c r="R18" s="123"/>
      <c r="S18" s="116" t="n">
        <f aca="false">+R18+P18</f>
        <v>0</v>
      </c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customFormat="false" ht="15" hidden="false" customHeight="false" outlineLevel="0" collapsed="false">
      <c r="A19" s="128" t="s">
        <v>95</v>
      </c>
      <c r="B19" s="119" t="s">
        <v>94</v>
      </c>
      <c r="C19" s="120" t="n">
        <v>6</v>
      </c>
      <c r="D19" s="120" t="n">
        <v>52</v>
      </c>
      <c r="E19" s="121" t="n">
        <v>2.5</v>
      </c>
      <c r="F19" s="121" t="n">
        <f aca="false">+C19*E19</f>
        <v>15</v>
      </c>
      <c r="G19" s="121" t="n">
        <f aca="false">F19*D19</f>
        <v>780</v>
      </c>
      <c r="H19" s="127" t="n">
        <f aca="false">+E19*-12</f>
        <v>-30</v>
      </c>
      <c r="I19" s="121"/>
      <c r="J19" s="121"/>
      <c r="K19" s="121"/>
      <c r="L19" s="121"/>
      <c r="M19" s="121"/>
      <c r="N19" s="121"/>
      <c r="O19" s="223" t="n">
        <f aca="false">SUM(G19:N19)</f>
        <v>750</v>
      </c>
      <c r="P19" s="114" t="n">
        <f aca="false">+(G19+H19)*$B$3+(K19+L19)*$B$4+(M19+N19)*$F$4+(I19+J19)*$B$5</f>
        <v>0</v>
      </c>
      <c r="Q19" s="115"/>
      <c r="R19" s="123"/>
      <c r="S19" s="116" t="n">
        <f aca="false">+R19+P19</f>
        <v>0</v>
      </c>
      <c r="T19" s="92"/>
    </row>
    <row r="20" customFormat="false" ht="15" hidden="false" customHeight="false" outlineLevel="0" collapsed="false">
      <c r="A20" s="118" t="s">
        <v>96</v>
      </c>
      <c r="B20" s="119" t="s">
        <v>97</v>
      </c>
      <c r="C20" s="120" t="n">
        <v>1</v>
      </c>
      <c r="D20" s="120" t="n">
        <v>52</v>
      </c>
      <c r="E20" s="121" t="n">
        <v>2.5</v>
      </c>
      <c r="F20" s="121" t="n">
        <f aca="false">+C20*E20</f>
        <v>2.5</v>
      </c>
      <c r="G20" s="121"/>
      <c r="H20" s="121"/>
      <c r="I20" s="121"/>
      <c r="J20" s="121"/>
      <c r="K20" s="121" t="n">
        <f aca="false">+C20*D20*E20</f>
        <v>130</v>
      </c>
      <c r="L20" s="127" t="n">
        <f aca="false">+F20*12</f>
        <v>30</v>
      </c>
      <c r="M20" s="121"/>
      <c r="N20" s="121"/>
      <c r="O20" s="223" t="n">
        <f aca="false">SUM(G20:N20)</f>
        <v>160</v>
      </c>
      <c r="P20" s="114" t="n">
        <f aca="false">+(G20+H20)*$B$3+(K20+L20)*$B$4+(M20+N20)*$F$4+(I20+J20)*$B$5</f>
        <v>0</v>
      </c>
      <c r="Q20" s="122"/>
      <c r="R20" s="123"/>
      <c r="S20" s="116" t="n">
        <f aca="false">+R20+P20</f>
        <v>0</v>
      </c>
      <c r="T20" s="93"/>
    </row>
    <row r="21" s="1" customFormat="true" ht="15" hidden="false" customHeight="false" outlineLevel="0" collapsed="false">
      <c r="A21" s="118" t="s">
        <v>98</v>
      </c>
      <c r="B21" s="119" t="s">
        <v>94</v>
      </c>
      <c r="C21" s="120" t="n">
        <v>6</v>
      </c>
      <c r="D21" s="120" t="n">
        <v>52</v>
      </c>
      <c r="E21" s="121" t="n">
        <v>3.5</v>
      </c>
      <c r="F21" s="121" t="n">
        <f aca="false">+C21*E21</f>
        <v>21</v>
      </c>
      <c r="G21" s="121" t="n">
        <f aca="false">F21*D21</f>
        <v>1092</v>
      </c>
      <c r="H21" s="127" t="n">
        <f aca="false">+E21*-12</f>
        <v>-42</v>
      </c>
      <c r="I21" s="121"/>
      <c r="J21" s="121"/>
      <c r="K21" s="121"/>
      <c r="L21" s="121"/>
      <c r="M21" s="121"/>
      <c r="N21" s="121"/>
      <c r="O21" s="223" t="n">
        <f aca="false">SUM(G21:N21)</f>
        <v>1050</v>
      </c>
      <c r="P21" s="114" t="n">
        <f aca="false">+(G21+H21)*$B$3+(K21+L21)*$B$4+(M21+N21)*$F$4+(I21+J21)*$B$5</f>
        <v>0</v>
      </c>
      <c r="Q21" s="129"/>
      <c r="R21" s="123"/>
      <c r="S21" s="116" t="n">
        <f aca="false">+R21+P21</f>
        <v>0</v>
      </c>
      <c r="T21" s="92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  <c r="IW21" s="31"/>
    </row>
    <row r="22" customFormat="false" ht="15" hidden="false" customHeight="false" outlineLevel="0" collapsed="false">
      <c r="A22" s="118" t="s">
        <v>98</v>
      </c>
      <c r="B22" s="119" t="s">
        <v>97</v>
      </c>
      <c r="C22" s="120" t="n">
        <v>1</v>
      </c>
      <c r="D22" s="120" t="n">
        <v>52</v>
      </c>
      <c r="E22" s="121" t="n">
        <v>3.5</v>
      </c>
      <c r="F22" s="121" t="n">
        <f aca="false">+C22*E22</f>
        <v>3.5</v>
      </c>
      <c r="G22" s="121"/>
      <c r="H22" s="121"/>
      <c r="I22" s="121"/>
      <c r="J22" s="121"/>
      <c r="K22" s="121" t="n">
        <f aca="false">+C22*D22*E22</f>
        <v>182</v>
      </c>
      <c r="L22" s="127" t="n">
        <f aca="false">+F22*12</f>
        <v>42</v>
      </c>
      <c r="M22" s="121"/>
      <c r="N22" s="121"/>
      <c r="O22" s="223" t="n">
        <f aca="false">SUM(G22:N22)</f>
        <v>224</v>
      </c>
      <c r="P22" s="114" t="n">
        <f aca="false">+(G22+H22)*$B$3+(K22+L22)*$B$4+(M22+N22)*$F$4+(I22+J22)*$B$5</f>
        <v>0</v>
      </c>
      <c r="Q22" s="129"/>
      <c r="R22" s="123"/>
      <c r="S22" s="116" t="n">
        <f aca="false">+R22+P22</f>
        <v>0</v>
      </c>
      <c r="T22" s="92"/>
    </row>
    <row r="23" s="92" customFormat="true" ht="15" hidden="false" customHeight="false" outlineLevel="0" collapsed="false">
      <c r="A23" s="128" t="s">
        <v>99</v>
      </c>
      <c r="B23" s="119" t="s">
        <v>94</v>
      </c>
      <c r="C23" s="120" t="n">
        <v>6</v>
      </c>
      <c r="D23" s="120" t="n">
        <v>52</v>
      </c>
      <c r="E23" s="121" t="n">
        <v>2</v>
      </c>
      <c r="F23" s="121" t="n">
        <f aca="false">+C23*E23</f>
        <v>12</v>
      </c>
      <c r="G23" s="121" t="n">
        <f aca="false">F23*D23</f>
        <v>624</v>
      </c>
      <c r="H23" s="127" t="n">
        <f aca="false">+E23*-12</f>
        <v>-24</v>
      </c>
      <c r="I23" s="121"/>
      <c r="J23" s="121"/>
      <c r="K23" s="121"/>
      <c r="L23" s="121"/>
      <c r="M23" s="121"/>
      <c r="N23" s="121"/>
      <c r="O23" s="223" t="n">
        <f aca="false">SUM(G23:N23)</f>
        <v>600</v>
      </c>
      <c r="P23" s="114" t="n">
        <f aca="false">+(G23+H23)*$B$3+(K23+L23)*$B$4+(M23+N23)*$F$4+(I23+J23)*$B$5</f>
        <v>0</v>
      </c>
      <c r="Q23" s="129"/>
      <c r="R23" s="123"/>
      <c r="S23" s="116" t="n">
        <f aca="false">+R23+P23</f>
        <v>0</v>
      </c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  <c r="IW23" s="31"/>
    </row>
    <row r="24" customFormat="false" ht="15" hidden="false" customHeight="false" outlineLevel="0" collapsed="false">
      <c r="A24" s="128" t="s">
        <v>99</v>
      </c>
      <c r="B24" s="119" t="s">
        <v>97</v>
      </c>
      <c r="C24" s="120" t="n">
        <v>1</v>
      </c>
      <c r="D24" s="120" t="n">
        <v>52</v>
      </c>
      <c r="E24" s="121" t="n">
        <v>2</v>
      </c>
      <c r="F24" s="121" t="n">
        <f aca="false">+C24*E24</f>
        <v>2</v>
      </c>
      <c r="G24" s="121"/>
      <c r="H24" s="121"/>
      <c r="I24" s="121"/>
      <c r="J24" s="121"/>
      <c r="K24" s="121" t="n">
        <f aca="false">+C24*D24*E24</f>
        <v>104</v>
      </c>
      <c r="L24" s="127" t="n">
        <f aca="false">+F24*12</f>
        <v>24</v>
      </c>
      <c r="M24" s="121"/>
      <c r="N24" s="121"/>
      <c r="O24" s="223" t="n">
        <f aca="false">SUM(G24:N24)</f>
        <v>128</v>
      </c>
      <c r="P24" s="114" t="n">
        <f aca="false">+(G24+H24)*$B$3+(K24+L24)*$B$4+(M24+N24)*$F$4+(I24+J24)*$B$5</f>
        <v>0</v>
      </c>
      <c r="Q24" s="129"/>
      <c r="R24" s="123"/>
      <c r="S24" s="116" t="n">
        <f aca="false">+R24+P24</f>
        <v>0</v>
      </c>
      <c r="T24" s="92"/>
    </row>
    <row r="25" s="1" customFormat="true" ht="15" hidden="false" customHeight="false" outlineLevel="0" collapsed="false">
      <c r="A25" s="128" t="s">
        <v>100</v>
      </c>
      <c r="B25" s="119" t="s">
        <v>101</v>
      </c>
      <c r="C25" s="120" t="n">
        <v>1</v>
      </c>
      <c r="D25" s="120" t="n">
        <v>52</v>
      </c>
      <c r="E25" s="121" t="n">
        <v>3</v>
      </c>
      <c r="F25" s="121" t="n">
        <f aca="false">+C25*E25</f>
        <v>3</v>
      </c>
      <c r="G25" s="121" t="n">
        <f aca="false">F25*D25</f>
        <v>156</v>
      </c>
      <c r="H25" s="121"/>
      <c r="I25" s="121"/>
      <c r="J25" s="121"/>
      <c r="K25" s="121"/>
      <c r="L25" s="121"/>
      <c r="M25" s="121"/>
      <c r="N25" s="121"/>
      <c r="O25" s="223" t="n">
        <f aca="false">SUM(G25:N25)</f>
        <v>156</v>
      </c>
      <c r="P25" s="114" t="n">
        <f aca="false">+(G25+H25)*$B$3+(K25+L25)*$B$4+(M25+N25)*$F$4+(I25+J25)*$B$5</f>
        <v>0</v>
      </c>
      <c r="Q25" s="225" t="n">
        <v>160</v>
      </c>
      <c r="R25" s="114" t="n">
        <f aca="false">+Q25*$F$3</f>
        <v>0</v>
      </c>
      <c r="S25" s="116" t="n">
        <f aca="false">+R25+P25</f>
        <v>0</v>
      </c>
      <c r="T25" s="92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  <c r="IV25" s="31"/>
      <c r="IW25" s="31"/>
    </row>
    <row r="26" s="92" customFormat="true" ht="15" hidden="false" customHeight="false" outlineLevel="0" collapsed="false">
      <c r="A26" s="128" t="s">
        <v>100</v>
      </c>
      <c r="B26" s="119" t="s">
        <v>102</v>
      </c>
      <c r="C26" s="120" t="n">
        <v>5</v>
      </c>
      <c r="D26" s="120" t="n">
        <v>52</v>
      </c>
      <c r="E26" s="121" t="n">
        <v>4</v>
      </c>
      <c r="F26" s="121" t="n">
        <f aca="false">+C26*E26</f>
        <v>20</v>
      </c>
      <c r="G26" s="121" t="n">
        <f aca="false">F26*D26</f>
        <v>1040</v>
      </c>
      <c r="H26" s="127" t="n">
        <f aca="false">+E26*-12</f>
        <v>-48</v>
      </c>
      <c r="I26" s="121"/>
      <c r="J26" s="121"/>
      <c r="K26" s="121"/>
      <c r="L26" s="121"/>
      <c r="M26" s="121"/>
      <c r="N26" s="121"/>
      <c r="O26" s="223" t="n">
        <f aca="false">SUM(G26:N26)</f>
        <v>992</v>
      </c>
      <c r="P26" s="114" t="n">
        <f aca="false">+(G26+H26)*$B$3+(K26+L26)*$B$4+(M26+N26)*$F$4+(I26+J26)*$B$5</f>
        <v>0</v>
      </c>
      <c r="Q26" s="129"/>
      <c r="R26" s="123"/>
      <c r="S26" s="116" t="n">
        <f aca="false">+R26+P26</f>
        <v>0</v>
      </c>
    </row>
    <row r="27" s="92" customFormat="true" ht="15" hidden="false" customHeight="false" outlineLevel="0" collapsed="false">
      <c r="A27" s="128" t="s">
        <v>103</v>
      </c>
      <c r="B27" s="119" t="s">
        <v>94</v>
      </c>
      <c r="C27" s="120" t="n">
        <v>6</v>
      </c>
      <c r="D27" s="120" t="n">
        <v>52</v>
      </c>
      <c r="E27" s="121" t="n">
        <v>2.5</v>
      </c>
      <c r="F27" s="121" t="n">
        <f aca="false">+C27*E27</f>
        <v>15</v>
      </c>
      <c r="G27" s="121" t="n">
        <f aca="false">F27*D27</f>
        <v>780</v>
      </c>
      <c r="H27" s="127" t="n">
        <f aca="false">+E27*-12</f>
        <v>-30</v>
      </c>
      <c r="I27" s="121"/>
      <c r="J27" s="121"/>
      <c r="K27" s="121"/>
      <c r="L27" s="121"/>
      <c r="M27" s="121"/>
      <c r="N27" s="121"/>
      <c r="O27" s="223" t="n">
        <f aca="false">SUM(G27:N27)</f>
        <v>750</v>
      </c>
      <c r="P27" s="114" t="n">
        <f aca="false">+(G27+H27)*$B$3+(K27+L27)*$B$4+(M27+N27)*$F$4+(I27+J27)*$B$5</f>
        <v>0</v>
      </c>
      <c r="Q27" s="129"/>
      <c r="R27" s="123"/>
      <c r="S27" s="116" t="n">
        <f aca="false">+R27+P27</f>
        <v>0</v>
      </c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  <c r="IV27" s="31"/>
      <c r="IW27" s="31"/>
    </row>
    <row r="28" s="92" customFormat="true" ht="15" hidden="false" customHeight="false" outlineLevel="0" collapsed="false">
      <c r="A28" s="118" t="s">
        <v>104</v>
      </c>
      <c r="B28" s="119" t="s">
        <v>97</v>
      </c>
      <c r="C28" s="120" t="n">
        <v>1</v>
      </c>
      <c r="D28" s="120" t="n">
        <v>52</v>
      </c>
      <c r="E28" s="121" t="n">
        <v>2.5</v>
      </c>
      <c r="F28" s="121" t="n">
        <f aca="false">+C28*E28</f>
        <v>2.5</v>
      </c>
      <c r="G28" s="121"/>
      <c r="H28" s="121"/>
      <c r="I28" s="121"/>
      <c r="J28" s="121"/>
      <c r="K28" s="121" t="n">
        <f aca="false">+C28*D28*E28</f>
        <v>130</v>
      </c>
      <c r="L28" s="127" t="n">
        <f aca="false">+F28*12</f>
        <v>30</v>
      </c>
      <c r="M28" s="121"/>
      <c r="N28" s="121"/>
      <c r="O28" s="223" t="n">
        <f aca="false">SUM(G28:N28)</f>
        <v>160</v>
      </c>
      <c r="P28" s="114" t="n">
        <f aca="false">+(G28+H28)*$B$3+(K28+L28)*$B$4+(M28+N28)*$F$4+(I28+J28)*$B$5</f>
        <v>0</v>
      </c>
      <c r="Q28" s="129"/>
      <c r="R28" s="123"/>
      <c r="S28" s="116" t="n">
        <f aca="false">+R28+P28</f>
        <v>0</v>
      </c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  <c r="IV28" s="31"/>
      <c r="IW28" s="31"/>
    </row>
    <row r="29" s="92" customFormat="true" ht="15" hidden="false" customHeight="true" outlineLevel="0" collapsed="false">
      <c r="A29" s="31"/>
      <c r="B29" s="68"/>
      <c r="C29" s="68"/>
      <c r="D29" s="68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71"/>
      <c r="Q29" s="125" t="s">
        <v>105</v>
      </c>
      <c r="R29" s="71"/>
      <c r="S29" s="131"/>
      <c r="T29" s="93" t="n">
        <f aca="false">SUM(S18:S28)</f>
        <v>0</v>
      </c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  <c r="IU29" s="31"/>
      <c r="IV29" s="31"/>
      <c r="IW29" s="31"/>
    </row>
    <row r="30" s="92" customFormat="true" ht="15" hidden="false" customHeight="false" outlineLevel="0" collapsed="false">
      <c r="A30" s="118" t="s">
        <v>106</v>
      </c>
      <c r="B30" s="119" t="s">
        <v>82</v>
      </c>
      <c r="C30" s="120" t="n">
        <v>5</v>
      </c>
      <c r="D30" s="120" t="n">
        <v>52</v>
      </c>
      <c r="E30" s="121" t="n">
        <v>8</v>
      </c>
      <c r="F30" s="121" t="n">
        <f aca="false">+C30*E30</f>
        <v>40</v>
      </c>
      <c r="G30" s="121" t="n">
        <f aca="false">F30*D30</f>
        <v>2080</v>
      </c>
      <c r="H30" s="127" t="n">
        <f aca="false">+E30*-12</f>
        <v>-96</v>
      </c>
      <c r="I30" s="121"/>
      <c r="J30" s="121"/>
      <c r="K30" s="124"/>
      <c r="L30" s="124"/>
      <c r="M30" s="124"/>
      <c r="N30" s="121"/>
      <c r="O30" s="223" t="n">
        <f aca="false">SUM(G30:N30)</f>
        <v>1984</v>
      </c>
      <c r="P30" s="114" t="n">
        <f aca="false">+(G30+H30)*$B$3+(K30+L30)*$B$4+(M30+N30)*$F$4+(I30+J30)*$B$5</f>
        <v>0</v>
      </c>
      <c r="Q30" s="226" t="n">
        <v>150</v>
      </c>
      <c r="R30" s="114" t="n">
        <f aca="false">+Q30*$F$3</f>
        <v>0</v>
      </c>
      <c r="S30" s="116" t="n">
        <f aca="false">+R30+P30</f>
        <v>0</v>
      </c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  <c r="IU30" s="31"/>
      <c r="IV30" s="31"/>
      <c r="IW30" s="31"/>
    </row>
    <row r="31" s="92" customFormat="true" ht="15" hidden="false" customHeight="false" outlineLevel="0" collapsed="false">
      <c r="A31" s="118" t="s">
        <v>107</v>
      </c>
      <c r="B31" s="119" t="s">
        <v>82</v>
      </c>
      <c r="C31" s="120" t="n">
        <v>5</v>
      </c>
      <c r="D31" s="120" t="n">
        <v>52</v>
      </c>
      <c r="E31" s="121" t="n">
        <v>6</v>
      </c>
      <c r="F31" s="121" t="n">
        <f aca="false">+C31*E31</f>
        <v>30</v>
      </c>
      <c r="G31" s="121" t="n">
        <f aca="false">F31*D31</f>
        <v>1560</v>
      </c>
      <c r="H31" s="127" t="n">
        <f aca="false">+E31*-12</f>
        <v>-72</v>
      </c>
      <c r="I31" s="121"/>
      <c r="J31" s="121"/>
      <c r="K31" s="121"/>
      <c r="L31" s="121"/>
      <c r="M31" s="121"/>
      <c r="N31" s="121"/>
      <c r="O31" s="223" t="n">
        <f aca="false">SUM(G31:N31)</f>
        <v>1488</v>
      </c>
      <c r="P31" s="114" t="n">
        <f aca="false">+(G31+H31)*$B$3+(K31+L31)*$B$4+(M31+N31)*$F$4+(I31+J31)*$B$5</f>
        <v>0</v>
      </c>
      <c r="Q31" s="226" t="n">
        <v>60</v>
      </c>
      <c r="R31" s="114" t="n">
        <f aca="false">+Q31*$F$3</f>
        <v>0</v>
      </c>
      <c r="S31" s="116" t="n">
        <f aca="false">+R31+P31</f>
        <v>0</v>
      </c>
    </row>
    <row r="32" s="92" customFormat="true" ht="15" hidden="false" customHeight="false" outlineLevel="0" collapsed="false">
      <c r="A32" s="118" t="s">
        <v>107</v>
      </c>
      <c r="B32" s="119" t="s">
        <v>83</v>
      </c>
      <c r="C32" s="120" t="n">
        <v>1</v>
      </c>
      <c r="D32" s="120" t="n">
        <v>52</v>
      </c>
      <c r="E32" s="121" t="n">
        <v>6</v>
      </c>
      <c r="F32" s="121" t="n">
        <f aca="false">+C32*E32</f>
        <v>6</v>
      </c>
      <c r="G32" s="121" t="n">
        <f aca="false">F32*D32</f>
        <v>312</v>
      </c>
      <c r="H32" s="121"/>
      <c r="I32" s="121"/>
      <c r="J32" s="121"/>
      <c r="K32" s="121"/>
      <c r="L32" s="121"/>
      <c r="M32" s="121"/>
      <c r="N32" s="124"/>
      <c r="O32" s="223" t="n">
        <f aca="false">SUM(G32:N32)</f>
        <v>312</v>
      </c>
      <c r="P32" s="114" t="n">
        <f aca="false">+(G32+H32)*$B$3+(K32+L32)*$B$4+(M32+N32)*$F$4+(I32+J32)*$B$5</f>
        <v>0</v>
      </c>
      <c r="Q32" s="129"/>
      <c r="R32" s="123"/>
      <c r="S32" s="116" t="n">
        <f aca="false">+R32+P32</f>
        <v>0</v>
      </c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  <c r="IU32" s="31"/>
      <c r="IV32" s="31"/>
      <c r="IW32" s="31"/>
    </row>
    <row r="33" s="92" customFormat="true" ht="15" hidden="false" customHeight="false" outlineLevel="0" collapsed="false">
      <c r="A33" s="118" t="s">
        <v>107</v>
      </c>
      <c r="B33" s="119" t="s">
        <v>97</v>
      </c>
      <c r="C33" s="120" t="n">
        <v>1</v>
      </c>
      <c r="D33" s="120" t="n">
        <v>52</v>
      </c>
      <c r="E33" s="121" t="n">
        <v>6</v>
      </c>
      <c r="F33" s="121" t="n">
        <f aca="false">+C33*E33</f>
        <v>6</v>
      </c>
      <c r="G33" s="121"/>
      <c r="H33" s="121"/>
      <c r="I33" s="121"/>
      <c r="J33" s="121"/>
      <c r="K33" s="121" t="n">
        <f aca="false">+C33*D33*E33</f>
        <v>312</v>
      </c>
      <c r="L33" s="127" t="n">
        <f aca="false">+F33*12</f>
        <v>72</v>
      </c>
      <c r="M33" s="121"/>
      <c r="N33" s="121"/>
      <c r="O33" s="223" t="n">
        <f aca="false">SUM(G33:N33)</f>
        <v>384</v>
      </c>
      <c r="P33" s="114" t="n">
        <f aca="false">+(G33+H33)*$B$3+(K33+L33)*$B$4+(M33+N33)*$F$4+(I33+J33)*$B$5</f>
        <v>0</v>
      </c>
      <c r="Q33" s="122"/>
      <c r="R33" s="123"/>
      <c r="S33" s="116" t="n">
        <f aca="false">+R33+P33</f>
        <v>0</v>
      </c>
      <c r="T33" s="93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  <c r="IU33" s="31"/>
      <c r="IV33" s="31"/>
      <c r="IW33" s="31"/>
    </row>
    <row r="34" s="92" customFormat="true" ht="15" hidden="false" customHeight="true" outlineLevel="0" collapsed="false">
      <c r="A34" s="31"/>
      <c r="B34" s="132"/>
      <c r="C34" s="68"/>
      <c r="D34" s="68"/>
      <c r="E34" s="130"/>
      <c r="F34" s="121"/>
      <c r="G34" s="130"/>
      <c r="H34" s="130"/>
      <c r="I34" s="130"/>
      <c r="J34" s="130"/>
      <c r="K34" s="130"/>
      <c r="L34" s="130"/>
      <c r="M34" s="130"/>
      <c r="N34" s="130"/>
      <c r="O34" s="130"/>
      <c r="P34" s="71"/>
      <c r="Q34" s="125" t="s">
        <v>108</v>
      </c>
      <c r="R34" s="71"/>
      <c r="S34" s="131"/>
      <c r="T34" s="93" t="n">
        <f aca="false">SUM(S30:S33)</f>
        <v>0</v>
      </c>
    </row>
    <row r="35" s="1" customFormat="true" ht="15" hidden="false" customHeight="false" outlineLevel="0" collapsed="false">
      <c r="A35" s="133" t="s">
        <v>109</v>
      </c>
      <c r="B35" s="119" t="s">
        <v>82</v>
      </c>
      <c r="C35" s="120" t="n">
        <v>5</v>
      </c>
      <c r="D35" s="120" t="n">
        <v>52</v>
      </c>
      <c r="E35" s="121" t="n">
        <v>1</v>
      </c>
      <c r="F35" s="121" t="n">
        <f aca="false">+E35*5</f>
        <v>5</v>
      </c>
      <c r="G35" s="121" t="n">
        <f aca="false">F35*D35</f>
        <v>260</v>
      </c>
      <c r="H35" s="127" t="n">
        <f aca="false">+E35*-12</f>
        <v>-12</v>
      </c>
      <c r="I35" s="121"/>
      <c r="J35" s="121"/>
      <c r="K35" s="124"/>
      <c r="L35" s="124"/>
      <c r="M35" s="124"/>
      <c r="N35" s="121"/>
      <c r="O35" s="223" t="n">
        <f aca="false">SUM(G35:N35)</f>
        <v>248</v>
      </c>
      <c r="P35" s="114" t="n">
        <f aca="false">+(G35+H35)*$B$3+(K35+L35)*$B$4+(M35+N35)*$F$4+(I35+J35)*$B$5</f>
        <v>0</v>
      </c>
      <c r="Q35" s="115" t="n">
        <v>25</v>
      </c>
      <c r="R35" s="114" t="n">
        <f aca="false">+Q35*$F$3</f>
        <v>0</v>
      </c>
      <c r="S35" s="116" t="n">
        <f aca="false">+R35+P35</f>
        <v>0</v>
      </c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  <c r="IW35" s="92"/>
    </row>
    <row r="36" s="1" customFormat="true" ht="15" hidden="false" customHeight="false" outlineLevel="0" collapsed="false">
      <c r="A36" s="118" t="s">
        <v>110</v>
      </c>
      <c r="B36" s="119" t="s">
        <v>82</v>
      </c>
      <c r="C36" s="120" t="n">
        <v>5</v>
      </c>
      <c r="D36" s="120" t="n">
        <v>47.67</v>
      </c>
      <c r="E36" s="121" t="n">
        <v>2</v>
      </c>
      <c r="F36" s="121" t="n">
        <f aca="false">+E36*5</f>
        <v>10</v>
      </c>
      <c r="G36" s="121" t="n">
        <f aca="false">F36*D36</f>
        <v>476.7</v>
      </c>
      <c r="H36" s="127" t="n">
        <f aca="false">+E36*-12</f>
        <v>-24</v>
      </c>
      <c r="I36" s="121"/>
      <c r="J36" s="121"/>
      <c r="K36" s="124"/>
      <c r="L36" s="124"/>
      <c r="M36" s="124"/>
      <c r="N36" s="121"/>
      <c r="O36" s="223" t="n">
        <f aca="false">SUM(G36:N36)</f>
        <v>452.7</v>
      </c>
      <c r="P36" s="114" t="n">
        <f aca="false">+(G36+H36)*$B$3+(K36+L36)*$B$4+(M36+N36)*$F$4+(I36+J36)*$B$5</f>
        <v>0</v>
      </c>
      <c r="Q36" s="115" t="n">
        <v>12</v>
      </c>
      <c r="R36" s="114" t="n">
        <f aca="false">+Q36*$F$3</f>
        <v>0</v>
      </c>
      <c r="S36" s="116" t="n">
        <f aca="false">+R36+P36</f>
        <v>0</v>
      </c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  <c r="IW36" s="92"/>
    </row>
    <row r="37" s="92" customFormat="true" ht="15" hidden="false" customHeight="false" outlineLevel="0" collapsed="false">
      <c r="A37" s="133" t="s">
        <v>111</v>
      </c>
      <c r="B37" s="119" t="s">
        <v>82</v>
      </c>
      <c r="C37" s="120" t="n">
        <v>5</v>
      </c>
      <c r="D37" s="120" t="n">
        <v>47.67</v>
      </c>
      <c r="E37" s="121" t="n">
        <v>1</v>
      </c>
      <c r="F37" s="121" t="n">
        <f aca="false">+C37*E37</f>
        <v>5</v>
      </c>
      <c r="G37" s="121" t="n">
        <f aca="false">F37*D37</f>
        <v>238.35</v>
      </c>
      <c r="H37" s="127" t="n">
        <f aca="false">+E37*-12</f>
        <v>-12</v>
      </c>
      <c r="I37" s="121"/>
      <c r="J37" s="121"/>
      <c r="K37" s="124"/>
      <c r="L37" s="124"/>
      <c r="M37" s="124"/>
      <c r="N37" s="121"/>
      <c r="O37" s="223" t="n">
        <f aca="false">SUM(G37:N37)</f>
        <v>226.35</v>
      </c>
      <c r="P37" s="114" t="n">
        <f aca="false">+(G37+H37)*$B$3+(K37+L37)*$B$4+(M37+N37)*$F$4+(I37+J37)*$B$5</f>
        <v>0</v>
      </c>
      <c r="Q37" s="115" t="n">
        <v>19</v>
      </c>
      <c r="R37" s="114" t="n">
        <f aca="false">+Q37*$F$3</f>
        <v>0</v>
      </c>
      <c r="S37" s="116" t="n">
        <f aca="false">+R37+P37</f>
        <v>0</v>
      </c>
    </row>
    <row r="38" s="92" customFormat="true" ht="15" hidden="false" customHeight="false" outlineLevel="0" collapsed="false">
      <c r="A38" s="133" t="s">
        <v>112</v>
      </c>
      <c r="B38" s="119" t="s">
        <v>82</v>
      </c>
      <c r="C38" s="120" t="n">
        <v>5</v>
      </c>
      <c r="D38" s="120" t="n">
        <v>52</v>
      </c>
      <c r="E38" s="121" t="n">
        <v>1</v>
      </c>
      <c r="F38" s="121" t="n">
        <f aca="false">+C38*E38</f>
        <v>5</v>
      </c>
      <c r="G38" s="121" t="n">
        <f aca="false">F38*D38</f>
        <v>260</v>
      </c>
      <c r="H38" s="127" t="n">
        <f aca="false">+E38*-12</f>
        <v>-12</v>
      </c>
      <c r="I38" s="121"/>
      <c r="J38" s="121"/>
      <c r="K38" s="124"/>
      <c r="L38" s="124"/>
      <c r="M38" s="124"/>
      <c r="N38" s="121"/>
      <c r="O38" s="223" t="n">
        <f aca="false">SUM(G38:N38)</f>
        <v>248</v>
      </c>
      <c r="P38" s="114" t="n">
        <f aca="false">+(G38+H38)*$B$3+(K38+L38)*$B$4+(M38+N38)*$F$4+(I38+J38)*$B$5</f>
        <v>0</v>
      </c>
      <c r="Q38" s="115" t="n">
        <v>24</v>
      </c>
      <c r="R38" s="114" t="n">
        <f aca="false">+Q38*$F$3</f>
        <v>0</v>
      </c>
      <c r="S38" s="116" t="n">
        <f aca="false">+R38+P38</f>
        <v>0</v>
      </c>
      <c r="T38" s="93"/>
    </row>
    <row r="39" s="1" customFormat="true" ht="15" hidden="false" customHeight="false" outlineLevel="0" collapsed="false">
      <c r="A39" s="133" t="s">
        <v>113</v>
      </c>
      <c r="B39" s="119" t="s">
        <v>82</v>
      </c>
      <c r="C39" s="120" t="n">
        <v>5</v>
      </c>
      <c r="D39" s="120" t="n">
        <v>47.67</v>
      </c>
      <c r="E39" s="121" t="n">
        <v>1.5</v>
      </c>
      <c r="F39" s="121" t="n">
        <f aca="false">+C39*E39</f>
        <v>7.5</v>
      </c>
      <c r="G39" s="121" t="n">
        <f aca="false">F39*D39</f>
        <v>357.525</v>
      </c>
      <c r="H39" s="127" t="n">
        <f aca="false">+E39*-12</f>
        <v>-18</v>
      </c>
      <c r="I39" s="121"/>
      <c r="J39" s="121"/>
      <c r="K39" s="124"/>
      <c r="L39" s="124"/>
      <c r="M39" s="124"/>
      <c r="N39" s="121"/>
      <c r="O39" s="223" t="n">
        <f aca="false">SUM(G39:N39)</f>
        <v>339.525</v>
      </c>
      <c r="P39" s="114" t="n">
        <f aca="false">+(G39+H39)*$B$3+(K39+L39)*$B$4+(M39+N39)*$F$4+(I39+J39)*$B$5</f>
        <v>0</v>
      </c>
      <c r="Q39" s="122" t="n">
        <v>36</v>
      </c>
      <c r="R39" s="114" t="n">
        <f aca="false">+Q39*$F$3</f>
        <v>0</v>
      </c>
      <c r="S39" s="116" t="n">
        <f aca="false">+R39+P39</f>
        <v>0</v>
      </c>
      <c r="T39" s="93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  <c r="IW39" s="92"/>
    </row>
    <row r="40" s="92" customFormat="true" ht="15" hidden="false" customHeight="false" outlineLevel="0" collapsed="false">
      <c r="A40" s="133" t="s">
        <v>114</v>
      </c>
      <c r="B40" s="119"/>
      <c r="C40" s="120"/>
      <c r="D40" s="120" t="n">
        <v>0</v>
      </c>
      <c r="E40" s="121" t="n">
        <v>0</v>
      </c>
      <c r="F40" s="121" t="n">
        <f aca="false">+C40*E40</f>
        <v>0</v>
      </c>
      <c r="G40" s="121" t="n">
        <f aca="false">F40*D40</f>
        <v>0</v>
      </c>
      <c r="H40" s="127" t="n">
        <f aca="false">+E40*-12</f>
        <v>0</v>
      </c>
      <c r="I40" s="121"/>
      <c r="J40" s="121"/>
      <c r="K40" s="124"/>
      <c r="L40" s="124"/>
      <c r="M40" s="124"/>
      <c r="N40" s="124"/>
      <c r="O40" s="223" t="n">
        <f aca="false">SUM(G40:N40)</f>
        <v>0</v>
      </c>
      <c r="P40" s="114" t="n">
        <f aca="false">+(G40+H40)*$B$3+(K40+L40)*$B$4+(M40+N40)*$F$4+(I40+J40)*$B$5</f>
        <v>0</v>
      </c>
      <c r="Q40" s="115" t="n">
        <v>12</v>
      </c>
      <c r="R40" s="114" t="n">
        <f aca="false">+Q40*$F$3</f>
        <v>0</v>
      </c>
      <c r="S40" s="116" t="n">
        <f aca="false">+R40+P40</f>
        <v>0</v>
      </c>
    </row>
    <row r="41" s="92" customFormat="true" ht="15" hidden="false" customHeight="false" outlineLevel="0" collapsed="false">
      <c r="A41" s="133" t="s">
        <v>115</v>
      </c>
      <c r="B41" s="119" t="s">
        <v>82</v>
      </c>
      <c r="C41" s="120" t="n">
        <v>5</v>
      </c>
      <c r="D41" s="120" t="n">
        <v>47.67</v>
      </c>
      <c r="E41" s="121" t="n">
        <v>1.6</v>
      </c>
      <c r="F41" s="121" t="n">
        <f aca="false">+C41*E41</f>
        <v>8</v>
      </c>
      <c r="G41" s="121" t="n">
        <f aca="false">F41*D41</f>
        <v>381.36</v>
      </c>
      <c r="H41" s="127" t="n">
        <f aca="false">+E41*-12</f>
        <v>-19.2</v>
      </c>
      <c r="I41" s="121"/>
      <c r="J41" s="121"/>
      <c r="K41" s="124"/>
      <c r="L41" s="124"/>
      <c r="M41" s="124"/>
      <c r="N41" s="124"/>
      <c r="O41" s="223" t="n">
        <f aca="false">SUM(G41:N41)</f>
        <v>362.16</v>
      </c>
      <c r="P41" s="114" t="n">
        <f aca="false">+(G41+H41)*$B$3+(K41+L41)*$B$4+(M41+N41)*$F$4+(I41+J41)*$B$5</f>
        <v>0</v>
      </c>
      <c r="Q41" s="115" t="n">
        <v>14</v>
      </c>
      <c r="R41" s="114" t="n">
        <f aca="false">+Q41*$F$3</f>
        <v>0</v>
      </c>
      <c r="S41" s="116" t="n">
        <f aca="false">+R41+P41</f>
        <v>0</v>
      </c>
    </row>
    <row r="42" s="92" customFormat="true" ht="15" hidden="false" customHeight="false" outlineLevel="0" collapsed="false">
      <c r="A42" s="133" t="s">
        <v>116</v>
      </c>
      <c r="B42" s="119" t="s">
        <v>82</v>
      </c>
      <c r="C42" s="120"/>
      <c r="D42" s="120" t="n">
        <v>0</v>
      </c>
      <c r="E42" s="121" t="n">
        <v>0</v>
      </c>
      <c r="F42" s="121" t="n">
        <f aca="false">+C42*E42</f>
        <v>0</v>
      </c>
      <c r="G42" s="121" t="n">
        <f aca="false">F42*D42</f>
        <v>0</v>
      </c>
      <c r="H42" s="127" t="n">
        <f aca="false">+E42*-12</f>
        <v>0</v>
      </c>
      <c r="I42" s="121"/>
      <c r="J42" s="121"/>
      <c r="K42" s="124"/>
      <c r="L42" s="124"/>
      <c r="M42" s="124"/>
      <c r="N42" s="124"/>
      <c r="O42" s="223" t="n">
        <f aca="false">SUM(G42:N42)</f>
        <v>0</v>
      </c>
      <c r="P42" s="114" t="n">
        <f aca="false">+(G42+H42)*$B$3+(K42+L42)*$B$4+(M42+N42)*$F$4+(I42+J42)*$B$5</f>
        <v>0</v>
      </c>
      <c r="Q42" s="122" t="n">
        <v>42</v>
      </c>
      <c r="R42" s="114" t="n">
        <f aca="false">+Q42*$F$3</f>
        <v>0</v>
      </c>
      <c r="S42" s="116" t="n">
        <f aca="false">+R42+P42</f>
        <v>0</v>
      </c>
      <c r="T42" s="93"/>
    </row>
    <row r="43" customFormat="false" ht="15" hidden="false" customHeight="false" outlineLevel="0" collapsed="false">
      <c r="A43" s="133" t="s">
        <v>117</v>
      </c>
      <c r="B43" s="119" t="s">
        <v>82</v>
      </c>
      <c r="C43" s="120" t="n">
        <v>5</v>
      </c>
      <c r="D43" s="120" t="n">
        <v>47.67</v>
      </c>
      <c r="E43" s="121" t="n">
        <v>2</v>
      </c>
      <c r="F43" s="121" t="n">
        <f aca="false">+C43*E43</f>
        <v>10</v>
      </c>
      <c r="G43" s="121" t="n">
        <f aca="false">F43*D43</f>
        <v>476.7</v>
      </c>
      <c r="H43" s="127" t="n">
        <f aca="false">+E43*-12</f>
        <v>-24</v>
      </c>
      <c r="I43" s="121"/>
      <c r="J43" s="121"/>
      <c r="K43" s="124"/>
      <c r="L43" s="124"/>
      <c r="M43" s="124"/>
      <c r="N43" s="121"/>
      <c r="O43" s="223" t="n">
        <f aca="false">SUM(G43:N43)</f>
        <v>452.7</v>
      </c>
      <c r="P43" s="114" t="n">
        <f aca="false">+(G43+H43)*$B$3+(K43+L43)*$B$4+(M43+N43)*$F$4+(I43+J43)*$B$5</f>
        <v>0</v>
      </c>
      <c r="Q43" s="115" t="n">
        <v>40</v>
      </c>
      <c r="R43" s="114" t="n">
        <f aca="false">+Q43*$F$3</f>
        <v>0</v>
      </c>
      <c r="S43" s="116" t="n">
        <f aca="false">+R43+P43</f>
        <v>0</v>
      </c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  <c r="CI43" s="92"/>
      <c r="CJ43" s="92"/>
      <c r="CK43" s="92"/>
      <c r="CL43" s="92"/>
      <c r="CM43" s="92"/>
      <c r="CN43" s="92"/>
      <c r="CO43" s="92"/>
      <c r="CP43" s="92"/>
      <c r="CQ43" s="92"/>
      <c r="CR43" s="92"/>
      <c r="CS43" s="92"/>
      <c r="CT43" s="92"/>
      <c r="CU43" s="92"/>
      <c r="CV43" s="92"/>
      <c r="CW43" s="92"/>
      <c r="CX43" s="92"/>
      <c r="CY43" s="92"/>
      <c r="CZ43" s="92"/>
      <c r="DA43" s="92"/>
      <c r="DB43" s="92"/>
      <c r="DC43" s="92"/>
      <c r="DD43" s="92"/>
      <c r="DE43" s="92"/>
      <c r="DF43" s="92"/>
      <c r="DG43" s="92"/>
      <c r="DH43" s="92"/>
      <c r="DI43" s="92"/>
      <c r="DJ43" s="92"/>
      <c r="DK43" s="92"/>
      <c r="DL43" s="92"/>
      <c r="DM43" s="92"/>
      <c r="DN43" s="92"/>
      <c r="DO43" s="92"/>
      <c r="DP43" s="92"/>
      <c r="DQ43" s="92"/>
      <c r="DR43" s="92"/>
      <c r="DS43" s="92"/>
      <c r="DT43" s="92"/>
      <c r="DU43" s="92"/>
      <c r="DV43" s="92"/>
      <c r="DW43" s="92"/>
      <c r="DX43" s="92"/>
      <c r="DY43" s="92"/>
      <c r="DZ43" s="92"/>
      <c r="EA43" s="92"/>
      <c r="EB43" s="92"/>
      <c r="EC43" s="92"/>
      <c r="ED43" s="92"/>
      <c r="EE43" s="92"/>
      <c r="EF43" s="92"/>
      <c r="EG43" s="92"/>
      <c r="EH43" s="92"/>
      <c r="EI43" s="92"/>
      <c r="EJ43" s="92"/>
      <c r="EK43" s="92"/>
      <c r="EL43" s="92"/>
      <c r="EM43" s="92"/>
      <c r="EN43" s="92"/>
      <c r="EO43" s="92"/>
      <c r="EP43" s="92"/>
      <c r="EQ43" s="92"/>
      <c r="ER43" s="92"/>
      <c r="ES43" s="92"/>
      <c r="ET43" s="92"/>
      <c r="EU43" s="92"/>
      <c r="EV43" s="92"/>
      <c r="EW43" s="92"/>
      <c r="EX43" s="92"/>
      <c r="EY43" s="92"/>
      <c r="EZ43" s="92"/>
      <c r="FA43" s="92"/>
      <c r="FB43" s="92"/>
      <c r="FC43" s="92"/>
      <c r="FD43" s="92"/>
      <c r="FE43" s="92"/>
      <c r="FF43" s="92"/>
      <c r="FG43" s="92"/>
      <c r="FH43" s="92"/>
      <c r="FI43" s="92"/>
      <c r="FJ43" s="92"/>
      <c r="FK43" s="92"/>
      <c r="FL43" s="92"/>
      <c r="FM43" s="92"/>
      <c r="FN43" s="92"/>
      <c r="FO43" s="92"/>
      <c r="FP43" s="92"/>
      <c r="FQ43" s="92"/>
      <c r="FR43" s="92"/>
      <c r="FS43" s="92"/>
      <c r="FT43" s="92"/>
      <c r="FU43" s="92"/>
      <c r="FV43" s="92"/>
      <c r="FW43" s="92"/>
      <c r="FX43" s="92"/>
      <c r="FY43" s="92"/>
      <c r="FZ43" s="92"/>
      <c r="GA43" s="92"/>
      <c r="GB43" s="92"/>
      <c r="GC43" s="92"/>
      <c r="GD43" s="92"/>
      <c r="GE43" s="92"/>
      <c r="GF43" s="92"/>
      <c r="GG43" s="92"/>
      <c r="GH43" s="92"/>
      <c r="GI43" s="92"/>
      <c r="GJ43" s="92"/>
      <c r="GK43" s="92"/>
      <c r="GL43" s="92"/>
      <c r="GM43" s="92"/>
      <c r="GN43" s="92"/>
      <c r="GO43" s="92"/>
      <c r="GP43" s="92"/>
      <c r="GQ43" s="92"/>
      <c r="GR43" s="92"/>
      <c r="GS43" s="92"/>
      <c r="GT43" s="92"/>
      <c r="GU43" s="92"/>
      <c r="GV43" s="92"/>
      <c r="GW43" s="92"/>
      <c r="GX43" s="92"/>
      <c r="GY43" s="92"/>
      <c r="GZ43" s="92"/>
      <c r="HA43" s="92"/>
      <c r="HB43" s="92"/>
      <c r="HC43" s="92"/>
      <c r="HD43" s="92"/>
      <c r="HE43" s="92"/>
      <c r="HF43" s="92"/>
      <c r="HG43" s="92"/>
      <c r="HH43" s="92"/>
      <c r="HI43" s="92"/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92"/>
      <c r="HV43" s="92"/>
      <c r="HW43" s="92"/>
      <c r="HX43" s="92"/>
      <c r="HY43" s="92"/>
      <c r="HZ43" s="92"/>
      <c r="IA43" s="92"/>
      <c r="IB43" s="92"/>
      <c r="IC43" s="92"/>
      <c r="ID43" s="92"/>
      <c r="IE43" s="92"/>
      <c r="IF43" s="92"/>
      <c r="IG43" s="92"/>
      <c r="IH43" s="92"/>
      <c r="II43" s="92"/>
      <c r="IJ43" s="92"/>
      <c r="IK43" s="92"/>
      <c r="IL43" s="92"/>
      <c r="IM43" s="92"/>
      <c r="IN43" s="92"/>
      <c r="IO43" s="92"/>
      <c r="IP43" s="92"/>
      <c r="IQ43" s="92"/>
      <c r="IR43" s="92"/>
      <c r="IS43" s="92"/>
      <c r="IT43" s="92"/>
      <c r="IU43" s="92"/>
      <c r="IV43" s="92"/>
      <c r="IW43" s="92"/>
    </row>
    <row r="44" s="1" customFormat="true" ht="15" hidden="false" customHeight="false" outlineLevel="0" collapsed="false">
      <c r="A44" s="133" t="s">
        <v>118</v>
      </c>
      <c r="B44" s="119" t="s">
        <v>82</v>
      </c>
      <c r="C44" s="120"/>
      <c r="D44" s="120" t="n">
        <v>0</v>
      </c>
      <c r="E44" s="121" t="n">
        <v>0</v>
      </c>
      <c r="F44" s="121" t="n">
        <f aca="false">+C44*E44</f>
        <v>0</v>
      </c>
      <c r="G44" s="121" t="n">
        <f aca="false">F44*D44</f>
        <v>0</v>
      </c>
      <c r="H44" s="121"/>
      <c r="I44" s="121"/>
      <c r="J44" s="121"/>
      <c r="K44" s="124"/>
      <c r="L44" s="124"/>
      <c r="M44" s="124"/>
      <c r="N44" s="121"/>
      <c r="O44" s="223" t="n">
        <f aca="false">SUM(G44:N44)</f>
        <v>0</v>
      </c>
      <c r="P44" s="114" t="n">
        <f aca="false">+(G44+H44)*$B$3+(K44+L44)*$B$4+(M44+N44)*$F$4+(I44+J44)*$B$5</f>
        <v>0</v>
      </c>
      <c r="Q44" s="115"/>
      <c r="R44" s="114" t="n">
        <f aca="false">+Q44*$F$3</f>
        <v>0</v>
      </c>
      <c r="S44" s="116" t="n">
        <f aca="false">+R44+P44</f>
        <v>0</v>
      </c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2"/>
      <c r="CM44" s="92"/>
      <c r="CN44" s="92"/>
      <c r="CO44" s="92"/>
      <c r="CP44" s="92"/>
      <c r="CQ44" s="92"/>
      <c r="CR44" s="92"/>
      <c r="CS44" s="92"/>
      <c r="CT44" s="92"/>
      <c r="CU44" s="92"/>
      <c r="CV44" s="92"/>
      <c r="CW44" s="92"/>
      <c r="CX44" s="92"/>
      <c r="CY44" s="92"/>
      <c r="CZ44" s="92"/>
      <c r="DA44" s="92"/>
      <c r="DB44" s="92"/>
      <c r="DC44" s="92"/>
      <c r="DD44" s="92"/>
      <c r="DE44" s="92"/>
      <c r="DF44" s="92"/>
      <c r="DG44" s="92"/>
      <c r="DH44" s="92"/>
      <c r="DI44" s="92"/>
      <c r="DJ44" s="92"/>
      <c r="DK44" s="92"/>
      <c r="DL44" s="92"/>
      <c r="DM44" s="92"/>
      <c r="DN44" s="92"/>
      <c r="DO44" s="92"/>
      <c r="DP44" s="92"/>
      <c r="DQ44" s="92"/>
      <c r="DR44" s="92"/>
      <c r="DS44" s="92"/>
      <c r="DT44" s="92"/>
      <c r="DU44" s="92"/>
      <c r="DV44" s="92"/>
      <c r="DW44" s="92"/>
      <c r="DX44" s="92"/>
      <c r="DY44" s="92"/>
      <c r="DZ44" s="92"/>
      <c r="EA44" s="92"/>
      <c r="EB44" s="92"/>
      <c r="EC44" s="92"/>
      <c r="ED44" s="92"/>
      <c r="EE44" s="92"/>
      <c r="EF44" s="92"/>
      <c r="EG44" s="92"/>
      <c r="EH44" s="92"/>
      <c r="EI44" s="92"/>
      <c r="EJ44" s="92"/>
      <c r="EK44" s="92"/>
      <c r="EL44" s="92"/>
      <c r="EM44" s="92"/>
      <c r="EN44" s="92"/>
      <c r="EO44" s="92"/>
      <c r="EP44" s="92"/>
      <c r="EQ44" s="92"/>
      <c r="ER44" s="92"/>
      <c r="ES44" s="92"/>
      <c r="ET44" s="92"/>
      <c r="EU44" s="92"/>
      <c r="EV44" s="92"/>
      <c r="EW44" s="92"/>
      <c r="EX44" s="92"/>
      <c r="EY44" s="92"/>
      <c r="EZ44" s="92"/>
      <c r="FA44" s="92"/>
      <c r="FB44" s="92"/>
      <c r="FC44" s="92"/>
      <c r="FD44" s="92"/>
      <c r="FE44" s="92"/>
      <c r="FF44" s="92"/>
      <c r="FG44" s="92"/>
      <c r="FH44" s="92"/>
      <c r="FI44" s="92"/>
      <c r="FJ44" s="92"/>
      <c r="FK44" s="92"/>
      <c r="FL44" s="92"/>
      <c r="FM44" s="92"/>
      <c r="FN44" s="92"/>
      <c r="FO44" s="92"/>
      <c r="FP44" s="92"/>
      <c r="FQ44" s="92"/>
      <c r="FR44" s="92"/>
      <c r="FS44" s="92"/>
      <c r="FT44" s="92"/>
      <c r="FU44" s="92"/>
      <c r="FV44" s="92"/>
      <c r="FW44" s="92"/>
      <c r="FX44" s="92"/>
      <c r="FY44" s="92"/>
      <c r="FZ44" s="92"/>
      <c r="GA44" s="92"/>
      <c r="GB44" s="92"/>
      <c r="GC44" s="92"/>
      <c r="GD44" s="92"/>
      <c r="GE44" s="92"/>
      <c r="GF44" s="92"/>
      <c r="GG44" s="92"/>
      <c r="GH44" s="92"/>
      <c r="GI44" s="92"/>
      <c r="GJ44" s="92"/>
      <c r="GK44" s="92"/>
      <c r="GL44" s="92"/>
      <c r="GM44" s="92"/>
      <c r="GN44" s="92"/>
      <c r="GO44" s="92"/>
      <c r="GP44" s="92"/>
      <c r="GQ44" s="92"/>
      <c r="GR44" s="92"/>
      <c r="GS44" s="92"/>
      <c r="GT44" s="92"/>
      <c r="GU44" s="92"/>
      <c r="GV44" s="92"/>
      <c r="GW44" s="92"/>
      <c r="GX44" s="92"/>
      <c r="GY44" s="92"/>
      <c r="GZ44" s="92"/>
      <c r="HA44" s="92"/>
      <c r="HB44" s="92"/>
      <c r="HC44" s="92"/>
      <c r="HD44" s="92"/>
      <c r="HE44" s="92"/>
      <c r="HF44" s="92"/>
      <c r="HG44" s="92"/>
      <c r="HH44" s="92"/>
      <c r="HI44" s="92"/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92"/>
      <c r="HV44" s="92"/>
      <c r="HW44" s="92"/>
      <c r="HX44" s="92"/>
      <c r="HY44" s="92"/>
      <c r="HZ44" s="92"/>
      <c r="IA44" s="92"/>
      <c r="IB44" s="92"/>
      <c r="IC44" s="92"/>
      <c r="ID44" s="92"/>
      <c r="IE44" s="92"/>
      <c r="IF44" s="92"/>
      <c r="IG44" s="92"/>
      <c r="IH44" s="92"/>
      <c r="II44" s="92"/>
      <c r="IJ44" s="92"/>
      <c r="IK44" s="92"/>
      <c r="IL44" s="92"/>
      <c r="IM44" s="92"/>
      <c r="IN44" s="92"/>
      <c r="IO44" s="92"/>
      <c r="IP44" s="92"/>
      <c r="IQ44" s="92"/>
      <c r="IR44" s="92"/>
      <c r="IS44" s="92"/>
      <c r="IT44" s="92"/>
      <c r="IU44" s="92"/>
      <c r="IV44" s="92"/>
      <c r="IW44" s="92"/>
    </row>
    <row r="45" s="92" customFormat="true" ht="15" hidden="false" customHeight="true" outlineLevel="0" collapsed="false">
      <c r="A45" s="134"/>
      <c r="B45" s="132"/>
      <c r="C45" s="68"/>
      <c r="D45" s="68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71"/>
      <c r="Q45" s="125" t="s">
        <v>119</v>
      </c>
      <c r="R45" s="71"/>
      <c r="S45" s="131"/>
      <c r="T45" s="93" t="n">
        <f aca="false">SUM(S35:S43)</f>
        <v>0</v>
      </c>
    </row>
    <row r="46" s="1" customFormat="true" ht="15" hidden="false" customHeight="false" outlineLevel="0" collapsed="false">
      <c r="A46" s="231" t="s">
        <v>120</v>
      </c>
      <c r="B46" s="138" t="s">
        <v>82</v>
      </c>
      <c r="C46" s="139" t="n">
        <v>5</v>
      </c>
      <c r="D46" s="232" t="n">
        <v>48</v>
      </c>
      <c r="E46" s="135" t="n">
        <v>1</v>
      </c>
      <c r="F46" s="135" t="n">
        <f aca="false">+C46*E46</f>
        <v>5</v>
      </c>
      <c r="G46" s="135" t="n">
        <f aca="false">F46*D46</f>
        <v>240</v>
      </c>
      <c r="H46" s="148" t="n">
        <f aca="false">+E46*-12</f>
        <v>-12</v>
      </c>
      <c r="I46" s="135"/>
      <c r="J46" s="135"/>
      <c r="K46" s="232"/>
      <c r="L46" s="232"/>
      <c r="M46" s="232"/>
      <c r="N46" s="135"/>
      <c r="O46" s="233" t="n">
        <f aca="false">SUM(G46:N46)</f>
        <v>228</v>
      </c>
      <c r="P46" s="114" t="n">
        <f aca="false">+(G46+H46)*$B$3+(K46+L46)*$B$4+(M46+N46)*$F$4+(I46+J46)*$B$5</f>
        <v>0</v>
      </c>
      <c r="Q46" s="115" t="n">
        <v>22</v>
      </c>
      <c r="R46" s="114" t="n">
        <f aca="false">+Q46*$F$3</f>
        <v>0</v>
      </c>
      <c r="S46" s="116" t="n">
        <f aca="false">+R46+P46</f>
        <v>0</v>
      </c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  <c r="CI46" s="92"/>
      <c r="CJ46" s="92"/>
      <c r="CK46" s="92"/>
      <c r="CL46" s="92"/>
      <c r="CM46" s="92"/>
      <c r="CN46" s="92"/>
      <c r="CO46" s="92"/>
      <c r="CP46" s="92"/>
      <c r="CQ46" s="92"/>
      <c r="CR46" s="92"/>
      <c r="CS46" s="92"/>
      <c r="CT46" s="92"/>
      <c r="CU46" s="92"/>
      <c r="CV46" s="92"/>
      <c r="CW46" s="92"/>
      <c r="CX46" s="92"/>
      <c r="CY46" s="92"/>
      <c r="CZ46" s="92"/>
      <c r="DA46" s="92"/>
      <c r="DB46" s="92"/>
      <c r="DC46" s="92"/>
      <c r="DD46" s="92"/>
      <c r="DE46" s="92"/>
      <c r="DF46" s="92"/>
      <c r="DG46" s="92"/>
      <c r="DH46" s="92"/>
      <c r="DI46" s="92"/>
      <c r="DJ46" s="92"/>
      <c r="DK46" s="92"/>
      <c r="DL46" s="92"/>
      <c r="DM46" s="92"/>
      <c r="DN46" s="92"/>
      <c r="DO46" s="92"/>
      <c r="DP46" s="92"/>
      <c r="DQ46" s="92"/>
      <c r="DR46" s="92"/>
      <c r="DS46" s="92"/>
      <c r="DT46" s="92"/>
      <c r="DU46" s="92"/>
      <c r="DV46" s="92"/>
      <c r="DW46" s="92"/>
      <c r="DX46" s="92"/>
      <c r="DY46" s="92"/>
      <c r="DZ46" s="92"/>
      <c r="EA46" s="92"/>
      <c r="EB46" s="92"/>
      <c r="EC46" s="92"/>
      <c r="ED46" s="92"/>
      <c r="EE46" s="92"/>
      <c r="EF46" s="92"/>
      <c r="EG46" s="92"/>
      <c r="EH46" s="92"/>
      <c r="EI46" s="92"/>
      <c r="EJ46" s="92"/>
      <c r="EK46" s="92"/>
      <c r="EL46" s="92"/>
      <c r="EM46" s="92"/>
      <c r="EN46" s="92"/>
      <c r="EO46" s="92"/>
      <c r="EP46" s="92"/>
      <c r="EQ46" s="92"/>
      <c r="ER46" s="92"/>
      <c r="ES46" s="92"/>
      <c r="ET46" s="92"/>
      <c r="EU46" s="92"/>
      <c r="EV46" s="92"/>
      <c r="EW46" s="92"/>
      <c r="EX46" s="92"/>
      <c r="EY46" s="92"/>
      <c r="EZ46" s="92"/>
      <c r="FA46" s="92"/>
      <c r="FB46" s="92"/>
      <c r="FC46" s="92"/>
      <c r="FD46" s="92"/>
      <c r="FE46" s="92"/>
      <c r="FF46" s="92"/>
      <c r="FG46" s="92"/>
      <c r="FH46" s="92"/>
      <c r="FI46" s="92"/>
      <c r="FJ46" s="92"/>
      <c r="FK46" s="92"/>
      <c r="FL46" s="92"/>
      <c r="FM46" s="92"/>
      <c r="FN46" s="92"/>
      <c r="FO46" s="92"/>
      <c r="FP46" s="92"/>
      <c r="FQ46" s="92"/>
      <c r="FR46" s="92"/>
      <c r="FS46" s="92"/>
      <c r="FT46" s="92"/>
      <c r="FU46" s="92"/>
      <c r="FV46" s="92"/>
      <c r="FW46" s="92"/>
      <c r="FX46" s="92"/>
      <c r="FY46" s="92"/>
      <c r="FZ46" s="92"/>
      <c r="GA46" s="92"/>
      <c r="GB46" s="92"/>
      <c r="GC46" s="92"/>
      <c r="GD46" s="92"/>
      <c r="GE46" s="92"/>
      <c r="GF46" s="92"/>
      <c r="GG46" s="92"/>
      <c r="GH46" s="92"/>
      <c r="GI46" s="92"/>
      <c r="GJ46" s="92"/>
      <c r="GK46" s="92"/>
      <c r="GL46" s="92"/>
      <c r="GM46" s="92"/>
      <c r="GN46" s="92"/>
      <c r="GO46" s="92"/>
      <c r="GP46" s="92"/>
      <c r="GQ46" s="92"/>
      <c r="GR46" s="92"/>
      <c r="GS46" s="92"/>
      <c r="GT46" s="92"/>
      <c r="GU46" s="92"/>
      <c r="GV46" s="92"/>
      <c r="GW46" s="92"/>
      <c r="GX46" s="92"/>
      <c r="GY46" s="92"/>
      <c r="GZ46" s="92"/>
      <c r="HA46" s="92"/>
      <c r="HB46" s="92"/>
      <c r="HC46" s="92"/>
      <c r="HD46" s="92"/>
      <c r="HE46" s="92"/>
      <c r="HF46" s="92"/>
      <c r="HG46" s="92"/>
      <c r="HH46" s="92"/>
      <c r="HI46" s="92"/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92"/>
      <c r="HV46" s="92"/>
      <c r="HW46" s="92"/>
      <c r="HX46" s="92"/>
      <c r="HY46" s="92"/>
      <c r="HZ46" s="92"/>
      <c r="IA46" s="92"/>
      <c r="IB46" s="92"/>
      <c r="IC46" s="92"/>
      <c r="ID46" s="92"/>
      <c r="IE46" s="92"/>
      <c r="IF46" s="92"/>
      <c r="IG46" s="92"/>
      <c r="IH46" s="92"/>
      <c r="II46" s="92"/>
      <c r="IJ46" s="92"/>
      <c r="IK46" s="92"/>
      <c r="IL46" s="92"/>
      <c r="IM46" s="92"/>
      <c r="IN46" s="92"/>
      <c r="IO46" s="92"/>
      <c r="IP46" s="92"/>
      <c r="IQ46" s="92"/>
      <c r="IR46" s="92"/>
      <c r="IS46" s="92"/>
      <c r="IT46" s="92"/>
      <c r="IU46" s="92"/>
      <c r="IV46" s="92"/>
      <c r="IW46" s="92"/>
    </row>
    <row r="47" s="92" customFormat="true" ht="15" hidden="false" customHeight="false" outlineLevel="0" collapsed="false">
      <c r="A47" s="231" t="s">
        <v>121</v>
      </c>
      <c r="B47" s="138" t="s">
        <v>82</v>
      </c>
      <c r="C47" s="139" t="n">
        <v>5</v>
      </c>
      <c r="D47" s="232" t="n">
        <v>47.67</v>
      </c>
      <c r="E47" s="135" t="n">
        <v>2</v>
      </c>
      <c r="F47" s="135" t="n">
        <f aca="false">+C47*E47</f>
        <v>10</v>
      </c>
      <c r="G47" s="135" t="n">
        <f aca="false">F47*D47</f>
        <v>476.7</v>
      </c>
      <c r="H47" s="148" t="n">
        <f aca="false">+E47*-12</f>
        <v>-24</v>
      </c>
      <c r="I47" s="135"/>
      <c r="J47" s="135"/>
      <c r="K47" s="232"/>
      <c r="L47" s="232"/>
      <c r="M47" s="232"/>
      <c r="N47" s="135"/>
      <c r="O47" s="233" t="n">
        <f aca="false">SUM(G47:N47)</f>
        <v>452.7</v>
      </c>
      <c r="P47" s="114" t="n">
        <f aca="false">+(G47+H47)*$B$3+(K47+L47)*$B$4+(M47+N47)*$F$4+(I47+J47)*$B$5</f>
        <v>0</v>
      </c>
      <c r="Q47" s="115" t="n">
        <v>77</v>
      </c>
      <c r="R47" s="114" t="n">
        <f aca="false">+Q47*$F$3</f>
        <v>0</v>
      </c>
      <c r="S47" s="116" t="n">
        <f aca="false">+R47+P47</f>
        <v>0</v>
      </c>
    </row>
    <row r="48" customFormat="false" ht="15" hidden="false" customHeight="true" outlineLevel="0" collapsed="false">
      <c r="A48" s="227"/>
      <c r="B48" s="228"/>
      <c r="C48" s="229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71"/>
      <c r="Q48" s="125" t="s">
        <v>122</v>
      </c>
      <c r="R48" s="71"/>
      <c r="S48" s="131"/>
      <c r="T48" s="93" t="n">
        <f aca="false">SUM(S46:S47)</f>
        <v>0</v>
      </c>
    </row>
    <row r="49" s="1" customFormat="true" ht="15" hidden="false" customHeight="false" outlineLevel="0" collapsed="false">
      <c r="A49" s="137" t="s">
        <v>123</v>
      </c>
      <c r="B49" s="138" t="s">
        <v>82</v>
      </c>
      <c r="C49" s="139" t="n">
        <v>5</v>
      </c>
      <c r="D49" s="139" t="n">
        <v>47.67</v>
      </c>
      <c r="E49" s="135" t="n">
        <v>2</v>
      </c>
      <c r="F49" s="135" t="n">
        <f aca="false">+C49*E49</f>
        <v>10</v>
      </c>
      <c r="G49" s="135" t="n">
        <f aca="false">F49*D49</f>
        <v>476.7</v>
      </c>
      <c r="H49" s="148" t="n">
        <f aca="false">+E49*-12</f>
        <v>-24</v>
      </c>
      <c r="I49" s="135"/>
      <c r="J49" s="135"/>
      <c r="K49" s="232"/>
      <c r="L49" s="232"/>
      <c r="M49" s="232"/>
      <c r="N49" s="135"/>
      <c r="O49" s="233" t="n">
        <f aca="false">SUM(G49:N49)</f>
        <v>452.7</v>
      </c>
      <c r="P49" s="114" t="n">
        <f aca="false">+(G49+H49)*$B$3+(K49+L49)*$B$4+(M49+N49)*$F$4+(I49+J49)*$B$5</f>
        <v>0</v>
      </c>
      <c r="Q49" s="115" t="n">
        <v>44</v>
      </c>
      <c r="R49" s="114" t="n">
        <f aca="false">+Q49*$F$3</f>
        <v>0</v>
      </c>
      <c r="S49" s="116" t="n">
        <f aca="false">+R49+P49</f>
        <v>0</v>
      </c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92"/>
      <c r="CJ49" s="92"/>
      <c r="CK49" s="92"/>
      <c r="CL49" s="92"/>
      <c r="CM49" s="92"/>
      <c r="CN49" s="92"/>
      <c r="CO49" s="92"/>
      <c r="CP49" s="92"/>
      <c r="CQ49" s="92"/>
      <c r="CR49" s="92"/>
      <c r="CS49" s="92"/>
      <c r="CT49" s="92"/>
      <c r="CU49" s="92"/>
      <c r="CV49" s="92"/>
      <c r="CW49" s="92"/>
      <c r="CX49" s="92"/>
      <c r="CY49" s="92"/>
      <c r="CZ49" s="92"/>
      <c r="DA49" s="92"/>
      <c r="DB49" s="92"/>
      <c r="DC49" s="92"/>
      <c r="DD49" s="92"/>
      <c r="DE49" s="92"/>
      <c r="DF49" s="92"/>
      <c r="DG49" s="92"/>
      <c r="DH49" s="92"/>
      <c r="DI49" s="92"/>
      <c r="DJ49" s="92"/>
      <c r="DK49" s="92"/>
      <c r="DL49" s="92"/>
      <c r="DM49" s="92"/>
      <c r="DN49" s="92"/>
      <c r="DO49" s="92"/>
      <c r="DP49" s="92"/>
      <c r="DQ49" s="92"/>
      <c r="DR49" s="92"/>
      <c r="DS49" s="92"/>
      <c r="DT49" s="92"/>
      <c r="DU49" s="92"/>
      <c r="DV49" s="92"/>
      <c r="DW49" s="92"/>
      <c r="DX49" s="92"/>
      <c r="DY49" s="92"/>
      <c r="DZ49" s="92"/>
      <c r="EA49" s="92"/>
      <c r="EB49" s="92"/>
      <c r="EC49" s="92"/>
      <c r="ED49" s="92"/>
      <c r="EE49" s="92"/>
      <c r="EF49" s="92"/>
      <c r="EG49" s="92"/>
      <c r="EH49" s="92"/>
      <c r="EI49" s="92"/>
      <c r="EJ49" s="92"/>
      <c r="EK49" s="92"/>
      <c r="EL49" s="92"/>
      <c r="EM49" s="92"/>
      <c r="EN49" s="92"/>
      <c r="EO49" s="92"/>
      <c r="EP49" s="92"/>
      <c r="EQ49" s="92"/>
      <c r="ER49" s="92"/>
      <c r="ES49" s="92"/>
      <c r="ET49" s="92"/>
      <c r="EU49" s="92"/>
      <c r="EV49" s="92"/>
      <c r="EW49" s="92"/>
      <c r="EX49" s="92"/>
      <c r="EY49" s="92"/>
      <c r="EZ49" s="92"/>
      <c r="FA49" s="92"/>
      <c r="FB49" s="92"/>
      <c r="FC49" s="92"/>
      <c r="FD49" s="92"/>
      <c r="FE49" s="92"/>
      <c r="FF49" s="92"/>
      <c r="FG49" s="92"/>
      <c r="FH49" s="92"/>
      <c r="FI49" s="92"/>
      <c r="FJ49" s="92"/>
      <c r="FK49" s="92"/>
      <c r="FL49" s="92"/>
      <c r="FM49" s="92"/>
      <c r="FN49" s="92"/>
      <c r="FO49" s="92"/>
      <c r="FP49" s="92"/>
      <c r="FQ49" s="92"/>
      <c r="FR49" s="92"/>
      <c r="FS49" s="92"/>
      <c r="FT49" s="92"/>
      <c r="FU49" s="92"/>
      <c r="FV49" s="92"/>
      <c r="FW49" s="92"/>
      <c r="FX49" s="92"/>
      <c r="FY49" s="92"/>
      <c r="FZ49" s="92"/>
      <c r="GA49" s="92"/>
      <c r="GB49" s="92"/>
      <c r="GC49" s="92"/>
      <c r="GD49" s="92"/>
      <c r="GE49" s="92"/>
      <c r="GF49" s="92"/>
      <c r="GG49" s="92"/>
      <c r="GH49" s="92"/>
      <c r="GI49" s="92"/>
      <c r="GJ49" s="92"/>
      <c r="GK49" s="92"/>
      <c r="GL49" s="92"/>
      <c r="GM49" s="92"/>
      <c r="GN49" s="92"/>
      <c r="GO49" s="92"/>
      <c r="GP49" s="92"/>
      <c r="GQ49" s="92"/>
      <c r="GR49" s="92"/>
      <c r="GS49" s="92"/>
      <c r="GT49" s="92"/>
      <c r="GU49" s="92"/>
      <c r="GV49" s="92"/>
      <c r="GW49" s="92"/>
      <c r="GX49" s="92"/>
      <c r="GY49" s="92"/>
      <c r="GZ49" s="92"/>
      <c r="HA49" s="92"/>
      <c r="HB49" s="92"/>
      <c r="HC49" s="92"/>
      <c r="HD49" s="92"/>
      <c r="HE49" s="92"/>
      <c r="HF49" s="92"/>
      <c r="HG49" s="92"/>
      <c r="HH49" s="92"/>
      <c r="HI49" s="92"/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92"/>
      <c r="HV49" s="92"/>
      <c r="HW49" s="92"/>
      <c r="HX49" s="92"/>
      <c r="HY49" s="92"/>
      <c r="HZ49" s="92"/>
      <c r="IA49" s="92"/>
      <c r="IB49" s="92"/>
      <c r="IC49" s="92"/>
      <c r="ID49" s="92"/>
      <c r="IE49" s="92"/>
      <c r="IF49" s="92"/>
      <c r="IG49" s="92"/>
      <c r="IH49" s="92"/>
      <c r="II49" s="92"/>
      <c r="IJ49" s="92"/>
      <c r="IK49" s="92"/>
      <c r="IL49" s="92"/>
      <c r="IM49" s="92"/>
      <c r="IN49" s="92"/>
      <c r="IO49" s="92"/>
      <c r="IP49" s="92"/>
      <c r="IQ49" s="92"/>
      <c r="IR49" s="92"/>
      <c r="IS49" s="92"/>
      <c r="IT49" s="92"/>
      <c r="IU49" s="92"/>
      <c r="IV49" s="92"/>
      <c r="IW49" s="92"/>
    </row>
    <row r="50" customFormat="false" ht="15" hidden="false" customHeight="false" outlineLevel="0" collapsed="false">
      <c r="A50" s="137" t="s">
        <v>124</v>
      </c>
      <c r="B50" s="138" t="s">
        <v>82</v>
      </c>
      <c r="C50" s="139" t="n">
        <v>5</v>
      </c>
      <c r="D50" s="139" t="n">
        <v>47.67</v>
      </c>
      <c r="E50" s="135" t="n">
        <v>2</v>
      </c>
      <c r="F50" s="135" t="n">
        <f aca="false">+C50*E50</f>
        <v>10</v>
      </c>
      <c r="G50" s="135" t="n">
        <f aca="false">F50*D50</f>
        <v>476.7</v>
      </c>
      <c r="H50" s="148" t="n">
        <f aca="false">+E50*-12</f>
        <v>-24</v>
      </c>
      <c r="I50" s="135"/>
      <c r="J50" s="135"/>
      <c r="K50" s="232"/>
      <c r="L50" s="232"/>
      <c r="M50" s="232"/>
      <c r="N50" s="135"/>
      <c r="O50" s="233" t="n">
        <f aca="false">SUM(G50:N50)</f>
        <v>452.7</v>
      </c>
      <c r="P50" s="114" t="n">
        <f aca="false">+(G50+H50)*$B$3+(K50+L50)*$B$4+(M50+N50)*$F$4+(I50+J50)*$B$5</f>
        <v>0</v>
      </c>
      <c r="Q50" s="115" t="n">
        <v>22</v>
      </c>
      <c r="R50" s="114" t="n">
        <f aca="false">+Q50*$F$3</f>
        <v>0</v>
      </c>
      <c r="S50" s="116" t="n">
        <f aca="false">+R50+P50</f>
        <v>0</v>
      </c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  <c r="CN50" s="92"/>
      <c r="CO50" s="92"/>
      <c r="CP50" s="92"/>
      <c r="CQ50" s="92"/>
      <c r="CR50" s="92"/>
      <c r="CS50" s="92"/>
      <c r="CT50" s="92"/>
      <c r="CU50" s="92"/>
      <c r="CV50" s="92"/>
      <c r="CW50" s="92"/>
      <c r="CX50" s="92"/>
      <c r="CY50" s="92"/>
      <c r="CZ50" s="92"/>
      <c r="DA50" s="92"/>
      <c r="DB50" s="92"/>
      <c r="DC50" s="92"/>
      <c r="DD50" s="92"/>
      <c r="DE50" s="92"/>
      <c r="DF50" s="92"/>
      <c r="DG50" s="92"/>
      <c r="DH50" s="92"/>
      <c r="DI50" s="92"/>
      <c r="DJ50" s="92"/>
      <c r="DK50" s="92"/>
      <c r="DL50" s="92"/>
      <c r="DM50" s="92"/>
      <c r="DN50" s="92"/>
      <c r="DO50" s="92"/>
      <c r="DP50" s="92"/>
      <c r="DQ50" s="92"/>
      <c r="DR50" s="92"/>
      <c r="DS50" s="92"/>
      <c r="DT50" s="92"/>
      <c r="DU50" s="92"/>
      <c r="DV50" s="92"/>
      <c r="DW50" s="92"/>
      <c r="DX50" s="92"/>
      <c r="DY50" s="92"/>
      <c r="DZ50" s="92"/>
      <c r="EA50" s="92"/>
      <c r="EB50" s="92"/>
      <c r="EC50" s="92"/>
      <c r="ED50" s="92"/>
      <c r="EE50" s="92"/>
      <c r="EF50" s="92"/>
      <c r="EG50" s="92"/>
      <c r="EH50" s="92"/>
      <c r="EI50" s="92"/>
      <c r="EJ50" s="92"/>
      <c r="EK50" s="92"/>
      <c r="EL50" s="92"/>
      <c r="EM50" s="92"/>
      <c r="EN50" s="92"/>
      <c r="EO50" s="92"/>
      <c r="EP50" s="92"/>
      <c r="EQ50" s="92"/>
      <c r="ER50" s="92"/>
      <c r="ES50" s="92"/>
      <c r="ET50" s="92"/>
      <c r="EU50" s="92"/>
      <c r="EV50" s="92"/>
      <c r="EW50" s="92"/>
      <c r="EX50" s="92"/>
      <c r="EY50" s="92"/>
      <c r="EZ50" s="92"/>
      <c r="FA50" s="92"/>
      <c r="FB50" s="92"/>
      <c r="FC50" s="92"/>
      <c r="FD50" s="92"/>
      <c r="FE50" s="92"/>
      <c r="FF50" s="92"/>
      <c r="FG50" s="92"/>
      <c r="FH50" s="92"/>
      <c r="FI50" s="92"/>
      <c r="FJ50" s="92"/>
      <c r="FK50" s="92"/>
      <c r="FL50" s="92"/>
      <c r="FM50" s="92"/>
      <c r="FN50" s="92"/>
      <c r="FO50" s="92"/>
      <c r="FP50" s="92"/>
      <c r="FQ50" s="92"/>
      <c r="FR50" s="92"/>
      <c r="FS50" s="92"/>
      <c r="FT50" s="92"/>
      <c r="FU50" s="92"/>
      <c r="FV50" s="92"/>
      <c r="FW50" s="92"/>
      <c r="FX50" s="92"/>
      <c r="FY50" s="92"/>
      <c r="FZ50" s="92"/>
      <c r="GA50" s="92"/>
      <c r="GB50" s="92"/>
      <c r="GC50" s="92"/>
      <c r="GD50" s="92"/>
      <c r="GE50" s="92"/>
      <c r="GF50" s="92"/>
      <c r="GG50" s="92"/>
      <c r="GH50" s="92"/>
      <c r="GI50" s="92"/>
      <c r="GJ50" s="92"/>
      <c r="GK50" s="92"/>
      <c r="GL50" s="92"/>
      <c r="GM50" s="92"/>
      <c r="GN50" s="92"/>
      <c r="GO50" s="92"/>
      <c r="GP50" s="92"/>
      <c r="GQ50" s="92"/>
      <c r="GR50" s="92"/>
      <c r="GS50" s="92"/>
      <c r="GT50" s="92"/>
      <c r="GU50" s="92"/>
      <c r="GV50" s="92"/>
      <c r="GW50" s="92"/>
      <c r="GX50" s="92"/>
      <c r="GY50" s="92"/>
      <c r="GZ50" s="92"/>
      <c r="HA50" s="92"/>
      <c r="HB50" s="92"/>
      <c r="HC50" s="92"/>
      <c r="HD50" s="92"/>
      <c r="HE50" s="92"/>
      <c r="HF50" s="92"/>
      <c r="HG50" s="92"/>
      <c r="HH50" s="92"/>
      <c r="HI50" s="92"/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92"/>
      <c r="HV50" s="92"/>
      <c r="HW50" s="92"/>
      <c r="HX50" s="92"/>
      <c r="HY50" s="92"/>
      <c r="HZ50" s="92"/>
      <c r="IA50" s="92"/>
      <c r="IB50" s="92"/>
      <c r="IC50" s="92"/>
      <c r="ID50" s="92"/>
      <c r="IE50" s="92"/>
      <c r="IF50" s="92"/>
      <c r="IG50" s="92"/>
      <c r="IH50" s="92"/>
      <c r="II50" s="92"/>
      <c r="IJ50" s="92"/>
      <c r="IK50" s="92"/>
      <c r="IL50" s="92"/>
      <c r="IM50" s="92"/>
      <c r="IN50" s="92"/>
      <c r="IO50" s="92"/>
      <c r="IP50" s="92"/>
      <c r="IQ50" s="92"/>
      <c r="IR50" s="92"/>
      <c r="IS50" s="92"/>
      <c r="IT50" s="92"/>
      <c r="IU50" s="92"/>
      <c r="IV50" s="92"/>
      <c r="IW50" s="92"/>
    </row>
    <row r="51" customFormat="false" ht="15" hidden="false" customHeight="false" outlineLevel="0" collapsed="false">
      <c r="A51" s="137" t="s">
        <v>125</v>
      </c>
      <c r="B51" s="138" t="s">
        <v>82</v>
      </c>
      <c r="C51" s="139" t="n">
        <v>5</v>
      </c>
      <c r="D51" s="139" t="n">
        <v>47.67</v>
      </c>
      <c r="E51" s="135" t="n">
        <v>2</v>
      </c>
      <c r="F51" s="135" t="n">
        <f aca="false">+C51*E51</f>
        <v>10</v>
      </c>
      <c r="G51" s="135" t="n">
        <f aca="false">F51*D51</f>
        <v>476.7</v>
      </c>
      <c r="H51" s="148" t="n">
        <f aca="false">+E51*-12</f>
        <v>-24</v>
      </c>
      <c r="I51" s="135"/>
      <c r="J51" s="135"/>
      <c r="K51" s="232"/>
      <c r="L51" s="232"/>
      <c r="M51" s="232"/>
      <c r="N51" s="135"/>
      <c r="O51" s="233" t="n">
        <f aca="false">SUM(G51:N51)</f>
        <v>452.7</v>
      </c>
      <c r="P51" s="114" t="n">
        <f aca="false">+(G51+H51)*$B$3+(K51+L51)*$B$4+(M51+N51)*$F$4+(I51+J51)*$B$5</f>
        <v>0</v>
      </c>
      <c r="Q51" s="115" t="n">
        <v>30</v>
      </c>
      <c r="R51" s="114" t="n">
        <f aca="false">+Q51*$F$3</f>
        <v>0</v>
      </c>
      <c r="S51" s="116" t="n">
        <f aca="false">+R51+P51</f>
        <v>0</v>
      </c>
      <c r="T51" s="92"/>
    </row>
    <row r="52" customFormat="false" ht="15" hidden="false" customHeight="false" outlineLevel="0" collapsed="false">
      <c r="A52" s="137" t="s">
        <v>126</v>
      </c>
      <c r="B52" s="138" t="s">
        <v>127</v>
      </c>
      <c r="C52" s="139" t="n">
        <v>1</v>
      </c>
      <c r="D52" s="139" t="n">
        <v>47.67</v>
      </c>
      <c r="E52" s="135" t="n">
        <v>3</v>
      </c>
      <c r="F52" s="135" t="n">
        <f aca="false">+C52*E52</f>
        <v>3</v>
      </c>
      <c r="G52" s="135" t="n">
        <f aca="false">F52*D52</f>
        <v>143.01</v>
      </c>
      <c r="H52" s="135"/>
      <c r="I52" s="135"/>
      <c r="J52" s="135"/>
      <c r="K52" s="232"/>
      <c r="L52" s="232"/>
      <c r="M52" s="232"/>
      <c r="N52" s="232"/>
      <c r="O52" s="233" t="n">
        <f aca="false">SUM(G52:N52)</f>
        <v>143.01</v>
      </c>
      <c r="P52" s="114" t="n">
        <f aca="false">+(G52+H52)*$B$3+(K52+L52)*$B$4+(M52+N52)*$F$4+(I52+J52)*$B$5</f>
        <v>0</v>
      </c>
      <c r="Q52" s="115" t="n">
        <v>6</v>
      </c>
      <c r="R52" s="114" t="n">
        <f aca="false">+Q52*$F$3</f>
        <v>0</v>
      </c>
      <c r="S52" s="116" t="n">
        <f aca="false">+R52+P52</f>
        <v>0</v>
      </c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92"/>
      <c r="CJ52" s="92"/>
      <c r="CK52" s="92"/>
      <c r="CL52" s="92"/>
      <c r="CM52" s="92"/>
      <c r="CN52" s="92"/>
      <c r="CO52" s="92"/>
      <c r="CP52" s="92"/>
      <c r="CQ52" s="92"/>
      <c r="CR52" s="92"/>
      <c r="CS52" s="92"/>
      <c r="CT52" s="92"/>
      <c r="CU52" s="92"/>
      <c r="CV52" s="92"/>
      <c r="CW52" s="92"/>
      <c r="CX52" s="92"/>
      <c r="CY52" s="92"/>
      <c r="CZ52" s="92"/>
      <c r="DA52" s="92"/>
      <c r="DB52" s="92"/>
      <c r="DC52" s="92"/>
      <c r="DD52" s="92"/>
      <c r="DE52" s="92"/>
      <c r="DF52" s="92"/>
      <c r="DG52" s="92"/>
      <c r="DH52" s="92"/>
      <c r="DI52" s="92"/>
      <c r="DJ52" s="92"/>
      <c r="DK52" s="92"/>
      <c r="DL52" s="92"/>
      <c r="DM52" s="92"/>
      <c r="DN52" s="92"/>
      <c r="DO52" s="92"/>
      <c r="DP52" s="92"/>
      <c r="DQ52" s="92"/>
      <c r="DR52" s="92"/>
      <c r="DS52" s="92"/>
      <c r="DT52" s="92"/>
      <c r="DU52" s="92"/>
      <c r="DV52" s="92"/>
      <c r="DW52" s="92"/>
      <c r="DX52" s="92"/>
      <c r="DY52" s="92"/>
      <c r="DZ52" s="92"/>
      <c r="EA52" s="92"/>
      <c r="EB52" s="92"/>
      <c r="EC52" s="92"/>
      <c r="ED52" s="92"/>
      <c r="EE52" s="92"/>
      <c r="EF52" s="92"/>
      <c r="EG52" s="92"/>
      <c r="EH52" s="92"/>
      <c r="EI52" s="92"/>
      <c r="EJ52" s="92"/>
      <c r="EK52" s="92"/>
      <c r="EL52" s="92"/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/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/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/>
      <c r="GR52" s="92"/>
      <c r="GS52" s="92"/>
      <c r="GT52" s="92"/>
      <c r="GU52" s="92"/>
      <c r="GV52" s="92"/>
      <c r="GW52" s="92"/>
      <c r="GX52" s="92"/>
      <c r="GY52" s="92"/>
      <c r="GZ52" s="92"/>
      <c r="HA52" s="92"/>
      <c r="HB52" s="92"/>
      <c r="HC52" s="92"/>
      <c r="HD52" s="92"/>
      <c r="HE52" s="92"/>
      <c r="HF52" s="92"/>
      <c r="HG52" s="92"/>
      <c r="HH52" s="92"/>
      <c r="HI52" s="92"/>
      <c r="HJ52" s="92"/>
      <c r="HK52" s="92"/>
      <c r="HL52" s="92"/>
      <c r="HM52" s="92"/>
      <c r="HN52" s="92"/>
      <c r="HO52" s="92"/>
      <c r="HP52" s="92"/>
      <c r="HQ52" s="92"/>
      <c r="HR52" s="92"/>
      <c r="HS52" s="92"/>
      <c r="HT52" s="92"/>
      <c r="HU52" s="92"/>
      <c r="HV52" s="92"/>
      <c r="HW52" s="92"/>
      <c r="HX52" s="92"/>
      <c r="HY52" s="92"/>
      <c r="HZ52" s="92"/>
      <c r="IA52" s="92"/>
      <c r="IB52" s="92"/>
      <c r="IC52" s="92"/>
      <c r="ID52" s="92"/>
      <c r="IE52" s="92"/>
      <c r="IF52" s="92"/>
      <c r="IG52" s="92"/>
      <c r="IH52" s="92"/>
      <c r="II52" s="92"/>
      <c r="IJ52" s="92"/>
      <c r="IK52" s="92"/>
      <c r="IL52" s="92"/>
      <c r="IM52" s="92"/>
      <c r="IN52" s="92"/>
      <c r="IO52" s="92"/>
      <c r="IP52" s="92"/>
      <c r="IQ52" s="92"/>
      <c r="IR52" s="92"/>
      <c r="IS52" s="92"/>
      <c r="IT52" s="92"/>
      <c r="IU52" s="92"/>
      <c r="IV52" s="92"/>
      <c r="IW52" s="92"/>
    </row>
    <row r="53" customFormat="false" ht="15" hidden="false" customHeight="false" outlineLevel="0" collapsed="false">
      <c r="A53" s="239" t="s">
        <v>128</v>
      </c>
      <c r="B53" s="138" t="s">
        <v>82</v>
      </c>
      <c r="C53" s="139" t="n">
        <v>5</v>
      </c>
      <c r="D53" s="139" t="n">
        <v>47.67</v>
      </c>
      <c r="E53" s="135" t="n">
        <v>1</v>
      </c>
      <c r="F53" s="135" t="n">
        <f aca="false">+C53*E53</f>
        <v>5</v>
      </c>
      <c r="G53" s="135" t="n">
        <f aca="false">F53*D53</f>
        <v>238.35</v>
      </c>
      <c r="H53" s="148" t="n">
        <f aca="false">+E53*-12</f>
        <v>-12</v>
      </c>
      <c r="I53" s="135"/>
      <c r="J53" s="135"/>
      <c r="K53" s="232"/>
      <c r="L53" s="232"/>
      <c r="M53" s="232"/>
      <c r="N53" s="232"/>
      <c r="O53" s="233" t="n">
        <f aca="false">SUM(G53:N53)</f>
        <v>226.35</v>
      </c>
      <c r="P53" s="114" t="n">
        <f aca="false">+(G53+H53)*$B$3+(K53+L53)*$B$4+(M53+N53)*$F$4+(I53+J53)*$B$5</f>
        <v>0</v>
      </c>
      <c r="Q53" s="115" t="n">
        <v>22</v>
      </c>
      <c r="R53" s="114" t="n">
        <f aca="false">+Q53*$F$3</f>
        <v>0</v>
      </c>
      <c r="S53" s="116" t="n">
        <f aca="false">+R53+P53</f>
        <v>0</v>
      </c>
      <c r="T53" s="92"/>
    </row>
    <row r="54" s="1" customFormat="true" ht="15" hidden="false" customHeight="true" outlineLevel="0" collapsed="false">
      <c r="A54" s="212"/>
      <c r="B54" s="240"/>
      <c r="C54" s="229"/>
      <c r="D54" s="229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71"/>
      <c r="Q54" s="125" t="s">
        <v>129</v>
      </c>
      <c r="R54" s="71"/>
      <c r="S54" s="131"/>
      <c r="T54" s="93" t="n">
        <f aca="false">SUM(S49:S53)</f>
        <v>0</v>
      </c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31"/>
    </row>
    <row r="55" customFormat="false" ht="15" hidden="false" customHeight="false" outlineLevel="0" collapsed="false">
      <c r="A55" s="137" t="s">
        <v>130</v>
      </c>
      <c r="B55" s="138" t="s">
        <v>82</v>
      </c>
      <c r="C55" s="139" t="n">
        <v>5</v>
      </c>
      <c r="D55" s="139" t="n">
        <v>52</v>
      </c>
      <c r="E55" s="135" t="n">
        <v>2</v>
      </c>
      <c r="F55" s="135" t="n">
        <f aca="false">+C55*E55</f>
        <v>10</v>
      </c>
      <c r="G55" s="135" t="n">
        <f aca="false">F55*D55</f>
        <v>520</v>
      </c>
      <c r="H55" s="148" t="n">
        <f aca="false">+E55*-12</f>
        <v>-24</v>
      </c>
      <c r="I55" s="135"/>
      <c r="J55" s="135"/>
      <c r="K55" s="232"/>
      <c r="L55" s="232"/>
      <c r="M55" s="232"/>
      <c r="N55" s="135"/>
      <c r="O55" s="233" t="n">
        <f aca="false">SUM(G55:N55)</f>
        <v>496</v>
      </c>
      <c r="P55" s="114" t="n">
        <f aca="false">+(G55+H55)*$B$3+(K55+L55)*$B$4+(M55+N55)*$F$4+(I55+J55)*$B$5</f>
        <v>0</v>
      </c>
      <c r="Q55" s="115" t="n">
        <v>30</v>
      </c>
      <c r="R55" s="114" t="n">
        <f aca="false">+Q55*$F$3</f>
        <v>0</v>
      </c>
      <c r="S55" s="116" t="n">
        <f aca="false">+R55+P55</f>
        <v>0</v>
      </c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  <c r="CI55" s="92"/>
      <c r="CJ55" s="92"/>
      <c r="CK55" s="92"/>
      <c r="CL55" s="92"/>
      <c r="CM55" s="92"/>
      <c r="CN55" s="92"/>
      <c r="CO55" s="92"/>
      <c r="CP55" s="92"/>
      <c r="CQ55" s="92"/>
      <c r="CR55" s="92"/>
      <c r="CS55" s="92"/>
      <c r="CT55" s="92"/>
      <c r="CU55" s="92"/>
      <c r="CV55" s="92"/>
      <c r="CW55" s="92"/>
      <c r="CX55" s="92"/>
      <c r="CY55" s="92"/>
      <c r="CZ55" s="92"/>
      <c r="DA55" s="92"/>
      <c r="DB55" s="92"/>
      <c r="DC55" s="92"/>
      <c r="DD55" s="92"/>
      <c r="DE55" s="92"/>
      <c r="DF55" s="92"/>
      <c r="DG55" s="92"/>
      <c r="DH55" s="92"/>
      <c r="DI55" s="92"/>
      <c r="DJ55" s="92"/>
      <c r="DK55" s="92"/>
      <c r="DL55" s="92"/>
      <c r="DM55" s="92"/>
      <c r="DN55" s="92"/>
      <c r="DO55" s="92"/>
      <c r="DP55" s="92"/>
      <c r="DQ55" s="92"/>
      <c r="DR55" s="92"/>
      <c r="DS55" s="92"/>
      <c r="DT55" s="92"/>
      <c r="DU55" s="92"/>
      <c r="DV55" s="92"/>
      <c r="DW55" s="92"/>
      <c r="DX55" s="92"/>
      <c r="DY55" s="92"/>
      <c r="DZ55" s="92"/>
      <c r="EA55" s="92"/>
      <c r="EB55" s="92"/>
      <c r="EC55" s="92"/>
      <c r="ED55" s="92"/>
      <c r="EE55" s="92"/>
      <c r="EF55" s="92"/>
      <c r="EG55" s="92"/>
      <c r="EH55" s="92"/>
      <c r="EI55" s="92"/>
      <c r="EJ55" s="92"/>
      <c r="EK55" s="92"/>
      <c r="EL55" s="92"/>
      <c r="EM55" s="92"/>
      <c r="EN55" s="92"/>
      <c r="EO55" s="92"/>
      <c r="EP55" s="92"/>
      <c r="EQ55" s="92"/>
      <c r="ER55" s="92"/>
      <c r="ES55" s="92"/>
      <c r="ET55" s="92"/>
      <c r="EU55" s="92"/>
      <c r="EV55" s="92"/>
      <c r="EW55" s="92"/>
      <c r="EX55" s="92"/>
      <c r="EY55" s="92"/>
      <c r="EZ55" s="92"/>
      <c r="FA55" s="92"/>
      <c r="FB55" s="92"/>
      <c r="FC55" s="92"/>
      <c r="FD55" s="92"/>
      <c r="FE55" s="92"/>
      <c r="FF55" s="92"/>
      <c r="FG55" s="92"/>
      <c r="FH55" s="92"/>
      <c r="FI55" s="92"/>
      <c r="FJ55" s="92"/>
      <c r="FK55" s="92"/>
      <c r="FL55" s="92"/>
      <c r="FM55" s="92"/>
      <c r="FN55" s="92"/>
      <c r="FO55" s="92"/>
      <c r="FP55" s="92"/>
      <c r="FQ55" s="92"/>
      <c r="FR55" s="92"/>
      <c r="FS55" s="92"/>
      <c r="FT55" s="92"/>
      <c r="FU55" s="92"/>
      <c r="FV55" s="92"/>
      <c r="FW55" s="92"/>
      <c r="FX55" s="92"/>
      <c r="FY55" s="92"/>
      <c r="FZ55" s="92"/>
      <c r="GA55" s="92"/>
      <c r="GB55" s="92"/>
      <c r="GC55" s="92"/>
      <c r="GD55" s="92"/>
      <c r="GE55" s="92"/>
      <c r="GF55" s="92"/>
      <c r="GG55" s="92"/>
      <c r="GH55" s="92"/>
      <c r="GI55" s="92"/>
      <c r="GJ55" s="92"/>
      <c r="GK55" s="92"/>
      <c r="GL55" s="92"/>
      <c r="GM55" s="92"/>
      <c r="GN55" s="92"/>
      <c r="GO55" s="92"/>
      <c r="GP55" s="92"/>
      <c r="GQ55" s="92"/>
      <c r="GR55" s="92"/>
      <c r="GS55" s="92"/>
      <c r="GT55" s="92"/>
      <c r="GU55" s="92"/>
      <c r="GV55" s="92"/>
      <c r="GW55" s="92"/>
      <c r="GX55" s="92"/>
      <c r="GY55" s="92"/>
      <c r="GZ55" s="92"/>
      <c r="HA55" s="92"/>
      <c r="HB55" s="92"/>
      <c r="HC55" s="92"/>
      <c r="HD55" s="92"/>
      <c r="HE55" s="92"/>
      <c r="HF55" s="92"/>
      <c r="HG55" s="92"/>
      <c r="HH55" s="92"/>
      <c r="HI55" s="92"/>
      <c r="HJ55" s="92"/>
      <c r="HK55" s="92"/>
      <c r="HL55" s="92"/>
      <c r="HM55" s="92"/>
      <c r="HN55" s="92"/>
      <c r="HO55" s="92"/>
      <c r="HP55" s="92"/>
      <c r="HQ55" s="92"/>
      <c r="HR55" s="92"/>
      <c r="HS55" s="92"/>
      <c r="HT55" s="92"/>
      <c r="HU55" s="92"/>
      <c r="HV55" s="92"/>
      <c r="HW55" s="92"/>
      <c r="HX55" s="92"/>
      <c r="HY55" s="92"/>
      <c r="HZ55" s="92"/>
      <c r="IA55" s="92"/>
      <c r="IB55" s="92"/>
      <c r="IC55" s="92"/>
      <c r="ID55" s="92"/>
      <c r="IE55" s="92"/>
      <c r="IF55" s="92"/>
      <c r="IG55" s="92"/>
      <c r="IH55" s="92"/>
      <c r="II55" s="92"/>
      <c r="IJ55" s="92"/>
      <c r="IK55" s="92"/>
      <c r="IL55" s="92"/>
      <c r="IM55" s="92"/>
      <c r="IN55" s="92"/>
      <c r="IO55" s="92"/>
      <c r="IP55" s="92"/>
      <c r="IQ55" s="92"/>
      <c r="IR55" s="92"/>
      <c r="IS55" s="92"/>
      <c r="IT55" s="92"/>
      <c r="IU55" s="92"/>
      <c r="IV55" s="92"/>
      <c r="IW55" s="92"/>
    </row>
    <row r="56" customFormat="false" ht="15" hidden="false" customHeight="true" outlineLevel="0" collapsed="false">
      <c r="A56" s="222"/>
      <c r="B56" s="228"/>
      <c r="C56" s="229"/>
      <c r="D56" s="229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71"/>
      <c r="Q56" s="125" t="s">
        <v>131</v>
      </c>
      <c r="R56" s="71"/>
      <c r="S56" s="131"/>
      <c r="T56" s="93" t="n">
        <f aca="false">SUM(S55)</f>
        <v>0</v>
      </c>
    </row>
    <row r="57" customFormat="false" ht="15" hidden="false" customHeight="false" outlineLevel="0" collapsed="false">
      <c r="A57" s="137" t="s">
        <v>132</v>
      </c>
      <c r="B57" s="138" t="s">
        <v>82</v>
      </c>
      <c r="C57" s="139" t="n">
        <v>5</v>
      </c>
      <c r="D57" s="139" t="n">
        <v>52</v>
      </c>
      <c r="E57" s="135" t="n">
        <v>4</v>
      </c>
      <c r="F57" s="135" t="n">
        <f aca="false">+C57*E57</f>
        <v>20</v>
      </c>
      <c r="G57" s="135" t="n">
        <f aca="false">F57*D57</f>
        <v>1040</v>
      </c>
      <c r="H57" s="148" t="n">
        <f aca="false">+E57*-12</f>
        <v>-48</v>
      </c>
      <c r="I57" s="135"/>
      <c r="J57" s="135"/>
      <c r="K57" s="232"/>
      <c r="L57" s="232"/>
      <c r="M57" s="232"/>
      <c r="N57" s="135"/>
      <c r="O57" s="233" t="n">
        <f aca="false">SUM(G57:N57)</f>
        <v>992</v>
      </c>
      <c r="P57" s="114" t="n">
        <f aca="false">+(G57+H57)*$B$3+(K57+L57)*$B$4+(M57+N57)*$F$4+(I57+J57)*$B$5</f>
        <v>0</v>
      </c>
      <c r="Q57" s="122" t="n">
        <v>90</v>
      </c>
      <c r="R57" s="114" t="n">
        <f aca="false">+Q57*$F$3</f>
        <v>0</v>
      </c>
      <c r="S57" s="116" t="n">
        <f aca="false">+R57+P57</f>
        <v>0</v>
      </c>
      <c r="T57" s="93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2"/>
      <c r="CO57" s="92"/>
      <c r="CP57" s="92"/>
      <c r="CQ57" s="92"/>
      <c r="CR57" s="92"/>
      <c r="CS57" s="92"/>
      <c r="CT57" s="92"/>
      <c r="CU57" s="92"/>
      <c r="CV57" s="92"/>
      <c r="CW57" s="92"/>
      <c r="CX57" s="92"/>
      <c r="CY57" s="92"/>
      <c r="CZ57" s="92"/>
      <c r="DA57" s="92"/>
      <c r="DB57" s="92"/>
      <c r="DC57" s="92"/>
      <c r="DD57" s="92"/>
      <c r="DE57" s="92"/>
      <c r="DF57" s="92"/>
      <c r="DG57" s="92"/>
      <c r="DH57" s="92"/>
      <c r="DI57" s="92"/>
      <c r="DJ57" s="92"/>
      <c r="DK57" s="92"/>
      <c r="DL57" s="92"/>
      <c r="DM57" s="92"/>
      <c r="DN57" s="92"/>
      <c r="DO57" s="92"/>
      <c r="DP57" s="92"/>
      <c r="DQ57" s="92"/>
      <c r="DR57" s="92"/>
      <c r="DS57" s="92"/>
      <c r="DT57" s="92"/>
      <c r="DU57" s="92"/>
      <c r="DV57" s="92"/>
      <c r="DW57" s="92"/>
      <c r="DX57" s="92"/>
      <c r="DY57" s="92"/>
      <c r="DZ57" s="92"/>
      <c r="EA57" s="92"/>
      <c r="EB57" s="92"/>
      <c r="EC57" s="92"/>
      <c r="ED57" s="92"/>
      <c r="EE57" s="92"/>
      <c r="EF57" s="92"/>
      <c r="EG57" s="92"/>
      <c r="EH57" s="92"/>
      <c r="EI57" s="92"/>
      <c r="EJ57" s="92"/>
      <c r="EK57" s="92"/>
      <c r="EL57" s="92"/>
      <c r="EM57" s="92"/>
      <c r="EN57" s="92"/>
      <c r="EO57" s="92"/>
      <c r="EP57" s="92"/>
      <c r="EQ57" s="92"/>
      <c r="ER57" s="92"/>
      <c r="ES57" s="92"/>
      <c r="ET57" s="92"/>
      <c r="EU57" s="92"/>
      <c r="EV57" s="92"/>
      <c r="EW57" s="92"/>
      <c r="EX57" s="92"/>
      <c r="EY57" s="92"/>
      <c r="EZ57" s="92"/>
      <c r="FA57" s="92"/>
      <c r="FB57" s="92"/>
      <c r="FC57" s="92"/>
      <c r="FD57" s="92"/>
      <c r="FE57" s="92"/>
      <c r="FF57" s="92"/>
      <c r="FG57" s="92"/>
      <c r="FH57" s="92"/>
      <c r="FI57" s="92"/>
      <c r="FJ57" s="92"/>
      <c r="FK57" s="92"/>
      <c r="FL57" s="92"/>
      <c r="FM57" s="92"/>
      <c r="FN57" s="92"/>
      <c r="FO57" s="92"/>
      <c r="FP57" s="92"/>
      <c r="FQ57" s="92"/>
      <c r="FR57" s="92"/>
      <c r="FS57" s="92"/>
      <c r="FT57" s="92"/>
      <c r="FU57" s="92"/>
      <c r="FV57" s="92"/>
      <c r="FW57" s="92"/>
      <c r="FX57" s="92"/>
      <c r="FY57" s="92"/>
      <c r="FZ57" s="92"/>
      <c r="GA57" s="92"/>
      <c r="GB57" s="92"/>
      <c r="GC57" s="92"/>
      <c r="GD57" s="92"/>
      <c r="GE57" s="92"/>
      <c r="GF57" s="92"/>
      <c r="GG57" s="92"/>
      <c r="GH57" s="92"/>
      <c r="GI57" s="92"/>
      <c r="GJ57" s="92"/>
      <c r="GK57" s="92"/>
      <c r="GL57" s="92"/>
      <c r="GM57" s="92"/>
      <c r="GN57" s="92"/>
      <c r="GO57" s="92"/>
      <c r="GP57" s="92"/>
      <c r="GQ57" s="92"/>
      <c r="GR57" s="92"/>
      <c r="GS57" s="92"/>
      <c r="GT57" s="92"/>
      <c r="GU57" s="92"/>
      <c r="GV57" s="92"/>
      <c r="GW57" s="92"/>
      <c r="GX57" s="92"/>
      <c r="GY57" s="92"/>
      <c r="GZ57" s="92"/>
      <c r="HA57" s="92"/>
      <c r="HB57" s="92"/>
      <c r="HC57" s="92"/>
      <c r="HD57" s="92"/>
      <c r="HE57" s="92"/>
      <c r="HF57" s="92"/>
      <c r="HG57" s="92"/>
      <c r="HH57" s="92"/>
      <c r="HI57" s="92"/>
      <c r="HJ57" s="92"/>
      <c r="HK57" s="92"/>
      <c r="HL57" s="92"/>
      <c r="HM57" s="92"/>
      <c r="HN57" s="92"/>
      <c r="HO57" s="92"/>
      <c r="HP57" s="92"/>
      <c r="HQ57" s="92"/>
      <c r="HR57" s="92"/>
      <c r="HS57" s="92"/>
      <c r="HT57" s="92"/>
      <c r="HU57" s="92"/>
      <c r="HV57" s="92"/>
      <c r="HW57" s="92"/>
      <c r="HX57" s="92"/>
      <c r="HY57" s="92"/>
      <c r="HZ57" s="92"/>
      <c r="IA57" s="92"/>
      <c r="IB57" s="92"/>
      <c r="IC57" s="92"/>
      <c r="ID57" s="92"/>
      <c r="IE57" s="92"/>
      <c r="IF57" s="92"/>
      <c r="IG57" s="92"/>
      <c r="IH57" s="92"/>
      <c r="II57" s="92"/>
      <c r="IJ57" s="92"/>
      <c r="IK57" s="92"/>
      <c r="IL57" s="92"/>
      <c r="IM57" s="92"/>
      <c r="IN57" s="92"/>
      <c r="IO57" s="92"/>
      <c r="IP57" s="92"/>
      <c r="IQ57" s="92"/>
      <c r="IR57" s="92"/>
      <c r="IS57" s="92"/>
      <c r="IT57" s="92"/>
      <c r="IU57" s="92"/>
      <c r="IV57" s="92"/>
      <c r="IW57" s="92"/>
    </row>
    <row r="58" customFormat="false" ht="15" hidden="false" customHeight="false" outlineLevel="0" collapsed="false">
      <c r="A58" s="137" t="s">
        <v>133</v>
      </c>
      <c r="B58" s="138" t="s">
        <v>82</v>
      </c>
      <c r="C58" s="139" t="n">
        <v>5</v>
      </c>
      <c r="D58" s="139" t="n">
        <v>50</v>
      </c>
      <c r="E58" s="135" t="n">
        <v>8</v>
      </c>
      <c r="F58" s="135" t="n">
        <f aca="false">+C58*E58</f>
        <v>40</v>
      </c>
      <c r="G58" s="135" t="n">
        <f aca="false">F58*D58</f>
        <v>2000</v>
      </c>
      <c r="H58" s="148" t="n">
        <f aca="false">+E58*-12</f>
        <v>-96</v>
      </c>
      <c r="I58" s="135"/>
      <c r="J58" s="135"/>
      <c r="K58" s="234"/>
      <c r="L58" s="234"/>
      <c r="M58" s="234"/>
      <c r="N58" s="135"/>
      <c r="O58" s="233" t="n">
        <f aca="false">SUM(G58:N58)</f>
        <v>1904</v>
      </c>
      <c r="P58" s="114" t="n">
        <f aca="false">+(G58+H58)*$B$3+(K58+L58)*$B$4+(M58+N58)*$F$4+(I58+J58)*$B$5</f>
        <v>0</v>
      </c>
      <c r="Q58" s="115" t="n">
        <v>78</v>
      </c>
      <c r="R58" s="114" t="n">
        <f aca="false">+Q58*$F$3</f>
        <v>0</v>
      </c>
      <c r="S58" s="116" t="n">
        <f aca="false">+R58+P58</f>
        <v>0</v>
      </c>
      <c r="T58" s="92"/>
    </row>
    <row r="59" customFormat="false" ht="15" hidden="false" customHeight="true" outlineLevel="0" collapsed="false">
      <c r="A59" s="222"/>
      <c r="B59" s="229"/>
      <c r="C59" s="229"/>
      <c r="D59" s="229"/>
      <c r="E59" s="230"/>
      <c r="F59" s="230"/>
      <c r="G59" s="235"/>
      <c r="H59" s="235"/>
      <c r="I59" s="235"/>
      <c r="J59" s="235"/>
      <c r="K59" s="235"/>
      <c r="L59" s="235"/>
      <c r="M59" s="235"/>
      <c r="N59" s="230"/>
      <c r="O59" s="230"/>
      <c r="P59" s="71"/>
      <c r="Q59" s="125" t="s">
        <v>134</v>
      </c>
      <c r="R59" s="71"/>
      <c r="S59" s="131"/>
      <c r="T59" s="93" t="n">
        <f aca="false">SUM(S57:S58)</f>
        <v>0</v>
      </c>
    </row>
    <row r="60" customFormat="false" ht="15" hidden="false" customHeight="false" outlineLevel="0" collapsed="false">
      <c r="A60" s="137" t="s">
        <v>135</v>
      </c>
      <c r="B60" s="138" t="s">
        <v>82</v>
      </c>
      <c r="C60" s="139" t="n">
        <v>5</v>
      </c>
      <c r="D60" s="139" t="n">
        <v>47.67</v>
      </c>
      <c r="E60" s="135" t="n">
        <v>12</v>
      </c>
      <c r="F60" s="135" t="n">
        <f aca="false">+C60*E60</f>
        <v>60</v>
      </c>
      <c r="G60" s="135" t="n">
        <f aca="false">F60*D60</f>
        <v>2860.2</v>
      </c>
      <c r="H60" s="148" t="n">
        <f aca="false">+E60*-12</f>
        <v>-144</v>
      </c>
      <c r="I60" s="135"/>
      <c r="J60" s="135"/>
      <c r="K60" s="232"/>
      <c r="L60" s="232"/>
      <c r="M60" s="232"/>
      <c r="N60" s="135"/>
      <c r="O60" s="233" t="n">
        <f aca="false">SUM(G60:N60)</f>
        <v>2716.2</v>
      </c>
      <c r="P60" s="114" t="n">
        <f aca="false">+(G60+H60)*$B$3+(K60+L60)*$B$4+(M60+N60)*$F$4+(I60+J60)*$B$5</f>
        <v>0</v>
      </c>
      <c r="Q60" s="115" t="n">
        <v>212</v>
      </c>
      <c r="R60" s="114" t="n">
        <f aca="false">+Q60*$F$3</f>
        <v>0</v>
      </c>
      <c r="S60" s="116" t="n">
        <f aca="false">+R60+P60</f>
        <v>0</v>
      </c>
      <c r="T60" s="92"/>
    </row>
    <row r="61" customFormat="false" ht="15" hidden="false" customHeight="false" outlineLevel="0" collapsed="false">
      <c r="A61" s="137" t="s">
        <v>136</v>
      </c>
      <c r="B61" s="138" t="s">
        <v>82</v>
      </c>
      <c r="C61" s="139" t="n">
        <v>5</v>
      </c>
      <c r="D61" s="139" t="n">
        <v>47.67</v>
      </c>
      <c r="E61" s="135" t="n">
        <v>12</v>
      </c>
      <c r="F61" s="135" t="n">
        <f aca="false">+C61*E61</f>
        <v>60</v>
      </c>
      <c r="G61" s="135" t="n">
        <f aca="false">F61*D61</f>
        <v>2860.2</v>
      </c>
      <c r="H61" s="148" t="n">
        <f aca="false">+E61*-12</f>
        <v>-144</v>
      </c>
      <c r="I61" s="135"/>
      <c r="J61" s="135"/>
      <c r="K61" s="232"/>
      <c r="L61" s="232"/>
      <c r="M61" s="232"/>
      <c r="N61" s="135"/>
      <c r="O61" s="233" t="n">
        <f aca="false">SUM(G61:N61)</f>
        <v>2716.2</v>
      </c>
      <c r="P61" s="114" t="n">
        <f aca="false">+(G61+H61)*$B$3+(K61+L61)*$B$4+(M61+N61)*$F$4+(I61+J61)*$B$5</f>
        <v>0</v>
      </c>
      <c r="Q61" s="122" t="n">
        <v>212</v>
      </c>
      <c r="R61" s="114" t="n">
        <f aca="false">+Q61*$F$3</f>
        <v>0</v>
      </c>
      <c r="S61" s="116" t="n">
        <f aca="false">+R61+P61</f>
        <v>0</v>
      </c>
      <c r="T61" s="93"/>
    </row>
    <row r="62" customFormat="false" ht="15" hidden="false" customHeight="false" outlineLevel="0" collapsed="false">
      <c r="A62" s="137" t="s">
        <v>137</v>
      </c>
      <c r="B62" s="138" t="s">
        <v>82</v>
      </c>
      <c r="C62" s="139" t="n">
        <v>5</v>
      </c>
      <c r="D62" s="139" t="n">
        <v>47.67</v>
      </c>
      <c r="E62" s="135" t="n">
        <v>12</v>
      </c>
      <c r="F62" s="135" t="n">
        <f aca="false">+C62*E62</f>
        <v>60</v>
      </c>
      <c r="G62" s="135" t="n">
        <f aca="false">F62*D62</f>
        <v>2860.2</v>
      </c>
      <c r="H62" s="148" t="n">
        <f aca="false">+E62*-12</f>
        <v>-144</v>
      </c>
      <c r="I62" s="135"/>
      <c r="J62" s="135"/>
      <c r="K62" s="232"/>
      <c r="L62" s="232"/>
      <c r="M62" s="232"/>
      <c r="N62" s="135"/>
      <c r="O62" s="233" t="n">
        <f aca="false">SUM(G62:N62)</f>
        <v>2716.2</v>
      </c>
      <c r="P62" s="114" t="n">
        <f aca="false">+(G62+H62)*$B$3+(K62+L62)*$B$4+(M62+N62)*$F$4+(I62+J62)*$B$5</f>
        <v>0</v>
      </c>
      <c r="Q62" s="115" t="n">
        <v>212</v>
      </c>
      <c r="R62" s="114" t="n">
        <f aca="false">+Q62*$F$3</f>
        <v>0</v>
      </c>
      <c r="S62" s="116" t="n">
        <f aca="false">+R62+P62</f>
        <v>0</v>
      </c>
      <c r="T62" s="92"/>
    </row>
    <row r="63" customFormat="false" ht="15" hidden="false" customHeight="false" outlineLevel="0" collapsed="false">
      <c r="A63" s="137" t="s">
        <v>138</v>
      </c>
      <c r="B63" s="138" t="s">
        <v>82</v>
      </c>
      <c r="C63" s="139" t="n">
        <v>5</v>
      </c>
      <c r="D63" s="139" t="n">
        <v>47.67</v>
      </c>
      <c r="E63" s="135" t="n">
        <v>12</v>
      </c>
      <c r="F63" s="135" t="n">
        <f aca="false">+C63*E63</f>
        <v>60</v>
      </c>
      <c r="G63" s="135" t="n">
        <f aca="false">F63*D63</f>
        <v>2860.2</v>
      </c>
      <c r="H63" s="148" t="n">
        <f aca="false">+E63*-12</f>
        <v>-144</v>
      </c>
      <c r="I63" s="135"/>
      <c r="J63" s="135"/>
      <c r="K63" s="232"/>
      <c r="L63" s="232"/>
      <c r="M63" s="232"/>
      <c r="N63" s="135"/>
      <c r="O63" s="233" t="n">
        <f aca="false">SUM(G63:N63)</f>
        <v>2716.2</v>
      </c>
      <c r="P63" s="114" t="n">
        <f aca="false">+(G63+H63)*$B$3+(K63+L63)*$B$4+(M63+N63)*$F$4+(I63+J63)*$B$5</f>
        <v>0</v>
      </c>
      <c r="Q63" s="115" t="n">
        <v>212</v>
      </c>
      <c r="R63" s="114" t="n">
        <f aca="false">+Q63*$F$3</f>
        <v>0</v>
      </c>
      <c r="S63" s="116" t="n">
        <f aca="false">+R63+P63</f>
        <v>0</v>
      </c>
      <c r="T63" s="92"/>
    </row>
    <row r="64" customFormat="false" ht="15" hidden="false" customHeight="false" outlineLevel="0" collapsed="false">
      <c r="A64" s="137" t="s">
        <v>139</v>
      </c>
      <c r="B64" s="138" t="s">
        <v>82</v>
      </c>
      <c r="C64" s="139" t="n">
        <v>5</v>
      </c>
      <c r="D64" s="139" t="n">
        <v>47.67</v>
      </c>
      <c r="E64" s="135" t="n">
        <v>11</v>
      </c>
      <c r="F64" s="135" t="n">
        <f aca="false">+C64*E64</f>
        <v>55</v>
      </c>
      <c r="G64" s="135" t="n">
        <f aca="false">F64*D64</f>
        <v>2621.85</v>
      </c>
      <c r="H64" s="148" t="n">
        <f aca="false">+E64*-12</f>
        <v>-132</v>
      </c>
      <c r="I64" s="135"/>
      <c r="J64" s="135"/>
      <c r="K64" s="232"/>
      <c r="L64" s="232"/>
      <c r="M64" s="232"/>
      <c r="N64" s="135"/>
      <c r="O64" s="233" t="n">
        <f aca="false">SUM(G64:N64)</f>
        <v>2489.85</v>
      </c>
      <c r="P64" s="114" t="n">
        <f aca="false">+(G64+H64)*$B$3+(K64+L64)*$B$4+(M64+N64)*$F$4+(I64+J64)*$B$5</f>
        <v>0</v>
      </c>
      <c r="Q64" s="115" t="n">
        <v>212</v>
      </c>
      <c r="R64" s="114" t="n">
        <f aca="false">+Q64*$F$3</f>
        <v>0</v>
      </c>
      <c r="S64" s="116" t="n">
        <f aca="false">+R64+P64</f>
        <v>0</v>
      </c>
      <c r="T64" s="92"/>
    </row>
    <row r="65" customFormat="false" ht="15" hidden="false" customHeight="false" outlineLevel="0" collapsed="false">
      <c r="A65" s="137" t="s">
        <v>140</v>
      </c>
      <c r="B65" s="138" t="s">
        <v>82</v>
      </c>
      <c r="C65" s="139" t="n">
        <v>5</v>
      </c>
      <c r="D65" s="139" t="n">
        <v>47.67</v>
      </c>
      <c r="E65" s="135" t="n">
        <v>10</v>
      </c>
      <c r="F65" s="135" t="n">
        <f aca="false">+C65*E65</f>
        <v>50</v>
      </c>
      <c r="G65" s="135" t="n">
        <f aca="false">F65*D65</f>
        <v>2383.5</v>
      </c>
      <c r="H65" s="148" t="n">
        <f aca="false">+E65*-12</f>
        <v>-120</v>
      </c>
      <c r="I65" s="135"/>
      <c r="J65" s="135"/>
      <c r="K65" s="232"/>
      <c r="L65" s="232"/>
      <c r="M65" s="232"/>
      <c r="N65" s="135"/>
      <c r="O65" s="233" t="n">
        <f aca="false">SUM(G65:N65)</f>
        <v>2263.5</v>
      </c>
      <c r="P65" s="114" t="n">
        <f aca="false">+(G65+H65)*$B$3+(K65+L65)*$B$4+(M65+N65)*$F$4+(I65+J65)*$B$5</f>
        <v>0</v>
      </c>
      <c r="Q65" s="115" t="n">
        <v>212</v>
      </c>
      <c r="R65" s="114" t="n">
        <f aca="false">+Q65*$F$3</f>
        <v>0</v>
      </c>
      <c r="S65" s="116" t="n">
        <f aca="false">+R65+P65</f>
        <v>0</v>
      </c>
      <c r="T65" s="92"/>
    </row>
    <row r="66" customFormat="false" ht="15" hidden="false" customHeight="false" outlineLevel="0" collapsed="false">
      <c r="A66" s="137" t="s">
        <v>141</v>
      </c>
      <c r="B66" s="138" t="s">
        <v>82</v>
      </c>
      <c r="C66" s="139" t="n">
        <v>5</v>
      </c>
      <c r="D66" s="139" t="n">
        <v>47.67</v>
      </c>
      <c r="E66" s="135" t="n">
        <v>5</v>
      </c>
      <c r="F66" s="135" t="n">
        <f aca="false">+C66*E66</f>
        <v>25</v>
      </c>
      <c r="G66" s="135" t="n">
        <f aca="false">F66*D66</f>
        <v>1191.75</v>
      </c>
      <c r="H66" s="148" t="n">
        <f aca="false">+E66*-12</f>
        <v>-60</v>
      </c>
      <c r="I66" s="135"/>
      <c r="J66" s="135"/>
      <c r="K66" s="232"/>
      <c r="L66" s="232"/>
      <c r="M66" s="232"/>
      <c r="N66" s="135"/>
      <c r="O66" s="233" t="n">
        <f aca="false">SUM(G66:N66)</f>
        <v>1131.75</v>
      </c>
      <c r="P66" s="114" t="n">
        <f aca="false">+(G66+H66)*$B$3+(K66+L66)*$B$4+(M66+N66)*$F$4+(I66+J66)*$B$5</f>
        <v>0</v>
      </c>
      <c r="Q66" s="115" t="n">
        <v>212</v>
      </c>
      <c r="R66" s="114" t="n">
        <f aca="false">+Q66*$F$3</f>
        <v>0</v>
      </c>
      <c r="S66" s="116" t="n">
        <f aca="false">+R66+P66</f>
        <v>0</v>
      </c>
      <c r="T66" s="92"/>
    </row>
    <row r="67" customFormat="false" ht="15" hidden="false" customHeight="false" outlineLevel="0" collapsed="false">
      <c r="A67" s="137" t="s">
        <v>142</v>
      </c>
      <c r="B67" s="138" t="s">
        <v>82</v>
      </c>
      <c r="C67" s="139" t="n">
        <v>5</v>
      </c>
      <c r="D67" s="139" t="n">
        <v>47.67</v>
      </c>
      <c r="E67" s="135" t="n">
        <v>12</v>
      </c>
      <c r="F67" s="135" t="n">
        <f aca="false">+C67*E67</f>
        <v>60</v>
      </c>
      <c r="G67" s="135" t="n">
        <f aca="false">F67*D67</f>
        <v>2860.2</v>
      </c>
      <c r="H67" s="148" t="n">
        <f aca="false">+E67*-12</f>
        <v>-144</v>
      </c>
      <c r="I67" s="135"/>
      <c r="J67" s="135"/>
      <c r="K67" s="232"/>
      <c r="L67" s="232"/>
      <c r="M67" s="232"/>
      <c r="N67" s="135"/>
      <c r="O67" s="233" t="n">
        <f aca="false">SUM(G67:N67)</f>
        <v>2716.2</v>
      </c>
      <c r="P67" s="114" t="n">
        <f aca="false">+(G67+H67)*$B$3+(K67+L67)*$B$4+(M67+N67)*$F$4+(I67+J67)*$B$5</f>
        <v>0</v>
      </c>
      <c r="Q67" s="122" t="n">
        <v>212</v>
      </c>
      <c r="R67" s="114" t="n">
        <f aca="false">+Q67*$F$3</f>
        <v>0</v>
      </c>
      <c r="S67" s="116" t="n">
        <f aca="false">+R67+P67</f>
        <v>0</v>
      </c>
      <c r="T67" s="93"/>
    </row>
    <row r="68" customFormat="false" ht="15" hidden="false" customHeight="false" outlineLevel="0" collapsed="false">
      <c r="A68" s="137" t="s">
        <v>143</v>
      </c>
      <c r="B68" s="138" t="s">
        <v>82</v>
      </c>
      <c r="C68" s="139" t="n">
        <v>5</v>
      </c>
      <c r="D68" s="139" t="n">
        <v>47.67</v>
      </c>
      <c r="E68" s="135" t="n">
        <v>12</v>
      </c>
      <c r="F68" s="135" t="n">
        <f aca="false">+C68*E68</f>
        <v>60</v>
      </c>
      <c r="G68" s="135" t="n">
        <f aca="false">F68*D68</f>
        <v>2860.2</v>
      </c>
      <c r="H68" s="148" t="n">
        <f aca="false">+E68*-12</f>
        <v>-144</v>
      </c>
      <c r="I68" s="135"/>
      <c r="J68" s="135"/>
      <c r="K68" s="232"/>
      <c r="L68" s="232"/>
      <c r="M68" s="232"/>
      <c r="N68" s="135"/>
      <c r="O68" s="233" t="n">
        <f aca="false">SUM(G68:N68)</f>
        <v>2716.2</v>
      </c>
      <c r="P68" s="114" t="n">
        <f aca="false">+(G68+H68)*$B$3+(K68+L68)*$B$4+(M68+N68)*$F$4+(I68+J68)*$B$5</f>
        <v>0</v>
      </c>
      <c r="Q68" s="115" t="n">
        <v>100</v>
      </c>
      <c r="R68" s="114" t="n">
        <f aca="false">+Q68*$F$3</f>
        <v>0</v>
      </c>
      <c r="S68" s="116" t="n">
        <f aca="false">+R68+P68</f>
        <v>0</v>
      </c>
      <c r="T68" s="92"/>
    </row>
    <row r="69" customFormat="false" ht="15" hidden="false" customHeight="true" outlineLevel="0" collapsed="false">
      <c r="A69" s="222"/>
      <c r="B69" s="229"/>
      <c r="C69" s="229"/>
      <c r="D69" s="229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71"/>
      <c r="Q69" s="125" t="s">
        <v>144</v>
      </c>
      <c r="R69" s="71"/>
      <c r="S69" s="131"/>
      <c r="T69" s="93" t="n">
        <f aca="false">SUM(S60:S68)</f>
        <v>0</v>
      </c>
    </row>
    <row r="70" customFormat="false" ht="15" hidden="false" customHeight="false" outlineLevel="0" collapsed="false">
      <c r="A70" s="137" t="s">
        <v>145</v>
      </c>
      <c r="B70" s="138" t="s">
        <v>82</v>
      </c>
      <c r="C70" s="139" t="n">
        <v>5</v>
      </c>
      <c r="D70" s="139" t="n">
        <v>47.67</v>
      </c>
      <c r="E70" s="135" t="n">
        <v>19</v>
      </c>
      <c r="F70" s="135" t="n">
        <f aca="false">+C70*E70</f>
        <v>95</v>
      </c>
      <c r="G70" s="135" t="n">
        <f aca="false">F70*D70</f>
        <v>4528.65</v>
      </c>
      <c r="H70" s="148" t="n">
        <f aca="false">+E70*-12</f>
        <v>-228</v>
      </c>
      <c r="I70" s="135"/>
      <c r="J70" s="135"/>
      <c r="K70" s="232"/>
      <c r="L70" s="232"/>
      <c r="M70" s="232"/>
      <c r="N70" s="135"/>
      <c r="O70" s="233" t="n">
        <f aca="false">SUM(G70:N70)</f>
        <v>4300.65</v>
      </c>
      <c r="P70" s="114" t="n">
        <f aca="false">+(G70+H70)*$B$3+(K70+L70)*$B$4+(M70+N70)*$F$4+(I70+J70)*$B$5</f>
        <v>0</v>
      </c>
      <c r="Q70" s="122" t="n">
        <v>130</v>
      </c>
      <c r="R70" s="114" t="n">
        <f aca="false">+Q70*$F$3</f>
        <v>0</v>
      </c>
      <c r="S70" s="116" t="n">
        <f aca="false">+R70+P70</f>
        <v>0</v>
      </c>
      <c r="T70" s="93"/>
    </row>
    <row r="71" customFormat="false" ht="15" hidden="false" customHeight="false" outlineLevel="0" collapsed="false">
      <c r="A71" s="137" t="s">
        <v>145</v>
      </c>
      <c r="B71" s="138" t="s">
        <v>82</v>
      </c>
      <c r="C71" s="139" t="n">
        <v>5</v>
      </c>
      <c r="D71" s="139" t="n">
        <v>47.67</v>
      </c>
      <c r="E71" s="135" t="n">
        <v>9</v>
      </c>
      <c r="F71" s="135" t="n">
        <f aca="false">+C71*E71</f>
        <v>45</v>
      </c>
      <c r="G71" s="135"/>
      <c r="H71" s="135"/>
      <c r="I71" s="135" t="n">
        <f aca="false">+D71*F71</f>
        <v>2145.15</v>
      </c>
      <c r="J71" s="148" t="n">
        <f aca="false">+E71*-12</f>
        <v>-108</v>
      </c>
      <c r="K71" s="232"/>
      <c r="L71" s="232"/>
      <c r="M71" s="232"/>
      <c r="N71" s="135"/>
      <c r="O71" s="233" t="n">
        <f aca="false">SUM(G71:N71)</f>
        <v>2037.15</v>
      </c>
      <c r="P71" s="114" t="n">
        <f aca="false">+(G71+H71)*$B$3+(K71+L71)*$B$4+(M71+N71)*$F$4+(I71+J71)*$B$5</f>
        <v>0</v>
      </c>
      <c r="Q71" s="115"/>
      <c r="R71" s="114"/>
      <c r="S71" s="116" t="n">
        <f aca="false">+R71+P71</f>
        <v>0</v>
      </c>
      <c r="T71" s="92"/>
    </row>
    <row r="72" customFormat="false" ht="15" hidden="false" customHeight="false" outlineLevel="0" collapsed="false">
      <c r="A72" s="137" t="s">
        <v>146</v>
      </c>
      <c r="B72" s="138" t="s">
        <v>82</v>
      </c>
      <c r="C72" s="139" t="n">
        <v>5</v>
      </c>
      <c r="D72" s="139" t="n">
        <v>47.67</v>
      </c>
      <c r="E72" s="135" t="n">
        <v>16</v>
      </c>
      <c r="F72" s="135" t="n">
        <f aca="false">+C72*E72</f>
        <v>80</v>
      </c>
      <c r="G72" s="135" t="n">
        <f aca="false">F72*D72</f>
        <v>3813.6</v>
      </c>
      <c r="H72" s="148" t="n">
        <f aca="false">+E72*-12</f>
        <v>-192</v>
      </c>
      <c r="I72" s="135"/>
      <c r="J72" s="135"/>
      <c r="K72" s="232"/>
      <c r="L72" s="232"/>
      <c r="M72" s="232"/>
      <c r="N72" s="135"/>
      <c r="O72" s="233" t="n">
        <f aca="false">SUM(G72:N72)</f>
        <v>3621.6</v>
      </c>
      <c r="P72" s="114" t="n">
        <f aca="false">+(G72+H72)*$B$3+(K72+L72)*$B$4+(M72+N72)*$F$4+(I72+J72)*$B$5</f>
        <v>0</v>
      </c>
      <c r="Q72" s="122" t="n">
        <v>130</v>
      </c>
      <c r="R72" s="114" t="n">
        <f aca="false">+Q72*$F$3</f>
        <v>0</v>
      </c>
      <c r="S72" s="116" t="n">
        <f aca="false">+R72+P72</f>
        <v>0</v>
      </c>
      <c r="T72" s="93"/>
    </row>
    <row r="73" customFormat="false" ht="15" hidden="false" customHeight="false" outlineLevel="0" collapsed="false">
      <c r="A73" s="137" t="s">
        <v>146</v>
      </c>
      <c r="B73" s="138" t="s">
        <v>82</v>
      </c>
      <c r="C73" s="139" t="n">
        <v>5</v>
      </c>
      <c r="D73" s="139" t="n">
        <v>47.67</v>
      </c>
      <c r="E73" s="135" t="n">
        <v>8</v>
      </c>
      <c r="F73" s="135" t="n">
        <f aca="false">+C73*E73</f>
        <v>40</v>
      </c>
      <c r="G73" s="135"/>
      <c r="H73" s="135"/>
      <c r="I73" s="135" t="n">
        <f aca="false">+D73*F73</f>
        <v>1906.8</v>
      </c>
      <c r="J73" s="148" t="n">
        <f aca="false">+E73*-12</f>
        <v>-96</v>
      </c>
      <c r="K73" s="232"/>
      <c r="L73" s="232"/>
      <c r="M73" s="232"/>
      <c r="N73" s="135"/>
      <c r="O73" s="233" t="n">
        <f aca="false">SUM(G73:N73)</f>
        <v>1810.8</v>
      </c>
      <c r="P73" s="114" t="n">
        <f aca="false">+(G73+H73)*$B$3+(K73+L73)*$B$4+(M73+N73)*$F$4+(I73+J73)*$B$5</f>
        <v>0</v>
      </c>
      <c r="Q73" s="115"/>
      <c r="R73" s="114"/>
      <c r="S73" s="116" t="n">
        <f aca="false">+R73+P73</f>
        <v>0</v>
      </c>
      <c r="T73" s="92"/>
    </row>
    <row r="74" customFormat="false" ht="15" hidden="false" customHeight="false" outlineLevel="0" collapsed="false">
      <c r="A74" s="137" t="s">
        <v>147</v>
      </c>
      <c r="B74" s="138" t="s">
        <v>82</v>
      </c>
      <c r="C74" s="139" t="n">
        <v>5</v>
      </c>
      <c r="D74" s="139" t="n">
        <v>47.67</v>
      </c>
      <c r="E74" s="135" t="n">
        <v>12</v>
      </c>
      <c r="F74" s="135" t="n">
        <f aca="false">+C74*E74</f>
        <v>60</v>
      </c>
      <c r="G74" s="135" t="n">
        <f aca="false">F74*D74</f>
        <v>2860.2</v>
      </c>
      <c r="H74" s="148" t="n">
        <f aca="false">+E74*-12</f>
        <v>-144</v>
      </c>
      <c r="I74" s="135"/>
      <c r="J74" s="135"/>
      <c r="K74" s="135"/>
      <c r="L74" s="232"/>
      <c r="M74" s="232"/>
      <c r="N74" s="135"/>
      <c r="O74" s="233" t="n">
        <f aca="false">SUM(G74:N74)</f>
        <v>2716.2</v>
      </c>
      <c r="P74" s="114" t="n">
        <f aca="false">+(G74+H74)*$B$3+(K74+L74)*$B$4+(M74+N74)*$F$4+(I74+J74)*$B$5</f>
        <v>0</v>
      </c>
      <c r="Q74" s="115" t="n">
        <v>130</v>
      </c>
      <c r="R74" s="114" t="n">
        <f aca="false">+Q74*$F$3</f>
        <v>0</v>
      </c>
      <c r="S74" s="116" t="n">
        <f aca="false">+R74+P74</f>
        <v>0</v>
      </c>
      <c r="T74" s="92"/>
    </row>
    <row r="75" customFormat="false" ht="15" hidden="false" customHeight="false" outlineLevel="0" collapsed="false">
      <c r="A75" s="118" t="s">
        <v>147</v>
      </c>
      <c r="B75" s="119" t="s">
        <v>82</v>
      </c>
      <c r="C75" s="120" t="n">
        <v>5</v>
      </c>
      <c r="D75" s="120" t="n">
        <v>47.67</v>
      </c>
      <c r="E75" s="121" t="n">
        <v>8</v>
      </c>
      <c r="F75" s="121" t="n">
        <f aca="false">+C75*E75</f>
        <v>40</v>
      </c>
      <c r="G75" s="121"/>
      <c r="H75" s="121"/>
      <c r="I75" s="121" t="n">
        <f aca="false">+D75*F75</f>
        <v>1906.8</v>
      </c>
      <c r="J75" s="127" t="n">
        <f aca="false">+E75*-12</f>
        <v>-96</v>
      </c>
      <c r="K75" s="124"/>
      <c r="L75" s="124"/>
      <c r="M75" s="124"/>
      <c r="N75" s="121"/>
      <c r="O75" s="223" t="n">
        <f aca="false">SUM(G75:N75)</f>
        <v>1810.8</v>
      </c>
      <c r="P75" s="114" t="n">
        <f aca="false">+(G75+H75)*$B$3+(K75+L75)*$B$4+(M75+N75)*$F$4+(I75+J75)*$B$5</f>
        <v>0</v>
      </c>
      <c r="Q75" s="115"/>
      <c r="R75" s="114"/>
      <c r="S75" s="116" t="n">
        <f aca="false">+R75+P75</f>
        <v>0</v>
      </c>
      <c r="T75" s="92"/>
    </row>
    <row r="76" customFormat="false" ht="15" hidden="false" customHeight="false" outlineLevel="0" collapsed="false">
      <c r="A76" s="118" t="s">
        <v>148</v>
      </c>
      <c r="B76" s="119" t="s">
        <v>82</v>
      </c>
      <c r="C76" s="120" t="n">
        <v>5</v>
      </c>
      <c r="D76" s="120" t="n">
        <v>47.67</v>
      </c>
      <c r="E76" s="121" t="n">
        <v>18</v>
      </c>
      <c r="F76" s="121" t="n">
        <f aca="false">+C76*E76</f>
        <v>90</v>
      </c>
      <c r="G76" s="121" t="n">
        <f aca="false">F76*D76</f>
        <v>4290.3</v>
      </c>
      <c r="H76" s="127" t="n">
        <f aca="false">+E76*-12</f>
        <v>-216</v>
      </c>
      <c r="I76" s="121"/>
      <c r="J76" s="121"/>
      <c r="K76" s="121"/>
      <c r="L76" s="124"/>
      <c r="M76" s="124"/>
      <c r="N76" s="121"/>
      <c r="O76" s="223" t="n">
        <f aca="false">SUM(G76:N76)</f>
        <v>4074.3</v>
      </c>
      <c r="P76" s="114" t="n">
        <f aca="false">+(G76+H76)*$B$3+(K76+L76)*$B$4+(M76+N76)*$F$4+(I76+J76)*$B$5</f>
        <v>0</v>
      </c>
      <c r="Q76" s="115" t="n">
        <v>200</v>
      </c>
      <c r="R76" s="114" t="n">
        <f aca="false">+Q76*$F$3</f>
        <v>0</v>
      </c>
      <c r="S76" s="116" t="n">
        <f aca="false">+R76+P76</f>
        <v>0</v>
      </c>
      <c r="T76" s="92"/>
    </row>
    <row r="77" customFormat="false" ht="15" hidden="false" customHeight="false" outlineLevel="0" collapsed="false">
      <c r="A77" s="118" t="s">
        <v>148</v>
      </c>
      <c r="B77" s="119" t="s">
        <v>82</v>
      </c>
      <c r="C77" s="120" t="n">
        <v>5</v>
      </c>
      <c r="D77" s="120" t="n">
        <v>47.67</v>
      </c>
      <c r="E77" s="121" t="n">
        <v>8</v>
      </c>
      <c r="F77" s="121" t="n">
        <f aca="false">+C77*E77</f>
        <v>40</v>
      </c>
      <c r="G77" s="121"/>
      <c r="H77" s="121"/>
      <c r="I77" s="121" t="n">
        <f aca="false">+D77*F77</f>
        <v>1906.8</v>
      </c>
      <c r="J77" s="127" t="n">
        <f aca="false">+E77*-12</f>
        <v>-96</v>
      </c>
      <c r="K77" s="124"/>
      <c r="L77" s="124"/>
      <c r="M77" s="124"/>
      <c r="N77" s="121"/>
      <c r="O77" s="223" t="n">
        <f aca="false">SUM(G77:N77)</f>
        <v>1810.8</v>
      </c>
      <c r="P77" s="114" t="n">
        <f aca="false">+(G77+H77)*$B$3+(K77+L77)*$B$4+(M77+N77)*$F$4+(I77+J77)*$B$5</f>
        <v>0</v>
      </c>
      <c r="Q77" s="115"/>
      <c r="R77" s="114"/>
      <c r="S77" s="116" t="n">
        <f aca="false">+R77+P77</f>
        <v>0</v>
      </c>
      <c r="T77" s="92"/>
    </row>
    <row r="78" customFormat="false" ht="15" hidden="false" customHeight="false" outlineLevel="0" collapsed="false">
      <c r="A78" s="118" t="s">
        <v>149</v>
      </c>
      <c r="B78" s="119" t="s">
        <v>82</v>
      </c>
      <c r="C78" s="120" t="n">
        <v>5</v>
      </c>
      <c r="D78" s="120" t="n">
        <v>47.67</v>
      </c>
      <c r="E78" s="121" t="n">
        <v>10</v>
      </c>
      <c r="F78" s="121" t="n">
        <f aca="false">+C78*E78</f>
        <v>50</v>
      </c>
      <c r="G78" s="121" t="n">
        <f aca="false">F78*D78</f>
        <v>2383.5</v>
      </c>
      <c r="H78" s="127" t="n">
        <f aca="false">+E78*-12</f>
        <v>-120</v>
      </c>
      <c r="I78" s="121"/>
      <c r="J78" s="121"/>
      <c r="K78" s="121"/>
      <c r="L78" s="124"/>
      <c r="M78" s="124"/>
      <c r="N78" s="121"/>
      <c r="O78" s="223" t="n">
        <f aca="false">SUM(G78:N78)</f>
        <v>2263.5</v>
      </c>
      <c r="P78" s="114" t="n">
        <f aca="false">+(G78+H78)*$B$3+(K78+L78)*$B$4+(M78+N78)*$F$4+(I78+J78)*$B$5</f>
        <v>0</v>
      </c>
      <c r="Q78" s="115" t="n">
        <v>150</v>
      </c>
      <c r="R78" s="114" t="n">
        <f aca="false">+Q78*$F$3</f>
        <v>0</v>
      </c>
      <c r="S78" s="116" t="n">
        <f aca="false">+R78+P78</f>
        <v>0</v>
      </c>
      <c r="T78" s="92"/>
    </row>
    <row r="79" customFormat="false" ht="15" hidden="false" customHeight="false" outlineLevel="0" collapsed="false">
      <c r="A79" s="118" t="s">
        <v>150</v>
      </c>
      <c r="B79" s="119" t="s">
        <v>82</v>
      </c>
      <c r="C79" s="120" t="n">
        <v>5</v>
      </c>
      <c r="D79" s="120" t="n">
        <v>47.67</v>
      </c>
      <c r="E79" s="121" t="n">
        <v>18</v>
      </c>
      <c r="F79" s="121" t="n">
        <f aca="false">+C79*E79</f>
        <v>90</v>
      </c>
      <c r="G79" s="121" t="n">
        <f aca="false">F79*D79</f>
        <v>4290.3</v>
      </c>
      <c r="H79" s="127" t="n">
        <f aca="false">+E79*-12</f>
        <v>-216</v>
      </c>
      <c r="I79" s="121"/>
      <c r="J79" s="121"/>
      <c r="K79" s="121"/>
      <c r="L79" s="124"/>
      <c r="M79" s="124"/>
      <c r="N79" s="121"/>
      <c r="O79" s="223" t="n">
        <f aca="false">SUM(G79:N79)</f>
        <v>4074.3</v>
      </c>
      <c r="P79" s="114" t="n">
        <f aca="false">+(G79+H79)*$B$3+(K79+L79)*$B$4+(M79+N79)*$F$4+(I79+J79)*$B$5</f>
        <v>0</v>
      </c>
      <c r="Q79" s="115" t="n">
        <v>220</v>
      </c>
      <c r="R79" s="114" t="n">
        <f aca="false">+Q79*$F$3</f>
        <v>0</v>
      </c>
      <c r="S79" s="116" t="n">
        <f aca="false">+R79+P79</f>
        <v>0</v>
      </c>
      <c r="T79" s="92"/>
    </row>
    <row r="80" customFormat="false" ht="15" hidden="false" customHeight="false" outlineLevel="0" collapsed="false">
      <c r="A80" s="118" t="s">
        <v>150</v>
      </c>
      <c r="B80" s="119" t="s">
        <v>82</v>
      </c>
      <c r="C80" s="120" t="n">
        <v>5</v>
      </c>
      <c r="D80" s="120" t="n">
        <v>47.67</v>
      </c>
      <c r="E80" s="121" t="n">
        <v>8</v>
      </c>
      <c r="F80" s="121" t="n">
        <f aca="false">+C80*E80</f>
        <v>40</v>
      </c>
      <c r="G80" s="121"/>
      <c r="H80" s="121"/>
      <c r="I80" s="121" t="n">
        <f aca="false">+D80*F80</f>
        <v>1906.8</v>
      </c>
      <c r="J80" s="127" t="n">
        <f aca="false">+E80*-12</f>
        <v>-96</v>
      </c>
      <c r="K80" s="124"/>
      <c r="L80" s="124"/>
      <c r="M80" s="124"/>
      <c r="N80" s="121"/>
      <c r="O80" s="223" t="n">
        <f aca="false">SUM(G80:N80)</f>
        <v>1810.8</v>
      </c>
      <c r="P80" s="114" t="n">
        <f aca="false">+(G80+H80)*$B$3+(K80+L80)*$B$4+(M80+N80)*$F$4+(I80+J80)*$B$5</f>
        <v>0</v>
      </c>
      <c r="Q80" s="115"/>
      <c r="R80" s="114"/>
      <c r="S80" s="116" t="n">
        <f aca="false">+R80+P80</f>
        <v>0</v>
      </c>
      <c r="T80" s="92"/>
    </row>
    <row r="81" customFormat="false" ht="15" hidden="false" customHeight="false" outlineLevel="0" collapsed="false">
      <c r="A81" s="118" t="s">
        <v>151</v>
      </c>
      <c r="B81" s="119" t="s">
        <v>82</v>
      </c>
      <c r="C81" s="120" t="n">
        <v>5</v>
      </c>
      <c r="D81" s="120" t="n">
        <v>47.67</v>
      </c>
      <c r="E81" s="121" t="n">
        <v>17</v>
      </c>
      <c r="F81" s="121" t="n">
        <f aca="false">+C81*E81</f>
        <v>85</v>
      </c>
      <c r="G81" s="121" t="n">
        <f aca="false">F81*D81</f>
        <v>4051.95</v>
      </c>
      <c r="H81" s="127" t="n">
        <f aca="false">+E81*-12</f>
        <v>-204</v>
      </c>
      <c r="I81" s="121"/>
      <c r="J81" s="121"/>
      <c r="K81" s="121"/>
      <c r="L81" s="124"/>
      <c r="M81" s="124"/>
      <c r="N81" s="121"/>
      <c r="O81" s="223" t="n">
        <f aca="false">SUM(G81:N81)</f>
        <v>3847.95</v>
      </c>
      <c r="P81" s="114" t="n">
        <f aca="false">+(G81+H81)*$B$3+(K81+L81)*$B$4+(M81+N81)*$F$4+(I81+J81)*$B$5</f>
        <v>0</v>
      </c>
      <c r="Q81" s="115" t="n">
        <v>200</v>
      </c>
      <c r="R81" s="114" t="n">
        <f aca="false">+Q81*$F$3</f>
        <v>0</v>
      </c>
      <c r="S81" s="116" t="n">
        <f aca="false">+R81+P81</f>
        <v>0</v>
      </c>
      <c r="T81" s="92"/>
    </row>
    <row r="82" customFormat="false" ht="15" hidden="false" customHeight="false" outlineLevel="0" collapsed="false">
      <c r="A82" s="118" t="s">
        <v>151</v>
      </c>
      <c r="B82" s="119" t="s">
        <v>82</v>
      </c>
      <c r="C82" s="120" t="n">
        <v>5</v>
      </c>
      <c r="D82" s="120" t="n">
        <v>47.67</v>
      </c>
      <c r="E82" s="121" t="n">
        <v>8</v>
      </c>
      <c r="F82" s="121" t="n">
        <f aca="false">+C82*E82</f>
        <v>40</v>
      </c>
      <c r="G82" s="121"/>
      <c r="H82" s="121"/>
      <c r="I82" s="121" t="n">
        <f aca="false">+D82*F82</f>
        <v>1906.8</v>
      </c>
      <c r="J82" s="127" t="n">
        <f aca="false">+E82*-12</f>
        <v>-96</v>
      </c>
      <c r="K82" s="124"/>
      <c r="L82" s="124"/>
      <c r="M82" s="124"/>
      <c r="N82" s="121"/>
      <c r="O82" s="223" t="n">
        <f aca="false">SUM(G82:N82)</f>
        <v>1810.8</v>
      </c>
      <c r="P82" s="114" t="n">
        <f aca="false">+(G82+H82)*$B$3+(K82+L82)*$B$4+(M82+N82)*$F$4+(I82+J82)*$B$5</f>
        <v>0</v>
      </c>
      <c r="Q82" s="122"/>
      <c r="R82" s="123"/>
      <c r="S82" s="116" t="n">
        <f aca="false">+R82+P82</f>
        <v>0</v>
      </c>
      <c r="T82" s="93"/>
    </row>
    <row r="83" customFormat="false" ht="15" hidden="false" customHeight="false" outlineLevel="0" collapsed="false">
      <c r="A83" s="118" t="s">
        <v>152</v>
      </c>
      <c r="B83" s="119" t="s">
        <v>82</v>
      </c>
      <c r="C83" s="120" t="n">
        <v>5</v>
      </c>
      <c r="D83" s="120" t="n">
        <v>47.67</v>
      </c>
      <c r="E83" s="121" t="n">
        <v>17</v>
      </c>
      <c r="F83" s="121" t="n">
        <f aca="false">+C83*E83</f>
        <v>85</v>
      </c>
      <c r="G83" s="121" t="n">
        <f aca="false">F83*D83</f>
        <v>4051.95</v>
      </c>
      <c r="H83" s="127" t="n">
        <f aca="false">+E83*-12</f>
        <v>-204</v>
      </c>
      <c r="I83" s="121"/>
      <c r="J83" s="121"/>
      <c r="K83" s="121"/>
      <c r="L83" s="124"/>
      <c r="M83" s="124"/>
      <c r="N83" s="121"/>
      <c r="O83" s="223" t="n">
        <f aca="false">SUM(G83:N83)</f>
        <v>3847.95</v>
      </c>
      <c r="P83" s="114" t="n">
        <f aca="false">+(G83+H83)*$B$3+(K83+L83)*$B$4+(M83+N83)*$F$4+(I83+J83)*$B$5</f>
        <v>0</v>
      </c>
      <c r="Q83" s="115" t="n">
        <v>200</v>
      </c>
      <c r="R83" s="114" t="n">
        <f aca="false">+Q83*$F$3</f>
        <v>0</v>
      </c>
      <c r="S83" s="116" t="n">
        <f aca="false">+R83+P83</f>
        <v>0</v>
      </c>
      <c r="T83" s="92"/>
    </row>
    <row r="84" customFormat="false" ht="15" hidden="false" customHeight="false" outlineLevel="0" collapsed="false">
      <c r="A84" s="118" t="s">
        <v>152</v>
      </c>
      <c r="B84" s="119" t="s">
        <v>82</v>
      </c>
      <c r="C84" s="120" t="n">
        <v>5</v>
      </c>
      <c r="D84" s="120" t="n">
        <v>47.67</v>
      </c>
      <c r="E84" s="121" t="n">
        <v>8</v>
      </c>
      <c r="F84" s="121" t="n">
        <f aca="false">+C84*E84</f>
        <v>40</v>
      </c>
      <c r="G84" s="121"/>
      <c r="H84" s="121"/>
      <c r="I84" s="121" t="n">
        <f aca="false">+D84*F84</f>
        <v>1906.8</v>
      </c>
      <c r="J84" s="127" t="n">
        <f aca="false">+E84*-12</f>
        <v>-96</v>
      </c>
      <c r="K84" s="124"/>
      <c r="L84" s="124"/>
      <c r="M84" s="124"/>
      <c r="N84" s="121"/>
      <c r="O84" s="223" t="n">
        <f aca="false">SUM(G84:N84)</f>
        <v>1810.8</v>
      </c>
      <c r="P84" s="114" t="n">
        <f aca="false">+(G84+H84)*$B$3+(K84+L84)*$B$4+(M84+N84)*$F$4+(I84+J84)*$B$5</f>
        <v>0</v>
      </c>
      <c r="Q84" s="115"/>
      <c r="R84" s="71"/>
      <c r="S84" s="116" t="n">
        <f aca="false">+R84+P84</f>
        <v>0</v>
      </c>
      <c r="T84" s="92"/>
    </row>
    <row r="85" s="1" customFormat="true" ht="15" hidden="false" customHeight="false" outlineLevel="0" collapsed="false">
      <c r="A85" s="118" t="s">
        <v>153</v>
      </c>
      <c r="B85" s="119" t="s">
        <v>82</v>
      </c>
      <c r="C85" s="120" t="n">
        <v>5</v>
      </c>
      <c r="D85" s="120" t="n">
        <v>47.67</v>
      </c>
      <c r="E85" s="121" t="n">
        <v>10</v>
      </c>
      <c r="F85" s="121" t="n">
        <f aca="false">+C85*E85</f>
        <v>50</v>
      </c>
      <c r="G85" s="121" t="n">
        <f aca="false">F85*D85</f>
        <v>2383.5</v>
      </c>
      <c r="H85" s="127" t="n">
        <f aca="false">+E85*-12</f>
        <v>-120</v>
      </c>
      <c r="I85" s="121"/>
      <c r="J85" s="121"/>
      <c r="K85" s="121"/>
      <c r="L85" s="124"/>
      <c r="M85" s="124"/>
      <c r="N85" s="121"/>
      <c r="O85" s="223" t="n">
        <f aca="false">SUM(G85:N85)</f>
        <v>2263.5</v>
      </c>
      <c r="P85" s="114" t="n">
        <f aca="false">+(G85+H85)*$B$3+(K85+L85)*$B$4+(M85+N85)*$F$4+(I85+J85)*$B$5</f>
        <v>0</v>
      </c>
      <c r="Q85" s="115" t="n">
        <v>150</v>
      </c>
      <c r="R85" s="114" t="n">
        <f aca="false">+Q85*$F$3</f>
        <v>0</v>
      </c>
      <c r="S85" s="116" t="n">
        <f aca="false">+R85+P85</f>
        <v>0</v>
      </c>
      <c r="T85" s="92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  <c r="IO85" s="31"/>
      <c r="IP85" s="31"/>
      <c r="IQ85" s="31"/>
      <c r="IR85" s="31"/>
      <c r="IS85" s="31"/>
      <c r="IT85" s="31"/>
      <c r="IU85" s="31"/>
      <c r="IV85" s="31"/>
      <c r="IW85" s="31"/>
    </row>
    <row r="86" customFormat="false" ht="15" hidden="false" customHeight="false" outlineLevel="0" collapsed="false">
      <c r="A86" s="133" t="s">
        <v>154</v>
      </c>
      <c r="B86" s="119" t="s">
        <v>82</v>
      </c>
      <c r="C86" s="120" t="n">
        <v>5</v>
      </c>
      <c r="D86" s="120" t="n">
        <v>47.67</v>
      </c>
      <c r="E86" s="121" t="n">
        <v>15</v>
      </c>
      <c r="F86" s="121" t="n">
        <f aca="false">+C86*E86</f>
        <v>75</v>
      </c>
      <c r="G86" s="121" t="n">
        <f aca="false">F86*D86</f>
        <v>3575.25</v>
      </c>
      <c r="H86" s="127" t="n">
        <f aca="false">+E86*-12</f>
        <v>-180</v>
      </c>
      <c r="I86" s="121"/>
      <c r="J86" s="121"/>
      <c r="K86" s="121"/>
      <c r="L86" s="124"/>
      <c r="M86" s="124"/>
      <c r="N86" s="121"/>
      <c r="O86" s="223" t="n">
        <f aca="false">SUM(G86:N86)</f>
        <v>3395.25</v>
      </c>
      <c r="P86" s="114" t="n">
        <f aca="false">+(G86+H86)*$B$3+(K86+L86)*$B$4+(M86+N86)*$F$4+(I86+J86)*$B$5</f>
        <v>0</v>
      </c>
      <c r="Q86" s="115" t="n">
        <v>180</v>
      </c>
      <c r="R86" s="114" t="n">
        <f aca="false">+Q86*$F$3</f>
        <v>0</v>
      </c>
      <c r="S86" s="116" t="n">
        <f aca="false">+R86+P86</f>
        <v>0</v>
      </c>
      <c r="T86" s="92"/>
    </row>
    <row r="87" customFormat="false" ht="15" hidden="false" customHeight="false" outlineLevel="0" collapsed="false">
      <c r="A87" s="133" t="s">
        <v>155</v>
      </c>
      <c r="B87" s="119" t="s">
        <v>82</v>
      </c>
      <c r="C87" s="120" t="n">
        <v>5</v>
      </c>
      <c r="D87" s="120" t="n">
        <v>47.67</v>
      </c>
      <c r="E87" s="121" t="n">
        <v>8</v>
      </c>
      <c r="F87" s="121" t="n">
        <f aca="false">+C87*E87</f>
        <v>40</v>
      </c>
      <c r="G87" s="121" t="n">
        <f aca="false">F87*D87</f>
        <v>1906.8</v>
      </c>
      <c r="H87" s="127" t="n">
        <f aca="false">+E87*-12</f>
        <v>-96</v>
      </c>
      <c r="I87" s="121"/>
      <c r="J87" s="121"/>
      <c r="K87" s="121"/>
      <c r="L87" s="124"/>
      <c r="M87" s="124"/>
      <c r="N87" s="121"/>
      <c r="O87" s="223" t="n">
        <f aca="false">SUM(G87:N87)</f>
        <v>1810.8</v>
      </c>
      <c r="P87" s="114" t="n">
        <f aca="false">+(G87+H87)*$B$3+(K87+L87)*$B$4+(M87+N87)*$F$4+(I87+J87)*$B$5</f>
        <v>0</v>
      </c>
      <c r="Q87" s="115" t="n">
        <v>60</v>
      </c>
      <c r="R87" s="114" t="n">
        <f aca="false">+Q87*$F$3</f>
        <v>0</v>
      </c>
      <c r="S87" s="116" t="n">
        <f aca="false">+R87+P87</f>
        <v>0</v>
      </c>
      <c r="T87" s="92"/>
    </row>
    <row r="88" customFormat="false" ht="15" hidden="false" customHeight="false" outlineLevel="0" collapsed="false">
      <c r="A88" s="118" t="s">
        <v>156</v>
      </c>
      <c r="B88" s="119" t="s">
        <v>82</v>
      </c>
      <c r="C88" s="120" t="n">
        <v>5</v>
      </c>
      <c r="D88" s="120" t="n">
        <v>47.67</v>
      </c>
      <c r="E88" s="121" t="n">
        <v>20</v>
      </c>
      <c r="F88" s="121" t="n">
        <f aca="false">+C88*E88</f>
        <v>100</v>
      </c>
      <c r="G88" s="121" t="n">
        <f aca="false">F88*D88</f>
        <v>4767</v>
      </c>
      <c r="H88" s="127" t="n">
        <f aca="false">+E88*-12</f>
        <v>-240</v>
      </c>
      <c r="I88" s="121"/>
      <c r="J88" s="121"/>
      <c r="K88" s="121"/>
      <c r="L88" s="124"/>
      <c r="M88" s="124"/>
      <c r="N88" s="121"/>
      <c r="O88" s="223" t="n">
        <f aca="false">SUM(G88:N88)</f>
        <v>4527</v>
      </c>
      <c r="P88" s="114" t="n">
        <f aca="false">+(G88+H88)*$B$3+(K88+L88)*$B$4+(M88+N88)*$F$4+(I88+J88)*$B$5</f>
        <v>0</v>
      </c>
      <c r="Q88" s="115" t="n">
        <v>130</v>
      </c>
      <c r="R88" s="114" t="n">
        <f aca="false">+Q88*$F$3</f>
        <v>0</v>
      </c>
      <c r="S88" s="116" t="n">
        <f aca="false">+R88+P88</f>
        <v>0</v>
      </c>
      <c r="T88" s="92"/>
    </row>
    <row r="89" customFormat="false" ht="15" hidden="false" customHeight="false" outlineLevel="0" collapsed="false">
      <c r="A89" s="118" t="s">
        <v>156</v>
      </c>
      <c r="B89" s="119" t="s">
        <v>82</v>
      </c>
      <c r="C89" s="120" t="n">
        <v>5</v>
      </c>
      <c r="D89" s="120" t="n">
        <v>47.67</v>
      </c>
      <c r="E89" s="121" t="n">
        <v>8</v>
      </c>
      <c r="F89" s="121" t="n">
        <f aca="false">+C89*E89</f>
        <v>40</v>
      </c>
      <c r="G89" s="121"/>
      <c r="H89" s="121"/>
      <c r="I89" s="121" t="n">
        <f aca="false">+D89*F89</f>
        <v>1906.8</v>
      </c>
      <c r="J89" s="127" t="n">
        <f aca="false">+E89*-12</f>
        <v>-96</v>
      </c>
      <c r="K89" s="124"/>
      <c r="L89" s="124"/>
      <c r="M89" s="124"/>
      <c r="N89" s="121"/>
      <c r="O89" s="223" t="n">
        <f aca="false">SUM(G89:N89)</f>
        <v>1810.8</v>
      </c>
      <c r="P89" s="114" t="n">
        <f aca="false">+(G89+H89)*$B$3+(K89+L89)*$B$4+(M89+N89)*$F$4+(I89+J89)*$B$5</f>
        <v>0</v>
      </c>
      <c r="Q89" s="115"/>
      <c r="R89" s="71"/>
      <c r="S89" s="116" t="n">
        <f aca="false">+R89+P89</f>
        <v>0</v>
      </c>
      <c r="T89" s="92"/>
    </row>
    <row r="90" customFormat="false" ht="15" hidden="false" customHeight="false" outlineLevel="0" collapsed="false">
      <c r="A90" s="118" t="s">
        <v>157</v>
      </c>
      <c r="B90" s="119" t="s">
        <v>82</v>
      </c>
      <c r="C90" s="120" t="n">
        <v>5</v>
      </c>
      <c r="D90" s="120" t="n">
        <v>47.67</v>
      </c>
      <c r="E90" s="121" t="n">
        <v>18</v>
      </c>
      <c r="F90" s="121" t="n">
        <f aca="false">+C90*E90</f>
        <v>90</v>
      </c>
      <c r="G90" s="121" t="n">
        <f aca="false">F90*D90</f>
        <v>4290.3</v>
      </c>
      <c r="H90" s="127" t="n">
        <f aca="false">+E90*-12</f>
        <v>-216</v>
      </c>
      <c r="I90" s="121"/>
      <c r="J90" s="121"/>
      <c r="K90" s="124"/>
      <c r="L90" s="124"/>
      <c r="M90" s="124"/>
      <c r="N90" s="121"/>
      <c r="O90" s="223" t="n">
        <f aca="false">SUM(G90:N90)</f>
        <v>4074.3</v>
      </c>
      <c r="P90" s="114" t="n">
        <f aca="false">+(G90+H90)*$B$3+(K90+L90)*$B$4+(M90+N90)*$F$4+(I90+J90)*$B$5</f>
        <v>0</v>
      </c>
      <c r="Q90" s="115" t="n">
        <v>200</v>
      </c>
      <c r="R90" s="114" t="n">
        <f aca="false">+Q90*$F$3</f>
        <v>0</v>
      </c>
      <c r="S90" s="116" t="n">
        <f aca="false">+R90+P90</f>
        <v>0</v>
      </c>
      <c r="T90" s="92"/>
    </row>
    <row r="91" customFormat="false" ht="15" hidden="false" customHeight="false" outlineLevel="0" collapsed="false">
      <c r="A91" s="118" t="s">
        <v>157</v>
      </c>
      <c r="B91" s="119" t="s">
        <v>82</v>
      </c>
      <c r="C91" s="120" t="n">
        <v>5</v>
      </c>
      <c r="D91" s="120" t="n">
        <v>47.67</v>
      </c>
      <c r="E91" s="121" t="n">
        <v>8</v>
      </c>
      <c r="F91" s="121" t="n">
        <f aca="false">+C91*E91</f>
        <v>40</v>
      </c>
      <c r="G91" s="121"/>
      <c r="H91" s="121"/>
      <c r="I91" s="121" t="n">
        <f aca="false">+D91*F91</f>
        <v>1906.8</v>
      </c>
      <c r="J91" s="127" t="n">
        <f aca="false">+E91*-12</f>
        <v>-96</v>
      </c>
      <c r="K91" s="124"/>
      <c r="L91" s="124"/>
      <c r="M91" s="124"/>
      <c r="N91" s="121"/>
      <c r="O91" s="223" t="n">
        <f aca="false">SUM(G91:N91)</f>
        <v>1810.8</v>
      </c>
      <c r="P91" s="114" t="n">
        <f aca="false">+(G91+H91)*$B$3+(K91+L91)*$B$4+(M91+N91)*$F$4+(I91+J91)*$B$5</f>
        <v>0</v>
      </c>
      <c r="Q91" s="115"/>
      <c r="R91" s="71"/>
      <c r="S91" s="116" t="n">
        <f aca="false">+R91+P91</f>
        <v>0</v>
      </c>
      <c r="T91" s="92"/>
    </row>
    <row r="92" s="1" customFormat="true" ht="15" hidden="false" customHeight="false" outlineLevel="0" collapsed="false">
      <c r="A92" s="133" t="s">
        <v>158</v>
      </c>
      <c r="B92" s="119" t="s">
        <v>82</v>
      </c>
      <c r="C92" s="120" t="n">
        <v>5</v>
      </c>
      <c r="D92" s="120" t="n">
        <v>47.67</v>
      </c>
      <c r="E92" s="121" t="n">
        <v>17</v>
      </c>
      <c r="F92" s="121" t="n">
        <f aca="false">+C92*E92</f>
        <v>85</v>
      </c>
      <c r="G92" s="121" t="n">
        <f aca="false">F92*D92</f>
        <v>4051.95</v>
      </c>
      <c r="H92" s="127" t="n">
        <f aca="false">+E92*-12</f>
        <v>-204</v>
      </c>
      <c r="I92" s="121"/>
      <c r="J92" s="121"/>
      <c r="K92" s="124"/>
      <c r="L92" s="124"/>
      <c r="M92" s="124"/>
      <c r="N92" s="121"/>
      <c r="O92" s="223" t="n">
        <f aca="false">SUM(G92:N92)</f>
        <v>3847.95</v>
      </c>
      <c r="P92" s="114" t="n">
        <f aca="false">+(G92+H92)*$B$3+(K92+L92)*$B$4+(M92+N92)*$F$4+(I92+J92)*$B$5</f>
        <v>0</v>
      </c>
      <c r="Q92" s="115" t="n">
        <v>200</v>
      </c>
      <c r="R92" s="114" t="n">
        <f aca="false">+Q92*$F$3</f>
        <v>0</v>
      </c>
      <c r="S92" s="116" t="n">
        <f aca="false">+R92+P92</f>
        <v>0</v>
      </c>
      <c r="T92" s="92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  <c r="EE92" s="31"/>
      <c r="EF92" s="31"/>
      <c r="EG92" s="31"/>
      <c r="EH92" s="31"/>
      <c r="EI92" s="31"/>
      <c r="EJ92" s="31"/>
      <c r="EK92" s="31"/>
      <c r="EL92" s="31"/>
      <c r="EM92" s="31"/>
      <c r="EN92" s="31"/>
      <c r="EO92" s="31"/>
      <c r="EP92" s="31"/>
      <c r="EQ92" s="31"/>
      <c r="ER92" s="31"/>
      <c r="ES92" s="31"/>
      <c r="ET92" s="31"/>
      <c r="EU92" s="31"/>
      <c r="EV92" s="31"/>
      <c r="EW92" s="31"/>
      <c r="EX92" s="31"/>
      <c r="EY92" s="31"/>
      <c r="EZ92" s="31"/>
      <c r="FA92" s="31"/>
      <c r="FB92" s="31"/>
      <c r="FC92" s="31"/>
      <c r="FD92" s="31"/>
      <c r="FE92" s="31"/>
      <c r="FF92" s="31"/>
      <c r="FG92" s="31"/>
      <c r="FH92" s="31"/>
      <c r="FI92" s="31"/>
      <c r="FJ92" s="31"/>
      <c r="FK92" s="31"/>
      <c r="FL92" s="31"/>
      <c r="FM92" s="31"/>
      <c r="FN92" s="31"/>
      <c r="FO92" s="31"/>
      <c r="FP92" s="31"/>
      <c r="FQ92" s="31"/>
      <c r="FR92" s="31"/>
      <c r="FS92" s="31"/>
      <c r="FT92" s="31"/>
      <c r="FU92" s="31"/>
      <c r="FV92" s="31"/>
      <c r="FW92" s="31"/>
      <c r="FX92" s="31"/>
      <c r="FY92" s="31"/>
      <c r="FZ92" s="31"/>
      <c r="GA92" s="31"/>
      <c r="GB92" s="31"/>
      <c r="GC92" s="31"/>
      <c r="GD92" s="31"/>
      <c r="GE92" s="31"/>
      <c r="GF92" s="31"/>
      <c r="GG92" s="31"/>
      <c r="GH92" s="31"/>
      <c r="GI92" s="31"/>
      <c r="GJ92" s="31"/>
      <c r="GK92" s="31"/>
      <c r="GL92" s="31"/>
      <c r="GM92" s="31"/>
      <c r="GN92" s="31"/>
      <c r="GO92" s="31"/>
      <c r="GP92" s="31"/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1"/>
      <c r="HG92" s="31"/>
      <c r="HH92" s="31"/>
      <c r="HI92" s="31"/>
      <c r="HJ92" s="31"/>
      <c r="HK92" s="31"/>
      <c r="HL92" s="31"/>
      <c r="HM92" s="31"/>
      <c r="HN92" s="31"/>
      <c r="HO92" s="31"/>
      <c r="HP92" s="31"/>
      <c r="HQ92" s="31"/>
      <c r="HR92" s="31"/>
      <c r="HS92" s="31"/>
      <c r="HT92" s="31"/>
      <c r="HU92" s="31"/>
      <c r="HV92" s="31"/>
      <c r="HW92" s="31"/>
      <c r="HX92" s="31"/>
      <c r="HY92" s="31"/>
      <c r="HZ92" s="31"/>
      <c r="IA92" s="31"/>
      <c r="IB92" s="31"/>
      <c r="IC92" s="31"/>
      <c r="ID92" s="31"/>
      <c r="IE92" s="31"/>
      <c r="IF92" s="31"/>
      <c r="IG92" s="31"/>
      <c r="IH92" s="31"/>
      <c r="II92" s="31"/>
      <c r="IJ92" s="31"/>
      <c r="IK92" s="31"/>
      <c r="IL92" s="31"/>
      <c r="IM92" s="31"/>
      <c r="IN92" s="31"/>
      <c r="IO92" s="31"/>
      <c r="IP92" s="31"/>
      <c r="IQ92" s="31"/>
      <c r="IR92" s="31"/>
      <c r="IS92" s="31"/>
      <c r="IT92" s="31"/>
      <c r="IU92" s="31"/>
      <c r="IV92" s="31"/>
      <c r="IW92" s="31"/>
    </row>
    <row r="93" customFormat="false" ht="15" hidden="false" customHeight="false" outlineLevel="0" collapsed="false">
      <c r="A93" s="133" t="s">
        <v>158</v>
      </c>
      <c r="B93" s="119" t="s">
        <v>82</v>
      </c>
      <c r="C93" s="120" t="n">
        <v>5</v>
      </c>
      <c r="D93" s="120" t="n">
        <v>47.67</v>
      </c>
      <c r="E93" s="121" t="n">
        <v>8</v>
      </c>
      <c r="F93" s="121" t="n">
        <f aca="false">+C93*E93</f>
        <v>40</v>
      </c>
      <c r="G93" s="121"/>
      <c r="H93" s="121"/>
      <c r="I93" s="121" t="n">
        <f aca="false">+D93*F93</f>
        <v>1906.8</v>
      </c>
      <c r="J93" s="127" t="n">
        <f aca="false">+E93*-12</f>
        <v>-96</v>
      </c>
      <c r="K93" s="124"/>
      <c r="L93" s="124"/>
      <c r="M93" s="124"/>
      <c r="N93" s="121"/>
      <c r="O93" s="223" t="n">
        <f aca="false">SUM(G93:N93)</f>
        <v>1810.8</v>
      </c>
      <c r="P93" s="114" t="n">
        <f aca="false">+(G93+H93)*$B$3+(K93+L93)*$B$4+(M93+N93)*$F$4+(I93+J93)*$B$5</f>
        <v>0</v>
      </c>
      <c r="Q93" s="115"/>
      <c r="R93" s="71"/>
      <c r="S93" s="116" t="n">
        <f aca="false">+R93+P93</f>
        <v>0</v>
      </c>
      <c r="T93" s="92"/>
    </row>
    <row r="94" customFormat="false" ht="15" hidden="false" customHeight="false" outlineLevel="0" collapsed="false">
      <c r="A94" s="133" t="s">
        <v>159</v>
      </c>
      <c r="B94" s="119" t="s">
        <v>82</v>
      </c>
      <c r="C94" s="120" t="n">
        <v>5</v>
      </c>
      <c r="D94" s="120" t="n">
        <v>47.67</v>
      </c>
      <c r="E94" s="121" t="n">
        <v>16</v>
      </c>
      <c r="F94" s="121" t="n">
        <f aca="false">+C94*E94</f>
        <v>80</v>
      </c>
      <c r="G94" s="121" t="n">
        <f aca="false">F94*D94</f>
        <v>3813.6</v>
      </c>
      <c r="H94" s="127" t="n">
        <f aca="false">+E94*-12</f>
        <v>-192</v>
      </c>
      <c r="I94" s="121"/>
      <c r="J94" s="121"/>
      <c r="K94" s="124"/>
      <c r="L94" s="124"/>
      <c r="M94" s="124"/>
      <c r="N94" s="121"/>
      <c r="O94" s="223" t="n">
        <f aca="false">SUM(G94:N94)</f>
        <v>3621.6</v>
      </c>
      <c r="P94" s="114" t="n">
        <f aca="false">+(G94+H94)*$B$3+(K94+L94)*$B$4+(M94+N94)*$F$4+(I94+J94)*$B$5</f>
        <v>0</v>
      </c>
      <c r="Q94" s="115" t="n">
        <v>150</v>
      </c>
      <c r="R94" s="114" t="n">
        <f aca="false">+Q94*$F$3</f>
        <v>0</v>
      </c>
      <c r="S94" s="116" t="n">
        <f aca="false">+R94+P94</f>
        <v>0</v>
      </c>
      <c r="T94" s="92"/>
    </row>
    <row r="95" customFormat="false" ht="15" hidden="false" customHeight="false" outlineLevel="0" collapsed="false">
      <c r="A95" s="133" t="s">
        <v>159</v>
      </c>
      <c r="B95" s="119" t="s">
        <v>82</v>
      </c>
      <c r="C95" s="120" t="n">
        <v>5</v>
      </c>
      <c r="D95" s="120" t="n">
        <v>47.67</v>
      </c>
      <c r="E95" s="121" t="n">
        <v>8</v>
      </c>
      <c r="F95" s="121" t="n">
        <f aca="false">+C95*E95</f>
        <v>40</v>
      </c>
      <c r="G95" s="121"/>
      <c r="H95" s="121"/>
      <c r="I95" s="121" t="n">
        <f aca="false">+D95*F95</f>
        <v>1906.8</v>
      </c>
      <c r="J95" s="127" t="n">
        <f aca="false">+E95*-12</f>
        <v>-96</v>
      </c>
      <c r="K95" s="124"/>
      <c r="L95" s="124"/>
      <c r="M95" s="124"/>
      <c r="N95" s="121"/>
      <c r="O95" s="223" t="n">
        <f aca="false">SUM(G95:N95)</f>
        <v>1810.8</v>
      </c>
      <c r="P95" s="114" t="n">
        <f aca="false">+(G95+H95)*$B$3+(K95+L95)*$B$4+(M95+N95)*$F$4+(I95+J95)*$B$5</f>
        <v>0</v>
      </c>
      <c r="Q95" s="115"/>
      <c r="R95" s="71"/>
      <c r="S95" s="116" t="n">
        <f aca="false">+R95+P95</f>
        <v>0</v>
      </c>
      <c r="T95" s="92"/>
    </row>
    <row r="96" customFormat="false" ht="15" hidden="false" customHeight="false" outlineLevel="0" collapsed="false">
      <c r="A96" s="118" t="s">
        <v>160</v>
      </c>
      <c r="B96" s="119" t="s">
        <v>82</v>
      </c>
      <c r="C96" s="120" t="n">
        <v>5</v>
      </c>
      <c r="D96" s="120" t="n">
        <v>47.67</v>
      </c>
      <c r="E96" s="121" t="n">
        <v>15</v>
      </c>
      <c r="F96" s="121" t="n">
        <f aca="false">+C96*E96</f>
        <v>75</v>
      </c>
      <c r="G96" s="121" t="n">
        <f aca="false">F96*D96</f>
        <v>3575.25</v>
      </c>
      <c r="H96" s="127" t="n">
        <f aca="false">+E96*-12</f>
        <v>-180</v>
      </c>
      <c r="I96" s="121"/>
      <c r="J96" s="121"/>
      <c r="K96" s="124"/>
      <c r="L96" s="124"/>
      <c r="M96" s="124"/>
      <c r="N96" s="121"/>
      <c r="O96" s="223" t="n">
        <f aca="false">SUM(G96:N96)</f>
        <v>3395.25</v>
      </c>
      <c r="P96" s="114" t="n">
        <f aca="false">+(G96+H96)*$B$3+(K96+L96)*$B$4+(M96+N96)*$F$4+(I96+J96)*$B$5</f>
        <v>0</v>
      </c>
      <c r="Q96" s="115" t="n">
        <v>200</v>
      </c>
      <c r="R96" s="114" t="n">
        <f aca="false">+Q96*$F$3</f>
        <v>0</v>
      </c>
      <c r="S96" s="116" t="n">
        <f aca="false">+R96+P96</f>
        <v>0</v>
      </c>
      <c r="T96" s="92"/>
    </row>
    <row r="97" s="1" customFormat="true" ht="15" hidden="false" customHeight="false" outlineLevel="0" collapsed="false">
      <c r="A97" s="118" t="s">
        <v>160</v>
      </c>
      <c r="B97" s="119" t="s">
        <v>82</v>
      </c>
      <c r="C97" s="120" t="n">
        <v>5</v>
      </c>
      <c r="D97" s="120" t="n">
        <v>47.67</v>
      </c>
      <c r="E97" s="121" t="n">
        <v>8</v>
      </c>
      <c r="F97" s="121" t="n">
        <f aca="false">+C97*E97</f>
        <v>40</v>
      </c>
      <c r="G97" s="121"/>
      <c r="H97" s="121"/>
      <c r="I97" s="121" t="n">
        <f aca="false">+D97*F97</f>
        <v>1906.8</v>
      </c>
      <c r="J97" s="127" t="n">
        <f aca="false">+E97*-12</f>
        <v>-96</v>
      </c>
      <c r="K97" s="124"/>
      <c r="L97" s="124"/>
      <c r="M97" s="124"/>
      <c r="N97" s="121"/>
      <c r="O97" s="223" t="n">
        <f aca="false">SUM(G97:N97)</f>
        <v>1810.8</v>
      </c>
      <c r="P97" s="114" t="n">
        <f aca="false">+(G97+H97)*$B$3+(K97+L97)*$B$4+(M97+N97)*$F$4+(I97+J97)*$B$5</f>
        <v>0</v>
      </c>
      <c r="Q97" s="115"/>
      <c r="R97" s="71"/>
      <c r="S97" s="116" t="n">
        <f aca="false">+R97+P97</f>
        <v>0</v>
      </c>
      <c r="T97" s="92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  <c r="EE97" s="31"/>
      <c r="EF97" s="31"/>
      <c r="EG97" s="31"/>
      <c r="EH97" s="31"/>
      <c r="EI97" s="31"/>
      <c r="EJ97" s="31"/>
      <c r="EK97" s="31"/>
      <c r="EL97" s="31"/>
      <c r="EM97" s="31"/>
      <c r="EN97" s="31"/>
      <c r="EO97" s="31"/>
      <c r="EP97" s="31"/>
      <c r="EQ97" s="31"/>
      <c r="ER97" s="31"/>
      <c r="ES97" s="31"/>
      <c r="ET97" s="31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  <c r="HT97" s="31"/>
      <c r="HU97" s="31"/>
      <c r="HV97" s="31"/>
      <c r="HW97" s="31"/>
      <c r="HX97" s="31"/>
      <c r="HY97" s="31"/>
      <c r="HZ97" s="31"/>
      <c r="IA97" s="31"/>
      <c r="IB97" s="31"/>
      <c r="IC97" s="31"/>
      <c r="ID97" s="31"/>
      <c r="IE97" s="31"/>
      <c r="IF97" s="31"/>
      <c r="IG97" s="31"/>
      <c r="IH97" s="31"/>
      <c r="II97" s="31"/>
      <c r="IJ97" s="31"/>
      <c r="IK97" s="31"/>
      <c r="IL97" s="31"/>
      <c r="IM97" s="31"/>
      <c r="IN97" s="31"/>
      <c r="IO97" s="31"/>
      <c r="IP97" s="31"/>
      <c r="IQ97" s="31"/>
      <c r="IR97" s="31"/>
      <c r="IS97" s="31"/>
      <c r="IT97" s="31"/>
      <c r="IU97" s="31"/>
      <c r="IV97" s="31"/>
      <c r="IW97" s="31"/>
    </row>
    <row r="98" customFormat="false" ht="15" hidden="false" customHeight="false" outlineLevel="0" collapsed="false">
      <c r="A98" s="118" t="s">
        <v>161</v>
      </c>
      <c r="B98" s="119" t="s">
        <v>82</v>
      </c>
      <c r="C98" s="120" t="n">
        <v>5</v>
      </c>
      <c r="D98" s="120" t="n">
        <v>47.67</v>
      </c>
      <c r="E98" s="121" t="n">
        <v>7</v>
      </c>
      <c r="F98" s="121" t="n">
        <f aca="false">+C98*E98</f>
        <v>35</v>
      </c>
      <c r="G98" s="121" t="n">
        <f aca="false">F98*D98</f>
        <v>1668.45</v>
      </c>
      <c r="H98" s="127" t="n">
        <f aca="false">+E98*-12</f>
        <v>-84</v>
      </c>
      <c r="I98" s="121"/>
      <c r="J98" s="121"/>
      <c r="K98" s="124"/>
      <c r="L98" s="124"/>
      <c r="M98" s="124"/>
      <c r="N98" s="121"/>
      <c r="O98" s="223" t="n">
        <f aca="false">SUM(G98:N98)</f>
        <v>1584.45</v>
      </c>
      <c r="P98" s="114" t="n">
        <f aca="false">+(G98+H98)*$B$3+(K98+L98)*$B$4+(M98+N98)*$F$4+(I98+J98)*$B$5</f>
        <v>0</v>
      </c>
      <c r="Q98" s="115" t="n">
        <v>150</v>
      </c>
      <c r="R98" s="114" t="n">
        <f aca="false">+Q98*$F$3</f>
        <v>0</v>
      </c>
      <c r="S98" s="116" t="n">
        <f aca="false">+R98+P98</f>
        <v>0</v>
      </c>
      <c r="T98" s="92"/>
    </row>
    <row r="99" customFormat="false" ht="15" hidden="false" customHeight="false" outlineLevel="0" collapsed="false">
      <c r="A99" s="118" t="s">
        <v>162</v>
      </c>
      <c r="B99" s="119" t="s">
        <v>82</v>
      </c>
      <c r="C99" s="120" t="n">
        <v>5</v>
      </c>
      <c r="D99" s="120" t="n">
        <v>47.67</v>
      </c>
      <c r="E99" s="121" t="n">
        <v>15</v>
      </c>
      <c r="F99" s="121" t="n">
        <f aca="false">+C99*E99</f>
        <v>75</v>
      </c>
      <c r="G99" s="121" t="n">
        <f aca="false">F99*D99</f>
        <v>3575.25</v>
      </c>
      <c r="H99" s="127" t="n">
        <f aca="false">+E99*-12</f>
        <v>-180</v>
      </c>
      <c r="I99" s="121"/>
      <c r="J99" s="121"/>
      <c r="K99" s="124"/>
      <c r="L99" s="124"/>
      <c r="M99" s="124"/>
      <c r="N99" s="121"/>
      <c r="O99" s="223" t="n">
        <f aca="false">SUM(G99:N99)</f>
        <v>3395.25</v>
      </c>
      <c r="P99" s="114" t="n">
        <f aca="false">+(G99+H99)*$B$3+(K99+L99)*$B$4+(M99+N99)*$F$4+(I99+J99)*$B$5</f>
        <v>0</v>
      </c>
      <c r="Q99" s="115" t="n">
        <v>180</v>
      </c>
      <c r="R99" s="114" t="n">
        <f aca="false">+Q99*$F$3</f>
        <v>0</v>
      </c>
      <c r="S99" s="116" t="n">
        <f aca="false">+R99+P99</f>
        <v>0</v>
      </c>
      <c r="T99" s="92"/>
    </row>
    <row r="100" s="92" customFormat="true" ht="15" hidden="false" customHeight="true" outlineLevel="0" collapsed="false">
      <c r="A100" s="31"/>
      <c r="B100" s="132"/>
      <c r="C100" s="68"/>
      <c r="D100" s="122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71"/>
      <c r="Q100" s="125" t="s">
        <v>163</v>
      </c>
      <c r="R100" s="71"/>
      <c r="S100" s="131"/>
      <c r="T100" s="93" t="n">
        <f aca="false">SUM(S70:S99)</f>
        <v>0</v>
      </c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  <c r="EE100" s="31"/>
      <c r="EF100" s="31"/>
      <c r="EG100" s="31"/>
      <c r="EH100" s="31"/>
      <c r="EI100" s="31"/>
      <c r="EJ100" s="31"/>
      <c r="EK100" s="31"/>
      <c r="EL100" s="31"/>
      <c r="EM100" s="31"/>
      <c r="EN100" s="31"/>
      <c r="EO100" s="31"/>
      <c r="EP100" s="31"/>
      <c r="EQ100" s="31"/>
      <c r="ER100" s="31"/>
      <c r="ES100" s="31"/>
      <c r="ET100" s="31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  <c r="HT100" s="31"/>
      <c r="HU100" s="31"/>
      <c r="HV100" s="31"/>
      <c r="HW100" s="31"/>
      <c r="HX100" s="31"/>
      <c r="HY100" s="31"/>
      <c r="HZ100" s="31"/>
      <c r="IA100" s="31"/>
      <c r="IB100" s="31"/>
      <c r="IC100" s="31"/>
      <c r="ID100" s="31"/>
      <c r="IE100" s="31"/>
      <c r="IF100" s="31"/>
      <c r="IG100" s="31"/>
      <c r="IH100" s="31"/>
      <c r="II100" s="31"/>
      <c r="IJ100" s="31"/>
      <c r="IK100" s="31"/>
      <c r="IL100" s="31"/>
      <c r="IM100" s="31"/>
      <c r="IN100" s="31"/>
      <c r="IO100" s="31"/>
      <c r="IP100" s="31"/>
      <c r="IQ100" s="31"/>
      <c r="IR100" s="31"/>
      <c r="IS100" s="31"/>
      <c r="IT100" s="31"/>
      <c r="IU100" s="31"/>
      <c r="IV100" s="31"/>
      <c r="IW100" s="31"/>
    </row>
    <row r="101" s="92" customFormat="true" ht="15" hidden="false" customHeight="false" outlineLevel="0" collapsed="false">
      <c r="A101" s="118" t="s">
        <v>164</v>
      </c>
      <c r="B101" s="119" t="s">
        <v>82</v>
      </c>
      <c r="C101" s="120" t="n">
        <v>5</v>
      </c>
      <c r="D101" s="120" t="n">
        <v>47.67</v>
      </c>
      <c r="E101" s="121" t="n">
        <v>3</v>
      </c>
      <c r="F101" s="121" t="n">
        <f aca="false">+C101*E101</f>
        <v>15</v>
      </c>
      <c r="G101" s="121" t="n">
        <f aca="false">F101*D101</f>
        <v>715.05</v>
      </c>
      <c r="H101" s="127" t="n">
        <f aca="false">+E101*-12</f>
        <v>-36</v>
      </c>
      <c r="I101" s="121"/>
      <c r="J101" s="121"/>
      <c r="K101" s="124"/>
      <c r="L101" s="124"/>
      <c r="M101" s="124"/>
      <c r="N101" s="121"/>
      <c r="O101" s="223" t="n">
        <f aca="false">SUM(G101:N101)</f>
        <v>679.05</v>
      </c>
      <c r="P101" s="114" t="n">
        <f aca="false">+(G101+H101)*$B$3+(K101+L101)*$B$4+(M101+N101)*$F$4+(I101+J101)*$B$5</f>
        <v>0</v>
      </c>
      <c r="Q101" s="115" t="n">
        <v>48</v>
      </c>
      <c r="R101" s="114" t="n">
        <f aca="false">+Q101*$F$3</f>
        <v>0</v>
      </c>
      <c r="S101" s="116" t="n">
        <f aca="false">+R101+P101</f>
        <v>0</v>
      </c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31"/>
      <c r="EP101" s="31"/>
      <c r="EQ101" s="31"/>
      <c r="ER101" s="31"/>
      <c r="ES101" s="31"/>
      <c r="ET101" s="31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31"/>
      <c r="ID101" s="31"/>
      <c r="IE101" s="31"/>
      <c r="IF101" s="31"/>
      <c r="IG101" s="31"/>
      <c r="IH101" s="31"/>
      <c r="II101" s="31"/>
      <c r="IJ101" s="31"/>
      <c r="IK101" s="31"/>
      <c r="IL101" s="31"/>
      <c r="IM101" s="31"/>
      <c r="IN101" s="31"/>
      <c r="IO101" s="31"/>
      <c r="IP101" s="31"/>
      <c r="IQ101" s="31"/>
      <c r="IR101" s="31"/>
      <c r="IS101" s="31"/>
      <c r="IT101" s="31"/>
      <c r="IU101" s="31"/>
      <c r="IV101" s="31"/>
      <c r="IW101" s="31"/>
    </row>
    <row r="102" customFormat="false" ht="15" hidden="false" customHeight="false" outlineLevel="0" collapsed="false">
      <c r="A102" s="118" t="s">
        <v>165</v>
      </c>
      <c r="B102" s="119" t="s">
        <v>82</v>
      </c>
      <c r="C102" s="120" t="n">
        <v>5</v>
      </c>
      <c r="D102" s="120" t="n">
        <v>47.67</v>
      </c>
      <c r="E102" s="121" t="n">
        <v>4</v>
      </c>
      <c r="F102" s="121" t="n">
        <f aca="false">+C102*E102</f>
        <v>20</v>
      </c>
      <c r="G102" s="121" t="n">
        <f aca="false">F102*D102</f>
        <v>953.4</v>
      </c>
      <c r="H102" s="127" t="n">
        <f aca="false">+E102*-12</f>
        <v>-48</v>
      </c>
      <c r="I102" s="121"/>
      <c r="J102" s="121"/>
      <c r="K102" s="124"/>
      <c r="L102" s="124"/>
      <c r="M102" s="124"/>
      <c r="N102" s="121"/>
      <c r="O102" s="223" t="n">
        <f aca="false">SUM(G102:N102)</f>
        <v>905.4</v>
      </c>
      <c r="P102" s="114" t="n">
        <f aca="false">+(G102+H102)*$B$3+(K102+L102)*$B$4+(M102+N102)*$F$4+(I102+J102)*$B$5</f>
        <v>0</v>
      </c>
      <c r="Q102" s="115" t="n">
        <v>18</v>
      </c>
      <c r="R102" s="114" t="n">
        <f aca="false">+Q102*$F$3</f>
        <v>0</v>
      </c>
      <c r="S102" s="116" t="n">
        <f aca="false">+R102+P102</f>
        <v>0</v>
      </c>
      <c r="T102" s="92"/>
    </row>
    <row r="103" customFormat="false" ht="15" hidden="false" customHeight="false" outlineLevel="0" collapsed="false">
      <c r="A103" s="118" t="s">
        <v>166</v>
      </c>
      <c r="B103" s="119" t="s">
        <v>82</v>
      </c>
      <c r="C103" s="120" t="n">
        <v>5</v>
      </c>
      <c r="D103" s="120" t="n">
        <v>47.67</v>
      </c>
      <c r="E103" s="121" t="n">
        <v>2</v>
      </c>
      <c r="F103" s="121" t="n">
        <f aca="false">+C103*E103</f>
        <v>10</v>
      </c>
      <c r="G103" s="121" t="n">
        <f aca="false">F103*D103</f>
        <v>476.7</v>
      </c>
      <c r="H103" s="127" t="n">
        <f aca="false">+E103*-12</f>
        <v>-24</v>
      </c>
      <c r="I103" s="121"/>
      <c r="J103" s="121"/>
      <c r="K103" s="124"/>
      <c r="L103" s="124"/>
      <c r="M103" s="124"/>
      <c r="N103" s="121"/>
      <c r="O103" s="223" t="n">
        <f aca="false">SUM(G103:N103)</f>
        <v>452.7</v>
      </c>
      <c r="P103" s="114" t="n">
        <f aca="false">+(G103+H103)*$B$3+(K103+L103)*$B$4+(M103+N103)*$F$4+(I103+J103)*$B$5</f>
        <v>0</v>
      </c>
      <c r="Q103" s="115" t="n">
        <v>24</v>
      </c>
      <c r="R103" s="114" t="n">
        <f aca="false">+Q103*$F$3</f>
        <v>0</v>
      </c>
      <c r="S103" s="116" t="n">
        <f aca="false">+R103+P103</f>
        <v>0</v>
      </c>
      <c r="T103" s="92"/>
    </row>
    <row r="104" customFormat="false" ht="15" hidden="false" customHeight="false" outlineLevel="0" collapsed="false">
      <c r="A104" s="118" t="s">
        <v>167</v>
      </c>
      <c r="B104" s="119" t="s">
        <v>82</v>
      </c>
      <c r="C104" s="120" t="n">
        <v>5</v>
      </c>
      <c r="D104" s="120" t="n">
        <v>47.67</v>
      </c>
      <c r="E104" s="121" t="n">
        <v>2</v>
      </c>
      <c r="F104" s="121" t="n">
        <f aca="false">+C104*E104</f>
        <v>10</v>
      </c>
      <c r="G104" s="121" t="n">
        <f aca="false">F104*D104</f>
        <v>476.7</v>
      </c>
      <c r="H104" s="127" t="n">
        <f aca="false">+E104*-12</f>
        <v>-24</v>
      </c>
      <c r="I104" s="121"/>
      <c r="J104" s="121"/>
      <c r="K104" s="124"/>
      <c r="L104" s="124"/>
      <c r="M104" s="124"/>
      <c r="N104" s="121"/>
      <c r="O104" s="223" t="n">
        <f aca="false">SUM(G104:N104)</f>
        <v>452.7</v>
      </c>
      <c r="P104" s="114" t="n">
        <f aca="false">+(G104+H104)*$B$3+(K104+L104)*$B$4+(M104+N104)*$F$4+(I104+J104)*$B$5</f>
        <v>0</v>
      </c>
      <c r="Q104" s="115" t="n">
        <v>150</v>
      </c>
      <c r="R104" s="114" t="n">
        <f aca="false">+Q104*$F$3</f>
        <v>0</v>
      </c>
      <c r="S104" s="116" t="n">
        <f aca="false">+R104+P104</f>
        <v>0</v>
      </c>
      <c r="T104" s="92"/>
    </row>
    <row r="105" s="1" customFormat="true" ht="15" hidden="false" customHeight="false" outlineLevel="0" collapsed="false">
      <c r="A105" s="118" t="s">
        <v>168</v>
      </c>
      <c r="B105" s="119" t="s">
        <v>82</v>
      </c>
      <c r="C105" s="120" t="n">
        <v>5</v>
      </c>
      <c r="D105" s="120" t="n">
        <v>47.67</v>
      </c>
      <c r="E105" s="121" t="n">
        <v>3</v>
      </c>
      <c r="F105" s="121" t="n">
        <f aca="false">+C105*E105</f>
        <v>15</v>
      </c>
      <c r="G105" s="121" t="n">
        <f aca="false">F105*D105</f>
        <v>715.05</v>
      </c>
      <c r="H105" s="127" t="n">
        <f aca="false">+E105*-12</f>
        <v>-36</v>
      </c>
      <c r="I105" s="121"/>
      <c r="J105" s="121"/>
      <c r="K105" s="124"/>
      <c r="L105" s="124"/>
      <c r="M105" s="124"/>
      <c r="N105" s="121"/>
      <c r="O105" s="223" t="n">
        <f aca="false">SUM(G105:N105)</f>
        <v>679.05</v>
      </c>
      <c r="P105" s="114" t="n">
        <f aca="false">+(G105+H105)*$B$3+(K105+L105)*$B$4+(M105+N105)*$F$4+(I105+J105)*$B$5</f>
        <v>0</v>
      </c>
      <c r="Q105" s="115" t="n">
        <v>20</v>
      </c>
      <c r="R105" s="114" t="n">
        <f aca="false">+Q105*$F$3</f>
        <v>0</v>
      </c>
      <c r="S105" s="116" t="n">
        <f aca="false">+R105+P105</f>
        <v>0</v>
      </c>
      <c r="T105" s="92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  <c r="HY105" s="31"/>
      <c r="HZ105" s="31"/>
      <c r="IA105" s="31"/>
      <c r="IB105" s="31"/>
      <c r="IC105" s="31"/>
      <c r="ID105" s="31"/>
      <c r="IE105" s="31"/>
      <c r="IF105" s="31"/>
      <c r="IG105" s="31"/>
      <c r="IH105" s="31"/>
      <c r="II105" s="31"/>
      <c r="IJ105" s="31"/>
      <c r="IK105" s="31"/>
      <c r="IL105" s="31"/>
      <c r="IM105" s="31"/>
      <c r="IN105" s="31"/>
      <c r="IO105" s="31"/>
      <c r="IP105" s="31"/>
      <c r="IQ105" s="31"/>
      <c r="IR105" s="31"/>
      <c r="IS105" s="31"/>
      <c r="IT105" s="31"/>
      <c r="IU105" s="31"/>
      <c r="IV105" s="31"/>
      <c r="IW105" s="31"/>
    </row>
    <row r="106" customFormat="false" ht="15" hidden="false" customHeight="false" outlineLevel="0" collapsed="false">
      <c r="A106" s="118" t="s">
        <v>169</v>
      </c>
      <c r="B106" s="119" t="s">
        <v>82</v>
      </c>
      <c r="C106" s="120" t="n">
        <v>5</v>
      </c>
      <c r="D106" s="120" t="n">
        <v>47.67</v>
      </c>
      <c r="E106" s="121" t="n">
        <v>3</v>
      </c>
      <c r="F106" s="121" t="n">
        <f aca="false">+C106*E106</f>
        <v>15</v>
      </c>
      <c r="G106" s="121" t="n">
        <f aca="false">F106*D106</f>
        <v>715.05</v>
      </c>
      <c r="H106" s="127" t="n">
        <f aca="false">+E106*-12</f>
        <v>-36</v>
      </c>
      <c r="I106" s="121"/>
      <c r="J106" s="121"/>
      <c r="K106" s="124"/>
      <c r="L106" s="124"/>
      <c r="M106" s="124"/>
      <c r="N106" s="121"/>
      <c r="O106" s="223" t="n">
        <f aca="false">SUM(G106:N106)</f>
        <v>679.05</v>
      </c>
      <c r="P106" s="114" t="n">
        <f aca="false">+(G106+H106)*$B$3+(K106+L106)*$B$4+(M106+N106)*$F$4+(I106+J106)*$B$5</f>
        <v>0</v>
      </c>
      <c r="Q106" s="115" t="n">
        <v>18</v>
      </c>
      <c r="R106" s="114" t="n">
        <f aca="false">+Q106*$F$3</f>
        <v>0</v>
      </c>
      <c r="S106" s="116" t="n">
        <f aca="false">+R106+P106</f>
        <v>0</v>
      </c>
      <c r="T106" s="92"/>
    </row>
    <row r="107" customFormat="false" ht="15" hidden="false" customHeight="true" outlineLevel="0" collapsed="false">
      <c r="B107" s="132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71"/>
      <c r="Q107" s="125" t="s">
        <v>170</v>
      </c>
      <c r="R107" s="71"/>
      <c r="S107" s="131"/>
      <c r="T107" s="93" t="n">
        <f aca="false">SUM(S101:S106)</f>
        <v>0</v>
      </c>
    </row>
    <row r="108" customFormat="false" ht="15" hidden="false" customHeight="false" outlineLevel="0" collapsed="false">
      <c r="A108" s="118" t="s">
        <v>171</v>
      </c>
      <c r="B108" s="119" t="s">
        <v>82</v>
      </c>
      <c r="C108" s="120" t="n">
        <v>5</v>
      </c>
      <c r="D108" s="120" t="n">
        <v>52</v>
      </c>
      <c r="E108" s="121" t="n">
        <v>3</v>
      </c>
      <c r="F108" s="121" t="n">
        <f aca="false">+C108*E108</f>
        <v>15</v>
      </c>
      <c r="G108" s="121" t="n">
        <f aca="false">F108*D108</f>
        <v>780</v>
      </c>
      <c r="H108" s="127" t="n">
        <f aca="false">+E108*-12</f>
        <v>-36</v>
      </c>
      <c r="I108" s="121"/>
      <c r="J108" s="121"/>
      <c r="K108" s="124"/>
      <c r="L108" s="124"/>
      <c r="M108" s="124"/>
      <c r="N108" s="121"/>
      <c r="O108" s="223" t="n">
        <f aca="false">SUM(G108:N108)</f>
        <v>744</v>
      </c>
      <c r="P108" s="114" t="n">
        <f aca="false">+(G108+H108)*$B$3+(K108+L108)*$B$4+(M108+N108)*$F$4+(I108+J108)*$B$5</f>
        <v>0</v>
      </c>
      <c r="Q108" s="115" t="n">
        <v>45</v>
      </c>
      <c r="R108" s="114" t="n">
        <f aca="false">+Q108*$F$3</f>
        <v>0</v>
      </c>
      <c r="S108" s="116" t="n">
        <f aca="false">+R108+P108</f>
        <v>0</v>
      </c>
      <c r="T108" s="92"/>
    </row>
    <row r="109" customFormat="false" ht="15" hidden="false" customHeight="false" outlineLevel="0" collapsed="false">
      <c r="A109" s="137" t="s">
        <v>172</v>
      </c>
      <c r="B109" s="138" t="s">
        <v>82</v>
      </c>
      <c r="C109" s="139" t="n">
        <v>5</v>
      </c>
      <c r="D109" s="139" t="n">
        <v>52</v>
      </c>
      <c r="E109" s="135" t="n">
        <v>5</v>
      </c>
      <c r="F109" s="135" t="n">
        <f aca="false">+C109*E109</f>
        <v>25</v>
      </c>
      <c r="G109" s="135" t="n">
        <f aca="false">F109*D109</f>
        <v>1300</v>
      </c>
      <c r="H109" s="148" t="n">
        <f aca="false">+E109*-12</f>
        <v>-60</v>
      </c>
      <c r="I109" s="140"/>
      <c r="J109" s="140"/>
      <c r="K109" s="141"/>
      <c r="L109" s="141"/>
      <c r="M109" s="141"/>
      <c r="N109" s="140"/>
      <c r="O109" s="233" t="n">
        <f aca="false">SUM(G109:N109)</f>
        <v>1240</v>
      </c>
      <c r="P109" s="114" t="n">
        <f aca="false">+(G109+H109)*$B$3+(K109+L109)*$B$4+(M109+N109)*$F$4+(I109+J109)*$B$5</f>
        <v>0</v>
      </c>
      <c r="Q109" s="115" t="n">
        <v>72</v>
      </c>
      <c r="R109" s="114" t="n">
        <f aca="false">+Q109*$F$3</f>
        <v>0</v>
      </c>
      <c r="S109" s="116" t="n">
        <f aca="false">+R109+P109</f>
        <v>0</v>
      </c>
      <c r="T109" s="92"/>
    </row>
    <row r="110" s="1" customFormat="true" ht="15" hidden="false" customHeight="false" outlineLevel="0" collapsed="false">
      <c r="A110" s="118" t="s">
        <v>173</v>
      </c>
      <c r="B110" s="119" t="s">
        <v>174</v>
      </c>
      <c r="C110" s="120" t="n">
        <v>1</v>
      </c>
      <c r="D110" s="120" t="n">
        <v>52</v>
      </c>
      <c r="E110" s="121" t="n">
        <v>2</v>
      </c>
      <c r="F110" s="121" t="n">
        <f aca="false">+C110*E110</f>
        <v>2</v>
      </c>
      <c r="G110" s="121" t="n">
        <f aca="false">F110*D110</f>
        <v>104</v>
      </c>
      <c r="H110" s="121"/>
      <c r="I110" s="121"/>
      <c r="J110" s="121"/>
      <c r="K110" s="124"/>
      <c r="L110" s="124"/>
      <c r="M110" s="124"/>
      <c r="N110" s="124"/>
      <c r="O110" s="223" t="n">
        <f aca="false">SUM(G110:N110)</f>
        <v>104</v>
      </c>
      <c r="P110" s="114" t="n">
        <f aca="false">+(G110+H110)*$B$3+(K110+L110)*$B$4+(M110+N110)*$F$4+(I110+J110)*$B$5</f>
        <v>0</v>
      </c>
      <c r="Q110" s="115"/>
      <c r="R110" s="71"/>
      <c r="S110" s="116" t="n">
        <f aca="false">+R110+P110</f>
        <v>0</v>
      </c>
      <c r="T110" s="92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31"/>
      <c r="IE110" s="31"/>
      <c r="IF110" s="31"/>
      <c r="IG110" s="31"/>
      <c r="IH110" s="31"/>
      <c r="II110" s="31"/>
      <c r="IJ110" s="31"/>
      <c r="IK110" s="31"/>
      <c r="IL110" s="31"/>
      <c r="IM110" s="31"/>
      <c r="IN110" s="31"/>
      <c r="IO110" s="31"/>
      <c r="IP110" s="31"/>
      <c r="IQ110" s="31"/>
      <c r="IR110" s="31"/>
      <c r="IS110" s="31"/>
      <c r="IT110" s="31"/>
      <c r="IU110" s="31"/>
      <c r="IV110" s="31"/>
      <c r="IW110" s="31"/>
    </row>
    <row r="111" customFormat="false" ht="15" hidden="false" customHeight="false" outlineLevel="0" collapsed="false">
      <c r="A111" s="118" t="s">
        <v>175</v>
      </c>
      <c r="B111" s="119" t="s">
        <v>176</v>
      </c>
      <c r="C111" s="120" t="n">
        <v>1</v>
      </c>
      <c r="D111" s="120" t="n">
        <v>12</v>
      </c>
      <c r="E111" s="121" t="n">
        <v>1</v>
      </c>
      <c r="F111" s="121" t="n">
        <f aca="false">+C111*E111</f>
        <v>1</v>
      </c>
      <c r="G111" s="121" t="n">
        <f aca="false">F111*D111</f>
        <v>12</v>
      </c>
      <c r="H111" s="121"/>
      <c r="I111" s="121"/>
      <c r="J111" s="121"/>
      <c r="K111" s="124"/>
      <c r="L111" s="124"/>
      <c r="M111" s="124"/>
      <c r="N111" s="124"/>
      <c r="O111" s="223" t="n">
        <f aca="false">SUM(G111:N111)</f>
        <v>12</v>
      </c>
      <c r="P111" s="114" t="n">
        <f aca="false">+(G111+H111)*$B$3+(K111+L111)*$B$4+(M111+N111)*$F$4+(I111+J111)*$B$5</f>
        <v>0</v>
      </c>
      <c r="Q111" s="115"/>
      <c r="R111" s="71"/>
      <c r="S111" s="116" t="n">
        <f aca="false">+R111+P111</f>
        <v>0</v>
      </c>
      <c r="T111" s="92"/>
    </row>
    <row r="112" customFormat="false" ht="15" hidden="false" customHeight="true" outlineLevel="0" collapsed="false">
      <c r="B112" s="132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71"/>
      <c r="Q112" s="125" t="s">
        <v>177</v>
      </c>
      <c r="R112" s="71"/>
      <c r="S112" s="131"/>
      <c r="T112" s="93" t="n">
        <f aca="false">SUM(S108:S111)</f>
        <v>0</v>
      </c>
    </row>
    <row r="113" s="92" customFormat="true" ht="15" hidden="false" customHeight="false" outlineLevel="0" collapsed="false">
      <c r="A113" s="118" t="s">
        <v>178</v>
      </c>
      <c r="B113" s="119" t="s">
        <v>82</v>
      </c>
      <c r="C113" s="120" t="n">
        <v>5</v>
      </c>
      <c r="D113" s="120" t="n">
        <v>52</v>
      </c>
      <c r="E113" s="121" t="n">
        <v>5</v>
      </c>
      <c r="F113" s="121" t="n">
        <f aca="false">+C113*E113</f>
        <v>25</v>
      </c>
      <c r="G113" s="121" t="n">
        <f aca="false">F113*D113</f>
        <v>1300</v>
      </c>
      <c r="H113" s="127" t="n">
        <f aca="false">+E113*-12</f>
        <v>-60</v>
      </c>
      <c r="I113" s="121"/>
      <c r="J113" s="121"/>
      <c r="K113" s="124"/>
      <c r="L113" s="124"/>
      <c r="M113" s="124"/>
      <c r="N113" s="121"/>
      <c r="O113" s="223" t="n">
        <f aca="false">SUM(G113:N113)</f>
        <v>1240</v>
      </c>
      <c r="P113" s="114" t="n">
        <f aca="false">+(G113+H113)*$B$3+(K113+L113)*$B$4+(M113+N113)*$F$4+(I113+J113)*$B$5</f>
        <v>0</v>
      </c>
      <c r="Q113" s="115" t="n">
        <v>300</v>
      </c>
      <c r="R113" s="114" t="n">
        <f aca="false">+Q113*$F$3</f>
        <v>0</v>
      </c>
      <c r="S113" s="116" t="n">
        <f aca="false">+R113+P113</f>
        <v>0</v>
      </c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31"/>
      <c r="IE113" s="31"/>
      <c r="IF113" s="31"/>
      <c r="IG113" s="31"/>
      <c r="IH113" s="31"/>
      <c r="II113" s="31"/>
      <c r="IJ113" s="31"/>
      <c r="IK113" s="31"/>
      <c r="IL113" s="31"/>
      <c r="IM113" s="31"/>
      <c r="IN113" s="31"/>
      <c r="IO113" s="31"/>
      <c r="IP113" s="31"/>
      <c r="IQ113" s="31"/>
      <c r="IR113" s="31"/>
      <c r="IS113" s="31"/>
      <c r="IT113" s="31"/>
      <c r="IU113" s="31"/>
      <c r="IV113" s="31"/>
      <c r="IW113" s="31"/>
    </row>
    <row r="114" customFormat="false" ht="15" hidden="false" customHeight="false" outlineLevel="0" collapsed="false">
      <c r="A114" s="118" t="s">
        <v>178</v>
      </c>
      <c r="B114" s="120" t="s">
        <v>83</v>
      </c>
      <c r="C114" s="120" t="n">
        <v>1</v>
      </c>
      <c r="D114" s="120" t="n">
        <v>52</v>
      </c>
      <c r="E114" s="121" t="n">
        <v>4</v>
      </c>
      <c r="F114" s="121" t="n">
        <f aca="false">+C114*E114</f>
        <v>4</v>
      </c>
      <c r="G114" s="121" t="n">
        <f aca="false">F114*D114</f>
        <v>208</v>
      </c>
      <c r="H114" s="121"/>
      <c r="I114" s="121"/>
      <c r="J114" s="121"/>
      <c r="K114" s="124"/>
      <c r="L114" s="124"/>
      <c r="M114" s="124"/>
      <c r="N114" s="124"/>
      <c r="O114" s="223" t="n">
        <f aca="false">SUM(G114:N114)</f>
        <v>208</v>
      </c>
      <c r="P114" s="114" t="n">
        <f aca="false">+(G114+H114)*$B$3+(K114+L114)*$B$4+(M114+N114)*$F$4+(I114+J114)*$B$5</f>
        <v>0</v>
      </c>
      <c r="Q114" s="115"/>
      <c r="R114" s="71"/>
      <c r="S114" s="116" t="n">
        <f aca="false">+R114+P114</f>
        <v>0</v>
      </c>
      <c r="T114" s="92"/>
    </row>
    <row r="115" customFormat="false" ht="15" hidden="false" customHeight="false" outlineLevel="0" collapsed="false">
      <c r="A115" s="118" t="s">
        <v>179</v>
      </c>
      <c r="B115" s="119" t="s">
        <v>82</v>
      </c>
      <c r="C115" s="120" t="n">
        <v>5</v>
      </c>
      <c r="D115" s="120" t="n">
        <v>6</v>
      </c>
      <c r="E115" s="121" t="n">
        <v>1</v>
      </c>
      <c r="F115" s="121" t="n">
        <f aca="false">+C115*E115</f>
        <v>5</v>
      </c>
      <c r="G115" s="121" t="n">
        <f aca="false">F115*D115</f>
        <v>30</v>
      </c>
      <c r="H115" s="127" t="n">
        <f aca="false">+E115*-2</f>
        <v>-2</v>
      </c>
      <c r="I115" s="121"/>
      <c r="J115" s="121"/>
      <c r="K115" s="124"/>
      <c r="L115" s="124"/>
      <c r="M115" s="124"/>
      <c r="N115" s="124"/>
      <c r="O115" s="223" t="n">
        <f aca="false">SUM(G115:N115)</f>
        <v>28</v>
      </c>
      <c r="P115" s="114" t="n">
        <f aca="false">+(G115+H115)*$B$3+(K115+L115)*$B$4+(M115+N115)*$F$4+(I115+J115)*$B$5</f>
        <v>0</v>
      </c>
      <c r="Q115" s="115"/>
      <c r="R115" s="71"/>
      <c r="S115" s="116" t="n">
        <f aca="false">+R115+P115</f>
        <v>0</v>
      </c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  <c r="BH115" s="92"/>
      <c r="BI115" s="92"/>
      <c r="BJ115" s="92"/>
      <c r="BK115" s="92"/>
      <c r="BL115" s="92"/>
      <c r="BM115" s="92"/>
      <c r="BN115" s="92"/>
      <c r="BO115" s="92"/>
      <c r="BP115" s="92"/>
      <c r="BQ115" s="92"/>
      <c r="BR115" s="92"/>
      <c r="BS115" s="92"/>
      <c r="BT115" s="92"/>
      <c r="BU115" s="92"/>
      <c r="BV115" s="92"/>
      <c r="BW115" s="92"/>
      <c r="BX115" s="92"/>
      <c r="BY115" s="92"/>
      <c r="BZ115" s="92"/>
      <c r="CA115" s="92"/>
      <c r="CB115" s="92"/>
      <c r="CC115" s="92"/>
      <c r="CD115" s="92"/>
      <c r="CE115" s="92"/>
      <c r="CF115" s="92"/>
      <c r="CG115" s="92"/>
      <c r="CH115" s="92"/>
      <c r="CI115" s="92"/>
      <c r="CJ115" s="92"/>
      <c r="CK115" s="92"/>
      <c r="CL115" s="92"/>
      <c r="CM115" s="92"/>
      <c r="CN115" s="92"/>
      <c r="CO115" s="92"/>
      <c r="CP115" s="92"/>
      <c r="CQ115" s="92"/>
      <c r="CR115" s="92"/>
      <c r="CS115" s="92"/>
      <c r="CT115" s="92"/>
      <c r="CU115" s="92"/>
      <c r="CV115" s="92"/>
      <c r="CW115" s="92"/>
      <c r="CX115" s="92"/>
      <c r="CY115" s="92"/>
      <c r="CZ115" s="92"/>
      <c r="DA115" s="92"/>
      <c r="DB115" s="92"/>
      <c r="DC115" s="92"/>
      <c r="DD115" s="92"/>
      <c r="DE115" s="92"/>
      <c r="DF115" s="92"/>
      <c r="DG115" s="92"/>
      <c r="DH115" s="92"/>
      <c r="DI115" s="92"/>
      <c r="DJ115" s="92"/>
      <c r="DK115" s="92"/>
      <c r="DL115" s="92"/>
      <c r="DM115" s="92"/>
      <c r="DN115" s="92"/>
      <c r="DO115" s="92"/>
      <c r="DP115" s="92"/>
      <c r="DQ115" s="92"/>
      <c r="DR115" s="92"/>
      <c r="DS115" s="92"/>
      <c r="DT115" s="92"/>
      <c r="DU115" s="92"/>
      <c r="DV115" s="92"/>
      <c r="DW115" s="92"/>
      <c r="DX115" s="92"/>
      <c r="DY115" s="92"/>
      <c r="DZ115" s="92"/>
      <c r="EA115" s="92"/>
      <c r="EB115" s="92"/>
      <c r="EC115" s="92"/>
      <c r="ED115" s="92"/>
      <c r="EE115" s="92"/>
      <c r="EF115" s="92"/>
      <c r="EG115" s="92"/>
      <c r="EH115" s="92"/>
      <c r="EI115" s="92"/>
      <c r="EJ115" s="92"/>
      <c r="EK115" s="92"/>
      <c r="EL115" s="92"/>
      <c r="EM115" s="92"/>
      <c r="EN115" s="92"/>
      <c r="EO115" s="92"/>
      <c r="EP115" s="92"/>
      <c r="EQ115" s="92"/>
      <c r="ER115" s="92"/>
      <c r="ES115" s="92"/>
      <c r="ET115" s="92"/>
      <c r="EU115" s="92"/>
      <c r="EV115" s="92"/>
      <c r="EW115" s="92"/>
      <c r="EX115" s="92"/>
      <c r="EY115" s="92"/>
      <c r="EZ115" s="92"/>
      <c r="FA115" s="92"/>
      <c r="FB115" s="92"/>
      <c r="FC115" s="92"/>
      <c r="FD115" s="92"/>
      <c r="FE115" s="92"/>
      <c r="FF115" s="92"/>
      <c r="FG115" s="92"/>
      <c r="FH115" s="92"/>
      <c r="FI115" s="92"/>
      <c r="FJ115" s="92"/>
      <c r="FK115" s="92"/>
      <c r="FL115" s="92"/>
      <c r="FM115" s="92"/>
      <c r="FN115" s="92"/>
      <c r="FO115" s="92"/>
      <c r="FP115" s="92"/>
      <c r="FQ115" s="92"/>
      <c r="FR115" s="92"/>
      <c r="FS115" s="92"/>
      <c r="FT115" s="92"/>
      <c r="FU115" s="92"/>
      <c r="FV115" s="92"/>
      <c r="FW115" s="92"/>
      <c r="FX115" s="92"/>
      <c r="FY115" s="92"/>
      <c r="FZ115" s="92"/>
      <c r="GA115" s="92"/>
      <c r="GB115" s="92"/>
      <c r="GC115" s="92"/>
      <c r="GD115" s="92"/>
      <c r="GE115" s="92"/>
      <c r="GF115" s="92"/>
      <c r="GG115" s="92"/>
      <c r="GH115" s="92"/>
      <c r="GI115" s="92"/>
      <c r="GJ115" s="92"/>
      <c r="GK115" s="92"/>
      <c r="GL115" s="92"/>
      <c r="GM115" s="92"/>
      <c r="GN115" s="92"/>
      <c r="GO115" s="92"/>
      <c r="GP115" s="92"/>
      <c r="GQ115" s="92"/>
      <c r="GR115" s="92"/>
      <c r="GS115" s="92"/>
      <c r="GT115" s="92"/>
      <c r="GU115" s="92"/>
      <c r="GV115" s="92"/>
      <c r="GW115" s="92"/>
      <c r="GX115" s="92"/>
      <c r="GY115" s="92"/>
      <c r="GZ115" s="92"/>
      <c r="HA115" s="92"/>
      <c r="HB115" s="92"/>
      <c r="HC115" s="92"/>
      <c r="HD115" s="92"/>
      <c r="HE115" s="92"/>
      <c r="HF115" s="92"/>
      <c r="HG115" s="92"/>
      <c r="HH115" s="92"/>
      <c r="HI115" s="92"/>
      <c r="HJ115" s="92"/>
      <c r="HK115" s="92"/>
      <c r="HL115" s="92"/>
      <c r="HM115" s="92"/>
      <c r="HN115" s="92"/>
      <c r="HO115" s="92"/>
      <c r="HP115" s="92"/>
      <c r="HQ115" s="92"/>
      <c r="HR115" s="92"/>
      <c r="HS115" s="92"/>
      <c r="HT115" s="92"/>
      <c r="HU115" s="92"/>
      <c r="HV115" s="92"/>
      <c r="HW115" s="92"/>
      <c r="HX115" s="92"/>
      <c r="HY115" s="92"/>
      <c r="HZ115" s="92"/>
      <c r="IA115" s="92"/>
      <c r="IB115" s="92"/>
      <c r="IC115" s="92"/>
      <c r="ID115" s="92"/>
      <c r="IE115" s="92"/>
      <c r="IF115" s="92"/>
      <c r="IG115" s="92"/>
      <c r="IH115" s="92"/>
      <c r="II115" s="92"/>
      <c r="IJ115" s="92"/>
      <c r="IK115" s="92"/>
      <c r="IL115" s="92"/>
      <c r="IM115" s="92"/>
      <c r="IN115" s="92"/>
      <c r="IO115" s="92"/>
      <c r="IP115" s="92"/>
      <c r="IQ115" s="92"/>
      <c r="IR115" s="92"/>
      <c r="IS115" s="92"/>
      <c r="IT115" s="92"/>
      <c r="IU115" s="92"/>
      <c r="IV115" s="92"/>
      <c r="IW115" s="92"/>
    </row>
    <row r="116" s="1" customFormat="true" ht="15" hidden="false" customHeight="false" outlineLevel="0" collapsed="false">
      <c r="A116" s="118" t="s">
        <v>179</v>
      </c>
      <c r="B116" s="120" t="s">
        <v>83</v>
      </c>
      <c r="C116" s="120" t="n">
        <v>1</v>
      </c>
      <c r="D116" s="120" t="n">
        <v>6</v>
      </c>
      <c r="E116" s="121" t="n">
        <v>1</v>
      </c>
      <c r="F116" s="121" t="n">
        <f aca="false">+C116*E116</f>
        <v>1</v>
      </c>
      <c r="G116" s="121" t="n">
        <f aca="false">F116*D116</f>
        <v>6</v>
      </c>
      <c r="H116" s="121"/>
      <c r="I116" s="121"/>
      <c r="J116" s="121"/>
      <c r="K116" s="124"/>
      <c r="L116" s="124"/>
      <c r="M116" s="124"/>
      <c r="N116" s="124"/>
      <c r="O116" s="223" t="n">
        <f aca="false">SUM(G116:N116)</f>
        <v>6</v>
      </c>
      <c r="P116" s="114" t="n">
        <f aca="false">+(G116+H116)*$B$3+(K116+L116)*$B$4+(M116+N116)*$F$4+(I116+J116)*$B$5</f>
        <v>0</v>
      </c>
      <c r="Q116" s="115"/>
      <c r="R116" s="71"/>
      <c r="S116" s="116" t="n">
        <f aca="false">+R116+P116</f>
        <v>0</v>
      </c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N116" s="92"/>
      <c r="AO116" s="92"/>
      <c r="AP116" s="92"/>
      <c r="AQ116" s="92"/>
      <c r="AR116" s="92"/>
      <c r="AS116" s="92"/>
      <c r="AT116" s="92"/>
      <c r="AU116" s="92"/>
      <c r="AV116" s="92"/>
      <c r="AW116" s="92"/>
      <c r="AX116" s="92"/>
      <c r="AY116" s="92"/>
      <c r="AZ116" s="92"/>
      <c r="BA116" s="92"/>
      <c r="BB116" s="92"/>
      <c r="BC116" s="92"/>
      <c r="BD116" s="92"/>
      <c r="BE116" s="92"/>
      <c r="BF116" s="92"/>
      <c r="BG116" s="92"/>
      <c r="BH116" s="92"/>
      <c r="BI116" s="92"/>
      <c r="BJ116" s="92"/>
      <c r="BK116" s="92"/>
      <c r="BL116" s="92"/>
      <c r="BM116" s="92"/>
      <c r="BN116" s="92"/>
      <c r="BO116" s="92"/>
      <c r="BP116" s="92"/>
      <c r="BQ116" s="92"/>
      <c r="BR116" s="92"/>
      <c r="BS116" s="92"/>
      <c r="BT116" s="92"/>
      <c r="BU116" s="92"/>
      <c r="BV116" s="92"/>
      <c r="BW116" s="92"/>
      <c r="BX116" s="92"/>
      <c r="BY116" s="92"/>
      <c r="BZ116" s="92"/>
      <c r="CA116" s="92"/>
      <c r="CB116" s="92"/>
      <c r="CC116" s="92"/>
      <c r="CD116" s="92"/>
      <c r="CE116" s="92"/>
      <c r="CF116" s="92"/>
      <c r="CG116" s="92"/>
      <c r="CH116" s="92"/>
      <c r="CI116" s="92"/>
      <c r="CJ116" s="92"/>
      <c r="CK116" s="92"/>
      <c r="CL116" s="92"/>
      <c r="CM116" s="92"/>
      <c r="CN116" s="92"/>
      <c r="CO116" s="92"/>
      <c r="CP116" s="92"/>
      <c r="CQ116" s="92"/>
      <c r="CR116" s="92"/>
      <c r="CS116" s="92"/>
      <c r="CT116" s="92"/>
      <c r="CU116" s="92"/>
      <c r="CV116" s="92"/>
      <c r="CW116" s="92"/>
      <c r="CX116" s="92"/>
      <c r="CY116" s="92"/>
      <c r="CZ116" s="92"/>
      <c r="DA116" s="92"/>
      <c r="DB116" s="92"/>
      <c r="DC116" s="92"/>
      <c r="DD116" s="92"/>
      <c r="DE116" s="92"/>
      <c r="DF116" s="92"/>
      <c r="DG116" s="92"/>
      <c r="DH116" s="92"/>
      <c r="DI116" s="92"/>
      <c r="DJ116" s="92"/>
      <c r="DK116" s="92"/>
      <c r="DL116" s="92"/>
      <c r="DM116" s="92"/>
      <c r="DN116" s="92"/>
      <c r="DO116" s="92"/>
      <c r="DP116" s="92"/>
      <c r="DQ116" s="92"/>
      <c r="DR116" s="92"/>
      <c r="DS116" s="92"/>
      <c r="DT116" s="92"/>
      <c r="DU116" s="92"/>
      <c r="DV116" s="92"/>
      <c r="DW116" s="92"/>
      <c r="DX116" s="92"/>
      <c r="DY116" s="92"/>
      <c r="DZ116" s="92"/>
      <c r="EA116" s="92"/>
      <c r="EB116" s="92"/>
      <c r="EC116" s="92"/>
      <c r="ED116" s="92"/>
      <c r="EE116" s="92"/>
      <c r="EF116" s="92"/>
      <c r="EG116" s="92"/>
      <c r="EH116" s="92"/>
      <c r="EI116" s="92"/>
      <c r="EJ116" s="92"/>
      <c r="EK116" s="92"/>
      <c r="EL116" s="92"/>
      <c r="EM116" s="92"/>
      <c r="EN116" s="92"/>
      <c r="EO116" s="92"/>
      <c r="EP116" s="92"/>
      <c r="EQ116" s="92"/>
      <c r="ER116" s="92"/>
      <c r="ES116" s="92"/>
      <c r="ET116" s="92"/>
      <c r="EU116" s="92"/>
      <c r="EV116" s="92"/>
      <c r="EW116" s="92"/>
      <c r="EX116" s="92"/>
      <c r="EY116" s="92"/>
      <c r="EZ116" s="92"/>
      <c r="FA116" s="92"/>
      <c r="FB116" s="92"/>
      <c r="FC116" s="92"/>
      <c r="FD116" s="92"/>
      <c r="FE116" s="92"/>
      <c r="FF116" s="92"/>
      <c r="FG116" s="92"/>
      <c r="FH116" s="92"/>
      <c r="FI116" s="92"/>
      <c r="FJ116" s="92"/>
      <c r="FK116" s="92"/>
      <c r="FL116" s="92"/>
      <c r="FM116" s="92"/>
      <c r="FN116" s="92"/>
      <c r="FO116" s="92"/>
      <c r="FP116" s="92"/>
      <c r="FQ116" s="92"/>
      <c r="FR116" s="92"/>
      <c r="FS116" s="92"/>
      <c r="FT116" s="92"/>
      <c r="FU116" s="92"/>
      <c r="FV116" s="92"/>
      <c r="FW116" s="92"/>
      <c r="FX116" s="92"/>
      <c r="FY116" s="92"/>
      <c r="FZ116" s="92"/>
      <c r="GA116" s="92"/>
      <c r="GB116" s="92"/>
      <c r="GC116" s="92"/>
      <c r="GD116" s="92"/>
      <c r="GE116" s="92"/>
      <c r="GF116" s="92"/>
      <c r="GG116" s="92"/>
      <c r="GH116" s="92"/>
      <c r="GI116" s="92"/>
      <c r="GJ116" s="92"/>
      <c r="GK116" s="92"/>
      <c r="GL116" s="92"/>
      <c r="GM116" s="92"/>
      <c r="GN116" s="92"/>
      <c r="GO116" s="92"/>
      <c r="GP116" s="92"/>
      <c r="GQ116" s="92"/>
      <c r="GR116" s="92"/>
      <c r="GS116" s="92"/>
      <c r="GT116" s="92"/>
      <c r="GU116" s="92"/>
      <c r="GV116" s="92"/>
      <c r="GW116" s="92"/>
      <c r="GX116" s="92"/>
      <c r="GY116" s="92"/>
      <c r="GZ116" s="92"/>
      <c r="HA116" s="92"/>
      <c r="HB116" s="92"/>
      <c r="HC116" s="92"/>
      <c r="HD116" s="92"/>
      <c r="HE116" s="92"/>
      <c r="HF116" s="92"/>
      <c r="HG116" s="92"/>
      <c r="HH116" s="92"/>
      <c r="HI116" s="92"/>
      <c r="HJ116" s="92"/>
      <c r="HK116" s="92"/>
      <c r="HL116" s="92"/>
      <c r="HM116" s="92"/>
      <c r="HN116" s="92"/>
      <c r="HO116" s="92"/>
      <c r="HP116" s="92"/>
      <c r="HQ116" s="92"/>
      <c r="HR116" s="92"/>
      <c r="HS116" s="92"/>
      <c r="HT116" s="92"/>
      <c r="HU116" s="92"/>
      <c r="HV116" s="92"/>
      <c r="HW116" s="92"/>
      <c r="HX116" s="92"/>
      <c r="HY116" s="92"/>
      <c r="HZ116" s="92"/>
      <c r="IA116" s="92"/>
      <c r="IB116" s="92"/>
      <c r="IC116" s="92"/>
      <c r="ID116" s="92"/>
      <c r="IE116" s="92"/>
      <c r="IF116" s="92"/>
      <c r="IG116" s="92"/>
      <c r="IH116" s="92"/>
      <c r="II116" s="92"/>
      <c r="IJ116" s="92"/>
      <c r="IK116" s="92"/>
      <c r="IL116" s="92"/>
      <c r="IM116" s="92"/>
      <c r="IN116" s="92"/>
      <c r="IO116" s="92"/>
      <c r="IP116" s="92"/>
      <c r="IQ116" s="92"/>
      <c r="IR116" s="92"/>
      <c r="IS116" s="92"/>
      <c r="IT116" s="92"/>
      <c r="IU116" s="92"/>
      <c r="IV116" s="92"/>
      <c r="IW116" s="92"/>
    </row>
    <row r="117" customFormat="false" ht="15" hidden="false" customHeight="false" outlineLevel="0" collapsed="false">
      <c r="A117" s="118" t="s">
        <v>179</v>
      </c>
      <c r="B117" s="120" t="s">
        <v>208</v>
      </c>
      <c r="C117" s="120" t="n">
        <v>1</v>
      </c>
      <c r="D117" s="120" t="n">
        <v>6</v>
      </c>
      <c r="E117" s="121" t="n">
        <v>2</v>
      </c>
      <c r="F117" s="121" t="n">
        <f aca="false">+C117*E117</f>
        <v>2</v>
      </c>
      <c r="G117" s="121"/>
      <c r="H117" s="121"/>
      <c r="I117" s="121"/>
      <c r="J117" s="121"/>
      <c r="K117" s="124" t="n">
        <f aca="false">C117*D117*E117</f>
        <v>12</v>
      </c>
      <c r="L117" s="127" t="n">
        <f aca="false">+F117*6</f>
        <v>12</v>
      </c>
      <c r="M117" s="124"/>
      <c r="N117" s="124"/>
      <c r="O117" s="223" t="n">
        <f aca="false">SUM(G117:N117)</f>
        <v>24</v>
      </c>
      <c r="P117" s="114" t="n">
        <f aca="false">+(G117+H117)*$B$3+(K117+L117)*$B$4+(M117+N117)*$F$4+(I117+J117)*$B$5</f>
        <v>0</v>
      </c>
      <c r="Q117" s="115"/>
      <c r="R117" s="71"/>
      <c r="S117" s="116" t="n">
        <f aca="false">+R117+P117</f>
        <v>0</v>
      </c>
      <c r="T117" s="92"/>
    </row>
    <row r="118" customFormat="false" ht="15" hidden="false" customHeight="false" outlineLevel="0" collapsed="false">
      <c r="A118" s="118" t="s">
        <v>181</v>
      </c>
      <c r="B118" s="119" t="s">
        <v>82</v>
      </c>
      <c r="C118" s="120" t="n">
        <v>5</v>
      </c>
      <c r="D118" s="120" t="n">
        <v>52</v>
      </c>
      <c r="E118" s="121" t="n">
        <v>5</v>
      </c>
      <c r="F118" s="121" t="n">
        <f aca="false">+C118*E118</f>
        <v>25</v>
      </c>
      <c r="G118" s="121" t="n">
        <f aca="false">F118*D118</f>
        <v>1300</v>
      </c>
      <c r="H118" s="127" t="n">
        <f aca="false">+E118*-12</f>
        <v>-60</v>
      </c>
      <c r="I118" s="121"/>
      <c r="J118" s="121"/>
      <c r="K118" s="124"/>
      <c r="L118" s="124"/>
      <c r="M118" s="124"/>
      <c r="N118" s="121"/>
      <c r="O118" s="223" t="n">
        <f aca="false">SUM(G118:N118)</f>
        <v>1240</v>
      </c>
      <c r="P118" s="114" t="n">
        <f aca="false">+(G118+H118)*$B$3+(K118+L118)*$B$4+(M118+N118)*$F$4+(I118+J118)*$B$5</f>
        <v>0</v>
      </c>
      <c r="Q118" s="115" t="n">
        <v>260</v>
      </c>
      <c r="R118" s="114" t="n">
        <f aca="false">+Q118*$F$3</f>
        <v>0</v>
      </c>
      <c r="S118" s="116" t="n">
        <f aca="false">+R118+P118</f>
        <v>0</v>
      </c>
      <c r="T118" s="92"/>
    </row>
    <row r="119" s="1" customFormat="true" ht="15" hidden="false" customHeight="false" outlineLevel="0" collapsed="false">
      <c r="A119" s="118" t="s">
        <v>181</v>
      </c>
      <c r="B119" s="120" t="s">
        <v>83</v>
      </c>
      <c r="C119" s="120" t="n">
        <v>1</v>
      </c>
      <c r="D119" s="120" t="n">
        <v>52</v>
      </c>
      <c r="E119" s="121" t="n">
        <v>4</v>
      </c>
      <c r="F119" s="121" t="n">
        <f aca="false">+C119*E119</f>
        <v>4</v>
      </c>
      <c r="G119" s="121" t="n">
        <f aca="false">F119*D119</f>
        <v>208</v>
      </c>
      <c r="H119" s="121"/>
      <c r="I119" s="121"/>
      <c r="J119" s="121"/>
      <c r="K119" s="124"/>
      <c r="L119" s="124"/>
      <c r="M119" s="124"/>
      <c r="N119" s="124"/>
      <c r="O119" s="223" t="n">
        <f aca="false">SUM(G119:N119)</f>
        <v>208</v>
      </c>
      <c r="P119" s="114" t="n">
        <f aca="false">+(G119+H119)*$B$3+(K119+L119)*$B$4+(M119+N119)*$F$4+(I119+J119)*$B$5</f>
        <v>0</v>
      </c>
      <c r="Q119" s="115"/>
      <c r="R119" s="71"/>
      <c r="S119" s="116" t="n">
        <f aca="false">+R119+P119</f>
        <v>0</v>
      </c>
      <c r="T119" s="92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1"/>
      <c r="DC119" s="31"/>
      <c r="DD119" s="31"/>
      <c r="DE119" s="31"/>
      <c r="DF119" s="31"/>
      <c r="DG119" s="31"/>
      <c r="DH119" s="31"/>
      <c r="DI119" s="31"/>
      <c r="DJ119" s="31"/>
      <c r="DK119" s="31"/>
      <c r="DL119" s="31"/>
      <c r="DM119" s="31"/>
      <c r="DN119" s="31"/>
      <c r="DO119" s="31"/>
      <c r="DP119" s="31"/>
      <c r="DQ119" s="31"/>
      <c r="DR119" s="31"/>
      <c r="DS119" s="31"/>
      <c r="DT119" s="31"/>
      <c r="DU119" s="31"/>
      <c r="DV119" s="31"/>
      <c r="DW119" s="31"/>
      <c r="DX119" s="31"/>
      <c r="DY119" s="31"/>
      <c r="DZ119" s="31"/>
      <c r="EA119" s="31"/>
      <c r="EB119" s="31"/>
      <c r="EC119" s="31"/>
      <c r="ED119" s="31"/>
      <c r="EE119" s="31"/>
      <c r="EF119" s="31"/>
      <c r="EG119" s="31"/>
      <c r="EH119" s="31"/>
      <c r="EI119" s="31"/>
      <c r="EJ119" s="31"/>
      <c r="EK119" s="31"/>
      <c r="EL119" s="31"/>
      <c r="EM119" s="31"/>
      <c r="EN119" s="31"/>
      <c r="EO119" s="31"/>
      <c r="EP119" s="31"/>
      <c r="EQ119" s="31"/>
      <c r="ER119" s="31"/>
      <c r="ES119" s="31"/>
      <c r="ET119" s="31"/>
      <c r="EU119" s="31"/>
      <c r="EV119" s="31"/>
      <c r="EW119" s="31"/>
      <c r="EX119" s="31"/>
      <c r="EY119" s="31"/>
      <c r="EZ119" s="31"/>
      <c r="FA119" s="31"/>
      <c r="FB119" s="31"/>
      <c r="FC119" s="31"/>
      <c r="FD119" s="31"/>
      <c r="FE119" s="31"/>
      <c r="FF119" s="31"/>
      <c r="FG119" s="31"/>
      <c r="FH119" s="31"/>
      <c r="FI119" s="31"/>
      <c r="FJ119" s="31"/>
      <c r="FK119" s="31"/>
      <c r="FL119" s="31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31"/>
      <c r="FX119" s="31"/>
      <c r="FY119" s="31"/>
      <c r="FZ119" s="31"/>
      <c r="GA119" s="31"/>
      <c r="GB119" s="31"/>
      <c r="GC119" s="31"/>
      <c r="GD119" s="31"/>
      <c r="GE119" s="31"/>
      <c r="GF119" s="31"/>
      <c r="GG119" s="31"/>
      <c r="GH119" s="31"/>
      <c r="GI119" s="31"/>
      <c r="GJ119" s="31"/>
      <c r="GK119" s="31"/>
      <c r="GL119" s="31"/>
      <c r="GM119" s="31"/>
      <c r="GN119" s="31"/>
      <c r="GO119" s="31"/>
      <c r="GP119" s="31"/>
      <c r="GQ119" s="31"/>
      <c r="GR119" s="31"/>
      <c r="GS119" s="31"/>
      <c r="GT119" s="31"/>
      <c r="GU119" s="31"/>
      <c r="GV119" s="31"/>
      <c r="GW119" s="31"/>
      <c r="GX119" s="31"/>
      <c r="GY119" s="31"/>
      <c r="GZ119" s="31"/>
      <c r="HA119" s="31"/>
      <c r="HB119" s="31"/>
      <c r="HC119" s="31"/>
      <c r="HD119" s="31"/>
      <c r="HE119" s="31"/>
      <c r="HF119" s="31"/>
      <c r="HG119" s="31"/>
      <c r="HH119" s="31"/>
      <c r="HI119" s="31"/>
      <c r="HJ119" s="31"/>
      <c r="HK119" s="31"/>
      <c r="HL119" s="31"/>
      <c r="HM119" s="31"/>
      <c r="HN119" s="31"/>
      <c r="HO119" s="31"/>
      <c r="HP119" s="31"/>
      <c r="HQ119" s="31"/>
      <c r="HR119" s="31"/>
      <c r="HS119" s="31"/>
      <c r="HT119" s="31"/>
      <c r="HU119" s="31"/>
      <c r="HV119" s="31"/>
      <c r="HW119" s="31"/>
      <c r="HX119" s="31"/>
      <c r="HY119" s="31"/>
      <c r="HZ119" s="31"/>
      <c r="IA119" s="31"/>
      <c r="IB119" s="31"/>
      <c r="IC119" s="31"/>
      <c r="ID119" s="31"/>
      <c r="IE119" s="31"/>
      <c r="IF119" s="31"/>
      <c r="IG119" s="31"/>
      <c r="IH119" s="31"/>
      <c r="II119" s="31"/>
      <c r="IJ119" s="31"/>
      <c r="IK119" s="31"/>
      <c r="IL119" s="31"/>
      <c r="IM119" s="31"/>
      <c r="IN119" s="31"/>
      <c r="IO119" s="31"/>
      <c r="IP119" s="31"/>
      <c r="IQ119" s="31"/>
      <c r="IR119" s="31"/>
      <c r="IS119" s="31"/>
      <c r="IT119" s="31"/>
      <c r="IU119" s="31"/>
      <c r="IV119" s="31"/>
      <c r="IW119" s="31"/>
    </row>
    <row r="120" customFormat="false" ht="15" hidden="false" customHeight="true" outlineLevel="0" collapsed="false">
      <c r="B120" s="68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25" t="s">
        <v>182</v>
      </c>
      <c r="R120" s="71"/>
      <c r="S120" s="131"/>
      <c r="T120" s="93" t="n">
        <f aca="false">SUM(S113:S119)</f>
        <v>0</v>
      </c>
    </row>
    <row r="121" s="1" customFormat="true" ht="15" hidden="false" customHeight="false" outlineLevel="0" collapsed="false">
      <c r="A121" s="118" t="s">
        <v>183</v>
      </c>
      <c r="B121" s="119" t="s">
        <v>82</v>
      </c>
      <c r="C121" s="120" t="n">
        <v>5</v>
      </c>
      <c r="D121" s="120" t="n">
        <v>52</v>
      </c>
      <c r="E121" s="121" t="n">
        <v>3</v>
      </c>
      <c r="F121" s="121" t="n">
        <f aca="false">+C121*E121</f>
        <v>15</v>
      </c>
      <c r="G121" s="121" t="n">
        <f aca="false">F121*D121</f>
        <v>780</v>
      </c>
      <c r="H121" s="127" t="n">
        <f aca="false">+E121*-12</f>
        <v>-36</v>
      </c>
      <c r="I121" s="121"/>
      <c r="J121" s="121"/>
      <c r="K121" s="124"/>
      <c r="L121" s="124"/>
      <c r="M121" s="124"/>
      <c r="N121" s="121"/>
      <c r="O121" s="223" t="n">
        <f aca="false">SUM(G121:N121)</f>
        <v>744</v>
      </c>
      <c r="P121" s="114" t="n">
        <f aca="false">+(G121+H121)*$B$3+(K121+L121)*$B$4+(M121+N121)*$F$4+(I121+J121)*$B$5</f>
        <v>0</v>
      </c>
      <c r="Q121" s="115" t="n">
        <v>16</v>
      </c>
      <c r="R121" s="114" t="n">
        <f aca="false">+Q121*$F$3</f>
        <v>0</v>
      </c>
      <c r="S121" s="116" t="n">
        <f aca="false">+R121+P121</f>
        <v>0</v>
      </c>
      <c r="T121" s="92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  <c r="EE121" s="31"/>
      <c r="EF121" s="31"/>
      <c r="EG121" s="31"/>
      <c r="EH121" s="31"/>
      <c r="EI121" s="31"/>
      <c r="EJ121" s="31"/>
      <c r="EK121" s="31"/>
      <c r="EL121" s="31"/>
      <c r="EM121" s="31"/>
      <c r="EN121" s="31"/>
      <c r="EO121" s="31"/>
      <c r="EP121" s="31"/>
      <c r="EQ121" s="31"/>
      <c r="ER121" s="31"/>
      <c r="ES121" s="31"/>
      <c r="ET121" s="31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31"/>
      <c r="IQ121" s="31"/>
      <c r="IR121" s="31"/>
      <c r="IS121" s="31"/>
      <c r="IT121" s="31"/>
      <c r="IU121" s="31"/>
      <c r="IV121" s="31"/>
      <c r="IW121" s="31"/>
    </row>
    <row r="122" customFormat="false" ht="15" hidden="false" customHeight="false" outlineLevel="0" collapsed="false">
      <c r="A122" s="118" t="s">
        <v>184</v>
      </c>
      <c r="B122" s="120" t="s">
        <v>185</v>
      </c>
      <c r="C122" s="120" t="n">
        <v>3</v>
      </c>
      <c r="D122" s="120" t="n">
        <v>52</v>
      </c>
      <c r="E122" s="121" t="n">
        <v>2.5</v>
      </c>
      <c r="F122" s="121" t="n">
        <f aca="false">+C122*E122</f>
        <v>7.5</v>
      </c>
      <c r="G122" s="121" t="n">
        <f aca="false">F122*D122</f>
        <v>390</v>
      </c>
      <c r="H122" s="127" t="n">
        <f aca="false">+E122*-12</f>
        <v>-30</v>
      </c>
      <c r="I122" s="121"/>
      <c r="J122" s="121"/>
      <c r="K122" s="124"/>
      <c r="L122" s="124"/>
      <c r="M122" s="124"/>
      <c r="N122" s="121"/>
      <c r="O122" s="223" t="n">
        <f aca="false">SUM(G122:N122)</f>
        <v>360</v>
      </c>
      <c r="P122" s="114" t="n">
        <f aca="false">+(G122+H122)*$B$3+(K122+L122)*$B$4+(M122+N122)*$F$4+(I122+J122)*$B$5</f>
        <v>0</v>
      </c>
      <c r="Q122" s="122" t="n">
        <v>250</v>
      </c>
      <c r="R122" s="114" t="n">
        <f aca="false">+Q122*$F$3</f>
        <v>0</v>
      </c>
      <c r="S122" s="116" t="n">
        <f aca="false">+R122+P122</f>
        <v>0</v>
      </c>
      <c r="T122" s="93"/>
    </row>
    <row r="123" customFormat="false" ht="15" hidden="false" customHeight="false" outlineLevel="0" collapsed="false">
      <c r="A123" s="118" t="s">
        <v>184</v>
      </c>
      <c r="B123" s="120" t="s">
        <v>97</v>
      </c>
      <c r="C123" s="120" t="n">
        <v>1</v>
      </c>
      <c r="D123" s="120" t="n">
        <v>52</v>
      </c>
      <c r="E123" s="121" t="n">
        <v>2.5</v>
      </c>
      <c r="F123" s="121" t="n">
        <f aca="false">+C123*E123</f>
        <v>2.5</v>
      </c>
      <c r="G123" s="121"/>
      <c r="H123" s="121"/>
      <c r="I123" s="121"/>
      <c r="J123" s="121"/>
      <c r="K123" s="121" t="n">
        <f aca="false">+C123*D123*E123</f>
        <v>130</v>
      </c>
      <c r="L123" s="127" t="n">
        <f aca="false">+F123*12</f>
        <v>30</v>
      </c>
      <c r="M123" s="121"/>
      <c r="N123" s="121"/>
      <c r="O123" s="223" t="n">
        <f aca="false">SUM(G123:N123)</f>
        <v>160</v>
      </c>
      <c r="P123" s="114" t="n">
        <f aca="false">+(G123+H123)*$B$3+(K123+L123)*$B$4+(M123+N123)*$F$4+(I123+J123)*$B$5</f>
        <v>0</v>
      </c>
      <c r="Q123" s="115"/>
      <c r="R123" s="71"/>
      <c r="S123" s="116" t="n">
        <f aca="false">+R123+P123</f>
        <v>0</v>
      </c>
      <c r="T123" s="92"/>
    </row>
    <row r="124" customFormat="false" ht="15" hidden="false" customHeight="false" outlineLevel="0" collapsed="false">
      <c r="A124" s="118" t="s">
        <v>186</v>
      </c>
      <c r="B124" s="119" t="s">
        <v>82</v>
      </c>
      <c r="C124" s="120" t="n">
        <v>5</v>
      </c>
      <c r="D124" s="120" t="n">
        <v>52</v>
      </c>
      <c r="E124" s="121" t="n">
        <v>1.5</v>
      </c>
      <c r="F124" s="121" t="n">
        <f aca="false">+C124*E124</f>
        <v>7.5</v>
      </c>
      <c r="G124" s="121" t="n">
        <f aca="false">F124*D124</f>
        <v>390</v>
      </c>
      <c r="H124" s="127" t="n">
        <f aca="false">+E124*-12</f>
        <v>-18</v>
      </c>
      <c r="I124" s="121"/>
      <c r="J124" s="121"/>
      <c r="K124" s="124"/>
      <c r="L124" s="124"/>
      <c r="M124" s="124"/>
      <c r="N124" s="121"/>
      <c r="O124" s="223" t="n">
        <f aca="false">SUM(G124:N124)</f>
        <v>372</v>
      </c>
      <c r="P124" s="114" t="n">
        <f aca="false">+(G124+H124)*$B$3+(K124+L124)*$B$4+(M124+N124)*$F$4+(I124+J124)*$B$5</f>
        <v>0</v>
      </c>
      <c r="Q124" s="115" t="n">
        <v>24</v>
      </c>
      <c r="R124" s="114" t="n">
        <f aca="false">+Q124*$F$3</f>
        <v>0</v>
      </c>
      <c r="S124" s="116" t="n">
        <f aca="false">+R124+P124</f>
        <v>0</v>
      </c>
      <c r="T124" s="92"/>
    </row>
    <row r="125" customFormat="false" ht="15" hidden="false" customHeight="true" outlineLevel="0" collapsed="false">
      <c r="B125" s="68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71"/>
      <c r="Q125" s="125" t="s">
        <v>187</v>
      </c>
      <c r="R125" s="71"/>
      <c r="S125" s="131"/>
      <c r="T125" s="93" t="n">
        <f aca="false">SUM(S121:S124)</f>
        <v>0</v>
      </c>
    </row>
    <row r="126" customFormat="false" ht="15" hidden="false" customHeight="false" outlineLevel="0" collapsed="false">
      <c r="A126" s="118" t="s">
        <v>188</v>
      </c>
      <c r="B126" s="119" t="s">
        <v>189</v>
      </c>
      <c r="C126" s="120" t="n">
        <v>5</v>
      </c>
      <c r="D126" s="120" t="n">
        <v>52</v>
      </c>
      <c r="E126" s="121" t="n">
        <v>1</v>
      </c>
      <c r="F126" s="121" t="n">
        <f aca="false">+C126*E126</f>
        <v>5</v>
      </c>
      <c r="G126" s="121" t="n">
        <f aca="false">F126*D126</f>
        <v>260</v>
      </c>
      <c r="H126" s="127" t="n">
        <f aca="false">+E126*-12</f>
        <v>-12</v>
      </c>
      <c r="I126" s="121"/>
      <c r="J126" s="121"/>
      <c r="K126" s="124"/>
      <c r="L126" s="124"/>
      <c r="M126" s="124"/>
      <c r="N126" s="121"/>
      <c r="O126" s="223" t="n">
        <f aca="false">SUM(G126:N126)</f>
        <v>248</v>
      </c>
      <c r="P126" s="114" t="n">
        <f aca="false">+(G126+H126)*$B$3+(K126+L126)*$B$4+(M126+N126)*$F$4+(I126+J126)*$B$5</f>
        <v>0</v>
      </c>
      <c r="Q126" s="115"/>
      <c r="R126" s="71"/>
      <c r="S126" s="116" t="n">
        <f aca="false">+R126+P126</f>
        <v>0</v>
      </c>
      <c r="T126" s="92"/>
    </row>
    <row r="127" customFormat="false" ht="15" hidden="false" customHeight="false" outlineLevel="0" collapsed="false">
      <c r="A127" s="118" t="s">
        <v>188</v>
      </c>
      <c r="B127" s="119" t="s">
        <v>190</v>
      </c>
      <c r="C127" s="120" t="n">
        <v>1</v>
      </c>
      <c r="D127" s="120" t="n">
        <v>52</v>
      </c>
      <c r="E127" s="121" t="n">
        <v>1</v>
      </c>
      <c r="F127" s="121" t="n">
        <f aca="false">+C127*E127</f>
        <v>1</v>
      </c>
      <c r="G127" s="121"/>
      <c r="H127" s="236"/>
      <c r="I127" s="121"/>
      <c r="J127" s="121"/>
      <c r="K127" s="124" t="n">
        <f aca="false">C127*D127*E127</f>
        <v>52</v>
      </c>
      <c r="L127" s="127" t="n">
        <f aca="false">+F127*12</f>
        <v>12</v>
      </c>
      <c r="M127" s="124"/>
      <c r="N127" s="121"/>
      <c r="O127" s="223" t="n">
        <f aca="false">SUM(G127:N127)</f>
        <v>64</v>
      </c>
      <c r="P127" s="114" t="n">
        <f aca="false">+(G127+H127)*$B$3+(K127+L127)*$B$4+(M127+N127)*$F$4+(I127+J127)*$B$5</f>
        <v>0</v>
      </c>
      <c r="Q127" s="122"/>
      <c r="R127" s="71"/>
      <c r="S127" s="116" t="n">
        <f aca="false">+R127+P127</f>
        <v>0</v>
      </c>
      <c r="T127" s="93"/>
    </row>
    <row r="128" customFormat="false" ht="15" hidden="false" customHeight="false" outlineLevel="0" collapsed="false">
      <c r="A128" s="118" t="s">
        <v>191</v>
      </c>
      <c r="B128" s="119" t="s">
        <v>94</v>
      </c>
      <c r="C128" s="120" t="n">
        <v>6</v>
      </c>
      <c r="D128" s="120" t="n">
        <v>47.67</v>
      </c>
      <c r="E128" s="121" t="n">
        <v>4</v>
      </c>
      <c r="F128" s="121" t="n">
        <f aca="false">+C128*E128</f>
        <v>24</v>
      </c>
      <c r="G128" s="121" t="n">
        <f aca="false">F128*D128</f>
        <v>1144.08</v>
      </c>
      <c r="H128" s="127" t="n">
        <f aca="false">+E128*-12</f>
        <v>-48</v>
      </c>
      <c r="I128" s="121"/>
      <c r="J128" s="121"/>
      <c r="K128" s="121"/>
      <c r="L128" s="121"/>
      <c r="M128" s="121"/>
      <c r="N128" s="121"/>
      <c r="O128" s="223" t="n">
        <f aca="false">SUM(G128:N128)</f>
        <v>1096.08</v>
      </c>
      <c r="P128" s="114" t="n">
        <f aca="false">+(G128+H128)*$B$3+(K128+L128)*$B$4+(M128+N128)*$F$4+(I128+J128)*$B$5</f>
        <v>0</v>
      </c>
      <c r="Q128" s="115" t="n">
        <v>88</v>
      </c>
      <c r="R128" s="114" t="n">
        <f aca="false">+Q128*$F$3</f>
        <v>0</v>
      </c>
      <c r="S128" s="116" t="n">
        <f aca="false">+R128+P128</f>
        <v>0</v>
      </c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  <c r="BH128" s="92"/>
      <c r="BI128" s="92"/>
      <c r="BJ128" s="92"/>
      <c r="BK128" s="92"/>
      <c r="BL128" s="92"/>
      <c r="BM128" s="92"/>
      <c r="BN128" s="92"/>
      <c r="BO128" s="92"/>
      <c r="BP128" s="92"/>
      <c r="BQ128" s="92"/>
      <c r="BR128" s="92"/>
      <c r="BS128" s="92"/>
      <c r="BT128" s="92"/>
      <c r="BU128" s="92"/>
      <c r="BV128" s="92"/>
      <c r="BW128" s="92"/>
      <c r="BX128" s="92"/>
      <c r="BY128" s="92"/>
      <c r="BZ128" s="92"/>
      <c r="CA128" s="92"/>
      <c r="CB128" s="92"/>
      <c r="CC128" s="92"/>
      <c r="CD128" s="92"/>
      <c r="CE128" s="92"/>
      <c r="CF128" s="92"/>
      <c r="CG128" s="92"/>
      <c r="CH128" s="92"/>
      <c r="CI128" s="92"/>
      <c r="CJ128" s="92"/>
      <c r="CK128" s="92"/>
      <c r="CL128" s="92"/>
      <c r="CM128" s="92"/>
      <c r="CN128" s="92"/>
      <c r="CO128" s="92"/>
      <c r="CP128" s="92"/>
      <c r="CQ128" s="92"/>
      <c r="CR128" s="92"/>
      <c r="CS128" s="92"/>
      <c r="CT128" s="92"/>
      <c r="CU128" s="92"/>
      <c r="CV128" s="92"/>
      <c r="CW128" s="92"/>
      <c r="CX128" s="92"/>
      <c r="CY128" s="92"/>
      <c r="CZ128" s="92"/>
      <c r="DA128" s="92"/>
      <c r="DB128" s="92"/>
      <c r="DC128" s="92"/>
      <c r="DD128" s="92"/>
      <c r="DE128" s="92"/>
      <c r="DF128" s="92"/>
      <c r="DG128" s="92"/>
      <c r="DH128" s="92"/>
      <c r="DI128" s="92"/>
      <c r="DJ128" s="92"/>
      <c r="DK128" s="92"/>
      <c r="DL128" s="92"/>
      <c r="DM128" s="92"/>
      <c r="DN128" s="92"/>
      <c r="DO128" s="92"/>
      <c r="DP128" s="92"/>
      <c r="DQ128" s="92"/>
      <c r="DR128" s="92"/>
      <c r="DS128" s="92"/>
      <c r="DT128" s="92"/>
      <c r="DU128" s="92"/>
      <c r="DV128" s="92"/>
      <c r="DW128" s="92"/>
      <c r="DX128" s="92"/>
      <c r="DY128" s="92"/>
      <c r="DZ128" s="92"/>
      <c r="EA128" s="92"/>
      <c r="EB128" s="92"/>
      <c r="EC128" s="92"/>
      <c r="ED128" s="92"/>
      <c r="EE128" s="92"/>
      <c r="EF128" s="92"/>
      <c r="EG128" s="92"/>
      <c r="EH128" s="92"/>
      <c r="EI128" s="92"/>
      <c r="EJ128" s="92"/>
      <c r="EK128" s="92"/>
      <c r="EL128" s="92"/>
      <c r="EM128" s="92"/>
      <c r="EN128" s="92"/>
      <c r="EO128" s="92"/>
      <c r="EP128" s="92"/>
      <c r="EQ128" s="92"/>
      <c r="ER128" s="92"/>
      <c r="ES128" s="92"/>
      <c r="ET128" s="92"/>
      <c r="EU128" s="92"/>
      <c r="EV128" s="92"/>
      <c r="EW128" s="92"/>
      <c r="EX128" s="92"/>
      <c r="EY128" s="92"/>
      <c r="EZ128" s="92"/>
      <c r="FA128" s="92"/>
      <c r="FB128" s="92"/>
      <c r="FC128" s="92"/>
      <c r="FD128" s="92"/>
      <c r="FE128" s="92"/>
      <c r="FF128" s="92"/>
      <c r="FG128" s="92"/>
      <c r="FH128" s="92"/>
      <c r="FI128" s="92"/>
      <c r="FJ128" s="92"/>
      <c r="FK128" s="92"/>
      <c r="FL128" s="92"/>
      <c r="FM128" s="92"/>
      <c r="FN128" s="92"/>
      <c r="FO128" s="92"/>
      <c r="FP128" s="92"/>
      <c r="FQ128" s="92"/>
      <c r="FR128" s="92"/>
      <c r="FS128" s="92"/>
      <c r="FT128" s="92"/>
      <c r="FU128" s="92"/>
      <c r="FV128" s="92"/>
      <c r="FW128" s="92"/>
      <c r="FX128" s="92"/>
      <c r="FY128" s="92"/>
      <c r="FZ128" s="92"/>
      <c r="GA128" s="92"/>
      <c r="GB128" s="92"/>
      <c r="GC128" s="92"/>
      <c r="GD128" s="92"/>
      <c r="GE128" s="92"/>
      <c r="GF128" s="92"/>
      <c r="GG128" s="92"/>
      <c r="GH128" s="92"/>
      <c r="GI128" s="92"/>
      <c r="GJ128" s="92"/>
      <c r="GK128" s="92"/>
      <c r="GL128" s="92"/>
      <c r="GM128" s="92"/>
      <c r="GN128" s="92"/>
      <c r="GO128" s="92"/>
      <c r="GP128" s="92"/>
      <c r="GQ128" s="92"/>
      <c r="GR128" s="92"/>
      <c r="GS128" s="92"/>
      <c r="GT128" s="92"/>
      <c r="GU128" s="92"/>
      <c r="GV128" s="92"/>
      <c r="GW128" s="92"/>
      <c r="GX128" s="92"/>
      <c r="GY128" s="92"/>
      <c r="GZ128" s="92"/>
      <c r="HA128" s="92"/>
      <c r="HB128" s="92"/>
      <c r="HC128" s="92"/>
      <c r="HD128" s="92"/>
      <c r="HE128" s="92"/>
      <c r="HF128" s="92"/>
      <c r="HG128" s="92"/>
      <c r="HH128" s="92"/>
      <c r="HI128" s="92"/>
      <c r="HJ128" s="92"/>
      <c r="HK128" s="92"/>
      <c r="HL128" s="92"/>
      <c r="HM128" s="92"/>
      <c r="HN128" s="92"/>
      <c r="HO128" s="92"/>
      <c r="HP128" s="92"/>
      <c r="HQ128" s="92"/>
      <c r="HR128" s="92"/>
      <c r="HS128" s="92"/>
      <c r="HT128" s="92"/>
      <c r="HU128" s="92"/>
      <c r="HV128" s="92"/>
      <c r="HW128" s="92"/>
      <c r="HX128" s="92"/>
      <c r="HY128" s="92"/>
      <c r="HZ128" s="92"/>
      <c r="IA128" s="92"/>
      <c r="IB128" s="92"/>
      <c r="IC128" s="92"/>
      <c r="ID128" s="92"/>
      <c r="IE128" s="92"/>
      <c r="IF128" s="92"/>
      <c r="IG128" s="92"/>
      <c r="IH128" s="92"/>
      <c r="II128" s="92"/>
      <c r="IJ128" s="92"/>
      <c r="IK128" s="92"/>
      <c r="IL128" s="92"/>
      <c r="IM128" s="92"/>
      <c r="IN128" s="92"/>
      <c r="IO128" s="92"/>
      <c r="IP128" s="92"/>
      <c r="IQ128" s="92"/>
      <c r="IR128" s="92"/>
      <c r="IS128" s="92"/>
      <c r="IT128" s="92"/>
      <c r="IU128" s="92"/>
      <c r="IV128" s="92"/>
      <c r="IW128" s="92"/>
    </row>
    <row r="129" customFormat="false" ht="15" hidden="false" customHeight="false" outlineLevel="0" collapsed="false">
      <c r="A129" s="118" t="s">
        <v>191</v>
      </c>
      <c r="B129" s="119" t="s">
        <v>97</v>
      </c>
      <c r="C129" s="120" t="n">
        <v>1</v>
      </c>
      <c r="D129" s="120" t="n">
        <v>47.67</v>
      </c>
      <c r="E129" s="121" t="n">
        <v>4</v>
      </c>
      <c r="F129" s="121" t="n">
        <f aca="false">+C129*E129</f>
        <v>4</v>
      </c>
      <c r="G129" s="121"/>
      <c r="H129" s="121"/>
      <c r="I129" s="121"/>
      <c r="J129" s="121"/>
      <c r="K129" s="121" t="n">
        <f aca="false">+C129*D129*E129</f>
        <v>190.68</v>
      </c>
      <c r="L129" s="127" t="n">
        <f aca="false">+F129*12</f>
        <v>48</v>
      </c>
      <c r="M129" s="121"/>
      <c r="N129" s="121"/>
      <c r="O129" s="223" t="n">
        <f aca="false">SUM(G129:N129)</f>
        <v>238.68</v>
      </c>
      <c r="P129" s="114" t="n">
        <f aca="false">+(G129+H129)*$B$3+(K129+L129)*$B$4+(M129+N129)*$F$4+(I129+J129)*$B$5</f>
        <v>0</v>
      </c>
      <c r="Q129" s="115"/>
      <c r="R129" s="71"/>
      <c r="S129" s="116" t="n">
        <f aca="false">+R129+P129</f>
        <v>0</v>
      </c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  <c r="BH129" s="92"/>
      <c r="BI129" s="92"/>
      <c r="BJ129" s="92"/>
      <c r="BK129" s="92"/>
      <c r="BL129" s="92"/>
      <c r="BM129" s="92"/>
      <c r="BN129" s="92"/>
      <c r="BO129" s="92"/>
      <c r="BP129" s="92"/>
      <c r="BQ129" s="92"/>
      <c r="BR129" s="92"/>
      <c r="BS129" s="92"/>
      <c r="BT129" s="92"/>
      <c r="BU129" s="92"/>
      <c r="BV129" s="92"/>
      <c r="BW129" s="92"/>
      <c r="BX129" s="92"/>
      <c r="BY129" s="92"/>
      <c r="BZ129" s="92"/>
      <c r="CA129" s="92"/>
      <c r="CB129" s="92"/>
      <c r="CC129" s="92"/>
      <c r="CD129" s="92"/>
      <c r="CE129" s="92"/>
      <c r="CF129" s="92"/>
      <c r="CG129" s="92"/>
      <c r="CH129" s="92"/>
      <c r="CI129" s="92"/>
      <c r="CJ129" s="92"/>
      <c r="CK129" s="92"/>
      <c r="CL129" s="92"/>
      <c r="CM129" s="92"/>
      <c r="CN129" s="92"/>
      <c r="CO129" s="92"/>
      <c r="CP129" s="92"/>
      <c r="CQ129" s="92"/>
      <c r="CR129" s="92"/>
      <c r="CS129" s="92"/>
      <c r="CT129" s="92"/>
      <c r="CU129" s="92"/>
      <c r="CV129" s="92"/>
      <c r="CW129" s="92"/>
      <c r="CX129" s="92"/>
      <c r="CY129" s="92"/>
      <c r="CZ129" s="92"/>
      <c r="DA129" s="92"/>
      <c r="DB129" s="92"/>
      <c r="DC129" s="92"/>
      <c r="DD129" s="92"/>
      <c r="DE129" s="92"/>
      <c r="DF129" s="92"/>
      <c r="DG129" s="92"/>
      <c r="DH129" s="92"/>
      <c r="DI129" s="92"/>
      <c r="DJ129" s="92"/>
      <c r="DK129" s="92"/>
      <c r="DL129" s="92"/>
      <c r="DM129" s="92"/>
      <c r="DN129" s="92"/>
      <c r="DO129" s="92"/>
      <c r="DP129" s="92"/>
      <c r="DQ129" s="92"/>
      <c r="DR129" s="92"/>
      <c r="DS129" s="92"/>
      <c r="DT129" s="92"/>
      <c r="DU129" s="92"/>
      <c r="DV129" s="92"/>
      <c r="DW129" s="92"/>
      <c r="DX129" s="92"/>
      <c r="DY129" s="92"/>
      <c r="DZ129" s="92"/>
      <c r="EA129" s="92"/>
      <c r="EB129" s="92"/>
      <c r="EC129" s="92"/>
      <c r="ED129" s="92"/>
      <c r="EE129" s="92"/>
      <c r="EF129" s="92"/>
      <c r="EG129" s="92"/>
      <c r="EH129" s="92"/>
      <c r="EI129" s="92"/>
      <c r="EJ129" s="92"/>
      <c r="EK129" s="92"/>
      <c r="EL129" s="92"/>
      <c r="EM129" s="92"/>
      <c r="EN129" s="92"/>
      <c r="EO129" s="92"/>
      <c r="EP129" s="92"/>
      <c r="EQ129" s="92"/>
      <c r="ER129" s="92"/>
      <c r="ES129" s="92"/>
      <c r="ET129" s="92"/>
      <c r="EU129" s="92"/>
      <c r="EV129" s="92"/>
      <c r="EW129" s="92"/>
      <c r="EX129" s="92"/>
      <c r="EY129" s="92"/>
      <c r="EZ129" s="92"/>
      <c r="FA129" s="92"/>
      <c r="FB129" s="92"/>
      <c r="FC129" s="92"/>
      <c r="FD129" s="92"/>
      <c r="FE129" s="92"/>
      <c r="FF129" s="92"/>
      <c r="FG129" s="92"/>
      <c r="FH129" s="92"/>
      <c r="FI129" s="92"/>
      <c r="FJ129" s="92"/>
      <c r="FK129" s="92"/>
      <c r="FL129" s="92"/>
      <c r="FM129" s="92"/>
      <c r="FN129" s="92"/>
      <c r="FO129" s="92"/>
      <c r="FP129" s="92"/>
      <c r="FQ129" s="92"/>
      <c r="FR129" s="92"/>
      <c r="FS129" s="92"/>
      <c r="FT129" s="92"/>
      <c r="FU129" s="92"/>
      <c r="FV129" s="92"/>
      <c r="FW129" s="92"/>
      <c r="FX129" s="92"/>
      <c r="FY129" s="92"/>
      <c r="FZ129" s="92"/>
      <c r="GA129" s="92"/>
      <c r="GB129" s="92"/>
      <c r="GC129" s="92"/>
      <c r="GD129" s="92"/>
      <c r="GE129" s="92"/>
      <c r="GF129" s="92"/>
      <c r="GG129" s="92"/>
      <c r="GH129" s="92"/>
      <c r="GI129" s="92"/>
      <c r="GJ129" s="92"/>
      <c r="GK129" s="92"/>
      <c r="GL129" s="92"/>
      <c r="GM129" s="92"/>
      <c r="GN129" s="92"/>
      <c r="GO129" s="92"/>
      <c r="GP129" s="92"/>
      <c r="GQ129" s="92"/>
      <c r="GR129" s="92"/>
      <c r="GS129" s="92"/>
      <c r="GT129" s="92"/>
      <c r="GU129" s="92"/>
      <c r="GV129" s="92"/>
      <c r="GW129" s="92"/>
      <c r="GX129" s="92"/>
      <c r="GY129" s="92"/>
      <c r="GZ129" s="92"/>
      <c r="HA129" s="92"/>
      <c r="HB129" s="92"/>
      <c r="HC129" s="92"/>
      <c r="HD129" s="92"/>
      <c r="HE129" s="92"/>
      <c r="HF129" s="92"/>
      <c r="HG129" s="92"/>
      <c r="HH129" s="92"/>
      <c r="HI129" s="92"/>
      <c r="HJ129" s="92"/>
      <c r="HK129" s="92"/>
      <c r="HL129" s="92"/>
      <c r="HM129" s="92"/>
      <c r="HN129" s="92"/>
      <c r="HO129" s="92"/>
      <c r="HP129" s="92"/>
      <c r="HQ129" s="92"/>
      <c r="HR129" s="92"/>
      <c r="HS129" s="92"/>
      <c r="HT129" s="92"/>
      <c r="HU129" s="92"/>
      <c r="HV129" s="92"/>
      <c r="HW129" s="92"/>
      <c r="HX129" s="92"/>
      <c r="HY129" s="92"/>
      <c r="HZ129" s="92"/>
      <c r="IA129" s="92"/>
      <c r="IB129" s="92"/>
      <c r="IC129" s="92"/>
      <c r="ID129" s="92"/>
      <c r="IE129" s="92"/>
      <c r="IF129" s="92"/>
      <c r="IG129" s="92"/>
      <c r="IH129" s="92"/>
      <c r="II129" s="92"/>
      <c r="IJ129" s="92"/>
      <c r="IK129" s="92"/>
      <c r="IL129" s="92"/>
      <c r="IM129" s="92"/>
      <c r="IN129" s="92"/>
      <c r="IO129" s="92"/>
      <c r="IP129" s="92"/>
      <c r="IQ129" s="92"/>
      <c r="IR129" s="92"/>
      <c r="IS129" s="92"/>
      <c r="IT129" s="92"/>
      <c r="IU129" s="92"/>
      <c r="IV129" s="92"/>
      <c r="IW129" s="92"/>
    </row>
    <row r="130" customFormat="false" ht="15" hidden="false" customHeight="false" outlineLevel="0" collapsed="false">
      <c r="A130" s="118" t="s">
        <v>192</v>
      </c>
      <c r="B130" s="119" t="s">
        <v>82</v>
      </c>
      <c r="C130" s="120" t="n">
        <v>5</v>
      </c>
      <c r="D130" s="120" t="n">
        <v>47.67</v>
      </c>
      <c r="E130" s="121" t="n">
        <v>2.5</v>
      </c>
      <c r="F130" s="121" t="n">
        <f aca="false">+C130*E130</f>
        <v>12.5</v>
      </c>
      <c r="G130" s="121" t="n">
        <f aca="false">F130*D130</f>
        <v>595.875</v>
      </c>
      <c r="H130" s="127" t="n">
        <f aca="false">+E130*-12</f>
        <v>-30</v>
      </c>
      <c r="I130" s="121"/>
      <c r="J130" s="121"/>
      <c r="K130" s="121"/>
      <c r="L130" s="121"/>
      <c r="M130" s="121"/>
      <c r="N130" s="121"/>
      <c r="O130" s="223" t="n">
        <f aca="false">SUM(G130:N130)</f>
        <v>565.875</v>
      </c>
      <c r="P130" s="114" t="n">
        <f aca="false">+(G130+H130)*$B$3+(K130+L130)*$B$4+(M130+N130)*$F$4+(I130+J130)*$B$5</f>
        <v>0</v>
      </c>
      <c r="Q130" s="115" t="n">
        <v>19</v>
      </c>
      <c r="R130" s="114" t="n">
        <f aca="false">+Q130*$F$3</f>
        <v>0</v>
      </c>
      <c r="S130" s="116" t="n">
        <f aca="false">+R130+P130</f>
        <v>0</v>
      </c>
      <c r="T130" s="92"/>
    </row>
    <row r="131" customFormat="false" ht="15" hidden="false" customHeight="false" outlineLevel="0" collapsed="false">
      <c r="A131" s="145" t="s">
        <v>193</v>
      </c>
      <c r="B131" s="119" t="s">
        <v>194</v>
      </c>
      <c r="C131" s="120" t="n">
        <v>3</v>
      </c>
      <c r="D131" s="120" t="n">
        <v>48</v>
      </c>
      <c r="E131" s="124" t="n">
        <v>1.4</v>
      </c>
      <c r="F131" s="121" t="n">
        <f aca="false">+C131*E131</f>
        <v>4.2</v>
      </c>
      <c r="G131" s="121" t="n">
        <f aca="false">F131*D131</f>
        <v>201.6</v>
      </c>
      <c r="H131" s="127" t="n">
        <f aca="false">+E131*-12</f>
        <v>-16.8</v>
      </c>
      <c r="I131" s="121"/>
      <c r="J131" s="121"/>
      <c r="K131" s="124"/>
      <c r="L131" s="124"/>
      <c r="M131" s="124"/>
      <c r="N131" s="124"/>
      <c r="O131" s="223" t="n">
        <f aca="false">SUM(G131:N131)</f>
        <v>184.8</v>
      </c>
      <c r="P131" s="114" t="n">
        <f aca="false">+(G131+H131)*$B$3+(K131+L131)*$B$4+(M131+N131)*$F$4+(I131+J131)*$B$5</f>
        <v>0</v>
      </c>
      <c r="Q131" s="115" t="n">
        <v>180</v>
      </c>
      <c r="R131" s="114" t="n">
        <f aca="false">+Q131*$F$3</f>
        <v>0</v>
      </c>
      <c r="S131" s="116" t="n">
        <f aca="false">+R131+P131</f>
        <v>0</v>
      </c>
      <c r="T131" s="92"/>
    </row>
    <row r="132" customFormat="false" ht="15" hidden="false" customHeight="true" outlineLevel="0" collapsed="false">
      <c r="A132" s="146"/>
      <c r="B132" s="132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71"/>
      <c r="Q132" s="125" t="s">
        <v>195</v>
      </c>
      <c r="R132" s="71"/>
      <c r="S132" s="131"/>
      <c r="T132" s="93" t="n">
        <f aca="false">SUM(S126:S131)</f>
        <v>0</v>
      </c>
    </row>
    <row r="133" customFormat="false" ht="15" hidden="false" customHeight="false" outlineLevel="0" collapsed="false">
      <c r="A133" s="118" t="s">
        <v>196</v>
      </c>
      <c r="B133" s="119" t="s">
        <v>174</v>
      </c>
      <c r="C133" s="120" t="n">
        <v>1</v>
      </c>
      <c r="D133" s="120" t="n">
        <v>52</v>
      </c>
      <c r="E133" s="121" t="n">
        <v>1</v>
      </c>
      <c r="F133" s="121" t="n">
        <f aca="false">+C133*E133</f>
        <v>1</v>
      </c>
      <c r="G133" s="121" t="n">
        <f aca="false">F133*D133</f>
        <v>52</v>
      </c>
      <c r="H133" s="121"/>
      <c r="I133" s="121"/>
      <c r="J133" s="121"/>
      <c r="K133" s="124"/>
      <c r="L133" s="124"/>
      <c r="M133" s="124"/>
      <c r="N133" s="124"/>
      <c r="O133" s="223" t="n">
        <f aca="false">SUM(G133:N133)</f>
        <v>52</v>
      </c>
      <c r="P133" s="114" t="n">
        <f aca="false">+(G133+H133)*$B$3+(K133+L133)*$B$4+(M133+N133)*$F$4+(I133+J133)*$B$5</f>
        <v>0</v>
      </c>
      <c r="Q133" s="115"/>
      <c r="R133" s="71"/>
      <c r="S133" s="116" t="n">
        <f aca="false">+R133+P133</f>
        <v>0</v>
      </c>
      <c r="T133" s="92"/>
    </row>
    <row r="134" customFormat="false" ht="15" hidden="false" customHeight="false" outlineLevel="0" collapsed="false">
      <c r="A134" s="118" t="s">
        <v>197</v>
      </c>
      <c r="B134" s="119" t="s">
        <v>82</v>
      </c>
      <c r="C134" s="120" t="n">
        <v>5</v>
      </c>
      <c r="D134" s="120" t="n">
        <v>47.67</v>
      </c>
      <c r="E134" s="121" t="n">
        <v>1.5</v>
      </c>
      <c r="F134" s="121" t="n">
        <f aca="false">+C134*E134</f>
        <v>7.5</v>
      </c>
      <c r="G134" s="121" t="n">
        <f aca="false">F134*D134</f>
        <v>357.525</v>
      </c>
      <c r="H134" s="127" t="n">
        <f aca="false">+E134*-12</f>
        <v>-18</v>
      </c>
      <c r="I134" s="121"/>
      <c r="J134" s="121"/>
      <c r="K134" s="124"/>
      <c r="L134" s="124"/>
      <c r="M134" s="124"/>
      <c r="N134" s="121"/>
      <c r="O134" s="223" t="n">
        <f aca="false">SUM(G134:N134)</f>
        <v>339.525</v>
      </c>
      <c r="P134" s="114" t="n">
        <f aca="false">+(G134+H134)*$B$3+(K134+L134)*$B$4+(M134+N134)*$F$4+(I134+J134)*$B$5</f>
        <v>0</v>
      </c>
      <c r="Q134" s="115" t="n">
        <v>50</v>
      </c>
      <c r="R134" s="114" t="n">
        <f aca="false">+Q134*$F$3</f>
        <v>0</v>
      </c>
      <c r="S134" s="116" t="n">
        <f aca="false">+R134+P134</f>
        <v>0</v>
      </c>
      <c r="T134" s="92"/>
    </row>
    <row r="135" customFormat="false" ht="15" hidden="false" customHeight="true" outlineLevel="0" collapsed="false">
      <c r="B135" s="132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71"/>
      <c r="Q135" s="125" t="s">
        <v>198</v>
      </c>
      <c r="R135" s="71"/>
      <c r="S135" s="131"/>
      <c r="T135" s="93" t="n">
        <f aca="false">SUM(S133:S134)</f>
        <v>0</v>
      </c>
    </row>
    <row r="136" customFormat="false" ht="15" hidden="false" customHeight="false" outlineLevel="0" collapsed="false">
      <c r="A136" s="118" t="s">
        <v>199</v>
      </c>
      <c r="B136" s="119" t="s">
        <v>82</v>
      </c>
      <c r="C136" s="120" t="n">
        <v>5</v>
      </c>
      <c r="D136" s="120" t="n">
        <v>52</v>
      </c>
      <c r="E136" s="121" t="n">
        <v>1.5</v>
      </c>
      <c r="F136" s="121" t="n">
        <f aca="false">+C136*E136</f>
        <v>7.5</v>
      </c>
      <c r="G136" s="121" t="n">
        <f aca="false">F136*D136</f>
        <v>390</v>
      </c>
      <c r="H136" s="127" t="n">
        <f aca="false">+E136*-12</f>
        <v>-18</v>
      </c>
      <c r="I136" s="121"/>
      <c r="J136" s="121"/>
      <c r="K136" s="124"/>
      <c r="L136" s="124"/>
      <c r="M136" s="124"/>
      <c r="N136" s="121"/>
      <c r="O136" s="223" t="n">
        <f aca="false">SUM(G136:N136)</f>
        <v>372</v>
      </c>
      <c r="P136" s="114" t="n">
        <f aca="false">+(G136+H136)*$B$3+(K136+L136)*$B$4+(M136+N136)*$F$4+(I136+J136)*$B$5</f>
        <v>0</v>
      </c>
      <c r="Q136" s="122" t="n">
        <v>60</v>
      </c>
      <c r="R136" s="114" t="n">
        <f aca="false">+Q136*$F$3</f>
        <v>0</v>
      </c>
      <c r="S136" s="116" t="n">
        <f aca="false">+R136+P136</f>
        <v>0</v>
      </c>
      <c r="T136" s="93"/>
    </row>
    <row r="137" s="92" customFormat="true" ht="15" hidden="false" customHeight="true" outlineLevel="0" collapsed="false">
      <c r="A137" s="31"/>
      <c r="B137" s="132"/>
      <c r="C137" s="68"/>
      <c r="D137" s="68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71"/>
      <c r="Q137" s="125" t="s">
        <v>200</v>
      </c>
      <c r="R137" s="71"/>
      <c r="S137" s="131"/>
      <c r="T137" s="93" t="n">
        <f aca="false">SUM(S136)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31"/>
      <c r="CT137" s="31"/>
      <c r="CU137" s="31"/>
      <c r="CV137" s="31"/>
      <c r="CW137" s="31"/>
      <c r="CX137" s="31"/>
      <c r="CY137" s="31"/>
      <c r="CZ137" s="31"/>
      <c r="DA137" s="31"/>
      <c r="DB137" s="31"/>
      <c r="DC137" s="31"/>
      <c r="DD137" s="31"/>
      <c r="DE137" s="31"/>
      <c r="DF137" s="31"/>
      <c r="DG137" s="31"/>
      <c r="DH137" s="31"/>
      <c r="DI137" s="31"/>
      <c r="DJ137" s="31"/>
      <c r="DK137" s="31"/>
      <c r="DL137" s="31"/>
      <c r="DM137" s="31"/>
      <c r="DN137" s="31"/>
      <c r="DO137" s="31"/>
      <c r="DP137" s="31"/>
      <c r="DQ137" s="31"/>
      <c r="DR137" s="31"/>
      <c r="DS137" s="31"/>
      <c r="DT137" s="31"/>
      <c r="DU137" s="31"/>
      <c r="DV137" s="31"/>
      <c r="DW137" s="31"/>
      <c r="DX137" s="31"/>
      <c r="DY137" s="31"/>
      <c r="DZ137" s="31"/>
      <c r="EA137" s="31"/>
      <c r="EB137" s="31"/>
      <c r="EC137" s="31"/>
      <c r="ED137" s="31"/>
      <c r="EE137" s="31"/>
      <c r="EF137" s="31"/>
      <c r="EG137" s="31"/>
      <c r="EH137" s="31"/>
      <c r="EI137" s="31"/>
      <c r="EJ137" s="31"/>
      <c r="EK137" s="31"/>
      <c r="EL137" s="31"/>
      <c r="EM137" s="31"/>
      <c r="EN137" s="31"/>
      <c r="EO137" s="31"/>
      <c r="EP137" s="31"/>
      <c r="EQ137" s="31"/>
      <c r="ER137" s="31"/>
      <c r="ES137" s="31"/>
      <c r="ET137" s="31"/>
      <c r="EU137" s="31"/>
      <c r="EV137" s="31"/>
      <c r="EW137" s="31"/>
      <c r="EX137" s="31"/>
      <c r="EY137" s="31"/>
      <c r="EZ137" s="31"/>
      <c r="FA137" s="31"/>
      <c r="FB137" s="31"/>
      <c r="FC137" s="31"/>
      <c r="FD137" s="31"/>
      <c r="FE137" s="31"/>
      <c r="FF137" s="31"/>
      <c r="FG137" s="31"/>
      <c r="FH137" s="31"/>
      <c r="FI137" s="31"/>
      <c r="FJ137" s="31"/>
      <c r="FK137" s="31"/>
      <c r="FL137" s="31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1"/>
      <c r="HW137" s="31"/>
      <c r="HX137" s="31"/>
      <c r="HY137" s="31"/>
      <c r="HZ137" s="31"/>
      <c r="IA137" s="31"/>
      <c r="IB137" s="31"/>
      <c r="IC137" s="31"/>
      <c r="ID137" s="31"/>
      <c r="IE137" s="31"/>
      <c r="IF137" s="31"/>
      <c r="IG137" s="31"/>
      <c r="IH137" s="31"/>
      <c r="II137" s="31"/>
      <c r="IJ137" s="31"/>
      <c r="IK137" s="31"/>
      <c r="IL137" s="31"/>
      <c r="IM137" s="31"/>
      <c r="IN137" s="31"/>
      <c r="IO137" s="31"/>
      <c r="IP137" s="31"/>
      <c r="IQ137" s="31"/>
      <c r="IR137" s="31"/>
      <c r="IS137" s="31"/>
      <c r="IT137" s="31"/>
      <c r="IU137" s="31"/>
      <c r="IV137" s="31"/>
      <c r="IW137" s="31"/>
    </row>
    <row r="138" s="92" customFormat="true" ht="15" hidden="false" customHeight="false" outlineLevel="0" collapsed="false">
      <c r="A138" s="118" t="s">
        <v>201</v>
      </c>
      <c r="B138" s="119" t="s">
        <v>82</v>
      </c>
      <c r="C138" s="120" t="n">
        <v>5</v>
      </c>
      <c r="D138" s="120" t="n">
        <v>49</v>
      </c>
      <c r="E138" s="121" t="n">
        <v>4</v>
      </c>
      <c r="F138" s="121" t="n">
        <f aca="false">+C138*E138</f>
        <v>20</v>
      </c>
      <c r="G138" s="121" t="n">
        <f aca="false">F138*D138</f>
        <v>980</v>
      </c>
      <c r="H138" s="127" t="n">
        <f aca="false">+E138*-12</f>
        <v>-48</v>
      </c>
      <c r="I138" s="121"/>
      <c r="J138" s="121"/>
      <c r="K138" s="121"/>
      <c r="L138" s="121"/>
      <c r="M138" s="121"/>
      <c r="N138" s="121"/>
      <c r="O138" s="223" t="n">
        <f aca="false">SUM(G138:N138)</f>
        <v>932</v>
      </c>
      <c r="P138" s="114" t="n">
        <f aca="false">+(G138+H138)*$B$3+(K138+L138)*$B$4+(M138+N138)*$F$4+(I138+J138)*$B$5</f>
        <v>0</v>
      </c>
      <c r="Q138" s="115" t="n">
        <v>275</v>
      </c>
      <c r="R138" s="114" t="n">
        <f aca="false">+Q138*$F$3</f>
        <v>0</v>
      </c>
      <c r="S138" s="116" t="n">
        <f aca="false">+R138+P138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  <c r="CC138" s="31"/>
      <c r="CD138" s="31"/>
      <c r="CE138" s="31"/>
      <c r="CF138" s="31"/>
      <c r="CG138" s="31"/>
      <c r="CH138" s="31"/>
      <c r="CI138" s="31"/>
      <c r="CJ138" s="31"/>
      <c r="CK138" s="31"/>
      <c r="CL138" s="31"/>
      <c r="CM138" s="31"/>
      <c r="CN138" s="31"/>
      <c r="CO138" s="31"/>
      <c r="CP138" s="31"/>
      <c r="CQ138" s="31"/>
      <c r="CR138" s="31"/>
      <c r="CS138" s="31"/>
      <c r="CT138" s="31"/>
      <c r="CU138" s="31"/>
      <c r="CV138" s="31"/>
      <c r="CW138" s="31"/>
      <c r="CX138" s="31"/>
      <c r="CY138" s="31"/>
      <c r="CZ138" s="31"/>
      <c r="DA138" s="31"/>
      <c r="DB138" s="31"/>
      <c r="DC138" s="31"/>
      <c r="DD138" s="31"/>
      <c r="DE138" s="31"/>
      <c r="DF138" s="31"/>
      <c r="DG138" s="31"/>
      <c r="DH138" s="31"/>
      <c r="DI138" s="31"/>
      <c r="DJ138" s="31"/>
      <c r="DK138" s="31"/>
      <c r="DL138" s="31"/>
      <c r="DM138" s="31"/>
      <c r="DN138" s="31"/>
      <c r="DO138" s="31"/>
      <c r="DP138" s="31"/>
      <c r="DQ138" s="31"/>
      <c r="DR138" s="31"/>
      <c r="DS138" s="31"/>
      <c r="DT138" s="31"/>
      <c r="DU138" s="31"/>
      <c r="DV138" s="31"/>
      <c r="DW138" s="31"/>
      <c r="DX138" s="31"/>
      <c r="DY138" s="31"/>
      <c r="DZ138" s="31"/>
      <c r="EA138" s="31"/>
      <c r="EB138" s="31"/>
      <c r="EC138" s="31"/>
      <c r="ED138" s="31"/>
      <c r="EE138" s="31"/>
      <c r="EF138" s="31"/>
      <c r="EG138" s="31"/>
      <c r="EH138" s="31"/>
      <c r="EI138" s="31"/>
      <c r="EJ138" s="31"/>
      <c r="EK138" s="31"/>
      <c r="EL138" s="31"/>
      <c r="EM138" s="31"/>
      <c r="EN138" s="31"/>
      <c r="EO138" s="31"/>
      <c r="EP138" s="31"/>
      <c r="EQ138" s="31"/>
      <c r="ER138" s="31"/>
      <c r="ES138" s="31"/>
      <c r="ET138" s="31"/>
      <c r="EU138" s="31"/>
      <c r="EV138" s="31"/>
      <c r="EW138" s="31"/>
      <c r="EX138" s="31"/>
      <c r="EY138" s="31"/>
      <c r="EZ138" s="31"/>
      <c r="FA138" s="31"/>
      <c r="FB138" s="31"/>
      <c r="FC138" s="31"/>
      <c r="FD138" s="31"/>
      <c r="FE138" s="31"/>
      <c r="FF138" s="31"/>
      <c r="FG138" s="31"/>
      <c r="FH138" s="31"/>
      <c r="FI138" s="31"/>
      <c r="FJ138" s="31"/>
      <c r="FK138" s="31"/>
      <c r="FL138" s="31"/>
      <c r="FM138" s="31"/>
      <c r="FN138" s="31"/>
      <c r="FO138" s="31"/>
      <c r="FP138" s="31"/>
      <c r="FQ138" s="31"/>
      <c r="FR138" s="31"/>
      <c r="FS138" s="31"/>
      <c r="FT138" s="31"/>
      <c r="FU138" s="31"/>
      <c r="FV138" s="31"/>
      <c r="FW138" s="31"/>
      <c r="FX138" s="31"/>
      <c r="FY138" s="31"/>
      <c r="FZ138" s="31"/>
      <c r="GA138" s="31"/>
      <c r="GB138" s="31"/>
      <c r="GC138" s="31"/>
      <c r="GD138" s="31"/>
      <c r="GE138" s="31"/>
      <c r="GF138" s="31"/>
      <c r="GG138" s="31"/>
      <c r="GH138" s="31"/>
      <c r="GI138" s="31"/>
      <c r="GJ138" s="31"/>
      <c r="GK138" s="31"/>
      <c r="GL138" s="31"/>
      <c r="GM138" s="31"/>
      <c r="GN138" s="31"/>
      <c r="GO138" s="31"/>
      <c r="GP138" s="31"/>
      <c r="GQ138" s="31"/>
      <c r="GR138" s="31"/>
      <c r="GS138" s="31"/>
      <c r="GT138" s="31"/>
      <c r="GU138" s="31"/>
      <c r="GV138" s="31"/>
      <c r="GW138" s="31"/>
      <c r="GX138" s="31"/>
      <c r="GY138" s="31"/>
      <c r="GZ138" s="31"/>
      <c r="HA138" s="31"/>
      <c r="HB138" s="31"/>
      <c r="HC138" s="31"/>
      <c r="HD138" s="31"/>
      <c r="HE138" s="31"/>
      <c r="HF138" s="31"/>
      <c r="HG138" s="31"/>
      <c r="HH138" s="31"/>
      <c r="HI138" s="31"/>
      <c r="HJ138" s="31"/>
      <c r="HK138" s="31"/>
      <c r="HL138" s="31"/>
      <c r="HM138" s="31"/>
      <c r="HN138" s="31"/>
      <c r="HO138" s="31"/>
      <c r="HP138" s="31"/>
      <c r="HQ138" s="31"/>
      <c r="HR138" s="31"/>
      <c r="HS138" s="31"/>
      <c r="HT138" s="31"/>
      <c r="HU138" s="31"/>
      <c r="HV138" s="31"/>
      <c r="HW138" s="31"/>
      <c r="HX138" s="31"/>
      <c r="HY138" s="31"/>
      <c r="HZ138" s="31"/>
      <c r="IA138" s="31"/>
      <c r="IB138" s="31"/>
      <c r="IC138" s="31"/>
      <c r="ID138" s="31"/>
      <c r="IE138" s="31"/>
      <c r="IF138" s="31"/>
      <c r="IG138" s="31"/>
      <c r="IH138" s="31"/>
      <c r="II138" s="31"/>
      <c r="IJ138" s="31"/>
      <c r="IK138" s="31"/>
      <c r="IL138" s="31"/>
      <c r="IM138" s="31"/>
      <c r="IN138" s="31"/>
      <c r="IO138" s="31"/>
      <c r="IP138" s="31"/>
      <c r="IQ138" s="31"/>
      <c r="IR138" s="31"/>
      <c r="IS138" s="31"/>
      <c r="IT138" s="31"/>
      <c r="IU138" s="31"/>
      <c r="IV138" s="31"/>
      <c r="IW138" s="31"/>
    </row>
    <row r="139" customFormat="false" ht="15" hidden="false" customHeight="false" outlineLevel="0" collapsed="false">
      <c r="A139" s="118" t="s">
        <v>201</v>
      </c>
      <c r="B139" s="119" t="s">
        <v>202</v>
      </c>
      <c r="C139" s="120" t="n">
        <v>1</v>
      </c>
      <c r="D139" s="120" t="n">
        <v>49</v>
      </c>
      <c r="E139" s="121" t="n">
        <v>3.5</v>
      </c>
      <c r="F139" s="121" t="n">
        <f aca="false">+C139*E139</f>
        <v>3.5</v>
      </c>
      <c r="G139" s="121" t="n">
        <f aca="false">F139*D139</f>
        <v>171.5</v>
      </c>
      <c r="H139" s="121"/>
      <c r="I139" s="121"/>
      <c r="J139" s="121"/>
      <c r="K139" s="121"/>
      <c r="L139" s="121"/>
      <c r="M139" s="121"/>
      <c r="N139" s="121"/>
      <c r="O139" s="223" t="n">
        <f aca="false">SUM(G139:N139)</f>
        <v>171.5</v>
      </c>
      <c r="P139" s="114" t="n">
        <f aca="false">+(G139+H139)*$B$3+(K139+L139)*$B$4+(M139+N139)*$F$4+(I139+J139)*$B$5</f>
        <v>0</v>
      </c>
      <c r="Q139" s="115"/>
      <c r="R139" s="71"/>
      <c r="S139" s="116" t="n">
        <f aca="false">+R139+P139</f>
        <v>0</v>
      </c>
      <c r="T139" s="92"/>
    </row>
    <row r="140" customFormat="false" ht="15" hidden="false" customHeight="false" outlineLevel="0" collapsed="false">
      <c r="A140" s="118" t="s">
        <v>201</v>
      </c>
      <c r="B140" s="119" t="s">
        <v>203</v>
      </c>
      <c r="C140" s="120" t="n">
        <v>1</v>
      </c>
      <c r="D140" s="120" t="n">
        <v>49</v>
      </c>
      <c r="E140" s="121" t="n">
        <v>3.5</v>
      </c>
      <c r="F140" s="121" t="n">
        <f aca="false">+C140*E140</f>
        <v>3.5</v>
      </c>
      <c r="G140" s="121"/>
      <c r="H140" s="121"/>
      <c r="I140" s="121"/>
      <c r="J140" s="121"/>
      <c r="K140" s="121" t="n">
        <f aca="false">+C140*D140*E140</f>
        <v>171.5</v>
      </c>
      <c r="L140" s="127" t="n">
        <f aca="false">+F140*12</f>
        <v>42</v>
      </c>
      <c r="M140" s="121"/>
      <c r="N140" s="124"/>
      <c r="O140" s="223" t="n">
        <f aca="false">SUM(G140:N140)</f>
        <v>213.5</v>
      </c>
      <c r="P140" s="114" t="n">
        <f aca="false">+(G140+H140)*$B$3+(K140+L140)*$B$4+(M140+N140)*$F$4+(I140+J140)*$B$5</f>
        <v>0</v>
      </c>
      <c r="Q140" s="115"/>
      <c r="R140" s="147"/>
      <c r="S140" s="116" t="n">
        <f aca="false">+R140+P140</f>
        <v>0</v>
      </c>
      <c r="T140" s="92"/>
    </row>
    <row r="141" customFormat="false" ht="15" hidden="false" customHeight="false" outlineLevel="0" collapsed="false">
      <c r="A141" s="118" t="s">
        <v>204</v>
      </c>
      <c r="B141" s="119" t="s">
        <v>94</v>
      </c>
      <c r="C141" s="120" t="n">
        <v>5</v>
      </c>
      <c r="D141" s="120" t="n">
        <v>49</v>
      </c>
      <c r="E141" s="121" t="n">
        <v>6</v>
      </c>
      <c r="F141" s="121" t="n">
        <f aca="false">+C141*E141</f>
        <v>30</v>
      </c>
      <c r="G141" s="121" t="n">
        <f aca="false">F141*D141</f>
        <v>1470</v>
      </c>
      <c r="H141" s="127" t="n">
        <f aca="false">+E141*-12</f>
        <v>-72</v>
      </c>
      <c r="I141" s="121"/>
      <c r="J141" s="121"/>
      <c r="K141" s="121"/>
      <c r="L141" s="121"/>
      <c r="M141" s="121"/>
      <c r="N141" s="121"/>
      <c r="O141" s="223" t="n">
        <f aca="false">SUM(G141:N141)</f>
        <v>1398</v>
      </c>
      <c r="P141" s="114" t="n">
        <f aca="false">+(G141+H141)*$B$3+(K141+L141)*$B$4+(M141+N141)*$F$4+(I141+J141)*$B$5</f>
        <v>0</v>
      </c>
      <c r="Q141" s="115" t="n">
        <v>275</v>
      </c>
      <c r="R141" s="114" t="n">
        <f aca="false">+Q141*$F$3</f>
        <v>0</v>
      </c>
      <c r="S141" s="116" t="n">
        <f aca="false">+R141+P141</f>
        <v>0</v>
      </c>
      <c r="T141" s="117"/>
    </row>
    <row r="142" customFormat="false" ht="15" hidden="false" customHeight="false" outlineLevel="0" collapsed="false">
      <c r="A142" s="118" t="s">
        <v>204</v>
      </c>
      <c r="B142" s="119" t="s">
        <v>83</v>
      </c>
      <c r="C142" s="120" t="n">
        <v>1</v>
      </c>
      <c r="D142" s="120" t="n">
        <v>49</v>
      </c>
      <c r="E142" s="121" t="n">
        <v>6.5</v>
      </c>
      <c r="F142" s="121" t="n">
        <f aca="false">+C142*E142</f>
        <v>6.5</v>
      </c>
      <c r="G142" s="121" t="n">
        <f aca="false">F142*D142</f>
        <v>318.5</v>
      </c>
      <c r="H142" s="121"/>
      <c r="I142" s="121"/>
      <c r="J142" s="121"/>
      <c r="K142" s="121"/>
      <c r="L142" s="121"/>
      <c r="M142" s="121"/>
      <c r="N142" s="121"/>
      <c r="O142" s="223" t="n">
        <f aca="false">SUM(G142:N142)</f>
        <v>318.5</v>
      </c>
      <c r="P142" s="114" t="n">
        <f aca="false">+(G142+H142)*$B$3+(K142+L142)*$B$4+(M142+N142)*$F$4+(I142+J142)*$B$5</f>
        <v>0</v>
      </c>
      <c r="Q142" s="122"/>
      <c r="R142" s="71"/>
      <c r="S142" s="116" t="n">
        <f aca="false">+R142+P142</f>
        <v>0</v>
      </c>
      <c r="T142" s="93"/>
    </row>
    <row r="143" customFormat="false" ht="15" hidden="false" customHeight="false" outlineLevel="0" collapsed="false">
      <c r="A143" s="118" t="s">
        <v>204</v>
      </c>
      <c r="B143" s="119" t="s">
        <v>203</v>
      </c>
      <c r="C143" s="120" t="n">
        <v>1</v>
      </c>
      <c r="D143" s="120" t="n">
        <v>49</v>
      </c>
      <c r="E143" s="121" t="n">
        <v>6.5</v>
      </c>
      <c r="F143" s="121" t="n">
        <f aca="false">+C143*E143</f>
        <v>6.5</v>
      </c>
      <c r="G143" s="121"/>
      <c r="H143" s="121"/>
      <c r="I143" s="121"/>
      <c r="J143" s="121"/>
      <c r="K143" s="121" t="n">
        <f aca="false">+C143*D143*E143</f>
        <v>318.5</v>
      </c>
      <c r="L143" s="127" t="n">
        <f aca="false">+F143*12</f>
        <v>78</v>
      </c>
      <c r="M143" s="121"/>
      <c r="N143" s="124"/>
      <c r="O143" s="223" t="n">
        <f aca="false">SUM(G143:N143)</f>
        <v>396.5</v>
      </c>
      <c r="P143" s="114" t="n">
        <f aca="false">+(G143+H143)*$B$3+(K143+L143)*$B$4+(M143+N143)*$F$4+(I143+J143)*$B$5</f>
        <v>0</v>
      </c>
      <c r="Q143" s="115"/>
      <c r="R143" s="71"/>
      <c r="S143" s="116" t="n">
        <f aca="false">+R143+P143</f>
        <v>0</v>
      </c>
      <c r="T143" s="92"/>
    </row>
    <row r="144" customFormat="false" ht="15" hidden="false" customHeight="false" outlineLevel="0" collapsed="false">
      <c r="A144" s="118" t="s">
        <v>205</v>
      </c>
      <c r="B144" s="119" t="s">
        <v>82</v>
      </c>
      <c r="C144" s="120" t="n">
        <v>5</v>
      </c>
      <c r="D144" s="120" t="n">
        <v>49</v>
      </c>
      <c r="E144" s="121" t="n">
        <v>6</v>
      </c>
      <c r="F144" s="121" t="n">
        <f aca="false">+C144*E144</f>
        <v>30</v>
      </c>
      <c r="G144" s="121" t="n">
        <f aca="false">F144*D144</f>
        <v>1470</v>
      </c>
      <c r="H144" s="127" t="n">
        <f aca="false">+E144*-12</f>
        <v>-72</v>
      </c>
      <c r="I144" s="121"/>
      <c r="J144" s="121"/>
      <c r="K144" s="121"/>
      <c r="L144" s="121"/>
      <c r="M144" s="121"/>
      <c r="N144" s="121"/>
      <c r="O144" s="223" t="n">
        <f aca="false">SUM(G144:N144)</f>
        <v>1398</v>
      </c>
      <c r="P144" s="114" t="n">
        <f aca="false">+(G144+H144)*$B$3+(K144+L144)*$B$4+(M144+N144)*$F$4+(I144+J144)*$B$5</f>
        <v>0</v>
      </c>
      <c r="Q144" s="115" t="n">
        <v>165</v>
      </c>
      <c r="R144" s="114" t="n">
        <f aca="false">+Q144*$F$3</f>
        <v>0</v>
      </c>
      <c r="S144" s="116" t="n">
        <f aca="false">+R144+P144</f>
        <v>0</v>
      </c>
      <c r="T144" s="92"/>
    </row>
    <row r="145" customFormat="false" ht="15" hidden="false" customHeight="false" outlineLevel="0" collapsed="false">
      <c r="A145" s="118" t="s">
        <v>205</v>
      </c>
      <c r="B145" s="119" t="s">
        <v>83</v>
      </c>
      <c r="C145" s="120" t="n">
        <v>1</v>
      </c>
      <c r="D145" s="120" t="n">
        <v>49</v>
      </c>
      <c r="E145" s="121" t="n">
        <v>6.5</v>
      </c>
      <c r="F145" s="121" t="n">
        <f aca="false">+C145*E145</f>
        <v>6.5</v>
      </c>
      <c r="G145" s="121" t="n">
        <f aca="false">F145*D145</f>
        <v>318.5</v>
      </c>
      <c r="H145" s="121"/>
      <c r="I145" s="121"/>
      <c r="J145" s="121"/>
      <c r="K145" s="121"/>
      <c r="L145" s="121"/>
      <c r="M145" s="121"/>
      <c r="N145" s="121"/>
      <c r="O145" s="223" t="n">
        <f aca="false">SUM(G145:N145)</f>
        <v>318.5</v>
      </c>
      <c r="P145" s="114" t="n">
        <f aca="false">+(G145+H145)*$B$3+(K145+L145)*$B$4+(M145+N145)*$F$4+(I145+J145)*$B$5</f>
        <v>0</v>
      </c>
      <c r="Q145" s="115"/>
      <c r="R145" s="71"/>
      <c r="S145" s="116" t="n">
        <f aca="false">+R145+P145</f>
        <v>0</v>
      </c>
      <c r="T145" s="92"/>
    </row>
    <row r="146" customFormat="false" ht="15" hidden="false" customHeight="false" outlineLevel="0" collapsed="false">
      <c r="A146" s="118" t="s">
        <v>205</v>
      </c>
      <c r="B146" s="119" t="s">
        <v>203</v>
      </c>
      <c r="C146" s="120" t="n">
        <v>1</v>
      </c>
      <c r="D146" s="120" t="n">
        <v>49</v>
      </c>
      <c r="E146" s="121" t="n">
        <v>6.5</v>
      </c>
      <c r="F146" s="121" t="n">
        <f aca="false">+C146*E146</f>
        <v>6.5</v>
      </c>
      <c r="G146" s="121"/>
      <c r="H146" s="121"/>
      <c r="I146" s="121"/>
      <c r="J146" s="121"/>
      <c r="K146" s="121" t="n">
        <f aca="false">+C146*D146*E146</f>
        <v>318.5</v>
      </c>
      <c r="L146" s="127" t="n">
        <f aca="false">+F146*12</f>
        <v>78</v>
      </c>
      <c r="M146" s="121"/>
      <c r="N146" s="124"/>
      <c r="O146" s="223" t="n">
        <f aca="false">SUM(G146:N146)</f>
        <v>396.5</v>
      </c>
      <c r="P146" s="114" t="n">
        <f aca="false">+(G146+H146)*$B$3+(K146+L146)*$B$4+(M146+N146)*$F$4+(I146+J146)*$B$5</f>
        <v>0</v>
      </c>
      <c r="Q146" s="115"/>
      <c r="R146" s="71"/>
      <c r="S146" s="116" t="n">
        <f aca="false">+R146+P146</f>
        <v>0</v>
      </c>
      <c r="T146" s="92"/>
    </row>
    <row r="147" customFormat="false" ht="15" hidden="false" customHeight="false" outlineLevel="0" collapsed="false">
      <c r="A147" s="137" t="s">
        <v>328</v>
      </c>
      <c r="B147" s="138" t="s">
        <v>94</v>
      </c>
      <c r="C147" s="139" t="n">
        <v>6</v>
      </c>
      <c r="D147" s="139" t="n">
        <v>49</v>
      </c>
      <c r="E147" s="135" t="n">
        <v>2</v>
      </c>
      <c r="F147" s="135" t="n">
        <f aca="false">+C147*E147</f>
        <v>12</v>
      </c>
      <c r="G147" s="135" t="n">
        <f aca="false">F147*D147</f>
        <v>588</v>
      </c>
      <c r="H147" s="148" t="n">
        <f aca="false">+E147*-12</f>
        <v>-24</v>
      </c>
      <c r="I147" s="140"/>
      <c r="J147" s="140"/>
      <c r="K147" s="140"/>
      <c r="L147" s="140"/>
      <c r="M147" s="140"/>
      <c r="N147" s="140"/>
      <c r="O147" s="233" t="n">
        <f aca="false">SUM(G147:N147)</f>
        <v>564</v>
      </c>
      <c r="P147" s="114" t="n">
        <f aca="false">+(G147+H147)*$B$3+(K147+L147)*$B$4+(M147+N147)*$F$4+(I147+J147)*$B$5</f>
        <v>0</v>
      </c>
      <c r="Q147" s="122" t="n">
        <v>110</v>
      </c>
      <c r="R147" s="114" t="n">
        <f aca="false">+Q147*$F$3</f>
        <v>0</v>
      </c>
      <c r="S147" s="116" t="n">
        <f aca="false">+R147+P147</f>
        <v>0</v>
      </c>
      <c r="T147" s="93"/>
    </row>
    <row r="148" customFormat="false" ht="15" hidden="false" customHeight="false" outlineLevel="0" collapsed="false">
      <c r="A148" s="118" t="s">
        <v>207</v>
      </c>
      <c r="B148" s="119" t="s">
        <v>94</v>
      </c>
      <c r="C148" s="120" t="n">
        <v>6</v>
      </c>
      <c r="D148" s="120" t="n">
        <v>49</v>
      </c>
      <c r="E148" s="121" t="n">
        <v>3.5</v>
      </c>
      <c r="F148" s="121" t="n">
        <f aca="false">+C148*E148</f>
        <v>21</v>
      </c>
      <c r="G148" s="121" t="n">
        <f aca="false">F148*D148</f>
        <v>1029</v>
      </c>
      <c r="H148" s="127" t="n">
        <f aca="false">+E148*-12</f>
        <v>-42</v>
      </c>
      <c r="I148" s="121"/>
      <c r="J148" s="121"/>
      <c r="K148" s="121"/>
      <c r="L148" s="121"/>
      <c r="M148" s="121"/>
      <c r="N148" s="121"/>
      <c r="O148" s="223" t="n">
        <f aca="false">SUM(G148:N148)</f>
        <v>987</v>
      </c>
      <c r="P148" s="114" t="n">
        <f aca="false">+(G148+H148)*$B$3+(K148+L148)*$B$4+(M148+N148)*$F$4+(I148+J148)*$B$5</f>
        <v>0</v>
      </c>
      <c r="Q148" s="115" t="n">
        <v>165</v>
      </c>
      <c r="R148" s="114" t="n">
        <f aca="false">+Q148*$F$3</f>
        <v>0</v>
      </c>
      <c r="S148" s="116" t="n">
        <f aca="false">+R148+P148</f>
        <v>0</v>
      </c>
      <c r="T148" s="92"/>
    </row>
    <row r="149" customFormat="false" ht="15" hidden="false" customHeight="false" outlineLevel="0" collapsed="false">
      <c r="A149" s="118" t="s">
        <v>207</v>
      </c>
      <c r="B149" s="119" t="s">
        <v>208</v>
      </c>
      <c r="C149" s="120" t="n">
        <v>1</v>
      </c>
      <c r="D149" s="120" t="n">
        <v>49</v>
      </c>
      <c r="E149" s="121" t="n">
        <v>3</v>
      </c>
      <c r="F149" s="121" t="n">
        <f aca="false">+C149*E149</f>
        <v>3</v>
      </c>
      <c r="G149" s="121"/>
      <c r="H149" s="121"/>
      <c r="I149" s="121"/>
      <c r="J149" s="121"/>
      <c r="K149" s="121" t="n">
        <f aca="false">+C149*D149*E149</f>
        <v>147</v>
      </c>
      <c r="L149" s="127" t="n">
        <f aca="false">+F149*12</f>
        <v>36</v>
      </c>
      <c r="M149" s="121"/>
      <c r="N149" s="124"/>
      <c r="O149" s="223" t="n">
        <f aca="false">SUM(G149:N149)</f>
        <v>183</v>
      </c>
      <c r="P149" s="114" t="n">
        <f aca="false">+(G149+H149)*$B$3+(K149+L149)*$B$4+(M149+N149)*$F$4+(I149+J149)*$B$5</f>
        <v>0</v>
      </c>
      <c r="Q149" s="115"/>
      <c r="R149" s="71"/>
      <c r="S149" s="116" t="n">
        <f aca="false">+R149+P149</f>
        <v>0</v>
      </c>
      <c r="T149" s="92"/>
    </row>
    <row r="150" customFormat="false" ht="15" hidden="false" customHeight="false" outlineLevel="0" collapsed="false">
      <c r="A150" s="118" t="s">
        <v>209</v>
      </c>
      <c r="B150" s="119" t="s">
        <v>94</v>
      </c>
      <c r="C150" s="120" t="n">
        <v>6</v>
      </c>
      <c r="D150" s="120" t="n">
        <v>49</v>
      </c>
      <c r="E150" s="121" t="n">
        <v>2</v>
      </c>
      <c r="F150" s="121" t="n">
        <f aca="false">+C150*E150</f>
        <v>12</v>
      </c>
      <c r="G150" s="121" t="n">
        <f aca="false">F150*D150</f>
        <v>588</v>
      </c>
      <c r="H150" s="127" t="n">
        <f aca="false">+E150*-12</f>
        <v>-24</v>
      </c>
      <c r="I150" s="121"/>
      <c r="J150" s="121"/>
      <c r="K150" s="121"/>
      <c r="L150" s="121"/>
      <c r="M150" s="121"/>
      <c r="N150" s="124"/>
      <c r="O150" s="223" t="n">
        <f aca="false">SUM(G150:N150)</f>
        <v>564</v>
      </c>
      <c r="P150" s="114" t="n">
        <f aca="false">+(G150+H150)*$B$3+(K150+L150)*$B$4+(M150+N150)*$F$4+(I150+J150)*$B$5</f>
        <v>0</v>
      </c>
      <c r="Q150" s="115" t="n">
        <v>110</v>
      </c>
      <c r="R150" s="114" t="n">
        <f aca="false">+Q150*$F$3</f>
        <v>0</v>
      </c>
      <c r="S150" s="116" t="n">
        <f aca="false">+R150+P150</f>
        <v>0</v>
      </c>
      <c r="T150" s="92"/>
    </row>
    <row r="151" customFormat="false" ht="15" hidden="false" customHeight="false" outlineLevel="0" collapsed="false">
      <c r="A151" s="118" t="s">
        <v>209</v>
      </c>
      <c r="B151" s="119" t="s">
        <v>208</v>
      </c>
      <c r="C151" s="120" t="n">
        <v>1</v>
      </c>
      <c r="D151" s="120" t="n">
        <v>49</v>
      </c>
      <c r="E151" s="121" t="n">
        <v>2</v>
      </c>
      <c r="F151" s="121" t="n">
        <f aca="false">+C151*E151</f>
        <v>2</v>
      </c>
      <c r="G151" s="121"/>
      <c r="H151" s="121"/>
      <c r="I151" s="121"/>
      <c r="J151" s="121"/>
      <c r="K151" s="121" t="n">
        <f aca="false">+C151*D151*E151</f>
        <v>98</v>
      </c>
      <c r="L151" s="127" t="n">
        <f aca="false">+F151*12</f>
        <v>24</v>
      </c>
      <c r="M151" s="121"/>
      <c r="N151" s="124"/>
      <c r="O151" s="223" t="n">
        <f aca="false">SUM(G151:N151)</f>
        <v>122</v>
      </c>
      <c r="P151" s="114" t="n">
        <f aca="false">+(G151+H151)*$B$3+(K151+L151)*$B$4+(M151+N151)*$F$4+(I151+J151)*$B$5</f>
        <v>0</v>
      </c>
      <c r="Q151" s="115"/>
      <c r="R151" s="71"/>
      <c r="S151" s="116" t="n">
        <f aca="false">+R151+P151</f>
        <v>0</v>
      </c>
      <c r="T151" s="117"/>
    </row>
    <row r="152" customFormat="false" ht="15" hidden="false" customHeight="false" outlineLevel="0" collapsed="false">
      <c r="A152" s="118" t="s">
        <v>210</v>
      </c>
      <c r="B152" s="119" t="s">
        <v>94</v>
      </c>
      <c r="C152" s="120" t="n">
        <v>6</v>
      </c>
      <c r="D152" s="120" t="n">
        <v>49</v>
      </c>
      <c r="E152" s="121" t="n">
        <v>3</v>
      </c>
      <c r="F152" s="121" t="n">
        <f aca="false">+C152*E152</f>
        <v>18</v>
      </c>
      <c r="G152" s="121" t="n">
        <f aca="false">F152*D152</f>
        <v>882</v>
      </c>
      <c r="H152" s="127" t="n">
        <f aca="false">+E152*-12</f>
        <v>-36</v>
      </c>
      <c r="I152" s="121"/>
      <c r="J152" s="121"/>
      <c r="K152" s="121"/>
      <c r="L152" s="121"/>
      <c r="M152" s="121"/>
      <c r="N152" s="121"/>
      <c r="O152" s="223" t="n">
        <f aca="false">SUM(G152:N152)</f>
        <v>846</v>
      </c>
      <c r="P152" s="114" t="n">
        <f aca="false">+(G152+H152)*$B$3+(K152+L152)*$B$4+(M152+N152)*$F$4+(I152+J152)*$B$5</f>
        <v>0</v>
      </c>
      <c r="Q152" s="122" t="n">
        <v>110</v>
      </c>
      <c r="R152" s="114" t="n">
        <f aca="false">+Q152*$F$3</f>
        <v>0</v>
      </c>
      <c r="S152" s="116" t="n">
        <f aca="false">+R152+P152</f>
        <v>0</v>
      </c>
      <c r="T152" s="93"/>
    </row>
    <row r="153" customFormat="false" ht="15" hidden="false" customHeight="false" outlineLevel="0" collapsed="false">
      <c r="A153" s="118" t="s">
        <v>210</v>
      </c>
      <c r="B153" s="119" t="s">
        <v>208</v>
      </c>
      <c r="C153" s="120" t="n">
        <v>1</v>
      </c>
      <c r="D153" s="120" t="n">
        <v>49</v>
      </c>
      <c r="E153" s="121" t="n">
        <v>3</v>
      </c>
      <c r="F153" s="121" t="n">
        <f aca="false">+C153*E153</f>
        <v>3</v>
      </c>
      <c r="G153" s="121"/>
      <c r="H153" s="121"/>
      <c r="I153" s="121"/>
      <c r="J153" s="121"/>
      <c r="K153" s="121" t="n">
        <f aca="false">+C153*D153*E153</f>
        <v>147</v>
      </c>
      <c r="L153" s="127" t="n">
        <f aca="false">+F153*12</f>
        <v>36</v>
      </c>
      <c r="M153" s="121"/>
      <c r="N153" s="124"/>
      <c r="O153" s="223" t="n">
        <f aca="false">SUM(G153:N153)</f>
        <v>183</v>
      </c>
      <c r="P153" s="114" t="n">
        <f aca="false">+(G153+H153)*$B$3+(K153+L153)*$B$4+(M153+N153)*$F$4+(I153+J153)*$B$5</f>
        <v>0</v>
      </c>
      <c r="Q153" s="115"/>
      <c r="R153" s="71"/>
      <c r="S153" s="116" t="n">
        <f aca="false">+R153+P153</f>
        <v>0</v>
      </c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/>
      <c r="AN153" s="92"/>
      <c r="AO153" s="92"/>
      <c r="AP153" s="92"/>
      <c r="AQ153" s="92"/>
      <c r="AR153" s="92"/>
      <c r="AS153" s="92"/>
      <c r="AT153" s="92"/>
      <c r="AU153" s="92"/>
      <c r="AV153" s="92"/>
      <c r="AW153" s="92"/>
      <c r="AX153" s="92"/>
      <c r="AY153" s="92"/>
      <c r="AZ153" s="92"/>
      <c r="BA153" s="92"/>
      <c r="BB153" s="92"/>
      <c r="BC153" s="92"/>
      <c r="BD153" s="92"/>
      <c r="BE153" s="92"/>
      <c r="BF153" s="92"/>
      <c r="BG153" s="92"/>
      <c r="BH153" s="92"/>
      <c r="BI153" s="92"/>
      <c r="BJ153" s="92"/>
      <c r="BK153" s="92"/>
      <c r="BL153" s="92"/>
      <c r="BM153" s="92"/>
      <c r="BN153" s="92"/>
      <c r="BO153" s="92"/>
      <c r="BP153" s="92"/>
      <c r="BQ153" s="92"/>
      <c r="BR153" s="92"/>
      <c r="BS153" s="92"/>
      <c r="BT153" s="92"/>
      <c r="BU153" s="92"/>
      <c r="BV153" s="92"/>
      <c r="BW153" s="92"/>
      <c r="BX153" s="92"/>
      <c r="BY153" s="92"/>
      <c r="BZ153" s="92"/>
      <c r="CA153" s="92"/>
      <c r="CB153" s="92"/>
      <c r="CC153" s="92"/>
      <c r="CD153" s="92"/>
      <c r="CE153" s="92"/>
      <c r="CF153" s="92"/>
      <c r="CG153" s="92"/>
      <c r="CH153" s="92"/>
      <c r="CI153" s="92"/>
      <c r="CJ153" s="92"/>
      <c r="CK153" s="92"/>
      <c r="CL153" s="92"/>
      <c r="CM153" s="92"/>
      <c r="CN153" s="92"/>
      <c r="CO153" s="92"/>
      <c r="CP153" s="92"/>
      <c r="CQ153" s="92"/>
      <c r="CR153" s="92"/>
      <c r="CS153" s="92"/>
      <c r="CT153" s="92"/>
      <c r="CU153" s="92"/>
      <c r="CV153" s="92"/>
      <c r="CW153" s="92"/>
      <c r="CX153" s="92"/>
      <c r="CY153" s="92"/>
      <c r="CZ153" s="92"/>
      <c r="DA153" s="92"/>
      <c r="DB153" s="92"/>
      <c r="DC153" s="92"/>
      <c r="DD153" s="92"/>
      <c r="DE153" s="92"/>
      <c r="DF153" s="92"/>
      <c r="DG153" s="92"/>
      <c r="DH153" s="92"/>
      <c r="DI153" s="92"/>
      <c r="DJ153" s="92"/>
      <c r="DK153" s="92"/>
      <c r="DL153" s="92"/>
      <c r="DM153" s="92"/>
      <c r="DN153" s="92"/>
      <c r="DO153" s="92"/>
      <c r="DP153" s="92"/>
      <c r="DQ153" s="92"/>
      <c r="DR153" s="92"/>
      <c r="DS153" s="92"/>
      <c r="DT153" s="92"/>
      <c r="DU153" s="92"/>
      <c r="DV153" s="92"/>
      <c r="DW153" s="92"/>
      <c r="DX153" s="92"/>
      <c r="DY153" s="92"/>
      <c r="DZ153" s="92"/>
      <c r="EA153" s="92"/>
      <c r="EB153" s="92"/>
      <c r="EC153" s="92"/>
      <c r="ED153" s="92"/>
      <c r="EE153" s="92"/>
      <c r="EF153" s="92"/>
      <c r="EG153" s="92"/>
      <c r="EH153" s="92"/>
      <c r="EI153" s="92"/>
      <c r="EJ153" s="92"/>
      <c r="EK153" s="92"/>
      <c r="EL153" s="92"/>
      <c r="EM153" s="92"/>
      <c r="EN153" s="92"/>
      <c r="EO153" s="92"/>
      <c r="EP153" s="92"/>
      <c r="EQ153" s="92"/>
      <c r="ER153" s="92"/>
      <c r="ES153" s="92"/>
      <c r="ET153" s="92"/>
      <c r="EU153" s="92"/>
      <c r="EV153" s="92"/>
      <c r="EW153" s="92"/>
      <c r="EX153" s="92"/>
      <c r="EY153" s="92"/>
      <c r="EZ153" s="92"/>
      <c r="FA153" s="92"/>
      <c r="FB153" s="92"/>
      <c r="FC153" s="92"/>
      <c r="FD153" s="92"/>
      <c r="FE153" s="92"/>
      <c r="FF153" s="92"/>
      <c r="FG153" s="92"/>
      <c r="FH153" s="92"/>
      <c r="FI153" s="92"/>
      <c r="FJ153" s="92"/>
      <c r="FK153" s="92"/>
      <c r="FL153" s="92"/>
      <c r="FM153" s="92"/>
      <c r="FN153" s="92"/>
      <c r="FO153" s="92"/>
      <c r="FP153" s="92"/>
      <c r="FQ153" s="92"/>
      <c r="FR153" s="92"/>
      <c r="FS153" s="92"/>
      <c r="FT153" s="92"/>
      <c r="FU153" s="92"/>
      <c r="FV153" s="92"/>
      <c r="FW153" s="92"/>
      <c r="FX153" s="92"/>
      <c r="FY153" s="92"/>
      <c r="FZ153" s="92"/>
      <c r="GA153" s="92"/>
      <c r="GB153" s="92"/>
      <c r="GC153" s="92"/>
      <c r="GD153" s="92"/>
      <c r="GE153" s="92"/>
      <c r="GF153" s="92"/>
      <c r="GG153" s="92"/>
      <c r="GH153" s="92"/>
      <c r="GI153" s="92"/>
      <c r="GJ153" s="92"/>
      <c r="GK153" s="92"/>
      <c r="GL153" s="92"/>
      <c r="GM153" s="92"/>
      <c r="GN153" s="92"/>
      <c r="GO153" s="92"/>
      <c r="GP153" s="92"/>
      <c r="GQ153" s="92"/>
      <c r="GR153" s="92"/>
      <c r="GS153" s="92"/>
      <c r="GT153" s="92"/>
      <c r="GU153" s="92"/>
      <c r="GV153" s="92"/>
      <c r="GW153" s="92"/>
      <c r="GX153" s="92"/>
      <c r="GY153" s="92"/>
      <c r="GZ153" s="92"/>
      <c r="HA153" s="92"/>
      <c r="HB153" s="92"/>
      <c r="HC153" s="92"/>
      <c r="HD153" s="92"/>
      <c r="HE153" s="92"/>
      <c r="HF153" s="92"/>
      <c r="HG153" s="92"/>
      <c r="HH153" s="92"/>
      <c r="HI153" s="92"/>
      <c r="HJ153" s="92"/>
      <c r="HK153" s="92"/>
      <c r="HL153" s="92"/>
      <c r="HM153" s="92"/>
      <c r="HN153" s="92"/>
      <c r="HO153" s="92"/>
      <c r="HP153" s="92"/>
      <c r="HQ153" s="92"/>
      <c r="HR153" s="92"/>
      <c r="HS153" s="92"/>
      <c r="HT153" s="92"/>
      <c r="HU153" s="92"/>
      <c r="HV153" s="92"/>
      <c r="HW153" s="92"/>
      <c r="HX153" s="92"/>
      <c r="HY153" s="92"/>
      <c r="HZ153" s="92"/>
      <c r="IA153" s="92"/>
      <c r="IB153" s="92"/>
      <c r="IC153" s="92"/>
      <c r="ID153" s="92"/>
      <c r="IE153" s="92"/>
      <c r="IF153" s="92"/>
      <c r="IG153" s="92"/>
      <c r="IH153" s="92"/>
      <c r="II153" s="92"/>
      <c r="IJ153" s="92"/>
      <c r="IK153" s="92"/>
      <c r="IL153" s="92"/>
      <c r="IM153" s="92"/>
      <c r="IN153" s="92"/>
      <c r="IO153" s="92"/>
      <c r="IP153" s="92"/>
      <c r="IQ153" s="92"/>
      <c r="IR153" s="92"/>
      <c r="IS153" s="92"/>
      <c r="IT153" s="92"/>
      <c r="IU153" s="92"/>
      <c r="IV153" s="92"/>
      <c r="IW153" s="92"/>
    </row>
    <row r="154" s="1" customFormat="true" ht="15" hidden="false" customHeight="false" outlineLevel="0" collapsed="false">
      <c r="A154" s="118" t="s">
        <v>211</v>
      </c>
      <c r="B154" s="119" t="s">
        <v>94</v>
      </c>
      <c r="C154" s="120" t="n">
        <v>6</v>
      </c>
      <c r="D154" s="120" t="n">
        <v>49</v>
      </c>
      <c r="E154" s="121" t="n">
        <v>2</v>
      </c>
      <c r="F154" s="121" t="n">
        <f aca="false">+C154*E154</f>
        <v>12</v>
      </c>
      <c r="G154" s="121" t="n">
        <f aca="false">F154*D154</f>
        <v>588</v>
      </c>
      <c r="H154" s="127" t="n">
        <f aca="false">+E154*-12</f>
        <v>-24</v>
      </c>
      <c r="I154" s="121"/>
      <c r="J154" s="121"/>
      <c r="K154" s="121"/>
      <c r="L154" s="121"/>
      <c r="M154" s="121"/>
      <c r="N154" s="121"/>
      <c r="O154" s="223" t="n">
        <f aca="false">SUM(G154:N154)</f>
        <v>564</v>
      </c>
      <c r="P154" s="114" t="n">
        <f aca="false">+(G154+H154)*$B$3+(K154+L154)*$B$4+(M154+N154)*$F$4+(I154+J154)*$B$5</f>
        <v>0</v>
      </c>
      <c r="Q154" s="115"/>
      <c r="R154" s="71"/>
      <c r="S154" s="116" t="n">
        <f aca="false">+R154+P154</f>
        <v>0</v>
      </c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  <c r="AK154" s="92"/>
      <c r="AL154" s="92"/>
      <c r="AM154" s="92"/>
      <c r="AN154" s="92"/>
      <c r="AO154" s="92"/>
      <c r="AP154" s="92"/>
      <c r="AQ154" s="92"/>
      <c r="AR154" s="92"/>
      <c r="AS154" s="92"/>
      <c r="AT154" s="92"/>
      <c r="AU154" s="92"/>
      <c r="AV154" s="92"/>
      <c r="AW154" s="92"/>
      <c r="AX154" s="92"/>
      <c r="AY154" s="92"/>
      <c r="AZ154" s="92"/>
      <c r="BA154" s="92"/>
      <c r="BB154" s="92"/>
      <c r="BC154" s="92"/>
      <c r="BD154" s="92"/>
      <c r="BE154" s="92"/>
      <c r="BF154" s="92"/>
      <c r="BG154" s="92"/>
      <c r="BH154" s="92"/>
      <c r="BI154" s="92"/>
      <c r="BJ154" s="92"/>
      <c r="BK154" s="92"/>
      <c r="BL154" s="92"/>
      <c r="BM154" s="92"/>
      <c r="BN154" s="92"/>
      <c r="BO154" s="92"/>
      <c r="BP154" s="92"/>
      <c r="BQ154" s="92"/>
      <c r="BR154" s="92"/>
      <c r="BS154" s="92"/>
      <c r="BT154" s="92"/>
      <c r="BU154" s="92"/>
      <c r="BV154" s="92"/>
      <c r="BW154" s="92"/>
      <c r="BX154" s="92"/>
      <c r="BY154" s="92"/>
      <c r="BZ154" s="92"/>
      <c r="CA154" s="92"/>
      <c r="CB154" s="92"/>
      <c r="CC154" s="92"/>
      <c r="CD154" s="92"/>
      <c r="CE154" s="92"/>
      <c r="CF154" s="92"/>
      <c r="CG154" s="92"/>
      <c r="CH154" s="92"/>
      <c r="CI154" s="92"/>
      <c r="CJ154" s="92"/>
      <c r="CK154" s="92"/>
      <c r="CL154" s="92"/>
      <c r="CM154" s="92"/>
      <c r="CN154" s="92"/>
      <c r="CO154" s="92"/>
      <c r="CP154" s="92"/>
      <c r="CQ154" s="92"/>
      <c r="CR154" s="92"/>
      <c r="CS154" s="92"/>
      <c r="CT154" s="92"/>
      <c r="CU154" s="92"/>
      <c r="CV154" s="92"/>
      <c r="CW154" s="92"/>
      <c r="CX154" s="92"/>
      <c r="CY154" s="92"/>
      <c r="CZ154" s="92"/>
      <c r="DA154" s="92"/>
      <c r="DB154" s="92"/>
      <c r="DC154" s="92"/>
      <c r="DD154" s="92"/>
      <c r="DE154" s="92"/>
      <c r="DF154" s="92"/>
      <c r="DG154" s="92"/>
      <c r="DH154" s="92"/>
      <c r="DI154" s="92"/>
      <c r="DJ154" s="92"/>
      <c r="DK154" s="92"/>
      <c r="DL154" s="92"/>
      <c r="DM154" s="92"/>
      <c r="DN154" s="92"/>
      <c r="DO154" s="92"/>
      <c r="DP154" s="92"/>
      <c r="DQ154" s="92"/>
      <c r="DR154" s="92"/>
      <c r="DS154" s="92"/>
      <c r="DT154" s="92"/>
      <c r="DU154" s="92"/>
      <c r="DV154" s="92"/>
      <c r="DW154" s="92"/>
      <c r="DX154" s="92"/>
      <c r="DY154" s="92"/>
      <c r="DZ154" s="92"/>
      <c r="EA154" s="92"/>
      <c r="EB154" s="92"/>
      <c r="EC154" s="92"/>
      <c r="ED154" s="92"/>
      <c r="EE154" s="92"/>
      <c r="EF154" s="92"/>
      <c r="EG154" s="92"/>
      <c r="EH154" s="92"/>
      <c r="EI154" s="92"/>
      <c r="EJ154" s="92"/>
      <c r="EK154" s="92"/>
      <c r="EL154" s="92"/>
      <c r="EM154" s="92"/>
      <c r="EN154" s="92"/>
      <c r="EO154" s="92"/>
      <c r="EP154" s="92"/>
      <c r="EQ154" s="92"/>
      <c r="ER154" s="92"/>
      <c r="ES154" s="92"/>
      <c r="ET154" s="92"/>
      <c r="EU154" s="92"/>
      <c r="EV154" s="92"/>
      <c r="EW154" s="92"/>
      <c r="EX154" s="92"/>
      <c r="EY154" s="92"/>
      <c r="EZ154" s="92"/>
      <c r="FA154" s="92"/>
      <c r="FB154" s="92"/>
      <c r="FC154" s="92"/>
      <c r="FD154" s="92"/>
      <c r="FE154" s="92"/>
      <c r="FF154" s="92"/>
      <c r="FG154" s="92"/>
      <c r="FH154" s="92"/>
      <c r="FI154" s="92"/>
      <c r="FJ154" s="92"/>
      <c r="FK154" s="92"/>
      <c r="FL154" s="92"/>
      <c r="FM154" s="92"/>
      <c r="FN154" s="92"/>
      <c r="FO154" s="92"/>
      <c r="FP154" s="92"/>
      <c r="FQ154" s="92"/>
      <c r="FR154" s="92"/>
      <c r="FS154" s="92"/>
      <c r="FT154" s="92"/>
      <c r="FU154" s="92"/>
      <c r="FV154" s="92"/>
      <c r="FW154" s="92"/>
      <c r="FX154" s="92"/>
      <c r="FY154" s="92"/>
      <c r="FZ154" s="92"/>
      <c r="GA154" s="92"/>
      <c r="GB154" s="92"/>
      <c r="GC154" s="92"/>
      <c r="GD154" s="92"/>
      <c r="GE154" s="92"/>
      <c r="GF154" s="92"/>
      <c r="GG154" s="92"/>
      <c r="GH154" s="92"/>
      <c r="GI154" s="92"/>
      <c r="GJ154" s="92"/>
      <c r="GK154" s="92"/>
      <c r="GL154" s="92"/>
      <c r="GM154" s="92"/>
      <c r="GN154" s="92"/>
      <c r="GO154" s="92"/>
      <c r="GP154" s="92"/>
      <c r="GQ154" s="92"/>
      <c r="GR154" s="92"/>
      <c r="GS154" s="92"/>
      <c r="GT154" s="92"/>
      <c r="GU154" s="92"/>
      <c r="GV154" s="92"/>
      <c r="GW154" s="92"/>
      <c r="GX154" s="92"/>
      <c r="GY154" s="92"/>
      <c r="GZ154" s="92"/>
      <c r="HA154" s="92"/>
      <c r="HB154" s="92"/>
      <c r="HC154" s="92"/>
      <c r="HD154" s="92"/>
      <c r="HE154" s="92"/>
      <c r="HF154" s="92"/>
      <c r="HG154" s="92"/>
      <c r="HH154" s="92"/>
      <c r="HI154" s="92"/>
      <c r="HJ154" s="92"/>
      <c r="HK154" s="92"/>
      <c r="HL154" s="92"/>
      <c r="HM154" s="92"/>
      <c r="HN154" s="92"/>
      <c r="HO154" s="92"/>
      <c r="HP154" s="92"/>
      <c r="HQ154" s="92"/>
      <c r="HR154" s="92"/>
      <c r="HS154" s="92"/>
      <c r="HT154" s="92"/>
      <c r="HU154" s="92"/>
      <c r="HV154" s="92"/>
      <c r="HW154" s="92"/>
      <c r="HX154" s="92"/>
      <c r="HY154" s="92"/>
      <c r="HZ154" s="92"/>
      <c r="IA154" s="92"/>
      <c r="IB154" s="92"/>
      <c r="IC154" s="92"/>
      <c r="ID154" s="92"/>
      <c r="IE154" s="92"/>
      <c r="IF154" s="92"/>
      <c r="IG154" s="92"/>
      <c r="IH154" s="92"/>
      <c r="II154" s="92"/>
      <c r="IJ154" s="92"/>
      <c r="IK154" s="92"/>
      <c r="IL154" s="92"/>
      <c r="IM154" s="92"/>
      <c r="IN154" s="92"/>
      <c r="IO154" s="92"/>
      <c r="IP154" s="92"/>
      <c r="IQ154" s="92"/>
      <c r="IR154" s="92"/>
      <c r="IS154" s="92"/>
      <c r="IT154" s="92"/>
      <c r="IU154" s="92"/>
      <c r="IV154" s="92"/>
      <c r="IW154" s="92"/>
    </row>
    <row r="155" customFormat="false" ht="15" hidden="false" customHeight="false" outlineLevel="0" collapsed="false">
      <c r="A155" s="118" t="s">
        <v>211</v>
      </c>
      <c r="B155" s="120" t="s">
        <v>208</v>
      </c>
      <c r="C155" s="120" t="n">
        <v>1</v>
      </c>
      <c r="D155" s="120" t="n">
        <v>49</v>
      </c>
      <c r="E155" s="121" t="n">
        <v>1.5</v>
      </c>
      <c r="F155" s="121" t="n">
        <f aca="false">+C155*E155</f>
        <v>1.5</v>
      </c>
      <c r="G155" s="121"/>
      <c r="H155" s="121"/>
      <c r="I155" s="121"/>
      <c r="J155" s="121"/>
      <c r="K155" s="121" t="n">
        <f aca="false">+C155*D155*E155</f>
        <v>73.5</v>
      </c>
      <c r="L155" s="127" t="n">
        <f aca="false">+F155*12</f>
        <v>18</v>
      </c>
      <c r="M155" s="121"/>
      <c r="N155" s="124"/>
      <c r="O155" s="223" t="n">
        <f aca="false">SUM(G155:N155)</f>
        <v>91.5</v>
      </c>
      <c r="P155" s="114" t="n">
        <f aca="false">+(G155+H155)*$B$3+(K155+L155)*$B$4+(M155+N155)*$F$4+(I155+J155)*$B$5</f>
        <v>0</v>
      </c>
      <c r="Q155" s="115"/>
      <c r="R155" s="71"/>
      <c r="S155" s="116" t="n">
        <f aca="false">+R155+P155</f>
        <v>0</v>
      </c>
      <c r="T155" s="92"/>
    </row>
    <row r="156" customFormat="false" ht="15" hidden="false" customHeight="false" outlineLevel="0" collapsed="false">
      <c r="A156" s="118" t="s">
        <v>212</v>
      </c>
      <c r="B156" s="119" t="s">
        <v>94</v>
      </c>
      <c r="C156" s="120" t="n">
        <v>6</v>
      </c>
      <c r="D156" s="120" t="n">
        <v>49</v>
      </c>
      <c r="E156" s="121" t="n">
        <v>1</v>
      </c>
      <c r="F156" s="121" t="n">
        <f aca="false">+C156*E156</f>
        <v>6</v>
      </c>
      <c r="G156" s="121" t="n">
        <f aca="false">F156*D156</f>
        <v>294</v>
      </c>
      <c r="H156" s="127" t="n">
        <f aca="false">+E156*-12</f>
        <v>-12</v>
      </c>
      <c r="I156" s="121"/>
      <c r="J156" s="121"/>
      <c r="K156" s="121"/>
      <c r="L156" s="121"/>
      <c r="M156" s="121"/>
      <c r="N156" s="121"/>
      <c r="O156" s="223" t="n">
        <f aca="false">SUM(G156:N156)</f>
        <v>282</v>
      </c>
      <c r="P156" s="114" t="n">
        <f aca="false">+(G156+H156)*$B$3+(K156+L156)*$B$4+(M156+N156)*$F$4+(I156+J156)*$B$5</f>
        <v>0</v>
      </c>
      <c r="Q156" s="115" t="n">
        <v>55</v>
      </c>
      <c r="R156" s="114" t="n">
        <f aca="false">+Q156*$F$3</f>
        <v>0</v>
      </c>
      <c r="S156" s="116" t="n">
        <f aca="false">+R156+P156</f>
        <v>0</v>
      </c>
      <c r="T156" s="92"/>
    </row>
    <row r="157" customFormat="false" ht="15" hidden="false" customHeight="false" outlineLevel="0" collapsed="false">
      <c r="A157" s="118" t="s">
        <v>212</v>
      </c>
      <c r="B157" s="120" t="s">
        <v>208</v>
      </c>
      <c r="C157" s="120" t="n">
        <v>1</v>
      </c>
      <c r="D157" s="120" t="n">
        <v>49</v>
      </c>
      <c r="E157" s="121" t="n">
        <v>1</v>
      </c>
      <c r="F157" s="121" t="n">
        <f aca="false">+C157*E157</f>
        <v>1</v>
      </c>
      <c r="G157" s="121"/>
      <c r="H157" s="121"/>
      <c r="I157" s="121"/>
      <c r="J157" s="121"/>
      <c r="K157" s="121" t="n">
        <f aca="false">+C157*D157*E157</f>
        <v>49</v>
      </c>
      <c r="L157" s="127" t="n">
        <f aca="false">+F157*12</f>
        <v>12</v>
      </c>
      <c r="M157" s="121"/>
      <c r="N157" s="124"/>
      <c r="O157" s="223" t="n">
        <f aca="false">SUM(G157:N157)</f>
        <v>61</v>
      </c>
      <c r="P157" s="114" t="n">
        <f aca="false">+(G157+H157)*$B$3+(K157+L157)*$B$4+(M157+N157)*$F$4+(I157+J157)*$B$5</f>
        <v>0</v>
      </c>
      <c r="Q157" s="122"/>
      <c r="R157" s="71"/>
      <c r="S157" s="116" t="n">
        <f aca="false">+R157+P157</f>
        <v>0</v>
      </c>
      <c r="T157" s="93"/>
    </row>
    <row r="158" s="117" customFormat="true" ht="15" hidden="false" customHeight="false" outlineLevel="0" collapsed="false">
      <c r="A158" s="118" t="s">
        <v>213</v>
      </c>
      <c r="B158" s="119" t="s">
        <v>82</v>
      </c>
      <c r="C158" s="120" t="n">
        <v>5</v>
      </c>
      <c r="D158" s="120" t="n">
        <v>48</v>
      </c>
      <c r="E158" s="121" t="n">
        <v>2</v>
      </c>
      <c r="F158" s="121" t="n">
        <f aca="false">+C158*E158</f>
        <v>10</v>
      </c>
      <c r="G158" s="121" t="n">
        <f aca="false">F158*D158</f>
        <v>480</v>
      </c>
      <c r="H158" s="127" t="n">
        <f aca="false">+E158*-12</f>
        <v>-24</v>
      </c>
      <c r="I158" s="121"/>
      <c r="J158" s="121"/>
      <c r="K158" s="121"/>
      <c r="L158" s="121"/>
      <c r="M158" s="121"/>
      <c r="N158" s="121"/>
      <c r="O158" s="223" t="n">
        <f aca="false">SUM(G158:N158)</f>
        <v>456</v>
      </c>
      <c r="P158" s="114" t="n">
        <f aca="false">+(G158+H158)*$B$3+(K158+L158)*$B$4+(M158+N158)*$F$4+(I158+J158)*$B$5</f>
        <v>0</v>
      </c>
      <c r="Q158" s="115"/>
      <c r="R158" s="147"/>
      <c r="S158" s="116" t="n">
        <f aca="false">+R158+P158</f>
        <v>0</v>
      </c>
      <c r="T158" s="92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  <c r="CC158" s="31"/>
      <c r="CD158" s="31"/>
      <c r="CE158" s="31"/>
      <c r="CF158" s="31"/>
      <c r="CG158" s="31"/>
      <c r="CH158" s="31"/>
      <c r="CI158" s="31"/>
      <c r="CJ158" s="31"/>
      <c r="CK158" s="31"/>
      <c r="CL158" s="31"/>
      <c r="CM158" s="31"/>
      <c r="CN158" s="31"/>
      <c r="CO158" s="31"/>
      <c r="CP158" s="31"/>
      <c r="CQ158" s="31"/>
      <c r="CR158" s="31"/>
      <c r="CS158" s="31"/>
      <c r="CT158" s="31"/>
      <c r="CU158" s="31"/>
      <c r="CV158" s="31"/>
      <c r="CW158" s="31"/>
      <c r="CX158" s="31"/>
      <c r="CY158" s="31"/>
      <c r="CZ158" s="31"/>
      <c r="DA158" s="31"/>
      <c r="DB158" s="31"/>
      <c r="DC158" s="31"/>
      <c r="DD158" s="31"/>
      <c r="DE158" s="31"/>
      <c r="DF158" s="31"/>
      <c r="DG158" s="31"/>
      <c r="DH158" s="31"/>
      <c r="DI158" s="31"/>
      <c r="DJ158" s="31"/>
      <c r="DK158" s="31"/>
      <c r="DL158" s="31"/>
      <c r="DM158" s="31"/>
      <c r="DN158" s="31"/>
      <c r="DO158" s="31"/>
      <c r="DP158" s="31"/>
      <c r="DQ158" s="31"/>
      <c r="DR158" s="31"/>
      <c r="DS158" s="31"/>
      <c r="DT158" s="31"/>
      <c r="DU158" s="31"/>
      <c r="DV158" s="31"/>
      <c r="DW158" s="31"/>
      <c r="DX158" s="31"/>
      <c r="DY158" s="31"/>
      <c r="DZ158" s="31"/>
      <c r="EA158" s="31"/>
      <c r="EB158" s="31"/>
      <c r="EC158" s="31"/>
      <c r="ED158" s="31"/>
      <c r="EE158" s="31"/>
      <c r="EF158" s="31"/>
      <c r="EG158" s="31"/>
      <c r="EH158" s="31"/>
      <c r="EI158" s="31"/>
      <c r="EJ158" s="31"/>
      <c r="EK158" s="31"/>
      <c r="EL158" s="31"/>
      <c r="EM158" s="31"/>
      <c r="EN158" s="31"/>
      <c r="EO158" s="31"/>
      <c r="EP158" s="31"/>
      <c r="EQ158" s="31"/>
      <c r="ER158" s="31"/>
      <c r="ES158" s="31"/>
      <c r="ET158" s="31"/>
      <c r="EU158" s="31"/>
      <c r="EV158" s="31"/>
      <c r="EW158" s="31"/>
      <c r="EX158" s="31"/>
      <c r="EY158" s="31"/>
      <c r="EZ158" s="31"/>
      <c r="FA158" s="31"/>
      <c r="FB158" s="31"/>
      <c r="FC158" s="31"/>
      <c r="FD158" s="31"/>
      <c r="FE158" s="31"/>
      <c r="FF158" s="31"/>
      <c r="FG158" s="31"/>
      <c r="FH158" s="31"/>
      <c r="FI158" s="31"/>
      <c r="FJ158" s="31"/>
      <c r="FK158" s="31"/>
      <c r="FL158" s="31"/>
      <c r="FM158" s="31"/>
      <c r="FN158" s="31"/>
      <c r="FO158" s="31"/>
      <c r="FP158" s="31"/>
      <c r="FQ158" s="31"/>
      <c r="FR158" s="31"/>
      <c r="FS158" s="31"/>
      <c r="FT158" s="31"/>
      <c r="FU158" s="31"/>
      <c r="FV158" s="31"/>
      <c r="FW158" s="31"/>
      <c r="FX158" s="31"/>
      <c r="FY158" s="31"/>
      <c r="FZ158" s="31"/>
      <c r="GA158" s="31"/>
      <c r="GB158" s="31"/>
      <c r="GC158" s="31"/>
      <c r="GD158" s="31"/>
      <c r="GE158" s="31"/>
      <c r="GF158" s="31"/>
      <c r="GG158" s="31"/>
      <c r="GH158" s="31"/>
      <c r="GI158" s="31"/>
      <c r="GJ158" s="31"/>
      <c r="GK158" s="31"/>
      <c r="GL158" s="31"/>
      <c r="GM158" s="31"/>
      <c r="GN158" s="31"/>
      <c r="GO158" s="31"/>
      <c r="GP158" s="31"/>
      <c r="GQ158" s="31"/>
      <c r="GR158" s="31"/>
      <c r="GS158" s="31"/>
      <c r="GT158" s="31"/>
      <c r="GU158" s="31"/>
      <c r="GV158" s="31"/>
      <c r="GW158" s="31"/>
      <c r="GX158" s="31"/>
      <c r="GY158" s="31"/>
      <c r="GZ158" s="31"/>
      <c r="HA158" s="31"/>
      <c r="HB158" s="31"/>
      <c r="HC158" s="31"/>
      <c r="HD158" s="31"/>
      <c r="HE158" s="31"/>
      <c r="HF158" s="31"/>
      <c r="HG158" s="31"/>
      <c r="HH158" s="31"/>
      <c r="HI158" s="31"/>
      <c r="HJ158" s="31"/>
      <c r="HK158" s="31"/>
      <c r="HL158" s="31"/>
      <c r="HM158" s="31"/>
      <c r="HN158" s="31"/>
      <c r="HO158" s="31"/>
      <c r="HP158" s="31"/>
      <c r="HQ158" s="31"/>
      <c r="HR158" s="31"/>
      <c r="HS158" s="31"/>
      <c r="HT158" s="31"/>
      <c r="HU158" s="31"/>
      <c r="HV158" s="31"/>
      <c r="HW158" s="31"/>
      <c r="HX158" s="31"/>
      <c r="HY158" s="31"/>
      <c r="HZ158" s="31"/>
      <c r="IA158" s="31"/>
      <c r="IB158" s="31"/>
      <c r="IC158" s="31"/>
      <c r="ID158" s="31"/>
      <c r="IE158" s="31"/>
      <c r="IF158" s="31"/>
      <c r="IG158" s="31"/>
      <c r="IH158" s="31"/>
      <c r="II158" s="31"/>
      <c r="IJ158" s="31"/>
      <c r="IK158" s="31"/>
      <c r="IL158" s="31"/>
      <c r="IM158" s="31"/>
      <c r="IN158" s="31"/>
      <c r="IO158" s="31"/>
      <c r="IP158" s="31"/>
      <c r="IQ158" s="31"/>
      <c r="IR158" s="31"/>
      <c r="IS158" s="31"/>
      <c r="IT158" s="31"/>
      <c r="IU158" s="31"/>
      <c r="IV158" s="31"/>
      <c r="IW158" s="31"/>
    </row>
    <row r="159" s="117" customFormat="true" ht="15" hidden="false" customHeight="false" outlineLevel="0" collapsed="false">
      <c r="A159" s="118" t="s">
        <v>214</v>
      </c>
      <c r="B159" s="119" t="s">
        <v>94</v>
      </c>
      <c r="C159" s="120" t="n">
        <v>6</v>
      </c>
      <c r="D159" s="120" t="n">
        <v>49</v>
      </c>
      <c r="E159" s="121" t="n">
        <v>3</v>
      </c>
      <c r="F159" s="121" t="n">
        <f aca="false">+C159*E159</f>
        <v>18</v>
      </c>
      <c r="G159" s="121" t="n">
        <f aca="false">F159*D159</f>
        <v>882</v>
      </c>
      <c r="H159" s="127" t="n">
        <f aca="false">+E159*-12</f>
        <v>-36</v>
      </c>
      <c r="I159" s="121"/>
      <c r="J159" s="121"/>
      <c r="K159" s="121"/>
      <c r="L159" s="121"/>
      <c r="M159" s="121"/>
      <c r="N159" s="121"/>
      <c r="O159" s="223" t="n">
        <f aca="false">SUM(G159:N159)</f>
        <v>846</v>
      </c>
      <c r="P159" s="114" t="n">
        <f aca="false">+(G159+H159)*$B$3+(K159+L159)*$B$4+(M159+N159)*$F$4+(I159+J159)*$B$5</f>
        <v>0</v>
      </c>
      <c r="Q159" s="115"/>
      <c r="R159" s="71"/>
      <c r="S159" s="116" t="n">
        <f aca="false">+R159+P159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1"/>
      <c r="BT159" s="31"/>
      <c r="BU159" s="31"/>
      <c r="BV159" s="31"/>
      <c r="BW159" s="31"/>
      <c r="BX159" s="31"/>
      <c r="BY159" s="31"/>
      <c r="BZ159" s="31"/>
      <c r="CA159" s="31"/>
      <c r="CB159" s="31"/>
      <c r="CC159" s="31"/>
      <c r="CD159" s="31"/>
      <c r="CE159" s="31"/>
      <c r="CF159" s="31"/>
      <c r="CG159" s="31"/>
      <c r="CH159" s="31"/>
      <c r="CI159" s="31"/>
      <c r="CJ159" s="31"/>
      <c r="CK159" s="31"/>
      <c r="CL159" s="31"/>
      <c r="CM159" s="31"/>
      <c r="CN159" s="31"/>
      <c r="CO159" s="31"/>
      <c r="CP159" s="31"/>
      <c r="CQ159" s="31"/>
      <c r="CR159" s="31"/>
      <c r="CS159" s="31"/>
      <c r="CT159" s="31"/>
      <c r="CU159" s="31"/>
      <c r="CV159" s="31"/>
      <c r="CW159" s="31"/>
      <c r="CX159" s="31"/>
      <c r="CY159" s="31"/>
      <c r="CZ159" s="31"/>
      <c r="DA159" s="31"/>
      <c r="DB159" s="31"/>
      <c r="DC159" s="31"/>
      <c r="DD159" s="31"/>
      <c r="DE159" s="31"/>
      <c r="DF159" s="31"/>
      <c r="DG159" s="31"/>
      <c r="DH159" s="31"/>
      <c r="DI159" s="31"/>
      <c r="DJ159" s="31"/>
      <c r="DK159" s="31"/>
      <c r="DL159" s="31"/>
      <c r="DM159" s="31"/>
      <c r="DN159" s="31"/>
      <c r="DO159" s="31"/>
      <c r="DP159" s="31"/>
      <c r="DQ159" s="31"/>
      <c r="DR159" s="31"/>
      <c r="DS159" s="31"/>
      <c r="DT159" s="31"/>
      <c r="DU159" s="31"/>
      <c r="DV159" s="31"/>
      <c r="DW159" s="31"/>
      <c r="DX159" s="31"/>
      <c r="DY159" s="31"/>
      <c r="DZ159" s="31"/>
      <c r="EA159" s="31"/>
      <c r="EB159" s="31"/>
      <c r="EC159" s="31"/>
      <c r="ED159" s="31"/>
      <c r="EE159" s="31"/>
      <c r="EF159" s="31"/>
      <c r="EG159" s="31"/>
      <c r="EH159" s="31"/>
      <c r="EI159" s="31"/>
      <c r="EJ159" s="31"/>
      <c r="EK159" s="31"/>
      <c r="EL159" s="31"/>
      <c r="EM159" s="31"/>
      <c r="EN159" s="31"/>
      <c r="EO159" s="31"/>
      <c r="EP159" s="31"/>
      <c r="EQ159" s="31"/>
      <c r="ER159" s="31"/>
      <c r="ES159" s="31"/>
      <c r="ET159" s="31"/>
      <c r="EU159" s="31"/>
      <c r="EV159" s="31"/>
      <c r="EW159" s="31"/>
      <c r="EX159" s="31"/>
      <c r="EY159" s="31"/>
      <c r="EZ159" s="31"/>
      <c r="FA159" s="31"/>
      <c r="FB159" s="31"/>
      <c r="FC159" s="31"/>
      <c r="FD159" s="31"/>
      <c r="FE159" s="31"/>
      <c r="FF159" s="31"/>
      <c r="FG159" s="31"/>
      <c r="FH159" s="31"/>
      <c r="FI159" s="31"/>
      <c r="FJ159" s="31"/>
      <c r="FK159" s="31"/>
      <c r="FL159" s="31"/>
      <c r="FM159" s="31"/>
      <c r="FN159" s="31"/>
      <c r="FO159" s="31"/>
      <c r="FP159" s="31"/>
      <c r="FQ159" s="31"/>
      <c r="FR159" s="31"/>
      <c r="FS159" s="31"/>
      <c r="FT159" s="31"/>
      <c r="FU159" s="31"/>
      <c r="FV159" s="31"/>
      <c r="FW159" s="31"/>
      <c r="FX159" s="31"/>
      <c r="FY159" s="31"/>
      <c r="FZ159" s="31"/>
      <c r="GA159" s="31"/>
      <c r="GB159" s="31"/>
      <c r="GC159" s="31"/>
      <c r="GD159" s="31"/>
      <c r="GE159" s="31"/>
      <c r="GF159" s="31"/>
      <c r="GG159" s="31"/>
      <c r="GH159" s="31"/>
      <c r="GI159" s="31"/>
      <c r="GJ159" s="31"/>
      <c r="GK159" s="31"/>
      <c r="GL159" s="31"/>
      <c r="GM159" s="31"/>
      <c r="GN159" s="31"/>
      <c r="GO159" s="31"/>
      <c r="GP159" s="31"/>
      <c r="GQ159" s="31"/>
      <c r="GR159" s="31"/>
      <c r="GS159" s="31"/>
      <c r="GT159" s="31"/>
      <c r="GU159" s="31"/>
      <c r="GV159" s="31"/>
      <c r="GW159" s="31"/>
      <c r="GX159" s="31"/>
      <c r="GY159" s="31"/>
      <c r="GZ159" s="31"/>
      <c r="HA159" s="31"/>
      <c r="HB159" s="31"/>
      <c r="HC159" s="31"/>
      <c r="HD159" s="31"/>
      <c r="HE159" s="31"/>
      <c r="HF159" s="31"/>
      <c r="HG159" s="31"/>
      <c r="HH159" s="31"/>
      <c r="HI159" s="31"/>
      <c r="HJ159" s="31"/>
      <c r="HK159" s="31"/>
      <c r="HL159" s="31"/>
      <c r="HM159" s="31"/>
      <c r="HN159" s="31"/>
      <c r="HO159" s="31"/>
      <c r="HP159" s="31"/>
      <c r="HQ159" s="31"/>
      <c r="HR159" s="31"/>
      <c r="HS159" s="31"/>
      <c r="HT159" s="31"/>
      <c r="HU159" s="31"/>
      <c r="HV159" s="31"/>
      <c r="HW159" s="31"/>
      <c r="HX159" s="31"/>
      <c r="HY159" s="31"/>
      <c r="HZ159" s="31"/>
      <c r="IA159" s="31"/>
      <c r="IB159" s="31"/>
      <c r="IC159" s="31"/>
      <c r="ID159" s="31"/>
      <c r="IE159" s="31"/>
      <c r="IF159" s="31"/>
      <c r="IG159" s="31"/>
      <c r="IH159" s="31"/>
      <c r="II159" s="31"/>
      <c r="IJ159" s="31"/>
      <c r="IK159" s="31"/>
      <c r="IL159" s="31"/>
      <c r="IM159" s="31"/>
      <c r="IN159" s="31"/>
      <c r="IO159" s="31"/>
      <c r="IP159" s="31"/>
      <c r="IQ159" s="31"/>
      <c r="IR159" s="31"/>
      <c r="IS159" s="31"/>
      <c r="IT159" s="31"/>
      <c r="IU159" s="31"/>
      <c r="IV159" s="31"/>
      <c r="IW159" s="31"/>
    </row>
    <row r="160" s="117" customFormat="true" ht="15" hidden="false" customHeight="false" outlineLevel="0" collapsed="false">
      <c r="A160" s="118" t="s">
        <v>215</v>
      </c>
      <c r="B160" s="119" t="s">
        <v>94</v>
      </c>
      <c r="C160" s="120" t="n">
        <v>6</v>
      </c>
      <c r="D160" s="120" t="n">
        <v>49</v>
      </c>
      <c r="E160" s="121" t="n">
        <v>3</v>
      </c>
      <c r="F160" s="121" t="n">
        <f aca="false">+C160*E160</f>
        <v>18</v>
      </c>
      <c r="G160" s="121" t="n">
        <f aca="false">F160*D160</f>
        <v>882</v>
      </c>
      <c r="H160" s="127" t="n">
        <f aca="false">+E160*-12</f>
        <v>-36</v>
      </c>
      <c r="I160" s="121"/>
      <c r="J160" s="121"/>
      <c r="K160" s="121"/>
      <c r="L160" s="121"/>
      <c r="M160" s="121"/>
      <c r="N160" s="121"/>
      <c r="O160" s="223" t="n">
        <f aca="false">SUM(G160:N160)</f>
        <v>846</v>
      </c>
      <c r="P160" s="114" t="n">
        <f aca="false">+(G160+H160)*$B$3+(K160+L160)*$B$4+(M160+N160)*$F$4+(I160+J160)*$B$5</f>
        <v>0</v>
      </c>
      <c r="Q160" s="115"/>
      <c r="R160" s="71"/>
      <c r="S160" s="116" t="n">
        <f aca="false">+R160+P160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  <c r="CC160" s="31"/>
      <c r="CD160" s="31"/>
      <c r="CE160" s="31"/>
      <c r="CF160" s="31"/>
      <c r="CG160" s="31"/>
      <c r="CH160" s="31"/>
      <c r="CI160" s="31"/>
      <c r="CJ160" s="31"/>
      <c r="CK160" s="31"/>
      <c r="CL160" s="31"/>
      <c r="CM160" s="31"/>
      <c r="CN160" s="31"/>
      <c r="CO160" s="31"/>
      <c r="CP160" s="31"/>
      <c r="CQ160" s="31"/>
      <c r="CR160" s="31"/>
      <c r="CS160" s="31"/>
      <c r="CT160" s="31"/>
      <c r="CU160" s="31"/>
      <c r="CV160" s="31"/>
      <c r="CW160" s="31"/>
      <c r="CX160" s="31"/>
      <c r="CY160" s="31"/>
      <c r="CZ160" s="31"/>
      <c r="DA160" s="31"/>
      <c r="DB160" s="31"/>
      <c r="DC160" s="31"/>
      <c r="DD160" s="31"/>
      <c r="DE160" s="31"/>
      <c r="DF160" s="31"/>
      <c r="DG160" s="31"/>
      <c r="DH160" s="31"/>
      <c r="DI160" s="31"/>
      <c r="DJ160" s="31"/>
      <c r="DK160" s="31"/>
      <c r="DL160" s="31"/>
      <c r="DM160" s="31"/>
      <c r="DN160" s="31"/>
      <c r="DO160" s="31"/>
      <c r="DP160" s="31"/>
      <c r="DQ160" s="31"/>
      <c r="DR160" s="31"/>
      <c r="DS160" s="31"/>
      <c r="DT160" s="31"/>
      <c r="DU160" s="31"/>
      <c r="DV160" s="31"/>
      <c r="DW160" s="31"/>
      <c r="DX160" s="31"/>
      <c r="DY160" s="31"/>
      <c r="DZ160" s="31"/>
      <c r="EA160" s="31"/>
      <c r="EB160" s="31"/>
      <c r="EC160" s="31"/>
      <c r="ED160" s="31"/>
      <c r="EE160" s="31"/>
      <c r="EF160" s="31"/>
      <c r="EG160" s="31"/>
      <c r="EH160" s="31"/>
      <c r="EI160" s="31"/>
      <c r="EJ160" s="31"/>
      <c r="EK160" s="31"/>
      <c r="EL160" s="31"/>
      <c r="EM160" s="31"/>
      <c r="EN160" s="31"/>
      <c r="EO160" s="31"/>
      <c r="EP160" s="31"/>
      <c r="EQ160" s="31"/>
      <c r="ER160" s="31"/>
      <c r="ES160" s="31"/>
      <c r="ET160" s="31"/>
      <c r="EU160" s="31"/>
      <c r="EV160" s="31"/>
      <c r="EW160" s="31"/>
      <c r="EX160" s="31"/>
      <c r="EY160" s="31"/>
      <c r="EZ160" s="31"/>
      <c r="FA160" s="31"/>
      <c r="FB160" s="31"/>
      <c r="FC160" s="31"/>
      <c r="FD160" s="31"/>
      <c r="FE160" s="31"/>
      <c r="FF160" s="31"/>
      <c r="FG160" s="31"/>
      <c r="FH160" s="31"/>
      <c r="FI160" s="31"/>
      <c r="FJ160" s="31"/>
      <c r="FK160" s="31"/>
      <c r="FL160" s="31"/>
      <c r="FM160" s="31"/>
      <c r="FN160" s="31"/>
      <c r="FO160" s="31"/>
      <c r="FP160" s="31"/>
      <c r="FQ160" s="31"/>
      <c r="FR160" s="31"/>
      <c r="FS160" s="31"/>
      <c r="FT160" s="31"/>
      <c r="FU160" s="31"/>
      <c r="FV160" s="31"/>
      <c r="FW160" s="31"/>
      <c r="FX160" s="31"/>
      <c r="FY160" s="31"/>
      <c r="FZ160" s="31"/>
      <c r="GA160" s="31"/>
      <c r="GB160" s="31"/>
      <c r="GC160" s="31"/>
      <c r="GD160" s="31"/>
      <c r="GE160" s="31"/>
      <c r="GF160" s="31"/>
      <c r="GG160" s="31"/>
      <c r="GH160" s="31"/>
      <c r="GI160" s="31"/>
      <c r="GJ160" s="31"/>
      <c r="GK160" s="31"/>
      <c r="GL160" s="31"/>
      <c r="GM160" s="31"/>
      <c r="GN160" s="31"/>
      <c r="GO160" s="31"/>
      <c r="GP160" s="31"/>
      <c r="GQ160" s="31"/>
      <c r="GR160" s="31"/>
      <c r="GS160" s="31"/>
      <c r="GT160" s="31"/>
      <c r="GU160" s="31"/>
      <c r="GV160" s="31"/>
      <c r="GW160" s="31"/>
      <c r="GX160" s="31"/>
      <c r="GY160" s="31"/>
      <c r="GZ160" s="31"/>
      <c r="HA160" s="31"/>
      <c r="HB160" s="31"/>
      <c r="HC160" s="31"/>
      <c r="HD160" s="31"/>
      <c r="HE160" s="31"/>
      <c r="HF160" s="31"/>
      <c r="HG160" s="31"/>
      <c r="HH160" s="31"/>
      <c r="HI160" s="31"/>
      <c r="HJ160" s="31"/>
      <c r="HK160" s="31"/>
      <c r="HL160" s="31"/>
      <c r="HM160" s="31"/>
      <c r="HN160" s="31"/>
      <c r="HO160" s="31"/>
      <c r="HP160" s="31"/>
      <c r="HQ160" s="31"/>
      <c r="HR160" s="31"/>
      <c r="HS160" s="31"/>
      <c r="HT160" s="31"/>
      <c r="HU160" s="31"/>
      <c r="HV160" s="31"/>
      <c r="HW160" s="31"/>
      <c r="HX160" s="31"/>
      <c r="HY160" s="31"/>
      <c r="HZ160" s="31"/>
      <c r="IA160" s="31"/>
      <c r="IB160" s="31"/>
      <c r="IC160" s="31"/>
      <c r="ID160" s="31"/>
      <c r="IE160" s="31"/>
      <c r="IF160" s="31"/>
      <c r="IG160" s="31"/>
      <c r="IH160" s="31"/>
      <c r="II160" s="31"/>
      <c r="IJ160" s="31"/>
      <c r="IK160" s="31"/>
      <c r="IL160" s="31"/>
      <c r="IM160" s="31"/>
      <c r="IN160" s="31"/>
      <c r="IO160" s="31"/>
      <c r="IP160" s="31"/>
      <c r="IQ160" s="31"/>
      <c r="IR160" s="31"/>
      <c r="IS160" s="31"/>
      <c r="IT160" s="31"/>
      <c r="IU160" s="31"/>
      <c r="IV160" s="31"/>
      <c r="IW160" s="31"/>
    </row>
    <row r="161" customFormat="false" ht="15" hidden="false" customHeight="false" outlineLevel="0" collapsed="false">
      <c r="A161" s="118" t="s">
        <v>216</v>
      </c>
      <c r="B161" s="119" t="s">
        <v>94</v>
      </c>
      <c r="C161" s="120" t="n">
        <v>6</v>
      </c>
      <c r="D161" s="120" t="n">
        <v>49</v>
      </c>
      <c r="E161" s="121" t="n">
        <v>3</v>
      </c>
      <c r="F161" s="121" t="n">
        <f aca="false">+C161*E161</f>
        <v>18</v>
      </c>
      <c r="G161" s="121" t="n">
        <f aca="false">F161*D161</f>
        <v>882</v>
      </c>
      <c r="H161" s="127" t="n">
        <f aca="false">+E161*-12</f>
        <v>-36</v>
      </c>
      <c r="I161" s="121"/>
      <c r="J161" s="121"/>
      <c r="K161" s="121"/>
      <c r="L161" s="121"/>
      <c r="M161" s="121"/>
      <c r="N161" s="121"/>
      <c r="O161" s="223" t="n">
        <f aca="false">SUM(G161:N161)</f>
        <v>846</v>
      </c>
      <c r="P161" s="114" t="n">
        <f aca="false">+(G161+H161)*$B$3+(K161+L161)*$B$4+(M161+N161)*$F$4+(I161+J161)*$B$5</f>
        <v>0</v>
      </c>
      <c r="Q161" s="122"/>
      <c r="R161" s="71"/>
      <c r="S161" s="116" t="n">
        <f aca="false">+R161+P161</f>
        <v>0</v>
      </c>
      <c r="T161" s="93"/>
    </row>
    <row r="162" customFormat="false" ht="15" hidden="false" customHeight="false" outlineLevel="0" collapsed="false">
      <c r="A162" s="118" t="s">
        <v>217</v>
      </c>
      <c r="B162" s="119" t="s">
        <v>94</v>
      </c>
      <c r="C162" s="120" t="n">
        <v>6</v>
      </c>
      <c r="D162" s="120" t="n">
        <v>49</v>
      </c>
      <c r="E162" s="121" t="n">
        <v>3</v>
      </c>
      <c r="F162" s="121" t="n">
        <f aca="false">+C162*E162</f>
        <v>18</v>
      </c>
      <c r="G162" s="121" t="n">
        <f aca="false">F162*D162</f>
        <v>882</v>
      </c>
      <c r="H162" s="127" t="n">
        <f aca="false">+E162*-12</f>
        <v>-36</v>
      </c>
      <c r="I162" s="121"/>
      <c r="J162" s="121"/>
      <c r="K162" s="121"/>
      <c r="L162" s="121"/>
      <c r="M162" s="121"/>
      <c r="N162" s="121"/>
      <c r="O162" s="223" t="n">
        <f aca="false">SUM(G162:N162)</f>
        <v>846</v>
      </c>
      <c r="P162" s="114" t="n">
        <f aca="false">+(G162+H162)*$B$3+(K162+L162)*$B$4+(M162+N162)*$F$4+(I162+J162)*$B$5</f>
        <v>0</v>
      </c>
      <c r="Q162" s="115"/>
      <c r="R162" s="71"/>
      <c r="S162" s="116" t="n">
        <f aca="false">+R162+P162</f>
        <v>0</v>
      </c>
      <c r="T162" s="92"/>
    </row>
    <row r="163" customFormat="false" ht="15" hidden="false" customHeight="false" outlineLevel="0" collapsed="false">
      <c r="A163" s="118" t="s">
        <v>218</v>
      </c>
      <c r="B163" s="119" t="s">
        <v>94</v>
      </c>
      <c r="C163" s="120" t="n">
        <v>6</v>
      </c>
      <c r="D163" s="120" t="n">
        <v>49</v>
      </c>
      <c r="E163" s="121" t="n">
        <v>3</v>
      </c>
      <c r="F163" s="121" t="n">
        <f aca="false">+C163*E163</f>
        <v>18</v>
      </c>
      <c r="G163" s="121" t="n">
        <f aca="false">F163*D163</f>
        <v>882</v>
      </c>
      <c r="H163" s="127" t="n">
        <f aca="false">+E163*-12</f>
        <v>-36</v>
      </c>
      <c r="I163" s="121"/>
      <c r="J163" s="121"/>
      <c r="K163" s="121"/>
      <c r="L163" s="121"/>
      <c r="M163" s="121"/>
      <c r="N163" s="121"/>
      <c r="O163" s="223" t="n">
        <f aca="false">SUM(G163:N163)</f>
        <v>846</v>
      </c>
      <c r="P163" s="114" t="n">
        <f aca="false">+(G163+H163)*$B$3+(K163+L163)*$B$4+(M163+N163)*$F$4+(I163+J163)*$B$5</f>
        <v>0</v>
      </c>
      <c r="Q163" s="122"/>
      <c r="R163" s="71"/>
      <c r="S163" s="116" t="n">
        <f aca="false">+R163+P163</f>
        <v>0</v>
      </c>
      <c r="T163" s="93"/>
    </row>
    <row r="164" customFormat="false" ht="15" hidden="false" customHeight="false" outlineLevel="0" collapsed="false">
      <c r="A164" s="118" t="s">
        <v>219</v>
      </c>
      <c r="B164" s="119" t="s">
        <v>94</v>
      </c>
      <c r="C164" s="120" t="n">
        <v>6</v>
      </c>
      <c r="D164" s="120" t="n">
        <v>49</v>
      </c>
      <c r="E164" s="121" t="n">
        <v>3</v>
      </c>
      <c r="F164" s="121" t="n">
        <f aca="false">+C164*E164</f>
        <v>18</v>
      </c>
      <c r="G164" s="121" t="n">
        <f aca="false">F164*D164</f>
        <v>882</v>
      </c>
      <c r="H164" s="127" t="n">
        <f aca="false">+E164*-12</f>
        <v>-36</v>
      </c>
      <c r="I164" s="121"/>
      <c r="J164" s="121"/>
      <c r="K164" s="121"/>
      <c r="L164" s="121"/>
      <c r="M164" s="121"/>
      <c r="N164" s="121"/>
      <c r="O164" s="223" t="n">
        <f aca="false">SUM(G164:N164)</f>
        <v>846</v>
      </c>
      <c r="P164" s="114" t="n">
        <f aca="false">+(G164+H164)*$B$3+(K164+L164)*$B$4+(M164+N164)*$F$4+(I164+J164)*$B$5</f>
        <v>0</v>
      </c>
      <c r="Q164" s="115"/>
      <c r="R164" s="71"/>
      <c r="S164" s="116" t="n">
        <f aca="false">+R164+P164</f>
        <v>0</v>
      </c>
      <c r="T164" s="92"/>
    </row>
    <row r="165" customFormat="false" ht="15" hidden="false" customHeight="false" outlineLevel="0" collapsed="false">
      <c r="A165" s="118" t="s">
        <v>220</v>
      </c>
      <c r="B165" s="119" t="s">
        <v>94</v>
      </c>
      <c r="C165" s="120" t="n">
        <v>6</v>
      </c>
      <c r="D165" s="120" t="n">
        <v>49</v>
      </c>
      <c r="E165" s="121" t="n">
        <v>3</v>
      </c>
      <c r="F165" s="121" t="n">
        <f aca="false">+C165*E165</f>
        <v>18</v>
      </c>
      <c r="G165" s="121" t="n">
        <f aca="false">F165*D165</f>
        <v>882</v>
      </c>
      <c r="H165" s="127" t="n">
        <f aca="false">+E165*-12</f>
        <v>-36</v>
      </c>
      <c r="I165" s="121"/>
      <c r="J165" s="121"/>
      <c r="K165" s="121"/>
      <c r="L165" s="121"/>
      <c r="M165" s="121"/>
      <c r="N165" s="121"/>
      <c r="O165" s="223" t="n">
        <f aca="false">SUM(G165:N165)</f>
        <v>846</v>
      </c>
      <c r="P165" s="114" t="n">
        <f aca="false">+(G165+H165)*$B$3+(K165+L165)*$B$4+(M165+N165)*$F$4+(I165+J165)*$B$5</f>
        <v>0</v>
      </c>
      <c r="Q165" s="115"/>
      <c r="R165" s="71"/>
      <c r="S165" s="116" t="n">
        <f aca="false">+R165+P165</f>
        <v>0</v>
      </c>
      <c r="T165" s="92"/>
    </row>
    <row r="166" s="1" customFormat="true" ht="15" hidden="false" customHeight="false" outlineLevel="0" collapsed="false">
      <c r="A166" s="118" t="s">
        <v>221</v>
      </c>
      <c r="B166" s="119" t="s">
        <v>94</v>
      </c>
      <c r="C166" s="120" t="n">
        <v>6</v>
      </c>
      <c r="D166" s="120" t="n">
        <v>49</v>
      </c>
      <c r="E166" s="121" t="n">
        <v>3</v>
      </c>
      <c r="F166" s="121" t="n">
        <f aca="false">+C166*E166</f>
        <v>18</v>
      </c>
      <c r="G166" s="121" t="n">
        <f aca="false">F166*D166</f>
        <v>882</v>
      </c>
      <c r="H166" s="127" t="n">
        <f aca="false">+E166*-12</f>
        <v>-36</v>
      </c>
      <c r="I166" s="121"/>
      <c r="J166" s="121"/>
      <c r="K166" s="121"/>
      <c r="L166" s="121"/>
      <c r="M166" s="121"/>
      <c r="N166" s="121"/>
      <c r="O166" s="223" t="n">
        <f aca="false">SUM(G166:N166)</f>
        <v>846</v>
      </c>
      <c r="P166" s="114" t="n">
        <f aca="false">+(G166+H166)*$B$3+(K166+L166)*$B$4+(M166+N166)*$F$4+(I166+J166)*$B$5</f>
        <v>0</v>
      </c>
      <c r="Q166" s="115"/>
      <c r="R166" s="71"/>
      <c r="S166" s="116" t="n">
        <f aca="false">+R166+P166</f>
        <v>0</v>
      </c>
      <c r="T166" s="92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  <c r="CC166" s="31"/>
      <c r="CD166" s="31"/>
      <c r="CE166" s="31"/>
      <c r="CF166" s="31"/>
      <c r="CG166" s="31"/>
      <c r="CH166" s="31"/>
      <c r="CI166" s="31"/>
      <c r="CJ166" s="31"/>
      <c r="CK166" s="31"/>
      <c r="CL166" s="31"/>
      <c r="CM166" s="31"/>
      <c r="CN166" s="31"/>
      <c r="CO166" s="31"/>
      <c r="CP166" s="31"/>
      <c r="CQ166" s="31"/>
      <c r="CR166" s="31"/>
      <c r="CS166" s="31"/>
      <c r="CT166" s="31"/>
      <c r="CU166" s="31"/>
      <c r="CV166" s="31"/>
      <c r="CW166" s="31"/>
      <c r="CX166" s="31"/>
      <c r="CY166" s="31"/>
      <c r="CZ166" s="31"/>
      <c r="DA166" s="31"/>
      <c r="DB166" s="31"/>
      <c r="DC166" s="31"/>
      <c r="DD166" s="31"/>
      <c r="DE166" s="31"/>
      <c r="DF166" s="31"/>
      <c r="DG166" s="31"/>
      <c r="DH166" s="31"/>
      <c r="DI166" s="31"/>
      <c r="DJ166" s="31"/>
      <c r="DK166" s="31"/>
      <c r="DL166" s="31"/>
      <c r="DM166" s="31"/>
      <c r="DN166" s="31"/>
      <c r="DO166" s="31"/>
      <c r="DP166" s="31"/>
      <c r="DQ166" s="31"/>
      <c r="DR166" s="31"/>
      <c r="DS166" s="31"/>
      <c r="DT166" s="31"/>
      <c r="DU166" s="31"/>
      <c r="DV166" s="31"/>
      <c r="DW166" s="31"/>
      <c r="DX166" s="31"/>
      <c r="DY166" s="31"/>
      <c r="DZ166" s="31"/>
      <c r="EA166" s="31"/>
      <c r="EB166" s="31"/>
      <c r="EC166" s="31"/>
      <c r="ED166" s="31"/>
      <c r="EE166" s="31"/>
      <c r="EF166" s="31"/>
      <c r="EG166" s="31"/>
      <c r="EH166" s="31"/>
      <c r="EI166" s="31"/>
      <c r="EJ166" s="31"/>
      <c r="EK166" s="31"/>
      <c r="EL166" s="31"/>
      <c r="EM166" s="31"/>
      <c r="EN166" s="31"/>
      <c r="EO166" s="31"/>
      <c r="EP166" s="31"/>
      <c r="EQ166" s="31"/>
      <c r="ER166" s="31"/>
      <c r="ES166" s="31"/>
      <c r="ET166" s="31"/>
      <c r="EU166" s="31"/>
      <c r="EV166" s="31"/>
      <c r="EW166" s="31"/>
      <c r="EX166" s="31"/>
      <c r="EY166" s="31"/>
      <c r="EZ166" s="31"/>
      <c r="FA166" s="31"/>
      <c r="FB166" s="31"/>
      <c r="FC166" s="31"/>
      <c r="FD166" s="31"/>
      <c r="FE166" s="31"/>
      <c r="FF166" s="31"/>
      <c r="FG166" s="31"/>
      <c r="FH166" s="31"/>
      <c r="FI166" s="31"/>
      <c r="FJ166" s="31"/>
      <c r="FK166" s="31"/>
      <c r="FL166" s="31"/>
      <c r="FM166" s="31"/>
      <c r="FN166" s="31"/>
      <c r="FO166" s="31"/>
      <c r="FP166" s="31"/>
      <c r="FQ166" s="31"/>
      <c r="FR166" s="31"/>
      <c r="FS166" s="31"/>
      <c r="FT166" s="31"/>
      <c r="FU166" s="31"/>
      <c r="FV166" s="31"/>
      <c r="FW166" s="31"/>
      <c r="FX166" s="31"/>
      <c r="FY166" s="31"/>
      <c r="FZ166" s="31"/>
      <c r="GA166" s="31"/>
      <c r="GB166" s="31"/>
      <c r="GC166" s="31"/>
      <c r="GD166" s="31"/>
      <c r="GE166" s="31"/>
      <c r="GF166" s="31"/>
      <c r="GG166" s="31"/>
      <c r="GH166" s="31"/>
      <c r="GI166" s="31"/>
      <c r="GJ166" s="31"/>
      <c r="GK166" s="31"/>
      <c r="GL166" s="31"/>
      <c r="GM166" s="31"/>
      <c r="GN166" s="31"/>
      <c r="GO166" s="31"/>
      <c r="GP166" s="31"/>
      <c r="GQ166" s="31"/>
      <c r="GR166" s="31"/>
      <c r="GS166" s="31"/>
      <c r="GT166" s="31"/>
      <c r="GU166" s="31"/>
      <c r="GV166" s="31"/>
      <c r="GW166" s="31"/>
      <c r="GX166" s="31"/>
      <c r="GY166" s="31"/>
      <c r="GZ166" s="31"/>
      <c r="HA166" s="31"/>
      <c r="HB166" s="31"/>
      <c r="HC166" s="31"/>
      <c r="HD166" s="31"/>
      <c r="HE166" s="31"/>
      <c r="HF166" s="31"/>
      <c r="HG166" s="31"/>
      <c r="HH166" s="31"/>
      <c r="HI166" s="31"/>
      <c r="HJ166" s="31"/>
      <c r="HK166" s="31"/>
      <c r="HL166" s="31"/>
      <c r="HM166" s="31"/>
      <c r="HN166" s="31"/>
      <c r="HO166" s="31"/>
      <c r="HP166" s="31"/>
      <c r="HQ166" s="31"/>
      <c r="HR166" s="31"/>
      <c r="HS166" s="31"/>
      <c r="HT166" s="31"/>
      <c r="HU166" s="31"/>
      <c r="HV166" s="31"/>
      <c r="HW166" s="31"/>
      <c r="HX166" s="31"/>
      <c r="HY166" s="31"/>
      <c r="HZ166" s="31"/>
      <c r="IA166" s="31"/>
      <c r="IB166" s="31"/>
      <c r="IC166" s="31"/>
      <c r="ID166" s="31"/>
      <c r="IE166" s="31"/>
      <c r="IF166" s="31"/>
      <c r="IG166" s="31"/>
      <c r="IH166" s="31"/>
      <c r="II166" s="31"/>
      <c r="IJ166" s="31"/>
      <c r="IK166" s="31"/>
      <c r="IL166" s="31"/>
      <c r="IM166" s="31"/>
      <c r="IN166" s="31"/>
      <c r="IO166" s="31"/>
      <c r="IP166" s="31"/>
      <c r="IQ166" s="31"/>
      <c r="IR166" s="31"/>
      <c r="IS166" s="31"/>
      <c r="IT166" s="31"/>
      <c r="IU166" s="31"/>
      <c r="IV166" s="31"/>
      <c r="IW166" s="31"/>
    </row>
    <row r="167" customFormat="false" ht="15" hidden="false" customHeight="false" outlineLevel="0" collapsed="false">
      <c r="A167" s="118" t="s">
        <v>222</v>
      </c>
      <c r="B167" s="119" t="s">
        <v>94</v>
      </c>
      <c r="C167" s="120" t="n">
        <v>6</v>
      </c>
      <c r="D167" s="120" t="n">
        <v>49</v>
      </c>
      <c r="E167" s="121" t="n">
        <v>3</v>
      </c>
      <c r="F167" s="121" t="n">
        <f aca="false">+C167*E167</f>
        <v>18</v>
      </c>
      <c r="G167" s="121" t="n">
        <f aca="false">F167*D167</f>
        <v>882</v>
      </c>
      <c r="H167" s="127" t="n">
        <f aca="false">+E167*-12</f>
        <v>-36</v>
      </c>
      <c r="I167" s="121"/>
      <c r="J167" s="121"/>
      <c r="K167" s="121"/>
      <c r="L167" s="121"/>
      <c r="M167" s="121"/>
      <c r="N167" s="121"/>
      <c r="O167" s="223" t="n">
        <f aca="false">SUM(G167:N167)</f>
        <v>846</v>
      </c>
      <c r="P167" s="114" t="n">
        <f aca="false">+(G167+H167)*$B$3+(K167+L167)*$B$4+(M167+N167)*$F$4+(I167+J167)*$B$5</f>
        <v>0</v>
      </c>
      <c r="Q167" s="115"/>
      <c r="R167" s="71"/>
      <c r="S167" s="116" t="n">
        <f aca="false">+R167+P167</f>
        <v>0</v>
      </c>
      <c r="T167" s="92"/>
    </row>
    <row r="168" customFormat="false" ht="15" hidden="false" customHeight="false" outlineLevel="0" collapsed="false">
      <c r="A168" s="118" t="s">
        <v>223</v>
      </c>
      <c r="B168" s="119" t="s">
        <v>94</v>
      </c>
      <c r="C168" s="120" t="n">
        <v>6</v>
      </c>
      <c r="D168" s="120" t="n">
        <v>49</v>
      </c>
      <c r="E168" s="121" t="n">
        <v>3</v>
      </c>
      <c r="F168" s="121" t="n">
        <f aca="false">+C168*E168</f>
        <v>18</v>
      </c>
      <c r="G168" s="121" t="n">
        <f aca="false">F168*D168</f>
        <v>882</v>
      </c>
      <c r="H168" s="127" t="n">
        <f aca="false">+E168*-12</f>
        <v>-36</v>
      </c>
      <c r="I168" s="121"/>
      <c r="J168" s="121"/>
      <c r="K168" s="121"/>
      <c r="L168" s="121"/>
      <c r="M168" s="121"/>
      <c r="N168" s="121"/>
      <c r="O168" s="223" t="n">
        <f aca="false">SUM(G168:N168)</f>
        <v>846</v>
      </c>
      <c r="P168" s="114" t="n">
        <f aca="false">+(G168+H168)*$B$3+(K168+L168)*$B$4+(M168+N168)*$F$4+(I168+J168)*$B$5</f>
        <v>0</v>
      </c>
      <c r="Q168" s="115"/>
      <c r="R168" s="71"/>
      <c r="S168" s="116" t="n">
        <f aca="false">+R168+P168</f>
        <v>0</v>
      </c>
      <c r="T168" s="92"/>
    </row>
    <row r="169" customFormat="false" ht="15" hidden="false" customHeight="false" outlineLevel="0" collapsed="false">
      <c r="A169" s="149" t="s">
        <v>224</v>
      </c>
      <c r="B169" s="150"/>
      <c r="C169" s="150"/>
      <c r="D169" s="150"/>
      <c r="E169" s="121" t="n">
        <v>0</v>
      </c>
      <c r="F169" s="121"/>
      <c r="G169" s="121" t="n">
        <v>50</v>
      </c>
      <c r="H169" s="121"/>
      <c r="I169" s="121"/>
      <c r="J169" s="121"/>
      <c r="K169" s="121"/>
      <c r="L169" s="121"/>
      <c r="M169" s="121"/>
      <c r="N169" s="142"/>
      <c r="O169" s="223" t="n">
        <f aca="false">SUM(G169:N169)</f>
        <v>50</v>
      </c>
      <c r="P169" s="114" t="n">
        <f aca="false">+(G169+H169)*$B$3+(K169+L169)*$B$4+(M169+N169)*$F$4+(I169+J169)*$B$5</f>
        <v>0</v>
      </c>
      <c r="Q169" s="115"/>
      <c r="R169" s="71"/>
      <c r="S169" s="116" t="n">
        <f aca="false">+R169+P169</f>
        <v>0</v>
      </c>
      <c r="T169" s="92"/>
    </row>
    <row r="170" customFormat="false" ht="15" hidden="false" customHeight="true" outlineLevel="0" collapsed="false">
      <c r="A170" s="92"/>
      <c r="B170" s="117"/>
      <c r="C170" s="117"/>
      <c r="D170" s="117"/>
      <c r="E170" s="143"/>
      <c r="F170" s="143"/>
      <c r="G170" s="143"/>
      <c r="H170" s="143"/>
      <c r="I170" s="143"/>
      <c r="J170" s="143"/>
      <c r="K170" s="143"/>
      <c r="L170" s="143"/>
      <c r="M170" s="143"/>
      <c r="N170" s="143"/>
      <c r="O170" s="143"/>
      <c r="P170" s="143"/>
      <c r="Q170" s="125" t="s">
        <v>225</v>
      </c>
      <c r="R170" s="71"/>
      <c r="S170" s="131"/>
      <c r="T170" s="93" t="n">
        <f aca="false">SUM(S138:S169)</f>
        <v>0</v>
      </c>
    </row>
    <row r="171" customFormat="false" ht="15" hidden="false" customHeight="false" outlineLevel="0" collapsed="false">
      <c r="A171" s="118" t="s">
        <v>226</v>
      </c>
      <c r="B171" s="119" t="s">
        <v>82</v>
      </c>
      <c r="C171" s="120" t="n">
        <v>5</v>
      </c>
      <c r="D171" s="120" t="n">
        <v>52</v>
      </c>
      <c r="E171" s="121" t="n">
        <v>7.6</v>
      </c>
      <c r="F171" s="121" t="n">
        <f aca="false">+C171*E171</f>
        <v>38</v>
      </c>
      <c r="G171" s="121" t="n">
        <f aca="false">F171*D171</f>
        <v>1976</v>
      </c>
      <c r="H171" s="127" t="n">
        <f aca="false">+E171*-12</f>
        <v>-91.2</v>
      </c>
      <c r="I171" s="151"/>
      <c r="J171" s="151"/>
      <c r="K171" s="124"/>
      <c r="L171" s="124"/>
      <c r="M171" s="124"/>
      <c r="N171" s="121"/>
      <c r="O171" s="223" t="n">
        <f aca="false">SUM(G171:N171)</f>
        <v>1884.8</v>
      </c>
      <c r="P171" s="114" t="n">
        <f aca="false">+(G171+H171)*$B$3+(K171+L171)*$B$4+(M171+N171)*$F$4+(I171+J171)*$B$5</f>
        <v>0</v>
      </c>
      <c r="Q171" s="115" t="n">
        <v>158.5</v>
      </c>
      <c r="R171" s="114" t="n">
        <f aca="false">+Q171*$F$3</f>
        <v>0</v>
      </c>
      <c r="S171" s="116" t="n">
        <f aca="false">+R171+P171</f>
        <v>0</v>
      </c>
      <c r="T171" s="92"/>
    </row>
    <row r="172" customFormat="false" ht="15" hidden="false" customHeight="false" outlineLevel="0" collapsed="false">
      <c r="A172" s="118" t="s">
        <v>226</v>
      </c>
      <c r="B172" s="119" t="s">
        <v>227</v>
      </c>
      <c r="C172" s="120" t="n">
        <v>1</v>
      </c>
      <c r="D172" s="120" t="n">
        <v>22</v>
      </c>
      <c r="E172" s="121" t="n">
        <v>3</v>
      </c>
      <c r="F172" s="121" t="n">
        <f aca="false">+C172*E172</f>
        <v>3</v>
      </c>
      <c r="G172" s="121" t="n">
        <f aca="false">F172*D172</f>
        <v>66</v>
      </c>
      <c r="H172" s="121"/>
      <c r="I172" s="151"/>
      <c r="J172" s="151"/>
      <c r="K172" s="124"/>
      <c r="L172" s="124"/>
      <c r="M172" s="124"/>
      <c r="N172" s="121"/>
      <c r="O172" s="223" t="n">
        <f aca="false">SUM(G172:N172)</f>
        <v>66</v>
      </c>
      <c r="P172" s="114" t="n">
        <f aca="false">+(G172+H172)*$B$3+(K172+L172)*$B$4+(M172+N172)*$F$4+(I172+J172)*$B$5</f>
        <v>0</v>
      </c>
      <c r="Q172" s="115"/>
      <c r="R172" s="71"/>
      <c r="S172" s="116" t="n">
        <f aca="false">+R172+P172</f>
        <v>0</v>
      </c>
      <c r="T172" s="92"/>
    </row>
    <row r="173" s="1" customFormat="true" ht="15" hidden="false" customHeight="false" outlineLevel="0" collapsed="false">
      <c r="A173" s="118" t="s">
        <v>228</v>
      </c>
      <c r="B173" s="119" t="s">
        <v>82</v>
      </c>
      <c r="C173" s="120" t="n">
        <v>5</v>
      </c>
      <c r="D173" s="120" t="n">
        <v>52</v>
      </c>
      <c r="E173" s="121" t="n">
        <v>6</v>
      </c>
      <c r="F173" s="121" t="n">
        <f aca="false">+C173*E173</f>
        <v>30</v>
      </c>
      <c r="G173" s="121" t="n">
        <f aca="false">F173*D173</f>
        <v>1560</v>
      </c>
      <c r="H173" s="127" t="n">
        <f aca="false">+E173*-12</f>
        <v>-72</v>
      </c>
      <c r="I173" s="151"/>
      <c r="J173" s="151"/>
      <c r="K173" s="124"/>
      <c r="L173" s="124"/>
      <c r="M173" s="124"/>
      <c r="N173" s="121"/>
      <c r="O173" s="223" t="n">
        <f aca="false">SUM(G173:N173)</f>
        <v>1488</v>
      </c>
      <c r="P173" s="114" t="n">
        <f aca="false">+(G173+H173)*$B$3+(K173+L173)*$B$4+(M173+N173)*$F$4+(I173+J173)*$B$5</f>
        <v>0</v>
      </c>
      <c r="Q173" s="115" t="n">
        <v>150</v>
      </c>
      <c r="R173" s="114" t="n">
        <f aca="false">+Q173*$F$3</f>
        <v>0</v>
      </c>
      <c r="S173" s="116" t="n">
        <f aca="false">+R173+P173</f>
        <v>0</v>
      </c>
      <c r="T173" s="92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  <c r="CC173" s="31"/>
      <c r="CD173" s="31"/>
      <c r="CE173" s="31"/>
      <c r="CF173" s="31"/>
      <c r="CG173" s="31"/>
      <c r="CH173" s="31"/>
      <c r="CI173" s="31"/>
      <c r="CJ173" s="31"/>
      <c r="CK173" s="31"/>
      <c r="CL173" s="31"/>
      <c r="CM173" s="31"/>
      <c r="CN173" s="31"/>
      <c r="CO173" s="31"/>
      <c r="CP173" s="31"/>
      <c r="CQ173" s="31"/>
      <c r="CR173" s="31"/>
      <c r="CS173" s="31"/>
      <c r="CT173" s="31"/>
      <c r="CU173" s="31"/>
      <c r="CV173" s="31"/>
      <c r="CW173" s="31"/>
      <c r="CX173" s="31"/>
      <c r="CY173" s="31"/>
      <c r="CZ173" s="31"/>
      <c r="DA173" s="31"/>
      <c r="DB173" s="31"/>
      <c r="DC173" s="31"/>
      <c r="DD173" s="31"/>
      <c r="DE173" s="31"/>
      <c r="DF173" s="31"/>
      <c r="DG173" s="31"/>
      <c r="DH173" s="31"/>
      <c r="DI173" s="31"/>
      <c r="DJ173" s="31"/>
      <c r="DK173" s="31"/>
      <c r="DL173" s="31"/>
      <c r="DM173" s="31"/>
      <c r="DN173" s="31"/>
      <c r="DO173" s="31"/>
      <c r="DP173" s="31"/>
      <c r="DQ173" s="31"/>
      <c r="DR173" s="31"/>
      <c r="DS173" s="31"/>
      <c r="DT173" s="31"/>
      <c r="DU173" s="31"/>
      <c r="DV173" s="31"/>
      <c r="DW173" s="31"/>
      <c r="DX173" s="31"/>
      <c r="DY173" s="31"/>
      <c r="DZ173" s="31"/>
      <c r="EA173" s="31"/>
      <c r="EB173" s="31"/>
      <c r="EC173" s="31"/>
      <c r="ED173" s="31"/>
      <c r="EE173" s="31"/>
      <c r="EF173" s="31"/>
      <c r="EG173" s="31"/>
      <c r="EH173" s="31"/>
      <c r="EI173" s="31"/>
      <c r="EJ173" s="31"/>
      <c r="EK173" s="31"/>
      <c r="EL173" s="31"/>
      <c r="EM173" s="31"/>
      <c r="EN173" s="31"/>
      <c r="EO173" s="31"/>
      <c r="EP173" s="31"/>
      <c r="EQ173" s="31"/>
      <c r="ER173" s="31"/>
      <c r="ES173" s="31"/>
      <c r="ET173" s="31"/>
      <c r="EU173" s="31"/>
      <c r="EV173" s="31"/>
      <c r="EW173" s="31"/>
      <c r="EX173" s="31"/>
      <c r="EY173" s="31"/>
      <c r="EZ173" s="31"/>
      <c r="FA173" s="31"/>
      <c r="FB173" s="31"/>
      <c r="FC173" s="31"/>
      <c r="FD173" s="31"/>
      <c r="FE173" s="31"/>
      <c r="FF173" s="31"/>
      <c r="FG173" s="31"/>
      <c r="FH173" s="31"/>
      <c r="FI173" s="31"/>
      <c r="FJ173" s="31"/>
      <c r="FK173" s="31"/>
      <c r="FL173" s="31"/>
      <c r="FM173" s="31"/>
      <c r="FN173" s="31"/>
      <c r="FO173" s="31"/>
      <c r="FP173" s="31"/>
      <c r="FQ173" s="31"/>
      <c r="FR173" s="31"/>
      <c r="FS173" s="31"/>
      <c r="FT173" s="31"/>
      <c r="FU173" s="31"/>
      <c r="FV173" s="31"/>
      <c r="FW173" s="31"/>
      <c r="FX173" s="31"/>
      <c r="FY173" s="31"/>
      <c r="FZ173" s="31"/>
      <c r="GA173" s="31"/>
      <c r="GB173" s="31"/>
      <c r="GC173" s="31"/>
      <c r="GD173" s="31"/>
      <c r="GE173" s="31"/>
      <c r="GF173" s="31"/>
      <c r="GG173" s="31"/>
      <c r="GH173" s="31"/>
      <c r="GI173" s="31"/>
      <c r="GJ173" s="31"/>
      <c r="GK173" s="31"/>
      <c r="GL173" s="31"/>
      <c r="GM173" s="31"/>
      <c r="GN173" s="31"/>
      <c r="GO173" s="31"/>
      <c r="GP173" s="31"/>
      <c r="GQ173" s="31"/>
      <c r="GR173" s="31"/>
      <c r="GS173" s="31"/>
      <c r="GT173" s="31"/>
      <c r="GU173" s="31"/>
      <c r="GV173" s="31"/>
      <c r="GW173" s="31"/>
      <c r="GX173" s="31"/>
      <c r="GY173" s="31"/>
      <c r="GZ173" s="31"/>
      <c r="HA173" s="31"/>
      <c r="HB173" s="31"/>
      <c r="HC173" s="31"/>
      <c r="HD173" s="31"/>
      <c r="HE173" s="31"/>
      <c r="HF173" s="31"/>
      <c r="HG173" s="31"/>
      <c r="HH173" s="31"/>
      <c r="HI173" s="31"/>
      <c r="HJ173" s="31"/>
      <c r="HK173" s="31"/>
      <c r="HL173" s="31"/>
      <c r="HM173" s="31"/>
      <c r="HN173" s="31"/>
      <c r="HO173" s="31"/>
      <c r="HP173" s="31"/>
      <c r="HQ173" s="31"/>
      <c r="HR173" s="31"/>
      <c r="HS173" s="31"/>
      <c r="HT173" s="31"/>
      <c r="HU173" s="31"/>
      <c r="HV173" s="31"/>
      <c r="HW173" s="31"/>
      <c r="HX173" s="31"/>
      <c r="HY173" s="31"/>
      <c r="HZ173" s="31"/>
      <c r="IA173" s="31"/>
      <c r="IB173" s="31"/>
      <c r="IC173" s="31"/>
      <c r="ID173" s="31"/>
      <c r="IE173" s="31"/>
      <c r="IF173" s="31"/>
      <c r="IG173" s="31"/>
      <c r="IH173" s="31"/>
      <c r="II173" s="31"/>
      <c r="IJ173" s="31"/>
      <c r="IK173" s="31"/>
      <c r="IL173" s="31"/>
      <c r="IM173" s="31"/>
      <c r="IN173" s="31"/>
      <c r="IO173" s="31"/>
      <c r="IP173" s="31"/>
      <c r="IQ173" s="31"/>
      <c r="IR173" s="31"/>
      <c r="IS173" s="31"/>
      <c r="IT173" s="31"/>
      <c r="IU173" s="31"/>
      <c r="IV173" s="31"/>
      <c r="IW173" s="31"/>
    </row>
    <row r="174" customFormat="false" ht="15" hidden="false" customHeight="false" outlineLevel="0" collapsed="false">
      <c r="A174" s="118" t="s">
        <v>229</v>
      </c>
      <c r="B174" s="119" t="s">
        <v>82</v>
      </c>
      <c r="C174" s="120" t="n">
        <v>5</v>
      </c>
      <c r="D174" s="120" t="n">
        <v>52</v>
      </c>
      <c r="E174" s="121" t="n">
        <v>1</v>
      </c>
      <c r="F174" s="121" t="n">
        <f aca="false">+C174*E174</f>
        <v>5</v>
      </c>
      <c r="G174" s="121" t="n">
        <f aca="false">F174*D174</f>
        <v>260</v>
      </c>
      <c r="H174" s="127" t="n">
        <f aca="false">+E174*-12</f>
        <v>-12</v>
      </c>
      <c r="I174" s="151"/>
      <c r="J174" s="151"/>
      <c r="K174" s="124"/>
      <c r="L174" s="124"/>
      <c r="M174" s="124"/>
      <c r="N174" s="121"/>
      <c r="O174" s="223" t="n">
        <f aca="false">SUM(G174:N174)</f>
        <v>248</v>
      </c>
      <c r="P174" s="114" t="n">
        <f aca="false">+(G174+H174)*$B$3+(K174+L174)*$B$4+(M174+N174)*$F$4+(I174+J174)*$B$5</f>
        <v>0</v>
      </c>
      <c r="Q174" s="115" t="n">
        <v>55</v>
      </c>
      <c r="R174" s="114" t="n">
        <f aca="false">+Q174*$F$3</f>
        <v>0</v>
      </c>
      <c r="S174" s="116" t="n">
        <f aca="false">+R174+P174</f>
        <v>0</v>
      </c>
      <c r="T174" s="92"/>
      <c r="U174" s="117"/>
      <c r="V174" s="117"/>
      <c r="W174" s="117"/>
      <c r="X174" s="117"/>
      <c r="Y174" s="117"/>
      <c r="Z174" s="117"/>
      <c r="AA174" s="117"/>
      <c r="AB174" s="117"/>
      <c r="AC174" s="117"/>
      <c r="AD174" s="117"/>
      <c r="AE174" s="117"/>
      <c r="AF174" s="117"/>
      <c r="AG174" s="117"/>
      <c r="AH174" s="117"/>
      <c r="AI174" s="117"/>
      <c r="AJ174" s="117"/>
      <c r="AK174" s="117"/>
      <c r="AL174" s="117"/>
      <c r="AM174" s="117"/>
      <c r="AN174" s="117"/>
      <c r="AO174" s="117"/>
      <c r="AP174" s="117"/>
      <c r="AQ174" s="117"/>
      <c r="AR174" s="117"/>
      <c r="AS174" s="117"/>
      <c r="AT174" s="117"/>
      <c r="AU174" s="117"/>
      <c r="AV174" s="117"/>
      <c r="AW174" s="117"/>
      <c r="AX174" s="117"/>
      <c r="AY174" s="117"/>
      <c r="AZ174" s="117"/>
      <c r="BA174" s="117"/>
      <c r="BB174" s="117"/>
      <c r="BC174" s="117"/>
      <c r="BD174" s="117"/>
      <c r="BE174" s="117"/>
      <c r="BF174" s="117"/>
      <c r="BG174" s="117"/>
      <c r="BH174" s="117"/>
      <c r="BI174" s="117"/>
      <c r="BJ174" s="117"/>
      <c r="BK174" s="117"/>
      <c r="BL174" s="117"/>
      <c r="BM174" s="117"/>
      <c r="BN174" s="117"/>
      <c r="BO174" s="117"/>
      <c r="BP174" s="117"/>
      <c r="BQ174" s="117"/>
      <c r="BR174" s="117"/>
      <c r="BS174" s="117"/>
      <c r="BT174" s="117"/>
      <c r="BU174" s="117"/>
      <c r="BV174" s="117"/>
      <c r="BW174" s="117"/>
      <c r="BX174" s="117"/>
      <c r="BY174" s="117"/>
      <c r="BZ174" s="117"/>
      <c r="CA174" s="117"/>
      <c r="CB174" s="117"/>
      <c r="CC174" s="117"/>
      <c r="CD174" s="117"/>
      <c r="CE174" s="117"/>
      <c r="CF174" s="117"/>
      <c r="CG174" s="117"/>
      <c r="CH174" s="117"/>
      <c r="CI174" s="117"/>
      <c r="CJ174" s="117"/>
      <c r="CK174" s="117"/>
      <c r="CL174" s="117"/>
      <c r="CM174" s="117"/>
      <c r="CN174" s="117"/>
      <c r="CO174" s="117"/>
      <c r="CP174" s="117"/>
      <c r="CQ174" s="117"/>
      <c r="CR174" s="117"/>
      <c r="CS174" s="117"/>
      <c r="CT174" s="117"/>
      <c r="CU174" s="117"/>
      <c r="CV174" s="117"/>
      <c r="CW174" s="117"/>
      <c r="CX174" s="117"/>
      <c r="CY174" s="117"/>
      <c r="CZ174" s="117"/>
      <c r="DA174" s="117"/>
      <c r="DB174" s="117"/>
      <c r="DC174" s="117"/>
      <c r="DD174" s="117"/>
      <c r="DE174" s="117"/>
      <c r="DF174" s="117"/>
      <c r="DG174" s="117"/>
      <c r="DH174" s="117"/>
      <c r="DI174" s="117"/>
      <c r="DJ174" s="117"/>
      <c r="DK174" s="117"/>
      <c r="DL174" s="117"/>
      <c r="DM174" s="117"/>
      <c r="DN174" s="117"/>
      <c r="DO174" s="117"/>
      <c r="DP174" s="117"/>
      <c r="DQ174" s="117"/>
      <c r="DR174" s="117"/>
      <c r="DS174" s="117"/>
      <c r="DT174" s="117"/>
      <c r="DU174" s="117"/>
      <c r="DV174" s="117"/>
      <c r="DW174" s="117"/>
      <c r="DX174" s="117"/>
      <c r="DY174" s="117"/>
      <c r="DZ174" s="117"/>
      <c r="EA174" s="117"/>
      <c r="EB174" s="117"/>
      <c r="EC174" s="117"/>
      <c r="ED174" s="117"/>
      <c r="EE174" s="117"/>
      <c r="EF174" s="117"/>
      <c r="EG174" s="117"/>
      <c r="EH174" s="117"/>
      <c r="EI174" s="117"/>
      <c r="EJ174" s="117"/>
      <c r="EK174" s="117"/>
      <c r="EL174" s="117"/>
      <c r="EM174" s="117"/>
      <c r="EN174" s="117"/>
      <c r="EO174" s="117"/>
      <c r="EP174" s="117"/>
      <c r="EQ174" s="117"/>
      <c r="ER174" s="117"/>
      <c r="ES174" s="117"/>
      <c r="ET174" s="117"/>
      <c r="EU174" s="117"/>
      <c r="EV174" s="117"/>
      <c r="EW174" s="117"/>
      <c r="EX174" s="117"/>
      <c r="EY174" s="117"/>
      <c r="EZ174" s="117"/>
      <c r="FA174" s="117"/>
      <c r="FB174" s="117"/>
      <c r="FC174" s="117"/>
      <c r="FD174" s="117"/>
      <c r="FE174" s="117"/>
      <c r="FF174" s="117"/>
      <c r="FG174" s="117"/>
      <c r="FH174" s="117"/>
      <c r="FI174" s="117"/>
      <c r="FJ174" s="117"/>
      <c r="FK174" s="117"/>
      <c r="FL174" s="117"/>
      <c r="FM174" s="117"/>
      <c r="FN174" s="117"/>
      <c r="FO174" s="117"/>
      <c r="FP174" s="117"/>
      <c r="FQ174" s="117"/>
      <c r="FR174" s="117"/>
      <c r="FS174" s="117"/>
      <c r="FT174" s="117"/>
      <c r="FU174" s="117"/>
      <c r="FV174" s="117"/>
      <c r="FW174" s="117"/>
      <c r="FX174" s="117"/>
      <c r="FY174" s="117"/>
      <c r="FZ174" s="117"/>
      <c r="GA174" s="117"/>
      <c r="GB174" s="117"/>
      <c r="GC174" s="117"/>
      <c r="GD174" s="117"/>
      <c r="GE174" s="117"/>
      <c r="GF174" s="117"/>
      <c r="GG174" s="117"/>
      <c r="GH174" s="117"/>
      <c r="GI174" s="117"/>
      <c r="GJ174" s="117"/>
      <c r="GK174" s="117"/>
      <c r="GL174" s="117"/>
      <c r="GM174" s="117"/>
      <c r="GN174" s="117"/>
      <c r="GO174" s="117"/>
      <c r="GP174" s="117"/>
      <c r="GQ174" s="117"/>
      <c r="GR174" s="117"/>
      <c r="GS174" s="117"/>
      <c r="GT174" s="117"/>
      <c r="GU174" s="117"/>
      <c r="GV174" s="117"/>
      <c r="GW174" s="117"/>
      <c r="GX174" s="117"/>
      <c r="GY174" s="117"/>
      <c r="GZ174" s="117"/>
      <c r="HA174" s="117"/>
      <c r="HB174" s="117"/>
      <c r="HC174" s="117"/>
      <c r="HD174" s="117"/>
      <c r="HE174" s="117"/>
      <c r="HF174" s="117"/>
      <c r="HG174" s="117"/>
      <c r="HH174" s="117"/>
      <c r="HI174" s="117"/>
      <c r="HJ174" s="117"/>
      <c r="HK174" s="117"/>
      <c r="HL174" s="117"/>
      <c r="HM174" s="117"/>
      <c r="HN174" s="117"/>
      <c r="HO174" s="117"/>
      <c r="HP174" s="117"/>
      <c r="HQ174" s="117"/>
      <c r="HR174" s="117"/>
      <c r="HS174" s="117"/>
      <c r="HT174" s="117"/>
      <c r="HU174" s="117"/>
      <c r="HV174" s="117"/>
      <c r="HW174" s="117"/>
      <c r="HX174" s="117"/>
      <c r="HY174" s="117"/>
      <c r="HZ174" s="117"/>
      <c r="IA174" s="117"/>
      <c r="IB174" s="117"/>
      <c r="IC174" s="117"/>
      <c r="ID174" s="117"/>
      <c r="IE174" s="117"/>
      <c r="IF174" s="117"/>
      <c r="IG174" s="117"/>
      <c r="IH174" s="117"/>
      <c r="II174" s="117"/>
      <c r="IJ174" s="117"/>
      <c r="IK174" s="117"/>
      <c r="IL174" s="117"/>
      <c r="IM174" s="117"/>
      <c r="IN174" s="117"/>
      <c r="IO174" s="117"/>
      <c r="IP174" s="117"/>
      <c r="IQ174" s="117"/>
      <c r="IR174" s="117"/>
      <c r="IS174" s="117"/>
      <c r="IT174" s="117"/>
      <c r="IU174" s="117"/>
      <c r="IV174" s="117"/>
      <c r="IW174" s="117"/>
    </row>
    <row r="175" customFormat="false" ht="15" hidden="false" customHeight="false" outlineLevel="0" collapsed="false">
      <c r="A175" s="118" t="s">
        <v>229</v>
      </c>
      <c r="B175" s="119" t="s">
        <v>230</v>
      </c>
      <c r="C175" s="120" t="n">
        <v>3</v>
      </c>
      <c r="D175" s="120" t="n">
        <v>52</v>
      </c>
      <c r="E175" s="121" t="n">
        <v>1</v>
      </c>
      <c r="F175" s="121" t="n">
        <f aca="false">+C175*E175</f>
        <v>3</v>
      </c>
      <c r="G175" s="121" t="n">
        <f aca="false">F175*D175</f>
        <v>156</v>
      </c>
      <c r="H175" s="124"/>
      <c r="I175" s="124"/>
      <c r="J175" s="124"/>
      <c r="K175" s="124"/>
      <c r="L175" s="124"/>
      <c r="M175" s="124"/>
      <c r="N175" s="124"/>
      <c r="O175" s="223" t="n">
        <f aca="false">SUM(G175:N175)</f>
        <v>156</v>
      </c>
      <c r="P175" s="114" t="n">
        <f aca="false">+(G175+H175)*$B$3+(K175+L175)*$B$4+(M175+N175)*$F$4+(I175+J175)*$B$5</f>
        <v>0</v>
      </c>
      <c r="Q175" s="115"/>
      <c r="R175" s="71"/>
      <c r="S175" s="116" t="n">
        <f aca="false">+R175+P175</f>
        <v>0</v>
      </c>
      <c r="T175" s="92"/>
      <c r="U175" s="117"/>
      <c r="V175" s="117"/>
      <c r="W175" s="117"/>
      <c r="X175" s="117"/>
      <c r="Y175" s="117"/>
      <c r="Z175" s="117"/>
      <c r="AA175" s="117"/>
      <c r="AB175" s="117"/>
      <c r="AC175" s="117"/>
      <c r="AD175" s="117"/>
      <c r="AE175" s="117"/>
      <c r="AF175" s="117"/>
      <c r="AG175" s="117"/>
      <c r="AH175" s="117"/>
      <c r="AI175" s="117"/>
      <c r="AJ175" s="117"/>
      <c r="AK175" s="117"/>
      <c r="AL175" s="117"/>
      <c r="AM175" s="117"/>
      <c r="AN175" s="117"/>
      <c r="AO175" s="117"/>
      <c r="AP175" s="117"/>
      <c r="AQ175" s="117"/>
      <c r="AR175" s="117"/>
      <c r="AS175" s="117"/>
      <c r="AT175" s="117"/>
      <c r="AU175" s="117"/>
      <c r="AV175" s="117"/>
      <c r="AW175" s="117"/>
      <c r="AX175" s="117"/>
      <c r="AY175" s="117"/>
      <c r="AZ175" s="117"/>
      <c r="BA175" s="117"/>
      <c r="BB175" s="117"/>
      <c r="BC175" s="117"/>
      <c r="BD175" s="117"/>
      <c r="BE175" s="117"/>
      <c r="BF175" s="117"/>
      <c r="BG175" s="117"/>
      <c r="BH175" s="117"/>
      <c r="BI175" s="117"/>
      <c r="BJ175" s="117"/>
      <c r="BK175" s="117"/>
      <c r="BL175" s="117"/>
      <c r="BM175" s="117"/>
      <c r="BN175" s="117"/>
      <c r="BO175" s="117"/>
      <c r="BP175" s="117"/>
      <c r="BQ175" s="117"/>
      <c r="BR175" s="117"/>
      <c r="BS175" s="117"/>
      <c r="BT175" s="117"/>
      <c r="BU175" s="117"/>
      <c r="BV175" s="117"/>
      <c r="BW175" s="117"/>
      <c r="BX175" s="117"/>
      <c r="BY175" s="117"/>
      <c r="BZ175" s="117"/>
      <c r="CA175" s="117"/>
      <c r="CB175" s="117"/>
      <c r="CC175" s="117"/>
      <c r="CD175" s="117"/>
      <c r="CE175" s="117"/>
      <c r="CF175" s="117"/>
      <c r="CG175" s="117"/>
      <c r="CH175" s="117"/>
      <c r="CI175" s="117"/>
      <c r="CJ175" s="117"/>
      <c r="CK175" s="117"/>
      <c r="CL175" s="117"/>
      <c r="CM175" s="117"/>
      <c r="CN175" s="117"/>
      <c r="CO175" s="117"/>
      <c r="CP175" s="117"/>
      <c r="CQ175" s="117"/>
      <c r="CR175" s="117"/>
      <c r="CS175" s="117"/>
      <c r="CT175" s="117"/>
      <c r="CU175" s="117"/>
      <c r="CV175" s="117"/>
      <c r="CW175" s="117"/>
      <c r="CX175" s="117"/>
      <c r="CY175" s="117"/>
      <c r="CZ175" s="117"/>
      <c r="DA175" s="117"/>
      <c r="DB175" s="117"/>
      <c r="DC175" s="117"/>
      <c r="DD175" s="117"/>
      <c r="DE175" s="117"/>
      <c r="DF175" s="117"/>
      <c r="DG175" s="117"/>
      <c r="DH175" s="117"/>
      <c r="DI175" s="117"/>
      <c r="DJ175" s="117"/>
      <c r="DK175" s="117"/>
      <c r="DL175" s="117"/>
      <c r="DM175" s="117"/>
      <c r="DN175" s="117"/>
      <c r="DO175" s="117"/>
      <c r="DP175" s="117"/>
      <c r="DQ175" s="117"/>
      <c r="DR175" s="117"/>
      <c r="DS175" s="117"/>
      <c r="DT175" s="117"/>
      <c r="DU175" s="117"/>
      <c r="DV175" s="117"/>
      <c r="DW175" s="117"/>
      <c r="DX175" s="117"/>
      <c r="DY175" s="117"/>
      <c r="DZ175" s="117"/>
      <c r="EA175" s="117"/>
      <c r="EB175" s="117"/>
      <c r="EC175" s="117"/>
      <c r="ED175" s="117"/>
      <c r="EE175" s="117"/>
      <c r="EF175" s="117"/>
      <c r="EG175" s="117"/>
      <c r="EH175" s="117"/>
      <c r="EI175" s="117"/>
      <c r="EJ175" s="117"/>
      <c r="EK175" s="117"/>
      <c r="EL175" s="117"/>
      <c r="EM175" s="117"/>
      <c r="EN175" s="117"/>
      <c r="EO175" s="117"/>
      <c r="EP175" s="117"/>
      <c r="EQ175" s="117"/>
      <c r="ER175" s="117"/>
      <c r="ES175" s="117"/>
      <c r="ET175" s="117"/>
      <c r="EU175" s="117"/>
      <c r="EV175" s="117"/>
      <c r="EW175" s="117"/>
      <c r="EX175" s="117"/>
      <c r="EY175" s="117"/>
      <c r="EZ175" s="117"/>
      <c r="FA175" s="117"/>
      <c r="FB175" s="117"/>
      <c r="FC175" s="117"/>
      <c r="FD175" s="117"/>
      <c r="FE175" s="117"/>
      <c r="FF175" s="117"/>
      <c r="FG175" s="117"/>
      <c r="FH175" s="117"/>
      <c r="FI175" s="117"/>
      <c r="FJ175" s="117"/>
      <c r="FK175" s="117"/>
      <c r="FL175" s="117"/>
      <c r="FM175" s="117"/>
      <c r="FN175" s="117"/>
      <c r="FO175" s="117"/>
      <c r="FP175" s="117"/>
      <c r="FQ175" s="117"/>
      <c r="FR175" s="117"/>
      <c r="FS175" s="117"/>
      <c r="FT175" s="117"/>
      <c r="FU175" s="117"/>
      <c r="FV175" s="117"/>
      <c r="FW175" s="117"/>
      <c r="FX175" s="117"/>
      <c r="FY175" s="117"/>
      <c r="FZ175" s="117"/>
      <c r="GA175" s="117"/>
      <c r="GB175" s="117"/>
      <c r="GC175" s="117"/>
      <c r="GD175" s="117"/>
      <c r="GE175" s="117"/>
      <c r="GF175" s="117"/>
      <c r="GG175" s="117"/>
      <c r="GH175" s="117"/>
      <c r="GI175" s="117"/>
      <c r="GJ175" s="117"/>
      <c r="GK175" s="117"/>
      <c r="GL175" s="117"/>
      <c r="GM175" s="117"/>
      <c r="GN175" s="117"/>
      <c r="GO175" s="117"/>
      <c r="GP175" s="117"/>
      <c r="GQ175" s="117"/>
      <c r="GR175" s="117"/>
      <c r="GS175" s="117"/>
      <c r="GT175" s="117"/>
      <c r="GU175" s="117"/>
      <c r="GV175" s="117"/>
      <c r="GW175" s="117"/>
      <c r="GX175" s="117"/>
      <c r="GY175" s="117"/>
      <c r="GZ175" s="117"/>
      <c r="HA175" s="117"/>
      <c r="HB175" s="117"/>
      <c r="HC175" s="117"/>
      <c r="HD175" s="117"/>
      <c r="HE175" s="117"/>
      <c r="HF175" s="117"/>
      <c r="HG175" s="117"/>
      <c r="HH175" s="117"/>
      <c r="HI175" s="117"/>
      <c r="HJ175" s="117"/>
      <c r="HK175" s="117"/>
      <c r="HL175" s="117"/>
      <c r="HM175" s="117"/>
      <c r="HN175" s="117"/>
      <c r="HO175" s="117"/>
      <c r="HP175" s="117"/>
      <c r="HQ175" s="117"/>
      <c r="HR175" s="117"/>
      <c r="HS175" s="117"/>
      <c r="HT175" s="117"/>
      <c r="HU175" s="117"/>
      <c r="HV175" s="117"/>
      <c r="HW175" s="117"/>
      <c r="HX175" s="117"/>
      <c r="HY175" s="117"/>
      <c r="HZ175" s="117"/>
      <c r="IA175" s="117"/>
      <c r="IB175" s="117"/>
      <c r="IC175" s="117"/>
      <c r="ID175" s="117"/>
      <c r="IE175" s="117"/>
      <c r="IF175" s="117"/>
      <c r="IG175" s="117"/>
      <c r="IH175" s="117"/>
      <c r="II175" s="117"/>
      <c r="IJ175" s="117"/>
      <c r="IK175" s="117"/>
      <c r="IL175" s="117"/>
      <c r="IM175" s="117"/>
      <c r="IN175" s="117"/>
      <c r="IO175" s="117"/>
      <c r="IP175" s="117"/>
      <c r="IQ175" s="117"/>
      <c r="IR175" s="117"/>
      <c r="IS175" s="117"/>
      <c r="IT175" s="117"/>
      <c r="IU175" s="117"/>
      <c r="IV175" s="117"/>
      <c r="IW175" s="117"/>
    </row>
    <row r="176" customFormat="false" ht="15" hidden="false" customHeight="false" outlineLevel="0" collapsed="false">
      <c r="A176" s="118" t="s">
        <v>231</v>
      </c>
      <c r="B176" s="119" t="s">
        <v>232</v>
      </c>
      <c r="C176" s="120" t="n">
        <v>2</v>
      </c>
      <c r="D176" s="120" t="n">
        <v>52</v>
      </c>
      <c r="E176" s="121" t="n">
        <v>1</v>
      </c>
      <c r="F176" s="121" t="n">
        <f aca="false">+C176*E176</f>
        <v>2</v>
      </c>
      <c r="G176" s="121" t="n">
        <f aca="false">F176*D176</f>
        <v>104</v>
      </c>
      <c r="H176" s="124"/>
      <c r="I176" s="124"/>
      <c r="J176" s="124"/>
      <c r="K176" s="124"/>
      <c r="L176" s="124"/>
      <c r="M176" s="124"/>
      <c r="N176" s="124"/>
      <c r="O176" s="223" t="n">
        <f aca="false">SUM(G176:N176)</f>
        <v>104</v>
      </c>
      <c r="P176" s="114" t="n">
        <f aca="false">+(G176+H176)*$B$3+(K176+L176)*$B$4+(M176+N176)*$F$4+(I176+J176)*$B$5</f>
        <v>0</v>
      </c>
      <c r="Q176" s="115" t="n">
        <v>12</v>
      </c>
      <c r="R176" s="114" t="n">
        <f aca="false">+Q176*$F$3</f>
        <v>0</v>
      </c>
      <c r="S176" s="116" t="n">
        <f aca="false">+R176+P176</f>
        <v>0</v>
      </c>
      <c r="T176" s="92"/>
      <c r="U176" s="117"/>
      <c r="V176" s="117"/>
      <c r="W176" s="117"/>
      <c r="X176" s="117"/>
      <c r="Y176" s="117"/>
      <c r="Z176" s="117"/>
      <c r="AA176" s="117"/>
      <c r="AB176" s="117"/>
      <c r="AC176" s="117"/>
      <c r="AD176" s="117"/>
      <c r="AE176" s="117"/>
      <c r="AF176" s="117"/>
      <c r="AG176" s="117"/>
      <c r="AH176" s="117"/>
      <c r="AI176" s="117"/>
      <c r="AJ176" s="117"/>
      <c r="AK176" s="117"/>
      <c r="AL176" s="117"/>
      <c r="AM176" s="117"/>
      <c r="AN176" s="117"/>
      <c r="AO176" s="117"/>
      <c r="AP176" s="117"/>
      <c r="AQ176" s="117"/>
      <c r="AR176" s="117"/>
      <c r="AS176" s="117"/>
      <c r="AT176" s="117"/>
      <c r="AU176" s="117"/>
      <c r="AV176" s="117"/>
      <c r="AW176" s="117"/>
      <c r="AX176" s="117"/>
      <c r="AY176" s="117"/>
      <c r="AZ176" s="117"/>
      <c r="BA176" s="117"/>
      <c r="BB176" s="117"/>
      <c r="BC176" s="117"/>
      <c r="BD176" s="117"/>
      <c r="BE176" s="117"/>
      <c r="BF176" s="117"/>
      <c r="BG176" s="117"/>
      <c r="BH176" s="117"/>
      <c r="BI176" s="117"/>
      <c r="BJ176" s="117"/>
      <c r="BK176" s="117"/>
      <c r="BL176" s="117"/>
      <c r="BM176" s="117"/>
      <c r="BN176" s="117"/>
      <c r="BO176" s="117"/>
      <c r="BP176" s="117"/>
      <c r="BQ176" s="117"/>
      <c r="BR176" s="117"/>
      <c r="BS176" s="117"/>
      <c r="BT176" s="117"/>
      <c r="BU176" s="117"/>
      <c r="BV176" s="117"/>
      <c r="BW176" s="117"/>
      <c r="BX176" s="117"/>
      <c r="BY176" s="117"/>
      <c r="BZ176" s="117"/>
      <c r="CA176" s="117"/>
      <c r="CB176" s="117"/>
      <c r="CC176" s="117"/>
      <c r="CD176" s="117"/>
      <c r="CE176" s="117"/>
      <c r="CF176" s="117"/>
      <c r="CG176" s="117"/>
      <c r="CH176" s="117"/>
      <c r="CI176" s="117"/>
      <c r="CJ176" s="117"/>
      <c r="CK176" s="117"/>
      <c r="CL176" s="117"/>
      <c r="CM176" s="117"/>
      <c r="CN176" s="117"/>
      <c r="CO176" s="117"/>
      <c r="CP176" s="117"/>
      <c r="CQ176" s="117"/>
      <c r="CR176" s="117"/>
      <c r="CS176" s="117"/>
      <c r="CT176" s="117"/>
      <c r="CU176" s="117"/>
      <c r="CV176" s="117"/>
      <c r="CW176" s="117"/>
      <c r="CX176" s="117"/>
      <c r="CY176" s="117"/>
      <c r="CZ176" s="117"/>
      <c r="DA176" s="117"/>
      <c r="DB176" s="117"/>
      <c r="DC176" s="117"/>
      <c r="DD176" s="117"/>
      <c r="DE176" s="117"/>
      <c r="DF176" s="117"/>
      <c r="DG176" s="117"/>
      <c r="DH176" s="117"/>
      <c r="DI176" s="117"/>
      <c r="DJ176" s="117"/>
      <c r="DK176" s="117"/>
      <c r="DL176" s="117"/>
      <c r="DM176" s="117"/>
      <c r="DN176" s="117"/>
      <c r="DO176" s="117"/>
      <c r="DP176" s="117"/>
      <c r="DQ176" s="117"/>
      <c r="DR176" s="117"/>
      <c r="DS176" s="117"/>
      <c r="DT176" s="117"/>
      <c r="DU176" s="117"/>
      <c r="DV176" s="117"/>
      <c r="DW176" s="117"/>
      <c r="DX176" s="117"/>
      <c r="DY176" s="117"/>
      <c r="DZ176" s="117"/>
      <c r="EA176" s="117"/>
      <c r="EB176" s="117"/>
      <c r="EC176" s="117"/>
      <c r="ED176" s="117"/>
      <c r="EE176" s="117"/>
      <c r="EF176" s="117"/>
      <c r="EG176" s="117"/>
      <c r="EH176" s="117"/>
      <c r="EI176" s="117"/>
      <c r="EJ176" s="117"/>
      <c r="EK176" s="117"/>
      <c r="EL176" s="117"/>
      <c r="EM176" s="117"/>
      <c r="EN176" s="117"/>
      <c r="EO176" s="117"/>
      <c r="EP176" s="117"/>
      <c r="EQ176" s="117"/>
      <c r="ER176" s="117"/>
      <c r="ES176" s="117"/>
      <c r="ET176" s="117"/>
      <c r="EU176" s="117"/>
      <c r="EV176" s="117"/>
      <c r="EW176" s="117"/>
      <c r="EX176" s="117"/>
      <c r="EY176" s="117"/>
      <c r="EZ176" s="117"/>
      <c r="FA176" s="117"/>
      <c r="FB176" s="117"/>
      <c r="FC176" s="117"/>
      <c r="FD176" s="117"/>
      <c r="FE176" s="117"/>
      <c r="FF176" s="117"/>
      <c r="FG176" s="117"/>
      <c r="FH176" s="117"/>
      <c r="FI176" s="117"/>
      <c r="FJ176" s="117"/>
      <c r="FK176" s="117"/>
      <c r="FL176" s="117"/>
      <c r="FM176" s="117"/>
      <c r="FN176" s="117"/>
      <c r="FO176" s="117"/>
      <c r="FP176" s="117"/>
      <c r="FQ176" s="117"/>
      <c r="FR176" s="117"/>
      <c r="FS176" s="117"/>
      <c r="FT176" s="117"/>
      <c r="FU176" s="117"/>
      <c r="FV176" s="117"/>
      <c r="FW176" s="117"/>
      <c r="FX176" s="117"/>
      <c r="FY176" s="117"/>
      <c r="FZ176" s="117"/>
      <c r="GA176" s="117"/>
      <c r="GB176" s="117"/>
      <c r="GC176" s="117"/>
      <c r="GD176" s="117"/>
      <c r="GE176" s="117"/>
      <c r="GF176" s="117"/>
      <c r="GG176" s="117"/>
      <c r="GH176" s="117"/>
      <c r="GI176" s="117"/>
      <c r="GJ176" s="117"/>
      <c r="GK176" s="117"/>
      <c r="GL176" s="117"/>
      <c r="GM176" s="117"/>
      <c r="GN176" s="117"/>
      <c r="GO176" s="117"/>
      <c r="GP176" s="117"/>
      <c r="GQ176" s="117"/>
      <c r="GR176" s="117"/>
      <c r="GS176" s="117"/>
      <c r="GT176" s="117"/>
      <c r="GU176" s="117"/>
      <c r="GV176" s="117"/>
      <c r="GW176" s="117"/>
      <c r="GX176" s="117"/>
      <c r="GY176" s="117"/>
      <c r="GZ176" s="117"/>
      <c r="HA176" s="117"/>
      <c r="HB176" s="117"/>
      <c r="HC176" s="117"/>
      <c r="HD176" s="117"/>
      <c r="HE176" s="117"/>
      <c r="HF176" s="117"/>
      <c r="HG176" s="117"/>
      <c r="HH176" s="117"/>
      <c r="HI176" s="117"/>
      <c r="HJ176" s="117"/>
      <c r="HK176" s="117"/>
      <c r="HL176" s="117"/>
      <c r="HM176" s="117"/>
      <c r="HN176" s="117"/>
      <c r="HO176" s="117"/>
      <c r="HP176" s="117"/>
      <c r="HQ176" s="117"/>
      <c r="HR176" s="117"/>
      <c r="HS176" s="117"/>
      <c r="HT176" s="117"/>
      <c r="HU176" s="117"/>
      <c r="HV176" s="117"/>
      <c r="HW176" s="117"/>
      <c r="HX176" s="117"/>
      <c r="HY176" s="117"/>
      <c r="HZ176" s="117"/>
      <c r="IA176" s="117"/>
      <c r="IB176" s="117"/>
      <c r="IC176" s="117"/>
      <c r="ID176" s="117"/>
      <c r="IE176" s="117"/>
      <c r="IF176" s="117"/>
      <c r="IG176" s="117"/>
      <c r="IH176" s="117"/>
      <c r="II176" s="117"/>
      <c r="IJ176" s="117"/>
      <c r="IK176" s="117"/>
      <c r="IL176" s="117"/>
      <c r="IM176" s="117"/>
      <c r="IN176" s="117"/>
      <c r="IO176" s="117"/>
      <c r="IP176" s="117"/>
      <c r="IQ176" s="117"/>
      <c r="IR176" s="117"/>
      <c r="IS176" s="117"/>
      <c r="IT176" s="117"/>
      <c r="IU176" s="117"/>
      <c r="IV176" s="117"/>
      <c r="IW176" s="117"/>
    </row>
    <row r="177" customFormat="false" ht="15" hidden="false" customHeight="false" outlineLevel="0" collapsed="false">
      <c r="A177" s="118" t="s">
        <v>233</v>
      </c>
      <c r="B177" s="119" t="s">
        <v>82</v>
      </c>
      <c r="C177" s="120" t="n">
        <v>5</v>
      </c>
      <c r="D177" s="120" t="n">
        <v>47.67</v>
      </c>
      <c r="E177" s="121" t="n">
        <v>1</v>
      </c>
      <c r="F177" s="121" t="n">
        <f aca="false">+C177*E177</f>
        <v>5</v>
      </c>
      <c r="G177" s="121" t="n">
        <f aca="false">F177*D177</f>
        <v>238.35</v>
      </c>
      <c r="H177" s="127" t="n">
        <f aca="false">+E177*-12</f>
        <v>-12</v>
      </c>
      <c r="I177" s="151"/>
      <c r="J177" s="151"/>
      <c r="K177" s="124"/>
      <c r="L177" s="124"/>
      <c r="M177" s="124"/>
      <c r="N177" s="121"/>
      <c r="O177" s="223" t="n">
        <f aca="false">SUM(G177:N177)</f>
        <v>226.35</v>
      </c>
      <c r="P177" s="114" t="n">
        <f aca="false">+(G177+H177)*$B$3+(K177+L177)*$B$4+(M177+N177)*$F$4+(I177+J177)*$B$5</f>
        <v>0</v>
      </c>
      <c r="Q177" s="129" t="n">
        <v>8</v>
      </c>
      <c r="R177" s="114" t="n">
        <f aca="false">+Q177*$F$3</f>
        <v>0</v>
      </c>
      <c r="S177" s="116" t="n">
        <f aca="false">+R177+P177</f>
        <v>0</v>
      </c>
      <c r="T177" s="92"/>
    </row>
    <row r="178" customFormat="false" ht="15" hidden="false" customHeight="false" outlineLevel="0" collapsed="false">
      <c r="A178" s="118" t="s">
        <v>234</v>
      </c>
      <c r="B178" s="119" t="s">
        <v>82</v>
      </c>
      <c r="C178" s="120" t="n">
        <v>5</v>
      </c>
      <c r="D178" s="120" t="n">
        <v>52</v>
      </c>
      <c r="E178" s="121" t="n">
        <v>2</v>
      </c>
      <c r="F178" s="121" t="n">
        <f aca="false">+C178*E178</f>
        <v>10</v>
      </c>
      <c r="G178" s="121" t="n">
        <f aca="false">F178*D178</f>
        <v>520</v>
      </c>
      <c r="H178" s="127" t="n">
        <f aca="false">+E178*-12</f>
        <v>-24</v>
      </c>
      <c r="I178" s="151"/>
      <c r="J178" s="151"/>
      <c r="K178" s="124"/>
      <c r="L178" s="124"/>
      <c r="M178" s="124"/>
      <c r="N178" s="121"/>
      <c r="O178" s="223" t="n">
        <f aca="false">SUM(G178:N178)</f>
        <v>496</v>
      </c>
      <c r="P178" s="114" t="n">
        <f aca="false">+(G178+H178)*$B$3+(K178+L178)*$B$4+(M178+N178)*$F$4+(I178+J178)*$B$5</f>
        <v>0</v>
      </c>
      <c r="Q178" s="129" t="n">
        <v>15</v>
      </c>
      <c r="R178" s="114" t="n">
        <f aca="false">+Q178*$F$3</f>
        <v>0</v>
      </c>
      <c r="S178" s="116" t="n">
        <f aca="false">+R178+P178</f>
        <v>0</v>
      </c>
      <c r="T178" s="92"/>
    </row>
    <row r="179" customFormat="false" ht="15" hidden="false" customHeight="false" outlineLevel="0" collapsed="false">
      <c r="A179" s="118" t="s">
        <v>235</v>
      </c>
      <c r="B179" s="119" t="s">
        <v>82</v>
      </c>
      <c r="C179" s="120" t="n">
        <v>5</v>
      </c>
      <c r="D179" s="120" t="n">
        <v>52</v>
      </c>
      <c r="E179" s="121" t="n">
        <v>6</v>
      </c>
      <c r="F179" s="121" t="n">
        <f aca="false">+C179*E179</f>
        <v>30</v>
      </c>
      <c r="G179" s="121" t="n">
        <f aca="false">F179*D179</f>
        <v>1560</v>
      </c>
      <c r="H179" s="127" t="n">
        <f aca="false">+E179*-12</f>
        <v>-72</v>
      </c>
      <c r="I179" s="151"/>
      <c r="J179" s="151"/>
      <c r="K179" s="124"/>
      <c r="L179" s="124"/>
      <c r="M179" s="124"/>
      <c r="N179" s="121"/>
      <c r="O179" s="223" t="n">
        <f aca="false">SUM(G179:N179)</f>
        <v>1488</v>
      </c>
      <c r="P179" s="114" t="n">
        <f aca="false">+(G179+H179)*$B$3+(K179+L179)*$B$4+(M179+N179)*$F$4+(I179+J179)*$B$5</f>
        <v>0</v>
      </c>
      <c r="Q179" s="115" t="n">
        <v>12</v>
      </c>
      <c r="R179" s="114" t="n">
        <f aca="false">+Q179*$F$3</f>
        <v>0</v>
      </c>
      <c r="S179" s="116" t="n">
        <f aca="false">+R179+P179</f>
        <v>0</v>
      </c>
      <c r="T179" s="92"/>
    </row>
    <row r="180" s="1" customFormat="true" ht="15" hidden="false" customHeight="false" outlineLevel="0" collapsed="false">
      <c r="A180" s="118" t="s">
        <v>236</v>
      </c>
      <c r="B180" s="119" t="s">
        <v>82</v>
      </c>
      <c r="C180" s="120" t="n">
        <v>5</v>
      </c>
      <c r="D180" s="120" t="n">
        <v>52</v>
      </c>
      <c r="E180" s="121" t="n">
        <v>8</v>
      </c>
      <c r="F180" s="121" t="n">
        <f aca="false">+C180*E180</f>
        <v>40</v>
      </c>
      <c r="G180" s="121" t="n">
        <f aca="false">F180*D180</f>
        <v>2080</v>
      </c>
      <c r="H180" s="127" t="n">
        <f aca="false">+E180*-12</f>
        <v>-96</v>
      </c>
      <c r="I180" s="151"/>
      <c r="J180" s="151"/>
      <c r="K180" s="124"/>
      <c r="L180" s="124"/>
      <c r="M180" s="124"/>
      <c r="N180" s="121"/>
      <c r="O180" s="223" t="n">
        <f aca="false">SUM(G180:N180)</f>
        <v>1984</v>
      </c>
      <c r="P180" s="114" t="n">
        <f aca="false">+(G180+H180)*$B$3+(K180+L180)*$B$4+(M180+N180)*$F$4+(I180+J180)*$B$5</f>
        <v>0</v>
      </c>
      <c r="Q180" s="129" t="n">
        <v>195</v>
      </c>
      <c r="R180" s="114" t="n">
        <f aca="false">+Q180*$F$3</f>
        <v>0</v>
      </c>
      <c r="S180" s="116" t="n">
        <f aca="false">+R180+P180</f>
        <v>0</v>
      </c>
      <c r="T180" s="92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  <c r="BT180" s="31"/>
      <c r="BU180" s="31"/>
      <c r="BV180" s="31"/>
      <c r="BW180" s="31"/>
      <c r="BX180" s="31"/>
      <c r="BY180" s="31"/>
      <c r="BZ180" s="31"/>
      <c r="CA180" s="31"/>
      <c r="CB180" s="31"/>
      <c r="CC180" s="31"/>
      <c r="CD180" s="31"/>
      <c r="CE180" s="31"/>
      <c r="CF180" s="31"/>
      <c r="CG180" s="31"/>
      <c r="CH180" s="31"/>
      <c r="CI180" s="31"/>
      <c r="CJ180" s="31"/>
      <c r="CK180" s="31"/>
      <c r="CL180" s="31"/>
      <c r="CM180" s="31"/>
      <c r="CN180" s="31"/>
      <c r="CO180" s="31"/>
      <c r="CP180" s="31"/>
      <c r="CQ180" s="31"/>
      <c r="CR180" s="31"/>
      <c r="CS180" s="31"/>
      <c r="CT180" s="31"/>
      <c r="CU180" s="31"/>
      <c r="CV180" s="31"/>
      <c r="CW180" s="31"/>
      <c r="CX180" s="31"/>
      <c r="CY180" s="31"/>
      <c r="CZ180" s="31"/>
      <c r="DA180" s="31"/>
      <c r="DB180" s="31"/>
      <c r="DC180" s="31"/>
      <c r="DD180" s="31"/>
      <c r="DE180" s="31"/>
      <c r="DF180" s="31"/>
      <c r="DG180" s="31"/>
      <c r="DH180" s="31"/>
      <c r="DI180" s="31"/>
      <c r="DJ180" s="31"/>
      <c r="DK180" s="31"/>
      <c r="DL180" s="31"/>
      <c r="DM180" s="31"/>
      <c r="DN180" s="31"/>
      <c r="DO180" s="31"/>
      <c r="DP180" s="31"/>
      <c r="DQ180" s="31"/>
      <c r="DR180" s="31"/>
      <c r="DS180" s="31"/>
      <c r="DT180" s="31"/>
      <c r="DU180" s="31"/>
      <c r="DV180" s="31"/>
      <c r="DW180" s="31"/>
      <c r="DX180" s="31"/>
      <c r="DY180" s="31"/>
      <c r="DZ180" s="31"/>
      <c r="EA180" s="31"/>
      <c r="EB180" s="31"/>
      <c r="EC180" s="31"/>
      <c r="ED180" s="31"/>
      <c r="EE180" s="31"/>
      <c r="EF180" s="31"/>
      <c r="EG180" s="31"/>
      <c r="EH180" s="31"/>
      <c r="EI180" s="31"/>
      <c r="EJ180" s="31"/>
      <c r="EK180" s="31"/>
      <c r="EL180" s="31"/>
      <c r="EM180" s="31"/>
      <c r="EN180" s="31"/>
      <c r="EO180" s="31"/>
      <c r="EP180" s="31"/>
      <c r="EQ180" s="31"/>
      <c r="ER180" s="31"/>
      <c r="ES180" s="31"/>
      <c r="ET180" s="31"/>
      <c r="EU180" s="31"/>
      <c r="EV180" s="31"/>
      <c r="EW180" s="31"/>
      <c r="EX180" s="31"/>
      <c r="EY180" s="31"/>
      <c r="EZ180" s="31"/>
      <c r="FA180" s="31"/>
      <c r="FB180" s="31"/>
      <c r="FC180" s="31"/>
      <c r="FD180" s="31"/>
      <c r="FE180" s="31"/>
      <c r="FF180" s="31"/>
      <c r="FG180" s="31"/>
      <c r="FH180" s="31"/>
      <c r="FI180" s="31"/>
      <c r="FJ180" s="31"/>
      <c r="FK180" s="31"/>
      <c r="FL180" s="31"/>
      <c r="FM180" s="31"/>
      <c r="FN180" s="31"/>
      <c r="FO180" s="31"/>
      <c r="FP180" s="31"/>
      <c r="FQ180" s="31"/>
      <c r="FR180" s="31"/>
      <c r="FS180" s="31"/>
      <c r="FT180" s="31"/>
      <c r="FU180" s="31"/>
      <c r="FV180" s="31"/>
      <c r="FW180" s="31"/>
      <c r="FX180" s="31"/>
      <c r="FY180" s="31"/>
      <c r="FZ180" s="31"/>
      <c r="GA180" s="31"/>
      <c r="GB180" s="31"/>
      <c r="GC180" s="31"/>
      <c r="GD180" s="31"/>
      <c r="GE180" s="31"/>
      <c r="GF180" s="31"/>
      <c r="GG180" s="31"/>
      <c r="GH180" s="31"/>
      <c r="GI180" s="31"/>
      <c r="GJ180" s="31"/>
      <c r="GK180" s="31"/>
      <c r="GL180" s="31"/>
      <c r="GM180" s="31"/>
      <c r="GN180" s="31"/>
      <c r="GO180" s="31"/>
      <c r="GP180" s="31"/>
      <c r="GQ180" s="31"/>
      <c r="GR180" s="31"/>
      <c r="GS180" s="31"/>
      <c r="GT180" s="31"/>
      <c r="GU180" s="31"/>
      <c r="GV180" s="31"/>
      <c r="GW180" s="31"/>
      <c r="GX180" s="31"/>
      <c r="GY180" s="31"/>
      <c r="GZ180" s="31"/>
      <c r="HA180" s="31"/>
      <c r="HB180" s="31"/>
      <c r="HC180" s="31"/>
      <c r="HD180" s="31"/>
      <c r="HE180" s="31"/>
      <c r="HF180" s="31"/>
      <c r="HG180" s="31"/>
      <c r="HH180" s="31"/>
      <c r="HI180" s="31"/>
      <c r="HJ180" s="31"/>
      <c r="HK180" s="31"/>
      <c r="HL180" s="31"/>
      <c r="HM180" s="31"/>
      <c r="HN180" s="31"/>
      <c r="HO180" s="31"/>
      <c r="HP180" s="31"/>
      <c r="HQ180" s="31"/>
      <c r="HR180" s="31"/>
      <c r="HS180" s="31"/>
      <c r="HT180" s="31"/>
      <c r="HU180" s="31"/>
      <c r="HV180" s="31"/>
      <c r="HW180" s="31"/>
      <c r="HX180" s="31"/>
      <c r="HY180" s="31"/>
      <c r="HZ180" s="31"/>
      <c r="IA180" s="31"/>
      <c r="IB180" s="31"/>
      <c r="IC180" s="31"/>
      <c r="ID180" s="31"/>
      <c r="IE180" s="31"/>
      <c r="IF180" s="31"/>
      <c r="IG180" s="31"/>
      <c r="IH180" s="31"/>
      <c r="II180" s="31"/>
      <c r="IJ180" s="31"/>
      <c r="IK180" s="31"/>
      <c r="IL180" s="31"/>
      <c r="IM180" s="31"/>
      <c r="IN180" s="31"/>
      <c r="IO180" s="31"/>
      <c r="IP180" s="31"/>
      <c r="IQ180" s="31"/>
      <c r="IR180" s="31"/>
      <c r="IS180" s="31"/>
      <c r="IT180" s="31"/>
      <c r="IU180" s="31"/>
      <c r="IV180" s="31"/>
      <c r="IW180" s="31"/>
    </row>
    <row r="181" customFormat="false" ht="15" hidden="false" customHeight="false" outlineLevel="0" collapsed="false">
      <c r="A181" s="149" t="s">
        <v>237</v>
      </c>
      <c r="B181" s="150"/>
      <c r="C181" s="121"/>
      <c r="D181" s="121"/>
      <c r="E181" s="121"/>
      <c r="F181" s="121"/>
      <c r="G181" s="121" t="n">
        <v>1700</v>
      </c>
      <c r="H181" s="121"/>
      <c r="I181" s="121"/>
      <c r="J181" s="121"/>
      <c r="K181" s="142"/>
      <c r="L181" s="142"/>
      <c r="M181" s="142"/>
      <c r="N181" s="142"/>
      <c r="O181" s="223" t="n">
        <f aca="false">SUM(G181:N181)</f>
        <v>1700</v>
      </c>
      <c r="P181" s="114" t="n">
        <f aca="false">+(G181+H181)*$B$3+(K181+L181)*$B$4+(M181+N181)*$F$4+(I181+J181)*$B$5</f>
        <v>0</v>
      </c>
      <c r="Q181" s="115"/>
      <c r="R181" s="71"/>
      <c r="S181" s="116" t="n">
        <f aca="false">+R181+P181</f>
        <v>0</v>
      </c>
      <c r="T181" s="92"/>
    </row>
    <row r="182" s="1" customFormat="true" ht="15" hidden="false" customHeight="true" outlineLevel="0" collapsed="false">
      <c r="A182" s="152"/>
      <c r="B182" s="68"/>
      <c r="C182" s="68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71"/>
      <c r="Q182" s="125" t="s">
        <v>238</v>
      </c>
      <c r="R182" s="71"/>
      <c r="S182" s="131"/>
      <c r="T182" s="93" t="n">
        <f aca="false">SUM(S171:S181)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  <c r="BZ182" s="31"/>
      <c r="CA182" s="31"/>
      <c r="CB182" s="31"/>
      <c r="CC182" s="31"/>
      <c r="CD182" s="31"/>
      <c r="CE182" s="31"/>
      <c r="CF182" s="31"/>
      <c r="CG182" s="31"/>
      <c r="CH182" s="31"/>
      <c r="CI182" s="31"/>
      <c r="CJ182" s="31"/>
      <c r="CK182" s="31"/>
      <c r="CL182" s="31"/>
      <c r="CM182" s="31"/>
      <c r="CN182" s="31"/>
      <c r="CO182" s="31"/>
      <c r="CP182" s="31"/>
      <c r="CQ182" s="31"/>
      <c r="CR182" s="31"/>
      <c r="CS182" s="31"/>
      <c r="CT182" s="31"/>
      <c r="CU182" s="31"/>
      <c r="CV182" s="31"/>
      <c r="CW182" s="31"/>
      <c r="CX182" s="31"/>
      <c r="CY182" s="31"/>
      <c r="CZ182" s="31"/>
      <c r="DA182" s="31"/>
      <c r="DB182" s="31"/>
      <c r="DC182" s="31"/>
      <c r="DD182" s="31"/>
      <c r="DE182" s="31"/>
      <c r="DF182" s="31"/>
      <c r="DG182" s="31"/>
      <c r="DH182" s="31"/>
      <c r="DI182" s="31"/>
      <c r="DJ182" s="31"/>
      <c r="DK182" s="31"/>
      <c r="DL182" s="31"/>
      <c r="DM182" s="31"/>
      <c r="DN182" s="31"/>
      <c r="DO182" s="31"/>
      <c r="DP182" s="31"/>
      <c r="DQ182" s="31"/>
      <c r="DR182" s="31"/>
      <c r="DS182" s="31"/>
      <c r="DT182" s="31"/>
      <c r="DU182" s="31"/>
      <c r="DV182" s="31"/>
      <c r="DW182" s="31"/>
      <c r="DX182" s="31"/>
      <c r="DY182" s="31"/>
      <c r="DZ182" s="31"/>
      <c r="EA182" s="31"/>
      <c r="EB182" s="31"/>
      <c r="EC182" s="31"/>
      <c r="ED182" s="31"/>
      <c r="EE182" s="31"/>
      <c r="EF182" s="31"/>
      <c r="EG182" s="31"/>
      <c r="EH182" s="31"/>
      <c r="EI182" s="31"/>
      <c r="EJ182" s="31"/>
      <c r="EK182" s="31"/>
      <c r="EL182" s="31"/>
      <c r="EM182" s="31"/>
      <c r="EN182" s="31"/>
      <c r="EO182" s="31"/>
      <c r="EP182" s="31"/>
      <c r="EQ182" s="31"/>
      <c r="ER182" s="31"/>
      <c r="ES182" s="31"/>
      <c r="ET182" s="31"/>
      <c r="EU182" s="31"/>
      <c r="EV182" s="31"/>
      <c r="EW182" s="31"/>
      <c r="EX182" s="31"/>
      <c r="EY182" s="31"/>
      <c r="EZ182" s="31"/>
      <c r="FA182" s="31"/>
      <c r="FB182" s="31"/>
      <c r="FC182" s="31"/>
      <c r="FD182" s="31"/>
      <c r="FE182" s="31"/>
      <c r="FF182" s="31"/>
      <c r="FG182" s="31"/>
      <c r="FH182" s="31"/>
      <c r="FI182" s="31"/>
      <c r="FJ182" s="31"/>
      <c r="FK182" s="31"/>
      <c r="FL182" s="31"/>
      <c r="FM182" s="31"/>
      <c r="FN182" s="31"/>
      <c r="FO182" s="31"/>
      <c r="FP182" s="31"/>
      <c r="FQ182" s="31"/>
      <c r="FR182" s="31"/>
      <c r="FS182" s="31"/>
      <c r="FT182" s="31"/>
      <c r="FU182" s="31"/>
      <c r="FV182" s="31"/>
      <c r="FW182" s="31"/>
      <c r="FX182" s="31"/>
      <c r="FY182" s="31"/>
      <c r="FZ182" s="31"/>
      <c r="GA182" s="31"/>
      <c r="GB182" s="31"/>
      <c r="GC182" s="31"/>
      <c r="GD182" s="31"/>
      <c r="GE182" s="31"/>
      <c r="GF182" s="31"/>
      <c r="GG182" s="31"/>
      <c r="GH182" s="31"/>
      <c r="GI182" s="31"/>
      <c r="GJ182" s="31"/>
      <c r="GK182" s="31"/>
      <c r="GL182" s="31"/>
      <c r="GM182" s="31"/>
      <c r="GN182" s="31"/>
      <c r="GO182" s="31"/>
      <c r="GP182" s="31"/>
      <c r="GQ182" s="31"/>
      <c r="GR182" s="31"/>
      <c r="GS182" s="31"/>
      <c r="GT182" s="31"/>
      <c r="GU182" s="31"/>
      <c r="GV182" s="31"/>
      <c r="GW182" s="31"/>
      <c r="GX182" s="31"/>
      <c r="GY182" s="31"/>
      <c r="GZ182" s="31"/>
      <c r="HA182" s="31"/>
      <c r="HB182" s="31"/>
      <c r="HC182" s="31"/>
      <c r="HD182" s="31"/>
      <c r="HE182" s="31"/>
      <c r="HF182" s="31"/>
      <c r="HG182" s="31"/>
      <c r="HH182" s="31"/>
      <c r="HI182" s="31"/>
      <c r="HJ182" s="31"/>
      <c r="HK182" s="31"/>
      <c r="HL182" s="31"/>
      <c r="HM182" s="31"/>
      <c r="HN182" s="31"/>
      <c r="HO182" s="31"/>
      <c r="HP182" s="31"/>
      <c r="HQ182" s="31"/>
      <c r="HR182" s="31"/>
      <c r="HS182" s="31"/>
      <c r="HT182" s="31"/>
      <c r="HU182" s="31"/>
      <c r="HV182" s="31"/>
      <c r="HW182" s="31"/>
      <c r="HX182" s="31"/>
      <c r="HY182" s="31"/>
      <c r="HZ182" s="31"/>
      <c r="IA182" s="31"/>
      <c r="IB182" s="31"/>
      <c r="IC182" s="31"/>
      <c r="ID182" s="31"/>
      <c r="IE182" s="31"/>
      <c r="IF182" s="31"/>
      <c r="IG182" s="31"/>
      <c r="IH182" s="31"/>
      <c r="II182" s="31"/>
      <c r="IJ182" s="31"/>
      <c r="IK182" s="31"/>
      <c r="IL182" s="31"/>
      <c r="IM182" s="31"/>
      <c r="IN182" s="31"/>
      <c r="IO182" s="31"/>
      <c r="IP182" s="31"/>
      <c r="IQ182" s="31"/>
      <c r="IR182" s="31"/>
      <c r="IS182" s="31"/>
      <c r="IT182" s="31"/>
      <c r="IU182" s="31"/>
      <c r="IV182" s="31"/>
      <c r="IW182" s="31"/>
    </row>
    <row r="183" customFormat="false" ht="15" hidden="false" customHeight="false" outlineLevel="0" collapsed="false">
      <c r="A183" s="133" t="s">
        <v>239</v>
      </c>
      <c r="B183" s="119" t="s">
        <v>82</v>
      </c>
      <c r="C183" s="120" t="n">
        <v>5</v>
      </c>
      <c r="D183" s="120" t="n">
        <v>52</v>
      </c>
      <c r="E183" s="121" t="n">
        <v>10</v>
      </c>
      <c r="F183" s="121" t="n">
        <f aca="false">+C183*E183</f>
        <v>50</v>
      </c>
      <c r="G183" s="121" t="n">
        <f aca="false">F183*D183</f>
        <v>2600</v>
      </c>
      <c r="H183" s="127" t="n">
        <f aca="false">+E183*-12</f>
        <v>-120</v>
      </c>
      <c r="I183" s="151"/>
      <c r="J183" s="151"/>
      <c r="K183" s="124"/>
      <c r="L183" s="124"/>
      <c r="M183" s="124"/>
      <c r="N183" s="121"/>
      <c r="O183" s="223" t="n">
        <f aca="false">SUM(G183:N183)</f>
        <v>2480</v>
      </c>
      <c r="P183" s="114" t="n">
        <f aca="false">+(G183+H183)*$B$3+(K183+L183)*$B$4+(M183+N183)*$F$4+(I183+J183)*$B$5</f>
        <v>0</v>
      </c>
      <c r="Q183" s="129" t="n">
        <v>180</v>
      </c>
      <c r="R183" s="114" t="n">
        <f aca="false">+Q183*$F$3</f>
        <v>0</v>
      </c>
      <c r="S183" s="116" t="n">
        <f aca="false">+R183+P183</f>
        <v>0</v>
      </c>
      <c r="T183" s="92"/>
    </row>
    <row r="184" customFormat="false" ht="15" hidden="false" customHeight="false" outlineLevel="0" collapsed="false">
      <c r="A184" s="118" t="s">
        <v>240</v>
      </c>
      <c r="B184" s="119" t="s">
        <v>82</v>
      </c>
      <c r="C184" s="120" t="n">
        <v>5</v>
      </c>
      <c r="D184" s="144" t="n">
        <v>47.67</v>
      </c>
      <c r="E184" s="121" t="n">
        <v>4</v>
      </c>
      <c r="F184" s="121" t="n">
        <f aca="false">+C184*E184</f>
        <v>20</v>
      </c>
      <c r="G184" s="121" t="n">
        <f aca="false">F184*D184</f>
        <v>953.4</v>
      </c>
      <c r="H184" s="127" t="n">
        <f aca="false">+E184*-12</f>
        <v>-48</v>
      </c>
      <c r="I184" s="151"/>
      <c r="J184" s="151"/>
      <c r="K184" s="142"/>
      <c r="L184" s="142"/>
      <c r="M184" s="142"/>
      <c r="N184" s="121"/>
      <c r="O184" s="223" t="n">
        <f aca="false">SUM(G184:N184)</f>
        <v>905.4</v>
      </c>
      <c r="P184" s="114" t="n">
        <f aca="false">+(G184+H184)*$B$3+(K184+L184)*$B$4+(M184+N184)*$F$4+(I184+J184)*$B$5</f>
        <v>0</v>
      </c>
      <c r="Q184" s="122" t="n">
        <v>57</v>
      </c>
      <c r="R184" s="114" t="n">
        <f aca="false">+Q184*$F$3</f>
        <v>0</v>
      </c>
      <c r="S184" s="116" t="n">
        <f aca="false">+R184+P184</f>
        <v>0</v>
      </c>
      <c r="T184" s="93"/>
    </row>
    <row r="185" customFormat="false" ht="15" hidden="false" customHeight="false" outlineLevel="0" collapsed="false">
      <c r="A185" s="118" t="s">
        <v>241</v>
      </c>
      <c r="B185" s="119" t="s">
        <v>82</v>
      </c>
      <c r="C185" s="120" t="n">
        <v>5</v>
      </c>
      <c r="D185" s="144" t="n">
        <v>47.67</v>
      </c>
      <c r="E185" s="121" t="n">
        <v>4</v>
      </c>
      <c r="F185" s="121" t="n">
        <f aca="false">+C185*E185</f>
        <v>20</v>
      </c>
      <c r="G185" s="121" t="n">
        <f aca="false">F185*D185</f>
        <v>953.4</v>
      </c>
      <c r="H185" s="127" t="n">
        <f aca="false">+E185*-12</f>
        <v>-48</v>
      </c>
      <c r="I185" s="151"/>
      <c r="J185" s="151"/>
      <c r="K185" s="142"/>
      <c r="L185" s="142"/>
      <c r="M185" s="142"/>
      <c r="N185" s="121"/>
      <c r="O185" s="223" t="n">
        <f aca="false">SUM(G185:N185)</f>
        <v>905.4</v>
      </c>
      <c r="P185" s="114" t="n">
        <f aca="false">+(G185+H185)*$B$3+(K185+L185)*$B$4+(M185+N185)*$F$4+(I185+J185)*$B$5</f>
        <v>0</v>
      </c>
      <c r="Q185" s="122" t="n">
        <v>73</v>
      </c>
      <c r="R185" s="114" t="n">
        <f aca="false">+Q185*$F$3</f>
        <v>0</v>
      </c>
      <c r="S185" s="116" t="n">
        <f aca="false">+R185+P185</f>
        <v>0</v>
      </c>
      <c r="T185" s="93"/>
    </row>
    <row r="186" customFormat="false" ht="15" hidden="false" customHeight="false" outlineLevel="0" collapsed="false">
      <c r="A186" s="118" t="s">
        <v>242</v>
      </c>
      <c r="B186" s="119" t="s">
        <v>82</v>
      </c>
      <c r="C186" s="120" t="n">
        <v>5</v>
      </c>
      <c r="D186" s="144" t="n">
        <v>47.67</v>
      </c>
      <c r="E186" s="121" t="n">
        <v>5</v>
      </c>
      <c r="F186" s="121" t="n">
        <f aca="false">+C186*E186</f>
        <v>25</v>
      </c>
      <c r="G186" s="121" t="n">
        <f aca="false">F186*D186</f>
        <v>1191.75</v>
      </c>
      <c r="H186" s="127" t="n">
        <f aca="false">+E186*-12</f>
        <v>-60</v>
      </c>
      <c r="I186" s="151"/>
      <c r="J186" s="151"/>
      <c r="K186" s="142"/>
      <c r="L186" s="142"/>
      <c r="M186" s="142"/>
      <c r="N186" s="121"/>
      <c r="O186" s="223" t="n">
        <f aca="false">SUM(G186:N186)</f>
        <v>1131.75</v>
      </c>
      <c r="P186" s="114" t="n">
        <f aca="false">+(G186+H186)*$B$3+(K186+L186)*$B$4+(M186+N186)*$F$4+(I186+J186)*$B$5</f>
        <v>0</v>
      </c>
      <c r="Q186" s="115" t="n">
        <v>36</v>
      </c>
      <c r="R186" s="114" t="n">
        <f aca="false">+Q186*$F$3</f>
        <v>0</v>
      </c>
      <c r="S186" s="116" t="n">
        <f aca="false">+R186+P186</f>
        <v>0</v>
      </c>
      <c r="T186" s="92"/>
    </row>
    <row r="187" customFormat="false" ht="15" hidden="false" customHeight="false" outlineLevel="0" collapsed="false">
      <c r="A187" s="118" t="s">
        <v>243</v>
      </c>
      <c r="B187" s="119" t="s">
        <v>82</v>
      </c>
      <c r="C187" s="120" t="n">
        <v>5</v>
      </c>
      <c r="D187" s="144" t="n">
        <v>47.67</v>
      </c>
      <c r="E187" s="121" t="n">
        <v>1</v>
      </c>
      <c r="F187" s="121" t="n">
        <f aca="false">+C187*E187</f>
        <v>5</v>
      </c>
      <c r="G187" s="121" t="n">
        <f aca="false">F187*D187</f>
        <v>238.35</v>
      </c>
      <c r="H187" s="127" t="n">
        <f aca="false">+E187*-12</f>
        <v>-12</v>
      </c>
      <c r="I187" s="151"/>
      <c r="J187" s="151"/>
      <c r="K187" s="142"/>
      <c r="L187" s="142"/>
      <c r="M187" s="142"/>
      <c r="N187" s="121"/>
      <c r="O187" s="223" t="n">
        <f aca="false">SUM(G187:N187)</f>
        <v>226.35</v>
      </c>
      <c r="P187" s="114" t="n">
        <f aca="false">+(G187+H187)*$B$3+(K187+L187)*$B$4+(M187+N187)*$F$4+(I187+J187)*$B$5</f>
        <v>0</v>
      </c>
      <c r="Q187" s="115" t="n">
        <v>28</v>
      </c>
      <c r="R187" s="114" t="n">
        <f aca="false">+Q187*$F$3</f>
        <v>0</v>
      </c>
      <c r="S187" s="116" t="n">
        <f aca="false">+R187+P187</f>
        <v>0</v>
      </c>
      <c r="T187" s="92"/>
    </row>
    <row r="188" customFormat="false" ht="15" hidden="false" customHeight="false" outlineLevel="0" collapsed="false">
      <c r="A188" s="118" t="s">
        <v>244</v>
      </c>
      <c r="B188" s="119" t="s">
        <v>82</v>
      </c>
      <c r="C188" s="120" t="n">
        <v>5</v>
      </c>
      <c r="D188" s="144" t="n">
        <v>47.67</v>
      </c>
      <c r="E188" s="121" t="n">
        <v>5</v>
      </c>
      <c r="F188" s="121" t="n">
        <f aca="false">+C188*E188</f>
        <v>25</v>
      </c>
      <c r="G188" s="121" t="n">
        <f aca="false">F188*D188</f>
        <v>1191.75</v>
      </c>
      <c r="H188" s="127" t="n">
        <f aca="false">+E188*-12</f>
        <v>-60</v>
      </c>
      <c r="I188" s="151"/>
      <c r="J188" s="151"/>
      <c r="K188" s="142"/>
      <c r="L188" s="142"/>
      <c r="M188" s="142"/>
      <c r="N188" s="121"/>
      <c r="O188" s="223" t="n">
        <f aca="false">SUM(G188:N188)</f>
        <v>1131.75</v>
      </c>
      <c r="P188" s="114" t="n">
        <f aca="false">+(G188+H188)*$B$3+(K188+L188)*$B$4+(M188+N188)*$F$4+(I188+J188)*$B$5</f>
        <v>0</v>
      </c>
      <c r="Q188" s="115" t="n">
        <v>70</v>
      </c>
      <c r="R188" s="114" t="n">
        <f aca="false">+Q188*$F$3</f>
        <v>0</v>
      </c>
      <c r="S188" s="116" t="n">
        <f aca="false">+R188+P188</f>
        <v>0</v>
      </c>
      <c r="T188" s="92"/>
    </row>
    <row r="189" customFormat="false" ht="15" hidden="false" customHeight="false" outlineLevel="0" collapsed="false">
      <c r="A189" s="153" t="s">
        <v>245</v>
      </c>
      <c r="B189" s="119" t="s">
        <v>82</v>
      </c>
      <c r="C189" s="120" t="n">
        <v>5</v>
      </c>
      <c r="D189" s="120" t="n">
        <v>49</v>
      </c>
      <c r="E189" s="124" t="n">
        <v>1.5</v>
      </c>
      <c r="F189" s="121" t="n">
        <f aca="false">+C189*E189</f>
        <v>7.5</v>
      </c>
      <c r="G189" s="121" t="n">
        <f aca="false">F189*D189</f>
        <v>367.5</v>
      </c>
      <c r="H189" s="127" t="n">
        <f aca="false">+E189*-12</f>
        <v>-18</v>
      </c>
      <c r="I189" s="151"/>
      <c r="J189" s="151"/>
      <c r="K189" s="124"/>
      <c r="L189" s="124"/>
      <c r="M189" s="124"/>
      <c r="N189" s="121"/>
      <c r="O189" s="223" t="n">
        <f aca="false">SUM(G189:N189)</f>
        <v>349.5</v>
      </c>
      <c r="P189" s="114" t="n">
        <f aca="false">+(G189+H189)*$B$3+(K189+L189)*$B$4+(M189+N189)*$F$4+(I189+J189)*$B$5</f>
        <v>0</v>
      </c>
      <c r="Q189" s="122"/>
      <c r="R189" s="71"/>
      <c r="S189" s="116" t="n">
        <f aca="false">+R189+P189</f>
        <v>0</v>
      </c>
      <c r="T189" s="93"/>
    </row>
    <row r="190" customFormat="false" ht="15" hidden="false" customHeight="false" outlineLevel="0" collapsed="false">
      <c r="A190" s="118" t="s">
        <v>329</v>
      </c>
      <c r="B190" s="119" t="s">
        <v>82</v>
      </c>
      <c r="C190" s="120" t="n">
        <v>5</v>
      </c>
      <c r="D190" s="144" t="n">
        <v>47.67</v>
      </c>
      <c r="E190" s="121" t="n">
        <v>8</v>
      </c>
      <c r="F190" s="121" t="n">
        <f aca="false">+C190*E190</f>
        <v>40</v>
      </c>
      <c r="G190" s="121" t="n">
        <f aca="false">F190*D190</f>
        <v>1906.8</v>
      </c>
      <c r="H190" s="127" t="n">
        <f aca="false">+E190*-12</f>
        <v>-96</v>
      </c>
      <c r="I190" s="151"/>
      <c r="J190" s="151"/>
      <c r="K190" s="142"/>
      <c r="L190" s="142"/>
      <c r="M190" s="142"/>
      <c r="N190" s="121"/>
      <c r="O190" s="223" t="n">
        <f aca="false">SUM(G190:N190)</f>
        <v>1810.8</v>
      </c>
      <c r="P190" s="114" t="n">
        <f aca="false">+(G190+H190)*$B$3+(K190+L190)*$B$4+(M190+N190)*$F$4+(I190+J190)*$B$5</f>
        <v>0</v>
      </c>
      <c r="Q190" s="115" t="n">
        <v>69</v>
      </c>
      <c r="R190" s="114" t="n">
        <f aca="false">+Q190*$F$3</f>
        <v>0</v>
      </c>
      <c r="S190" s="116" t="n">
        <f aca="false">+R190+P190</f>
        <v>0</v>
      </c>
      <c r="T190" s="92"/>
    </row>
    <row r="191" customFormat="false" ht="15" hidden="false" customHeight="true" outlineLevel="0" collapsed="false">
      <c r="B191" s="132"/>
      <c r="E191" s="130"/>
      <c r="F191" s="130"/>
      <c r="G191" s="130"/>
      <c r="H191" s="130"/>
      <c r="I191" s="130"/>
      <c r="J191" s="130"/>
      <c r="K191" s="143"/>
      <c r="L191" s="143"/>
      <c r="M191" s="143"/>
      <c r="N191" s="130"/>
      <c r="O191" s="130"/>
      <c r="P191" s="71"/>
      <c r="Q191" s="125" t="s">
        <v>247</v>
      </c>
      <c r="R191" s="71"/>
      <c r="S191" s="131"/>
      <c r="T191" s="93" t="n">
        <f aca="false">SUM(S183:S190)</f>
        <v>0</v>
      </c>
    </row>
    <row r="192" customFormat="false" ht="15" hidden="false" customHeight="false" outlineLevel="0" collapsed="false">
      <c r="A192" s="118" t="s">
        <v>248</v>
      </c>
      <c r="B192" s="119" t="s">
        <v>82</v>
      </c>
      <c r="C192" s="120" t="n">
        <v>5</v>
      </c>
      <c r="D192" s="120" t="n">
        <v>52</v>
      </c>
      <c r="E192" s="121" t="n">
        <v>1</v>
      </c>
      <c r="F192" s="121" t="n">
        <f aca="false">+C192*E192</f>
        <v>5</v>
      </c>
      <c r="G192" s="121" t="n">
        <f aca="false">F192*D192</f>
        <v>260</v>
      </c>
      <c r="H192" s="127" t="n">
        <f aca="false">+E192*-12</f>
        <v>-12</v>
      </c>
      <c r="I192" s="151"/>
      <c r="J192" s="151"/>
      <c r="K192" s="124"/>
      <c r="L192" s="124"/>
      <c r="M192" s="124"/>
      <c r="N192" s="121"/>
      <c r="O192" s="237" t="n">
        <f aca="false">SUM(G192:N192)</f>
        <v>248</v>
      </c>
      <c r="P192" s="114" t="n">
        <f aca="false">+(G192+H192)*$B$3+(K192+L192)*$B$4+(M192+N192)*$F$4+(I192+J192)*$B$5</f>
        <v>0</v>
      </c>
      <c r="Q192" s="115" t="n">
        <v>0</v>
      </c>
      <c r="R192" s="71"/>
      <c r="S192" s="116" t="n">
        <f aca="false">+R192+P192</f>
        <v>0</v>
      </c>
      <c r="T192" s="92"/>
    </row>
    <row r="193" customFormat="false" ht="15" hidden="false" customHeight="false" outlineLevel="0" collapsed="false">
      <c r="A193" s="118" t="s">
        <v>249</v>
      </c>
      <c r="B193" s="154" t="s">
        <v>250</v>
      </c>
      <c r="C193" s="120"/>
      <c r="D193" s="150"/>
      <c r="E193" s="121" t="n">
        <v>0</v>
      </c>
      <c r="F193" s="121"/>
      <c r="G193" s="121" t="n">
        <v>25</v>
      </c>
      <c r="H193" s="121"/>
      <c r="I193" s="121"/>
      <c r="J193" s="121"/>
      <c r="K193" s="124"/>
      <c r="L193" s="124"/>
      <c r="M193" s="124"/>
      <c r="N193" s="124"/>
      <c r="O193" s="223" t="n">
        <f aca="false">SUM(G193:N193)</f>
        <v>25</v>
      </c>
      <c r="P193" s="114" t="n">
        <f aca="false">+(G193+H193)*$B$3+(K193+L193)*$B$4+(M193+N193)*$F$4+(I193+J193)*$B$5</f>
        <v>0</v>
      </c>
      <c r="Q193" s="115" t="n">
        <v>10</v>
      </c>
      <c r="R193" s="114" t="n">
        <f aca="false">+Q193*$F$3</f>
        <v>0</v>
      </c>
      <c r="S193" s="116" t="n">
        <f aca="false">+R193+P193</f>
        <v>0</v>
      </c>
      <c r="T193" s="92"/>
    </row>
    <row r="194" customFormat="false" ht="15" hidden="false" customHeight="false" outlineLevel="0" collapsed="false">
      <c r="A194" s="118" t="s">
        <v>251</v>
      </c>
      <c r="B194" s="154" t="s">
        <v>250</v>
      </c>
      <c r="C194" s="120"/>
      <c r="D194" s="150"/>
      <c r="E194" s="121"/>
      <c r="F194" s="121"/>
      <c r="G194" s="121" t="n">
        <v>25</v>
      </c>
      <c r="H194" s="121"/>
      <c r="I194" s="151"/>
      <c r="J194" s="151"/>
      <c r="K194" s="124"/>
      <c r="L194" s="124"/>
      <c r="M194" s="124"/>
      <c r="N194" s="124"/>
      <c r="O194" s="223" t="n">
        <f aca="false">SUM(G194:N194)</f>
        <v>25</v>
      </c>
      <c r="P194" s="114" t="n">
        <f aca="false">+(G194+H194)*$B$3+(K194+L194)*$B$4+(M194+N194)*$F$4+(I194+J194)*$B$5</f>
        <v>0</v>
      </c>
      <c r="Q194" s="115"/>
      <c r="R194" s="115"/>
      <c r="S194" s="116" t="n">
        <f aca="false">+R194+P194</f>
        <v>0</v>
      </c>
      <c r="T194" s="92"/>
    </row>
    <row r="195" s="1" customFormat="true" ht="15" hidden="false" customHeight="false" outlineLevel="0" collapsed="false">
      <c r="A195" s="118" t="s">
        <v>252</v>
      </c>
      <c r="B195" s="119" t="s">
        <v>82</v>
      </c>
      <c r="C195" s="120" t="n">
        <v>5</v>
      </c>
      <c r="D195" s="144" t="n">
        <v>52</v>
      </c>
      <c r="E195" s="121" t="n">
        <v>1</v>
      </c>
      <c r="F195" s="121" t="n">
        <f aca="false">+C195*E195</f>
        <v>5</v>
      </c>
      <c r="G195" s="121" t="n">
        <f aca="false">+D195*F195</f>
        <v>260</v>
      </c>
      <c r="H195" s="127" t="n">
        <f aca="false">+E195*-12</f>
        <v>-12</v>
      </c>
      <c r="I195" s="151"/>
      <c r="J195" s="151"/>
      <c r="K195" s="124"/>
      <c r="L195" s="124"/>
      <c r="M195" s="124"/>
      <c r="N195" s="124"/>
      <c r="O195" s="223" t="n">
        <f aca="false">SUM(G195:N195)</f>
        <v>248</v>
      </c>
      <c r="P195" s="114" t="n">
        <f aca="false">+(G195+H195)*$B$3+(K195+L195)*$B$4+(M195+N195)*$F$4+(I195+J195)*$B$5</f>
        <v>0</v>
      </c>
      <c r="Q195" s="115" t="n">
        <v>10</v>
      </c>
      <c r="R195" s="114" t="n">
        <f aca="false">+Q195*$F$3</f>
        <v>0</v>
      </c>
      <c r="S195" s="116" t="n">
        <f aca="false">+R195+P195</f>
        <v>0</v>
      </c>
      <c r="T195" s="92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  <c r="BM195" s="31"/>
      <c r="BN195" s="31"/>
      <c r="BO195" s="31"/>
      <c r="BP195" s="31"/>
      <c r="BQ195" s="31"/>
      <c r="BR195" s="31"/>
      <c r="BS195" s="31"/>
      <c r="BT195" s="31"/>
      <c r="BU195" s="31"/>
      <c r="BV195" s="31"/>
      <c r="BW195" s="31"/>
      <c r="BX195" s="31"/>
      <c r="BY195" s="31"/>
      <c r="BZ195" s="31"/>
      <c r="CA195" s="31"/>
      <c r="CB195" s="31"/>
      <c r="CC195" s="31"/>
      <c r="CD195" s="31"/>
      <c r="CE195" s="31"/>
      <c r="CF195" s="31"/>
      <c r="CG195" s="31"/>
      <c r="CH195" s="31"/>
      <c r="CI195" s="31"/>
      <c r="CJ195" s="31"/>
      <c r="CK195" s="31"/>
      <c r="CL195" s="31"/>
      <c r="CM195" s="31"/>
      <c r="CN195" s="31"/>
      <c r="CO195" s="31"/>
      <c r="CP195" s="31"/>
      <c r="CQ195" s="31"/>
      <c r="CR195" s="31"/>
      <c r="CS195" s="31"/>
      <c r="CT195" s="31"/>
      <c r="CU195" s="31"/>
      <c r="CV195" s="31"/>
      <c r="CW195" s="31"/>
      <c r="CX195" s="31"/>
      <c r="CY195" s="31"/>
      <c r="CZ195" s="31"/>
      <c r="DA195" s="31"/>
      <c r="DB195" s="31"/>
      <c r="DC195" s="31"/>
      <c r="DD195" s="31"/>
      <c r="DE195" s="31"/>
      <c r="DF195" s="31"/>
      <c r="DG195" s="31"/>
      <c r="DH195" s="31"/>
      <c r="DI195" s="31"/>
      <c r="DJ195" s="31"/>
      <c r="DK195" s="31"/>
      <c r="DL195" s="31"/>
      <c r="DM195" s="31"/>
      <c r="DN195" s="31"/>
      <c r="DO195" s="31"/>
      <c r="DP195" s="31"/>
      <c r="DQ195" s="31"/>
      <c r="DR195" s="31"/>
      <c r="DS195" s="31"/>
      <c r="DT195" s="31"/>
      <c r="DU195" s="31"/>
      <c r="DV195" s="31"/>
      <c r="DW195" s="31"/>
      <c r="DX195" s="31"/>
      <c r="DY195" s="31"/>
      <c r="DZ195" s="31"/>
      <c r="EA195" s="31"/>
      <c r="EB195" s="31"/>
      <c r="EC195" s="31"/>
      <c r="ED195" s="31"/>
      <c r="EE195" s="31"/>
      <c r="EF195" s="31"/>
      <c r="EG195" s="31"/>
      <c r="EH195" s="31"/>
      <c r="EI195" s="31"/>
      <c r="EJ195" s="31"/>
      <c r="EK195" s="31"/>
      <c r="EL195" s="31"/>
      <c r="EM195" s="31"/>
      <c r="EN195" s="31"/>
      <c r="EO195" s="31"/>
      <c r="EP195" s="31"/>
      <c r="EQ195" s="31"/>
      <c r="ER195" s="31"/>
      <c r="ES195" s="31"/>
      <c r="ET195" s="31"/>
      <c r="EU195" s="31"/>
      <c r="EV195" s="31"/>
      <c r="EW195" s="31"/>
      <c r="EX195" s="31"/>
      <c r="EY195" s="31"/>
      <c r="EZ195" s="31"/>
      <c r="FA195" s="31"/>
      <c r="FB195" s="31"/>
      <c r="FC195" s="31"/>
      <c r="FD195" s="31"/>
      <c r="FE195" s="31"/>
      <c r="FF195" s="31"/>
      <c r="FG195" s="31"/>
      <c r="FH195" s="31"/>
      <c r="FI195" s="31"/>
      <c r="FJ195" s="31"/>
      <c r="FK195" s="31"/>
      <c r="FL195" s="31"/>
      <c r="FM195" s="31"/>
      <c r="FN195" s="31"/>
      <c r="FO195" s="31"/>
      <c r="FP195" s="31"/>
      <c r="FQ195" s="31"/>
      <c r="FR195" s="31"/>
      <c r="FS195" s="31"/>
      <c r="FT195" s="31"/>
      <c r="FU195" s="31"/>
      <c r="FV195" s="31"/>
      <c r="FW195" s="31"/>
      <c r="FX195" s="31"/>
      <c r="FY195" s="31"/>
      <c r="FZ195" s="31"/>
      <c r="GA195" s="31"/>
      <c r="GB195" s="31"/>
      <c r="GC195" s="31"/>
      <c r="GD195" s="31"/>
      <c r="GE195" s="31"/>
      <c r="GF195" s="31"/>
      <c r="GG195" s="31"/>
      <c r="GH195" s="31"/>
      <c r="GI195" s="31"/>
      <c r="GJ195" s="31"/>
      <c r="GK195" s="31"/>
      <c r="GL195" s="31"/>
      <c r="GM195" s="31"/>
      <c r="GN195" s="31"/>
      <c r="GO195" s="31"/>
      <c r="GP195" s="31"/>
      <c r="GQ195" s="31"/>
      <c r="GR195" s="31"/>
      <c r="GS195" s="31"/>
      <c r="GT195" s="31"/>
      <c r="GU195" s="31"/>
      <c r="GV195" s="31"/>
      <c r="GW195" s="31"/>
      <c r="GX195" s="31"/>
      <c r="GY195" s="31"/>
      <c r="GZ195" s="31"/>
      <c r="HA195" s="31"/>
      <c r="HB195" s="31"/>
      <c r="HC195" s="31"/>
      <c r="HD195" s="31"/>
      <c r="HE195" s="31"/>
      <c r="HF195" s="31"/>
      <c r="HG195" s="31"/>
      <c r="HH195" s="31"/>
      <c r="HI195" s="31"/>
      <c r="HJ195" s="31"/>
      <c r="HK195" s="31"/>
      <c r="HL195" s="31"/>
      <c r="HM195" s="31"/>
      <c r="HN195" s="31"/>
      <c r="HO195" s="31"/>
      <c r="HP195" s="31"/>
      <c r="HQ195" s="31"/>
      <c r="HR195" s="31"/>
      <c r="HS195" s="31"/>
      <c r="HT195" s="31"/>
      <c r="HU195" s="31"/>
      <c r="HV195" s="31"/>
      <c r="HW195" s="31"/>
      <c r="HX195" s="31"/>
      <c r="HY195" s="31"/>
      <c r="HZ195" s="31"/>
      <c r="IA195" s="31"/>
      <c r="IB195" s="31"/>
      <c r="IC195" s="31"/>
      <c r="ID195" s="31"/>
      <c r="IE195" s="31"/>
      <c r="IF195" s="31"/>
      <c r="IG195" s="31"/>
      <c r="IH195" s="31"/>
      <c r="II195" s="31"/>
      <c r="IJ195" s="31"/>
      <c r="IK195" s="31"/>
      <c r="IL195" s="31"/>
      <c r="IM195" s="31"/>
      <c r="IN195" s="31"/>
      <c r="IO195" s="31"/>
      <c r="IP195" s="31"/>
      <c r="IQ195" s="31"/>
      <c r="IR195" s="31"/>
      <c r="IS195" s="31"/>
      <c r="IT195" s="31"/>
      <c r="IU195" s="31"/>
      <c r="IV195" s="31"/>
      <c r="IW195" s="31"/>
    </row>
    <row r="196" s="92" customFormat="true" ht="15" hidden="false" customHeight="false" outlineLevel="0" collapsed="false">
      <c r="A196" s="118" t="s">
        <v>253</v>
      </c>
      <c r="B196" s="119" t="s">
        <v>254</v>
      </c>
      <c r="C196" s="120" t="n">
        <v>2</v>
      </c>
      <c r="D196" s="120" t="n">
        <v>52</v>
      </c>
      <c r="E196" s="121" t="n">
        <v>1</v>
      </c>
      <c r="F196" s="121" t="n">
        <f aca="false">+C196*E196</f>
        <v>2</v>
      </c>
      <c r="G196" s="121" t="n">
        <f aca="false">+D196*F196</f>
        <v>104</v>
      </c>
      <c r="H196" s="121"/>
      <c r="I196" s="121"/>
      <c r="J196" s="121"/>
      <c r="K196" s="124"/>
      <c r="L196" s="124"/>
      <c r="M196" s="124"/>
      <c r="N196" s="124"/>
      <c r="O196" s="223" t="n">
        <f aca="false">SUM(G196:N196)</f>
        <v>104</v>
      </c>
      <c r="P196" s="114" t="n">
        <f aca="false">+(G196+H196)*$B$3+(K196+L196)*$B$4+(M196+N196)*$F$4+(I196+J196)*$B$5</f>
        <v>0</v>
      </c>
      <c r="Q196" s="115" t="n">
        <v>8</v>
      </c>
      <c r="R196" s="114" t="n">
        <f aca="false">+Q196*$F$3</f>
        <v>0</v>
      </c>
      <c r="S196" s="116" t="n">
        <f aca="false">+R196+P196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1"/>
      <c r="BM196" s="31"/>
      <c r="BN196" s="31"/>
      <c r="BO196" s="31"/>
      <c r="BP196" s="31"/>
      <c r="BQ196" s="31"/>
      <c r="BR196" s="31"/>
      <c r="BS196" s="31"/>
      <c r="BT196" s="31"/>
      <c r="BU196" s="31"/>
      <c r="BV196" s="31"/>
      <c r="BW196" s="31"/>
      <c r="BX196" s="31"/>
      <c r="BY196" s="31"/>
      <c r="BZ196" s="31"/>
      <c r="CA196" s="31"/>
      <c r="CB196" s="31"/>
      <c r="CC196" s="31"/>
      <c r="CD196" s="31"/>
      <c r="CE196" s="31"/>
      <c r="CF196" s="31"/>
      <c r="CG196" s="31"/>
      <c r="CH196" s="31"/>
      <c r="CI196" s="31"/>
      <c r="CJ196" s="31"/>
      <c r="CK196" s="31"/>
      <c r="CL196" s="31"/>
      <c r="CM196" s="31"/>
      <c r="CN196" s="31"/>
      <c r="CO196" s="31"/>
      <c r="CP196" s="31"/>
      <c r="CQ196" s="31"/>
      <c r="CR196" s="31"/>
      <c r="CS196" s="31"/>
      <c r="CT196" s="31"/>
      <c r="CU196" s="31"/>
      <c r="CV196" s="31"/>
      <c r="CW196" s="31"/>
      <c r="CX196" s="31"/>
      <c r="CY196" s="31"/>
      <c r="CZ196" s="31"/>
      <c r="DA196" s="31"/>
      <c r="DB196" s="31"/>
      <c r="DC196" s="31"/>
      <c r="DD196" s="31"/>
      <c r="DE196" s="31"/>
      <c r="DF196" s="31"/>
      <c r="DG196" s="31"/>
      <c r="DH196" s="31"/>
      <c r="DI196" s="31"/>
      <c r="DJ196" s="31"/>
      <c r="DK196" s="31"/>
      <c r="DL196" s="31"/>
      <c r="DM196" s="31"/>
      <c r="DN196" s="31"/>
      <c r="DO196" s="31"/>
      <c r="DP196" s="31"/>
      <c r="DQ196" s="31"/>
      <c r="DR196" s="31"/>
      <c r="DS196" s="31"/>
      <c r="DT196" s="31"/>
      <c r="DU196" s="31"/>
      <c r="DV196" s="31"/>
      <c r="DW196" s="31"/>
      <c r="DX196" s="31"/>
      <c r="DY196" s="31"/>
      <c r="DZ196" s="31"/>
      <c r="EA196" s="31"/>
      <c r="EB196" s="31"/>
      <c r="EC196" s="31"/>
      <c r="ED196" s="31"/>
      <c r="EE196" s="31"/>
      <c r="EF196" s="31"/>
      <c r="EG196" s="31"/>
      <c r="EH196" s="31"/>
      <c r="EI196" s="31"/>
      <c r="EJ196" s="31"/>
      <c r="EK196" s="31"/>
      <c r="EL196" s="31"/>
      <c r="EM196" s="31"/>
      <c r="EN196" s="31"/>
      <c r="EO196" s="31"/>
      <c r="EP196" s="31"/>
      <c r="EQ196" s="31"/>
      <c r="ER196" s="31"/>
      <c r="ES196" s="31"/>
      <c r="ET196" s="31"/>
      <c r="EU196" s="31"/>
      <c r="EV196" s="31"/>
      <c r="EW196" s="31"/>
      <c r="EX196" s="31"/>
      <c r="EY196" s="31"/>
      <c r="EZ196" s="31"/>
      <c r="FA196" s="31"/>
      <c r="FB196" s="31"/>
      <c r="FC196" s="31"/>
      <c r="FD196" s="31"/>
      <c r="FE196" s="31"/>
      <c r="FF196" s="31"/>
      <c r="FG196" s="31"/>
      <c r="FH196" s="31"/>
      <c r="FI196" s="31"/>
      <c r="FJ196" s="31"/>
      <c r="FK196" s="31"/>
      <c r="FL196" s="31"/>
      <c r="FM196" s="31"/>
      <c r="FN196" s="31"/>
      <c r="FO196" s="31"/>
      <c r="FP196" s="31"/>
      <c r="FQ196" s="31"/>
      <c r="FR196" s="31"/>
      <c r="FS196" s="31"/>
      <c r="FT196" s="31"/>
      <c r="FU196" s="31"/>
      <c r="FV196" s="31"/>
      <c r="FW196" s="31"/>
      <c r="FX196" s="31"/>
      <c r="FY196" s="31"/>
      <c r="FZ196" s="31"/>
      <c r="GA196" s="31"/>
      <c r="GB196" s="31"/>
      <c r="GC196" s="31"/>
      <c r="GD196" s="31"/>
      <c r="GE196" s="31"/>
      <c r="GF196" s="31"/>
      <c r="GG196" s="31"/>
      <c r="GH196" s="31"/>
      <c r="GI196" s="31"/>
      <c r="GJ196" s="31"/>
      <c r="GK196" s="31"/>
      <c r="GL196" s="31"/>
      <c r="GM196" s="31"/>
      <c r="GN196" s="31"/>
      <c r="GO196" s="31"/>
      <c r="GP196" s="31"/>
      <c r="GQ196" s="31"/>
      <c r="GR196" s="31"/>
      <c r="GS196" s="31"/>
      <c r="GT196" s="31"/>
      <c r="GU196" s="31"/>
      <c r="GV196" s="31"/>
      <c r="GW196" s="31"/>
      <c r="GX196" s="31"/>
      <c r="GY196" s="31"/>
      <c r="GZ196" s="31"/>
      <c r="HA196" s="31"/>
      <c r="HB196" s="31"/>
      <c r="HC196" s="31"/>
      <c r="HD196" s="31"/>
      <c r="HE196" s="31"/>
      <c r="HF196" s="31"/>
      <c r="HG196" s="31"/>
      <c r="HH196" s="31"/>
      <c r="HI196" s="31"/>
      <c r="HJ196" s="31"/>
      <c r="HK196" s="31"/>
      <c r="HL196" s="31"/>
      <c r="HM196" s="31"/>
      <c r="HN196" s="31"/>
      <c r="HO196" s="31"/>
      <c r="HP196" s="31"/>
      <c r="HQ196" s="31"/>
      <c r="HR196" s="31"/>
      <c r="HS196" s="31"/>
      <c r="HT196" s="31"/>
      <c r="HU196" s="31"/>
      <c r="HV196" s="31"/>
      <c r="HW196" s="31"/>
      <c r="HX196" s="31"/>
      <c r="HY196" s="31"/>
      <c r="HZ196" s="31"/>
      <c r="IA196" s="31"/>
      <c r="IB196" s="31"/>
      <c r="IC196" s="31"/>
      <c r="ID196" s="31"/>
      <c r="IE196" s="31"/>
      <c r="IF196" s="31"/>
      <c r="IG196" s="31"/>
      <c r="IH196" s="31"/>
      <c r="II196" s="31"/>
      <c r="IJ196" s="31"/>
      <c r="IK196" s="31"/>
      <c r="IL196" s="31"/>
      <c r="IM196" s="31"/>
      <c r="IN196" s="31"/>
      <c r="IO196" s="31"/>
      <c r="IP196" s="31"/>
      <c r="IQ196" s="31"/>
      <c r="IR196" s="31"/>
      <c r="IS196" s="31"/>
      <c r="IT196" s="31"/>
      <c r="IU196" s="31"/>
      <c r="IV196" s="31"/>
      <c r="IW196" s="31"/>
    </row>
    <row r="197" customFormat="false" ht="15" hidden="false" customHeight="false" outlineLevel="0" collapsed="false">
      <c r="A197" s="118" t="s">
        <v>255</v>
      </c>
      <c r="B197" s="119" t="s">
        <v>82</v>
      </c>
      <c r="C197" s="120" t="n">
        <v>5</v>
      </c>
      <c r="D197" s="120" t="n">
        <v>52</v>
      </c>
      <c r="E197" s="121" t="n">
        <v>1</v>
      </c>
      <c r="F197" s="121" t="n">
        <f aca="false">+C197*E197</f>
        <v>5</v>
      </c>
      <c r="G197" s="121" t="n">
        <f aca="false">+D197*F197</f>
        <v>260</v>
      </c>
      <c r="H197" s="127" t="n">
        <f aca="false">+E197*-12</f>
        <v>-12</v>
      </c>
      <c r="I197" s="151"/>
      <c r="J197" s="151"/>
      <c r="K197" s="124"/>
      <c r="L197" s="124"/>
      <c r="M197" s="124"/>
      <c r="N197" s="121"/>
      <c r="O197" s="223" t="n">
        <f aca="false">SUM(G197:N197)</f>
        <v>248</v>
      </c>
      <c r="P197" s="114" t="n">
        <f aca="false">+(G197+H197)*$B$3+(K197+L197)*$B$4+(M197+N197)*$F$4+(I197+J197)*$B$5</f>
        <v>0</v>
      </c>
      <c r="Q197" s="115" t="n">
        <v>24</v>
      </c>
      <c r="R197" s="114" t="n">
        <f aca="false">+Q197*$F$3</f>
        <v>0</v>
      </c>
      <c r="S197" s="116" t="n">
        <f aca="false">+R197+P197</f>
        <v>0</v>
      </c>
      <c r="T197" s="92"/>
    </row>
    <row r="198" customFormat="false" ht="15" hidden="false" customHeight="true" outlineLevel="0" collapsed="false">
      <c r="N198" s="69"/>
      <c r="P198" s="71"/>
      <c r="Q198" s="125" t="s">
        <v>256</v>
      </c>
      <c r="R198" s="71"/>
      <c r="S198" s="131"/>
      <c r="T198" s="93" t="n">
        <f aca="false">SUM(S192:S197)</f>
        <v>0</v>
      </c>
    </row>
    <row r="199" customFormat="false" ht="15" hidden="false" customHeight="false" outlineLevel="0" collapsed="false">
      <c r="A199" s="118" t="s">
        <v>257</v>
      </c>
      <c r="B199" s="155" t="s">
        <v>82</v>
      </c>
      <c r="C199" s="156"/>
      <c r="D199" s="120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223" t="n">
        <f aca="false">SUM(G199:N199)</f>
        <v>0</v>
      </c>
      <c r="P199" s="114" t="n">
        <f aca="false">+(G199+H199)*$B$3+(K199+L199)*$B$4+(M199+N199)*$F$4+(I199+J199)*$B$5</f>
        <v>0</v>
      </c>
      <c r="Q199" s="115" t="n">
        <v>100</v>
      </c>
      <c r="R199" s="114" t="n">
        <f aca="false">+Q199*$F$3</f>
        <v>0</v>
      </c>
      <c r="S199" s="116" t="n">
        <f aca="false">+R199+P199</f>
        <v>0</v>
      </c>
      <c r="T199" s="92"/>
    </row>
    <row r="200" customFormat="false" ht="15" hidden="false" customHeight="false" outlineLevel="0" collapsed="false">
      <c r="A200" s="157" t="s">
        <v>257</v>
      </c>
      <c r="B200" s="119" t="s">
        <v>258</v>
      </c>
      <c r="C200" s="120"/>
      <c r="D200" s="120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223" t="n">
        <f aca="false">SUM(G200:N200)</f>
        <v>0</v>
      </c>
      <c r="P200" s="114" t="n">
        <f aca="false">+(G200+H200)*$B$3+(K200+L200)*$B$4+(M200+N200)*$F$4+(I200+J200)*$B$5</f>
        <v>0</v>
      </c>
      <c r="Q200" s="115" t="n">
        <v>32</v>
      </c>
      <c r="R200" s="114" t="n">
        <f aca="false">+Q200*$F$3</f>
        <v>0</v>
      </c>
      <c r="S200" s="116" t="n">
        <f aca="false">+R200+P200</f>
        <v>0</v>
      </c>
      <c r="T200" s="92"/>
    </row>
    <row r="201" s="1" customFormat="true" ht="15" hidden="false" customHeight="true" outlineLevel="0" collapsed="false">
      <c r="A201" s="158"/>
      <c r="B201" s="68"/>
      <c r="C201" s="68"/>
      <c r="D201" s="68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71"/>
      <c r="Q201" s="125" t="s">
        <v>259</v>
      </c>
      <c r="R201" s="71"/>
      <c r="S201" s="131"/>
      <c r="T201" s="93" t="n">
        <f aca="false">SUM(S199:S200)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  <c r="BM201" s="31"/>
      <c r="BN201" s="31"/>
      <c r="BO201" s="31"/>
      <c r="BP201" s="31"/>
      <c r="BQ201" s="31"/>
      <c r="BR201" s="31"/>
      <c r="BS201" s="31"/>
      <c r="BT201" s="31"/>
      <c r="BU201" s="31"/>
      <c r="BV201" s="31"/>
      <c r="BW201" s="31"/>
      <c r="BX201" s="31"/>
      <c r="BY201" s="31"/>
      <c r="BZ201" s="31"/>
      <c r="CA201" s="31"/>
      <c r="CB201" s="31"/>
      <c r="CC201" s="31"/>
      <c r="CD201" s="31"/>
      <c r="CE201" s="31"/>
      <c r="CF201" s="31"/>
      <c r="CG201" s="31"/>
      <c r="CH201" s="31"/>
      <c r="CI201" s="31"/>
      <c r="CJ201" s="31"/>
      <c r="CK201" s="31"/>
      <c r="CL201" s="31"/>
      <c r="CM201" s="31"/>
      <c r="CN201" s="31"/>
      <c r="CO201" s="31"/>
      <c r="CP201" s="31"/>
      <c r="CQ201" s="31"/>
      <c r="CR201" s="31"/>
      <c r="CS201" s="31"/>
      <c r="CT201" s="31"/>
      <c r="CU201" s="31"/>
      <c r="CV201" s="31"/>
      <c r="CW201" s="31"/>
      <c r="CX201" s="31"/>
      <c r="CY201" s="31"/>
      <c r="CZ201" s="31"/>
      <c r="DA201" s="31"/>
      <c r="DB201" s="31"/>
      <c r="DC201" s="31"/>
      <c r="DD201" s="31"/>
      <c r="DE201" s="31"/>
      <c r="DF201" s="31"/>
      <c r="DG201" s="31"/>
      <c r="DH201" s="31"/>
      <c r="DI201" s="31"/>
      <c r="DJ201" s="31"/>
      <c r="DK201" s="31"/>
      <c r="DL201" s="31"/>
      <c r="DM201" s="31"/>
      <c r="DN201" s="31"/>
      <c r="DO201" s="31"/>
      <c r="DP201" s="31"/>
      <c r="DQ201" s="31"/>
      <c r="DR201" s="31"/>
      <c r="DS201" s="31"/>
      <c r="DT201" s="31"/>
      <c r="DU201" s="31"/>
      <c r="DV201" s="31"/>
      <c r="DW201" s="31"/>
      <c r="DX201" s="31"/>
      <c r="DY201" s="31"/>
      <c r="DZ201" s="31"/>
      <c r="EA201" s="31"/>
      <c r="EB201" s="31"/>
      <c r="EC201" s="31"/>
      <c r="ED201" s="31"/>
      <c r="EE201" s="31"/>
      <c r="EF201" s="31"/>
      <c r="EG201" s="31"/>
      <c r="EH201" s="31"/>
      <c r="EI201" s="31"/>
      <c r="EJ201" s="31"/>
      <c r="EK201" s="31"/>
      <c r="EL201" s="31"/>
      <c r="EM201" s="31"/>
      <c r="EN201" s="31"/>
      <c r="EO201" s="31"/>
      <c r="EP201" s="31"/>
      <c r="EQ201" s="31"/>
      <c r="ER201" s="31"/>
      <c r="ES201" s="31"/>
      <c r="ET201" s="31"/>
      <c r="EU201" s="31"/>
      <c r="EV201" s="31"/>
      <c r="EW201" s="31"/>
      <c r="EX201" s="31"/>
      <c r="EY201" s="31"/>
      <c r="EZ201" s="31"/>
      <c r="FA201" s="31"/>
      <c r="FB201" s="31"/>
      <c r="FC201" s="31"/>
      <c r="FD201" s="31"/>
      <c r="FE201" s="31"/>
      <c r="FF201" s="31"/>
      <c r="FG201" s="31"/>
      <c r="FH201" s="31"/>
      <c r="FI201" s="31"/>
      <c r="FJ201" s="31"/>
      <c r="FK201" s="31"/>
      <c r="FL201" s="31"/>
      <c r="FM201" s="31"/>
      <c r="FN201" s="31"/>
      <c r="FO201" s="31"/>
      <c r="FP201" s="31"/>
      <c r="FQ201" s="31"/>
      <c r="FR201" s="31"/>
      <c r="FS201" s="31"/>
      <c r="FT201" s="31"/>
      <c r="FU201" s="31"/>
      <c r="FV201" s="31"/>
      <c r="FW201" s="31"/>
      <c r="FX201" s="31"/>
      <c r="FY201" s="31"/>
      <c r="FZ201" s="31"/>
      <c r="GA201" s="31"/>
      <c r="GB201" s="31"/>
      <c r="GC201" s="31"/>
      <c r="GD201" s="31"/>
      <c r="GE201" s="31"/>
      <c r="GF201" s="31"/>
      <c r="GG201" s="31"/>
      <c r="GH201" s="31"/>
      <c r="GI201" s="31"/>
      <c r="GJ201" s="31"/>
      <c r="GK201" s="31"/>
      <c r="GL201" s="31"/>
      <c r="GM201" s="31"/>
      <c r="GN201" s="31"/>
      <c r="GO201" s="31"/>
      <c r="GP201" s="31"/>
      <c r="GQ201" s="31"/>
      <c r="GR201" s="31"/>
      <c r="GS201" s="31"/>
      <c r="GT201" s="31"/>
      <c r="GU201" s="31"/>
      <c r="GV201" s="31"/>
      <c r="GW201" s="31"/>
      <c r="GX201" s="31"/>
      <c r="GY201" s="31"/>
      <c r="GZ201" s="31"/>
      <c r="HA201" s="31"/>
      <c r="HB201" s="31"/>
      <c r="HC201" s="31"/>
      <c r="HD201" s="31"/>
      <c r="HE201" s="31"/>
      <c r="HF201" s="31"/>
      <c r="HG201" s="31"/>
      <c r="HH201" s="31"/>
      <c r="HI201" s="31"/>
      <c r="HJ201" s="31"/>
      <c r="HK201" s="31"/>
      <c r="HL201" s="31"/>
      <c r="HM201" s="31"/>
      <c r="HN201" s="31"/>
      <c r="HO201" s="31"/>
      <c r="HP201" s="31"/>
      <c r="HQ201" s="31"/>
      <c r="HR201" s="31"/>
      <c r="HS201" s="31"/>
      <c r="HT201" s="31"/>
      <c r="HU201" s="31"/>
      <c r="HV201" s="31"/>
      <c r="HW201" s="31"/>
      <c r="HX201" s="31"/>
      <c r="HY201" s="31"/>
      <c r="HZ201" s="31"/>
      <c r="IA201" s="31"/>
      <c r="IB201" s="31"/>
      <c r="IC201" s="31"/>
      <c r="ID201" s="31"/>
      <c r="IE201" s="31"/>
      <c r="IF201" s="31"/>
      <c r="IG201" s="31"/>
      <c r="IH201" s="31"/>
      <c r="II201" s="31"/>
      <c r="IJ201" s="31"/>
      <c r="IK201" s="31"/>
      <c r="IL201" s="31"/>
      <c r="IM201" s="31"/>
      <c r="IN201" s="31"/>
      <c r="IO201" s="31"/>
      <c r="IP201" s="31"/>
      <c r="IQ201" s="31"/>
      <c r="IR201" s="31"/>
      <c r="IS201" s="31"/>
      <c r="IT201" s="31"/>
      <c r="IU201" s="31"/>
      <c r="IV201" s="31"/>
      <c r="IW201" s="31"/>
    </row>
    <row r="202" customFormat="false" ht="15" hidden="false" customHeight="true" outlineLevel="0" collapsed="false">
      <c r="A202" s="159" t="s">
        <v>260</v>
      </c>
      <c r="B202" s="160" t="s">
        <v>261</v>
      </c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71"/>
      <c r="Q202" s="115"/>
      <c r="R202" s="71"/>
      <c r="S202" s="116" t="n">
        <f aca="false">+R202+P202</f>
        <v>0</v>
      </c>
      <c r="T202" s="92"/>
    </row>
    <row r="203" customFormat="false" ht="15" hidden="false" customHeight="false" outlineLevel="0" collapsed="false">
      <c r="A203" s="159"/>
      <c r="B203" s="160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71"/>
      <c r="Q203" s="122"/>
      <c r="R203" s="71"/>
      <c r="S203" s="116" t="n">
        <f aca="false">+R203+P203</f>
        <v>0</v>
      </c>
      <c r="T203" s="93"/>
    </row>
    <row r="204" customFormat="false" ht="15" hidden="false" customHeight="false" outlineLevel="0" collapsed="false">
      <c r="A204" s="146"/>
      <c r="B204" s="161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71"/>
      <c r="Q204" s="115"/>
      <c r="R204" s="71"/>
      <c r="S204" s="116" t="n">
        <f aca="false">+R204+P204</f>
        <v>0</v>
      </c>
      <c r="T204" s="92"/>
    </row>
    <row r="205" customFormat="false" ht="15" hidden="false" customHeight="false" outlineLevel="0" collapsed="false">
      <c r="A205" s="157" t="s">
        <v>262</v>
      </c>
      <c r="B205" s="119" t="s">
        <v>263</v>
      </c>
      <c r="C205" s="120" t="n">
        <v>6</v>
      </c>
      <c r="D205" s="120" t="n">
        <v>52</v>
      </c>
      <c r="E205" s="121" t="n">
        <v>5</v>
      </c>
      <c r="F205" s="121" t="n">
        <f aca="false">+C205*E205</f>
        <v>30</v>
      </c>
      <c r="G205" s="121" t="n">
        <f aca="false">F205*D205</f>
        <v>1560</v>
      </c>
      <c r="H205" s="121"/>
      <c r="I205" s="121"/>
      <c r="J205" s="121"/>
      <c r="K205" s="121"/>
      <c r="L205" s="121"/>
      <c r="M205" s="121"/>
      <c r="N205" s="121"/>
      <c r="O205" s="223" t="n">
        <f aca="false">SUM(G205:N205)</f>
        <v>1560</v>
      </c>
      <c r="P205" s="179" t="n">
        <f aca="false">+(G205+H205)*$B$3+(K205+L205)*$B$4+(M205+N205)*$F$4+(I205+J205)*$B$5</f>
        <v>0</v>
      </c>
      <c r="Q205" s="115" t="n">
        <v>60</v>
      </c>
      <c r="R205" s="114" t="n">
        <f aca="false">+Q205*$F$3</f>
        <v>0</v>
      </c>
      <c r="S205" s="116" t="n">
        <f aca="false">+R205+P205</f>
        <v>0</v>
      </c>
      <c r="T205" s="92"/>
    </row>
    <row r="206" customFormat="false" ht="15" hidden="false" customHeight="false" outlineLevel="0" collapsed="false">
      <c r="A206" s="157" t="s">
        <v>262</v>
      </c>
      <c r="B206" s="119" t="s">
        <v>264</v>
      </c>
      <c r="C206" s="120" t="n">
        <v>1</v>
      </c>
      <c r="D206" s="120" t="n">
        <v>52</v>
      </c>
      <c r="E206" s="121" t="n">
        <v>5</v>
      </c>
      <c r="F206" s="121" t="n">
        <f aca="false">+C206*E206</f>
        <v>5</v>
      </c>
      <c r="G206" s="121" t="n">
        <f aca="false">F206*D206</f>
        <v>260</v>
      </c>
      <c r="H206" s="121"/>
      <c r="I206" s="121"/>
      <c r="J206" s="121"/>
      <c r="K206" s="121" t="n">
        <f aca="false">+C206*D206*E206</f>
        <v>260</v>
      </c>
      <c r="L206" s="127" t="n">
        <f aca="false">+F206*12</f>
        <v>60</v>
      </c>
      <c r="M206" s="121"/>
      <c r="N206" s="121"/>
      <c r="O206" s="223" t="n">
        <f aca="false">SUM(G206:N206)</f>
        <v>580</v>
      </c>
      <c r="P206" s="114" t="n">
        <f aca="false">+(G206+H206)*$B$3+(K206+L206)*$B$4+(M206+N206)*$F$4+(I206+J206)*$B$5</f>
        <v>0</v>
      </c>
      <c r="Q206" s="115"/>
      <c r="R206" s="71"/>
      <c r="S206" s="116" t="n">
        <f aca="false">+R206+P206</f>
        <v>0</v>
      </c>
      <c r="T206" s="92"/>
    </row>
    <row r="207" customFormat="false" ht="15" hidden="false" customHeight="false" outlineLevel="0" collapsed="false">
      <c r="A207" s="146"/>
      <c r="B207" s="161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71"/>
      <c r="Q207" s="125" t="s">
        <v>265</v>
      </c>
      <c r="R207" s="71"/>
      <c r="S207" s="131"/>
      <c r="T207" s="93" t="n">
        <f aca="false">SUM(S205:S206)</f>
        <v>0</v>
      </c>
    </row>
    <row r="208" customFormat="false" ht="15" hidden="false" customHeight="false" outlineLevel="0" collapsed="false">
      <c r="A208" s="158" t="s">
        <v>266</v>
      </c>
      <c r="B208" s="68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71"/>
    </row>
    <row r="209" customFormat="false" ht="15" hidden="false" customHeight="false" outlineLevel="0" collapsed="false">
      <c r="A209" s="162" t="s">
        <v>267</v>
      </c>
      <c r="B209" s="162" t="s">
        <v>268</v>
      </c>
      <c r="N209" s="69"/>
      <c r="P209" s="71"/>
      <c r="Q209" s="115"/>
      <c r="R209" s="71"/>
      <c r="S209" s="116" t="n">
        <f aca="false">+R209+P209</f>
        <v>0</v>
      </c>
      <c r="T209" s="92"/>
    </row>
    <row r="210" customFormat="false" ht="15" hidden="false" customHeight="false" outlineLevel="0" collapsed="false">
      <c r="A210" s="154" t="s">
        <v>269</v>
      </c>
      <c r="B210" s="119" t="s">
        <v>270</v>
      </c>
      <c r="C210" s="120" t="n">
        <v>5</v>
      </c>
      <c r="D210" s="120" t="n">
        <v>31</v>
      </c>
      <c r="E210" s="121" t="n">
        <v>2</v>
      </c>
      <c r="F210" s="121" t="n">
        <f aca="false">+C210*E210</f>
        <v>10</v>
      </c>
      <c r="G210" s="121" t="n">
        <f aca="false">F210*D210</f>
        <v>310</v>
      </c>
      <c r="H210" s="127" t="n">
        <f aca="false">+E210*-8</f>
        <v>-16</v>
      </c>
      <c r="I210" s="151"/>
      <c r="J210" s="151"/>
      <c r="K210" s="121"/>
      <c r="L210" s="121"/>
      <c r="M210" s="121"/>
      <c r="N210" s="121"/>
      <c r="O210" s="223" t="n">
        <f aca="false">SUM(G210:N210)</f>
        <v>294</v>
      </c>
      <c r="P210" s="179" t="n">
        <f aca="false">+(G210+H210)*$B$3+(K210+L210)*$B$4+(M210+N210)*$F$4+(I210+J210)*$B$5</f>
        <v>0</v>
      </c>
      <c r="Q210" s="115"/>
      <c r="R210" s="71"/>
      <c r="S210" s="116" t="n">
        <f aca="false">+R210+P210</f>
        <v>0</v>
      </c>
      <c r="T210" s="92"/>
    </row>
    <row r="211" customFormat="false" ht="15" hidden="false" customHeight="false" outlineLevel="0" collapsed="false">
      <c r="A211" s="154" t="s">
        <v>269</v>
      </c>
      <c r="B211" s="119" t="s">
        <v>271</v>
      </c>
      <c r="C211" s="120" t="n">
        <v>1</v>
      </c>
      <c r="D211" s="120" t="n">
        <v>31</v>
      </c>
      <c r="E211" s="121" t="n">
        <v>4</v>
      </c>
      <c r="F211" s="121" t="n">
        <f aca="false">+C211*E211</f>
        <v>4</v>
      </c>
      <c r="G211" s="121" t="n">
        <f aca="false">F211*D211</f>
        <v>124</v>
      </c>
      <c r="H211" s="121"/>
      <c r="I211" s="121"/>
      <c r="J211" s="121"/>
      <c r="K211" s="121"/>
      <c r="L211" s="121"/>
      <c r="M211" s="121"/>
      <c r="N211" s="121"/>
      <c r="O211" s="223" t="n">
        <f aca="false">SUM(G211:N211)</f>
        <v>124</v>
      </c>
      <c r="P211" s="114" t="n">
        <f aca="false">+(G211+H211)*$B$3+(K211+L211)*$B$4+(M211+N211)*$F$4+(I211+J211)*$B$5</f>
        <v>0</v>
      </c>
      <c r="Q211" s="115"/>
      <c r="R211" s="71"/>
      <c r="S211" s="116" t="n">
        <f aca="false">+R211+P211</f>
        <v>0</v>
      </c>
      <c r="T211" s="92"/>
    </row>
    <row r="212" customFormat="false" ht="15" hidden="false" customHeight="false" outlineLevel="0" collapsed="false">
      <c r="A212" s="154" t="s">
        <v>269</v>
      </c>
      <c r="B212" s="119" t="s">
        <v>264</v>
      </c>
      <c r="C212" s="120" t="n">
        <v>1</v>
      </c>
      <c r="D212" s="120" t="n">
        <v>31</v>
      </c>
      <c r="E212" s="121" t="n">
        <v>4</v>
      </c>
      <c r="F212" s="121" t="n">
        <f aca="false">+C212*E212</f>
        <v>4</v>
      </c>
      <c r="G212" s="121"/>
      <c r="H212" s="121"/>
      <c r="I212" s="121"/>
      <c r="J212" s="121"/>
      <c r="K212" s="121" t="n">
        <f aca="false">+C212*D212*E212</f>
        <v>124</v>
      </c>
      <c r="L212" s="127" t="n">
        <f aca="false">+F212*8</f>
        <v>32</v>
      </c>
      <c r="M212" s="121"/>
      <c r="N212" s="121"/>
      <c r="O212" s="223" t="n">
        <f aca="false">SUM(G212:N212)</f>
        <v>156</v>
      </c>
      <c r="P212" s="114" t="n">
        <f aca="false">+(G212+H212)*$B$3+(K212+L212)*$B$4+(M212+N212)*$F$4+(I212+J212)*$B$5</f>
        <v>0</v>
      </c>
      <c r="Q212" s="122"/>
      <c r="R212" s="71"/>
      <c r="S212" s="116" t="n">
        <f aca="false">+R212+P212</f>
        <v>0</v>
      </c>
      <c r="T212" s="93"/>
    </row>
    <row r="213" s="92" customFormat="true" ht="15" hidden="false" customHeight="false" outlineLevel="0" collapsed="false">
      <c r="A213" s="154" t="s">
        <v>272</v>
      </c>
      <c r="B213" s="119" t="s">
        <v>263</v>
      </c>
      <c r="C213" s="120" t="n">
        <v>6</v>
      </c>
      <c r="D213" s="120" t="n">
        <v>31</v>
      </c>
      <c r="E213" s="121" t="n">
        <v>2</v>
      </c>
      <c r="F213" s="121" t="n">
        <f aca="false">+C213*E213</f>
        <v>12</v>
      </c>
      <c r="G213" s="151" t="n">
        <f aca="false">F213*D213</f>
        <v>372</v>
      </c>
      <c r="H213" s="127" t="n">
        <f aca="false">+E213*-8</f>
        <v>-16</v>
      </c>
      <c r="I213" s="151"/>
      <c r="J213" s="151"/>
      <c r="K213" s="151"/>
      <c r="L213" s="151"/>
      <c r="M213" s="151"/>
      <c r="N213" s="121"/>
      <c r="O213" s="223" t="n">
        <f aca="false">SUM(G213:N213)</f>
        <v>356</v>
      </c>
      <c r="P213" s="114" t="n">
        <f aca="false">+(G213+H213)*$B$3+(K213+L213)*$B$4+(M213+N213)*$F$4+(I213+J213)*$B$5</f>
        <v>0</v>
      </c>
      <c r="Q213" s="129"/>
      <c r="R213" s="163"/>
      <c r="S213" s="116" t="n">
        <f aca="false">+R213+P213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  <c r="BC213" s="31"/>
      <c r="BD213" s="31"/>
      <c r="BE213" s="31"/>
      <c r="BF213" s="31"/>
      <c r="BG213" s="31"/>
      <c r="BH213" s="31"/>
      <c r="BI213" s="31"/>
      <c r="BJ213" s="31"/>
      <c r="BK213" s="31"/>
      <c r="BL213" s="31"/>
      <c r="BM213" s="31"/>
      <c r="BN213" s="31"/>
      <c r="BO213" s="31"/>
      <c r="BP213" s="31"/>
      <c r="BQ213" s="31"/>
      <c r="BR213" s="31"/>
      <c r="BS213" s="31"/>
      <c r="BT213" s="31"/>
      <c r="BU213" s="31"/>
      <c r="BV213" s="31"/>
      <c r="BW213" s="31"/>
      <c r="BX213" s="31"/>
      <c r="BY213" s="31"/>
      <c r="BZ213" s="31"/>
      <c r="CA213" s="31"/>
      <c r="CB213" s="31"/>
      <c r="CC213" s="31"/>
      <c r="CD213" s="31"/>
      <c r="CE213" s="31"/>
      <c r="CF213" s="31"/>
      <c r="CG213" s="31"/>
      <c r="CH213" s="31"/>
      <c r="CI213" s="31"/>
      <c r="CJ213" s="31"/>
      <c r="CK213" s="31"/>
      <c r="CL213" s="31"/>
      <c r="CM213" s="31"/>
      <c r="CN213" s="31"/>
      <c r="CO213" s="31"/>
      <c r="CP213" s="31"/>
      <c r="CQ213" s="31"/>
      <c r="CR213" s="31"/>
      <c r="CS213" s="31"/>
      <c r="CT213" s="31"/>
      <c r="CU213" s="31"/>
      <c r="CV213" s="31"/>
      <c r="CW213" s="31"/>
      <c r="CX213" s="31"/>
      <c r="CY213" s="31"/>
      <c r="CZ213" s="31"/>
      <c r="DA213" s="31"/>
      <c r="DB213" s="31"/>
      <c r="DC213" s="31"/>
      <c r="DD213" s="31"/>
      <c r="DE213" s="31"/>
      <c r="DF213" s="31"/>
      <c r="DG213" s="31"/>
      <c r="DH213" s="31"/>
      <c r="DI213" s="31"/>
      <c r="DJ213" s="31"/>
      <c r="DK213" s="31"/>
      <c r="DL213" s="31"/>
      <c r="DM213" s="31"/>
      <c r="DN213" s="31"/>
      <c r="DO213" s="31"/>
      <c r="DP213" s="31"/>
      <c r="DQ213" s="31"/>
      <c r="DR213" s="31"/>
      <c r="DS213" s="31"/>
      <c r="DT213" s="31"/>
      <c r="DU213" s="31"/>
      <c r="DV213" s="31"/>
      <c r="DW213" s="31"/>
      <c r="DX213" s="31"/>
      <c r="DY213" s="31"/>
      <c r="DZ213" s="31"/>
      <c r="EA213" s="31"/>
      <c r="EB213" s="31"/>
      <c r="EC213" s="31"/>
      <c r="ED213" s="31"/>
      <c r="EE213" s="31"/>
      <c r="EF213" s="31"/>
      <c r="EG213" s="31"/>
      <c r="EH213" s="31"/>
      <c r="EI213" s="31"/>
      <c r="EJ213" s="31"/>
      <c r="EK213" s="31"/>
      <c r="EL213" s="31"/>
      <c r="EM213" s="31"/>
      <c r="EN213" s="31"/>
      <c r="EO213" s="31"/>
      <c r="EP213" s="31"/>
      <c r="EQ213" s="31"/>
      <c r="ER213" s="31"/>
      <c r="ES213" s="31"/>
      <c r="ET213" s="31"/>
      <c r="EU213" s="31"/>
      <c r="EV213" s="31"/>
      <c r="EW213" s="31"/>
      <c r="EX213" s="31"/>
      <c r="EY213" s="31"/>
      <c r="EZ213" s="31"/>
      <c r="FA213" s="31"/>
      <c r="FB213" s="31"/>
      <c r="FC213" s="31"/>
      <c r="FD213" s="31"/>
      <c r="FE213" s="31"/>
      <c r="FF213" s="31"/>
      <c r="FG213" s="31"/>
      <c r="FH213" s="31"/>
      <c r="FI213" s="31"/>
      <c r="FJ213" s="31"/>
      <c r="FK213" s="31"/>
      <c r="FL213" s="31"/>
      <c r="FM213" s="31"/>
      <c r="FN213" s="31"/>
      <c r="FO213" s="31"/>
      <c r="FP213" s="31"/>
      <c r="FQ213" s="31"/>
      <c r="FR213" s="31"/>
      <c r="FS213" s="31"/>
      <c r="FT213" s="31"/>
      <c r="FU213" s="31"/>
      <c r="FV213" s="31"/>
      <c r="FW213" s="31"/>
      <c r="FX213" s="31"/>
      <c r="FY213" s="31"/>
      <c r="FZ213" s="31"/>
      <c r="GA213" s="31"/>
      <c r="GB213" s="31"/>
      <c r="GC213" s="31"/>
      <c r="GD213" s="31"/>
      <c r="GE213" s="31"/>
      <c r="GF213" s="31"/>
      <c r="GG213" s="31"/>
      <c r="GH213" s="31"/>
      <c r="GI213" s="31"/>
      <c r="GJ213" s="31"/>
      <c r="GK213" s="31"/>
      <c r="GL213" s="31"/>
      <c r="GM213" s="31"/>
      <c r="GN213" s="31"/>
      <c r="GO213" s="31"/>
      <c r="GP213" s="31"/>
      <c r="GQ213" s="31"/>
      <c r="GR213" s="31"/>
      <c r="GS213" s="31"/>
      <c r="GT213" s="31"/>
      <c r="GU213" s="31"/>
      <c r="GV213" s="31"/>
      <c r="GW213" s="31"/>
      <c r="GX213" s="31"/>
      <c r="GY213" s="31"/>
      <c r="GZ213" s="31"/>
      <c r="HA213" s="31"/>
      <c r="HB213" s="31"/>
      <c r="HC213" s="31"/>
      <c r="HD213" s="31"/>
      <c r="HE213" s="31"/>
      <c r="HF213" s="31"/>
      <c r="HG213" s="31"/>
      <c r="HH213" s="31"/>
      <c r="HI213" s="31"/>
      <c r="HJ213" s="31"/>
      <c r="HK213" s="31"/>
      <c r="HL213" s="31"/>
      <c r="HM213" s="31"/>
      <c r="HN213" s="31"/>
      <c r="HO213" s="31"/>
      <c r="HP213" s="31"/>
      <c r="HQ213" s="31"/>
      <c r="HR213" s="31"/>
      <c r="HS213" s="31"/>
      <c r="HT213" s="31"/>
      <c r="HU213" s="31"/>
      <c r="HV213" s="31"/>
      <c r="HW213" s="31"/>
      <c r="HX213" s="31"/>
      <c r="HY213" s="31"/>
      <c r="HZ213" s="31"/>
      <c r="IA213" s="31"/>
      <c r="IB213" s="31"/>
      <c r="IC213" s="31"/>
      <c r="ID213" s="31"/>
      <c r="IE213" s="31"/>
      <c r="IF213" s="31"/>
      <c r="IG213" s="31"/>
      <c r="IH213" s="31"/>
      <c r="II213" s="31"/>
      <c r="IJ213" s="31"/>
      <c r="IK213" s="31"/>
      <c r="IL213" s="31"/>
      <c r="IM213" s="31"/>
      <c r="IN213" s="31"/>
      <c r="IO213" s="31"/>
      <c r="IP213" s="31"/>
      <c r="IQ213" s="31"/>
      <c r="IR213" s="31"/>
      <c r="IS213" s="31"/>
      <c r="IT213" s="31"/>
      <c r="IU213" s="31"/>
      <c r="IV213" s="31"/>
      <c r="IW213" s="31"/>
    </row>
    <row r="214" customFormat="false" ht="15" hidden="false" customHeight="false" outlineLevel="0" collapsed="false">
      <c r="A214" s="154" t="s">
        <v>272</v>
      </c>
      <c r="B214" s="119" t="s">
        <v>264</v>
      </c>
      <c r="C214" s="120" t="n">
        <v>1</v>
      </c>
      <c r="D214" s="120" t="n">
        <v>31</v>
      </c>
      <c r="E214" s="121" t="n">
        <v>2</v>
      </c>
      <c r="F214" s="164" t="n">
        <f aca="false">+C214*E214</f>
        <v>2</v>
      </c>
      <c r="G214" s="121"/>
      <c r="H214" s="121"/>
      <c r="I214" s="115"/>
      <c r="J214" s="115"/>
      <c r="K214" s="121" t="n">
        <f aca="false">+C214*D214*E214</f>
        <v>62</v>
      </c>
      <c r="L214" s="127" t="n">
        <f aca="false">+F214*8</f>
        <v>16</v>
      </c>
      <c r="M214" s="165"/>
      <c r="N214" s="166"/>
      <c r="O214" s="223" t="n">
        <f aca="false">SUM(G214:N214)</f>
        <v>78</v>
      </c>
      <c r="P214" s="114" t="n">
        <f aca="false">+(G214+H214)*$B$3+(K214+L214)*$B$4+(M214+N214)*$F$4+(I214+J214)*$B$5</f>
        <v>0</v>
      </c>
      <c r="Q214" s="129"/>
      <c r="R214" s="163"/>
      <c r="S214" s="116" t="n">
        <f aca="false">+R214+P214</f>
        <v>0</v>
      </c>
      <c r="T214" s="92"/>
    </row>
    <row r="215" customFormat="false" ht="15" hidden="false" customHeight="true" outlineLevel="0" collapsed="false">
      <c r="A215" s="158" t="s">
        <v>273</v>
      </c>
      <c r="B215" s="158"/>
      <c r="N215" s="69"/>
      <c r="P215" s="71"/>
      <c r="Q215" s="125" t="s">
        <v>274</v>
      </c>
      <c r="R215" s="71"/>
      <c r="S215" s="131"/>
      <c r="T215" s="93" t="n">
        <f aca="false">SUM(S210:S214)</f>
        <v>0</v>
      </c>
    </row>
    <row r="216" customFormat="false" ht="15" hidden="false" customHeight="false" outlineLevel="0" collapsed="false">
      <c r="A216" s="162" t="s">
        <v>275</v>
      </c>
      <c r="B216" s="162"/>
      <c r="N216" s="69"/>
      <c r="P216" s="71"/>
      <c r="Q216" s="129"/>
      <c r="R216" s="163"/>
      <c r="S216" s="126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  <c r="AM216" s="92"/>
      <c r="AN216" s="92"/>
      <c r="AO216" s="92"/>
      <c r="AP216" s="92"/>
      <c r="AQ216" s="92"/>
      <c r="AR216" s="92"/>
      <c r="AS216" s="92"/>
      <c r="AT216" s="92"/>
      <c r="AU216" s="92"/>
      <c r="AV216" s="92"/>
      <c r="AW216" s="92"/>
      <c r="AX216" s="92"/>
      <c r="AY216" s="92"/>
      <c r="AZ216" s="92"/>
      <c r="BA216" s="92"/>
      <c r="BB216" s="92"/>
      <c r="BC216" s="92"/>
      <c r="BD216" s="92"/>
      <c r="BE216" s="92"/>
      <c r="BF216" s="92"/>
      <c r="BG216" s="92"/>
      <c r="BH216" s="92"/>
      <c r="BI216" s="92"/>
      <c r="BJ216" s="92"/>
      <c r="BK216" s="92"/>
      <c r="BL216" s="92"/>
      <c r="BM216" s="92"/>
      <c r="BN216" s="92"/>
      <c r="BO216" s="92"/>
      <c r="BP216" s="92"/>
      <c r="BQ216" s="92"/>
      <c r="BR216" s="92"/>
      <c r="BS216" s="92"/>
      <c r="BT216" s="92"/>
      <c r="BU216" s="92"/>
      <c r="BV216" s="92"/>
      <c r="BW216" s="92"/>
      <c r="BX216" s="92"/>
      <c r="BY216" s="92"/>
      <c r="BZ216" s="92"/>
      <c r="CA216" s="92"/>
      <c r="CB216" s="92"/>
      <c r="CC216" s="92"/>
      <c r="CD216" s="92"/>
      <c r="CE216" s="92"/>
      <c r="CF216" s="92"/>
      <c r="CG216" s="92"/>
      <c r="CH216" s="92"/>
      <c r="CI216" s="92"/>
      <c r="CJ216" s="92"/>
      <c r="CK216" s="92"/>
      <c r="CL216" s="92"/>
      <c r="CM216" s="92"/>
      <c r="CN216" s="92"/>
      <c r="CO216" s="92"/>
      <c r="CP216" s="92"/>
      <c r="CQ216" s="92"/>
      <c r="CR216" s="92"/>
      <c r="CS216" s="92"/>
      <c r="CT216" s="92"/>
      <c r="CU216" s="92"/>
      <c r="CV216" s="92"/>
      <c r="CW216" s="92"/>
      <c r="CX216" s="92"/>
      <c r="CY216" s="92"/>
      <c r="CZ216" s="92"/>
      <c r="DA216" s="92"/>
      <c r="DB216" s="92"/>
      <c r="DC216" s="92"/>
      <c r="DD216" s="92"/>
      <c r="DE216" s="92"/>
      <c r="DF216" s="92"/>
      <c r="DG216" s="92"/>
      <c r="DH216" s="92"/>
      <c r="DI216" s="92"/>
      <c r="DJ216" s="92"/>
      <c r="DK216" s="92"/>
      <c r="DL216" s="92"/>
      <c r="DM216" s="92"/>
      <c r="DN216" s="92"/>
      <c r="DO216" s="92"/>
      <c r="DP216" s="92"/>
      <c r="DQ216" s="92"/>
      <c r="DR216" s="92"/>
      <c r="DS216" s="92"/>
      <c r="DT216" s="92"/>
      <c r="DU216" s="92"/>
      <c r="DV216" s="92"/>
      <c r="DW216" s="92"/>
      <c r="DX216" s="92"/>
      <c r="DY216" s="92"/>
      <c r="DZ216" s="92"/>
      <c r="EA216" s="92"/>
      <c r="EB216" s="92"/>
      <c r="EC216" s="92"/>
      <c r="ED216" s="92"/>
      <c r="EE216" s="92"/>
      <c r="EF216" s="92"/>
      <c r="EG216" s="92"/>
      <c r="EH216" s="92"/>
      <c r="EI216" s="92"/>
      <c r="EJ216" s="92"/>
      <c r="EK216" s="92"/>
      <c r="EL216" s="92"/>
      <c r="EM216" s="92"/>
      <c r="EN216" s="92"/>
      <c r="EO216" s="92"/>
      <c r="EP216" s="92"/>
      <c r="EQ216" s="92"/>
      <c r="ER216" s="92"/>
      <c r="ES216" s="92"/>
      <c r="ET216" s="92"/>
      <c r="EU216" s="92"/>
      <c r="EV216" s="92"/>
      <c r="EW216" s="92"/>
      <c r="EX216" s="92"/>
      <c r="EY216" s="92"/>
      <c r="EZ216" s="92"/>
      <c r="FA216" s="92"/>
      <c r="FB216" s="92"/>
      <c r="FC216" s="92"/>
      <c r="FD216" s="92"/>
      <c r="FE216" s="92"/>
      <c r="FF216" s="92"/>
      <c r="FG216" s="92"/>
      <c r="FH216" s="92"/>
      <c r="FI216" s="92"/>
      <c r="FJ216" s="92"/>
      <c r="FK216" s="92"/>
      <c r="FL216" s="92"/>
      <c r="FM216" s="92"/>
      <c r="FN216" s="92"/>
      <c r="FO216" s="92"/>
      <c r="FP216" s="92"/>
      <c r="FQ216" s="92"/>
      <c r="FR216" s="92"/>
      <c r="FS216" s="92"/>
      <c r="FT216" s="92"/>
      <c r="FU216" s="92"/>
      <c r="FV216" s="92"/>
      <c r="FW216" s="92"/>
      <c r="FX216" s="92"/>
      <c r="FY216" s="92"/>
      <c r="FZ216" s="92"/>
      <c r="GA216" s="92"/>
      <c r="GB216" s="92"/>
      <c r="GC216" s="92"/>
      <c r="GD216" s="92"/>
      <c r="GE216" s="92"/>
      <c r="GF216" s="92"/>
      <c r="GG216" s="92"/>
      <c r="GH216" s="92"/>
      <c r="GI216" s="92"/>
      <c r="GJ216" s="92"/>
      <c r="GK216" s="92"/>
      <c r="GL216" s="92"/>
      <c r="GM216" s="92"/>
      <c r="GN216" s="92"/>
      <c r="GO216" s="92"/>
      <c r="GP216" s="92"/>
      <c r="GQ216" s="92"/>
      <c r="GR216" s="92"/>
      <c r="GS216" s="92"/>
      <c r="GT216" s="92"/>
      <c r="GU216" s="92"/>
      <c r="GV216" s="92"/>
      <c r="GW216" s="92"/>
      <c r="GX216" s="92"/>
      <c r="GY216" s="92"/>
      <c r="GZ216" s="92"/>
      <c r="HA216" s="92"/>
      <c r="HB216" s="92"/>
      <c r="HC216" s="92"/>
      <c r="HD216" s="92"/>
      <c r="HE216" s="92"/>
      <c r="HF216" s="92"/>
      <c r="HG216" s="92"/>
      <c r="HH216" s="92"/>
      <c r="HI216" s="92"/>
      <c r="HJ216" s="92"/>
      <c r="HK216" s="92"/>
      <c r="HL216" s="92"/>
      <c r="HM216" s="92"/>
      <c r="HN216" s="92"/>
      <c r="HO216" s="92"/>
      <c r="HP216" s="92"/>
      <c r="HQ216" s="92"/>
      <c r="HR216" s="92"/>
      <c r="HS216" s="92"/>
      <c r="HT216" s="92"/>
      <c r="HU216" s="92"/>
      <c r="HV216" s="92"/>
      <c r="HW216" s="92"/>
      <c r="HX216" s="92"/>
      <c r="HY216" s="92"/>
      <c r="HZ216" s="92"/>
      <c r="IA216" s="92"/>
      <c r="IB216" s="92"/>
      <c r="IC216" s="92"/>
      <c r="ID216" s="92"/>
      <c r="IE216" s="92"/>
      <c r="IF216" s="92"/>
      <c r="IG216" s="92"/>
      <c r="IH216" s="92"/>
      <c r="II216" s="92"/>
      <c r="IJ216" s="92"/>
      <c r="IK216" s="92"/>
      <c r="IL216" s="92"/>
      <c r="IM216" s="92"/>
      <c r="IN216" s="92"/>
      <c r="IO216" s="92"/>
      <c r="IP216" s="92"/>
      <c r="IQ216" s="92"/>
      <c r="IR216" s="92"/>
      <c r="IS216" s="92"/>
      <c r="IT216" s="92"/>
      <c r="IU216" s="92"/>
      <c r="IV216" s="92"/>
      <c r="IW216" s="92"/>
    </row>
    <row r="217" customFormat="false" ht="15" hidden="false" customHeight="false" outlineLevel="0" collapsed="false">
      <c r="A217" s="154" t="s">
        <v>276</v>
      </c>
      <c r="B217" s="119" t="s">
        <v>277</v>
      </c>
      <c r="C217" s="120" t="n">
        <v>6</v>
      </c>
      <c r="D217" s="120" t="n">
        <v>21</v>
      </c>
      <c r="E217" s="121" t="n">
        <v>6</v>
      </c>
      <c r="F217" s="121" t="n">
        <f aca="false">+C217*E217</f>
        <v>36</v>
      </c>
      <c r="G217" s="121" t="n">
        <f aca="false">F217*D217</f>
        <v>756</v>
      </c>
      <c r="H217" s="127" t="n">
        <f aca="false">+E217*-4</f>
        <v>-24</v>
      </c>
      <c r="I217" s="151"/>
      <c r="J217" s="151"/>
      <c r="K217" s="121"/>
      <c r="L217" s="121"/>
      <c r="M217" s="121"/>
      <c r="N217" s="121"/>
      <c r="O217" s="223" t="n">
        <f aca="false">SUM(G217:N217)</f>
        <v>732</v>
      </c>
      <c r="P217" s="179" t="n">
        <f aca="false">+(G217+H217)*$B$3+(K217+L217)*$B$4+(M217+N217)*$F$4+(I217+J217)*$B$5</f>
        <v>0</v>
      </c>
      <c r="Q217" s="115"/>
      <c r="R217" s="71"/>
      <c r="S217" s="116" t="n">
        <f aca="false">+R217+P217</f>
        <v>0</v>
      </c>
      <c r="T217" s="92"/>
    </row>
    <row r="218" customFormat="false" ht="15" hidden="false" customHeight="false" outlineLevel="0" collapsed="false">
      <c r="A218" s="154" t="s">
        <v>276</v>
      </c>
      <c r="B218" s="119" t="s">
        <v>264</v>
      </c>
      <c r="C218" s="120" t="n">
        <v>1</v>
      </c>
      <c r="D218" s="120" t="n">
        <v>21</v>
      </c>
      <c r="E218" s="121" t="n">
        <v>6</v>
      </c>
      <c r="F218" s="121" t="n">
        <f aca="false">+C218*E218</f>
        <v>6</v>
      </c>
      <c r="G218" s="121"/>
      <c r="H218" s="121"/>
      <c r="I218" s="121"/>
      <c r="J218" s="121"/>
      <c r="K218" s="121" t="n">
        <f aca="false">+C218*D218*E218</f>
        <v>126</v>
      </c>
      <c r="L218" s="127" t="n">
        <f aca="false">+F218*4</f>
        <v>24</v>
      </c>
      <c r="M218" s="121"/>
      <c r="N218" s="121"/>
      <c r="O218" s="223" t="n">
        <f aca="false">SUM(G218:N218)</f>
        <v>150</v>
      </c>
      <c r="P218" s="114" t="n">
        <f aca="false">+(G218+H218)*$B$3+(K218+L218)*$B$4+(M218+N218)*$F$4+(I218+J218)*$B$5</f>
        <v>0</v>
      </c>
      <c r="Q218" s="122"/>
      <c r="R218" s="71"/>
      <c r="S218" s="116" t="n">
        <f aca="false">+R218+P218</f>
        <v>0</v>
      </c>
      <c r="T218" s="93"/>
    </row>
    <row r="219" customFormat="false" ht="15" hidden="false" customHeight="false" outlineLevel="0" collapsed="false">
      <c r="A219" s="154" t="s">
        <v>272</v>
      </c>
      <c r="B219" s="119" t="s">
        <v>277</v>
      </c>
      <c r="C219" s="120" t="n">
        <v>6</v>
      </c>
      <c r="D219" s="120" t="n">
        <v>21</v>
      </c>
      <c r="E219" s="121" t="n">
        <v>6</v>
      </c>
      <c r="F219" s="121" t="n">
        <f aca="false">+C219*E219</f>
        <v>36</v>
      </c>
      <c r="G219" s="121" t="n">
        <f aca="false">F219*D219</f>
        <v>756</v>
      </c>
      <c r="H219" s="127" t="n">
        <f aca="false">+E219*-4</f>
        <v>-24</v>
      </c>
      <c r="I219" s="151"/>
      <c r="J219" s="151"/>
      <c r="K219" s="121"/>
      <c r="L219" s="121"/>
      <c r="M219" s="121"/>
      <c r="N219" s="121"/>
      <c r="O219" s="223" t="n">
        <f aca="false">SUM(G219:N219)</f>
        <v>732</v>
      </c>
      <c r="P219" s="114" t="n">
        <f aca="false">+(G219+H219)*$B$3+(K219+L219)*$B$4+(M219+N219)*$F$4+(I219+J219)*$B$5</f>
        <v>0</v>
      </c>
      <c r="Q219" s="115"/>
      <c r="R219" s="71"/>
      <c r="S219" s="116" t="n">
        <f aca="false">+R219+P219</f>
        <v>0</v>
      </c>
      <c r="T219" s="92"/>
    </row>
    <row r="220" customFormat="false" ht="15" hidden="false" customHeight="false" outlineLevel="0" collapsed="false">
      <c r="A220" s="154" t="s">
        <v>272</v>
      </c>
      <c r="B220" s="119" t="s">
        <v>264</v>
      </c>
      <c r="C220" s="120" t="n">
        <v>1</v>
      </c>
      <c r="D220" s="120" t="n">
        <v>21</v>
      </c>
      <c r="E220" s="121" t="n">
        <v>6</v>
      </c>
      <c r="F220" s="121" t="n">
        <f aca="false">+C220*E220</f>
        <v>6</v>
      </c>
      <c r="G220" s="121"/>
      <c r="H220" s="121"/>
      <c r="I220" s="121"/>
      <c r="J220" s="121"/>
      <c r="K220" s="121" t="n">
        <f aca="false">+C220*D220*E220</f>
        <v>126</v>
      </c>
      <c r="L220" s="127" t="n">
        <f aca="false">+F220*4</f>
        <v>24</v>
      </c>
      <c r="M220" s="121"/>
      <c r="N220" s="121"/>
      <c r="O220" s="223" t="n">
        <f aca="false">SUM(G220:N220)</f>
        <v>150</v>
      </c>
      <c r="P220" s="114" t="n">
        <f aca="false">+(G220+H220)*$B$3+(K220+L220)*$B$4+(M220+N220)*$F$4+(I220+J220)*$B$5</f>
        <v>0</v>
      </c>
      <c r="Q220" s="122"/>
      <c r="R220" s="71"/>
      <c r="S220" s="116" t="n">
        <f aca="false">+R220+P220</f>
        <v>0</v>
      </c>
      <c r="T220" s="93"/>
    </row>
    <row r="221" customFormat="false" ht="15" hidden="false" customHeight="true" outlineLevel="0" collapsed="false">
      <c r="A221" s="158"/>
      <c r="B221" s="158"/>
      <c r="P221" s="167"/>
      <c r="Q221" s="125" t="s">
        <v>278</v>
      </c>
      <c r="R221" s="131"/>
      <c r="S221" s="93"/>
      <c r="T221" s="93" t="n">
        <f aca="false">SUM(S217:S220)</f>
        <v>0</v>
      </c>
    </row>
    <row r="222" customFormat="false" ht="15" hidden="false" customHeight="false" outlineLevel="0" collapsed="false">
      <c r="A222" s="158"/>
      <c r="B222" s="158"/>
      <c r="G222" s="168" t="n">
        <f aca="false">SUM(G9:G220)</f>
        <v>168628.725</v>
      </c>
      <c r="H222" s="168" t="n">
        <f aca="false">SUM(H9:H220)</f>
        <v>-7829.2</v>
      </c>
      <c r="I222" s="168" t="n">
        <f aca="false">SUM(I9:I220)</f>
        <v>23119.95</v>
      </c>
      <c r="J222" s="168" t="n">
        <f aca="false">SUM(J9:J220)</f>
        <v>-1164</v>
      </c>
      <c r="K222" s="168" t="n">
        <f aca="false">SUM(K9:K220)</f>
        <v>3263.68</v>
      </c>
      <c r="L222" s="168" t="n">
        <f aca="false">SUM(L9:L220)</f>
        <v>780</v>
      </c>
      <c r="M222" s="168" t="n">
        <f aca="false">SUM(M9:M220)</f>
        <v>0</v>
      </c>
      <c r="N222" s="168" t="n">
        <f aca="false">SUM(N9:N220)</f>
        <v>0</v>
      </c>
      <c r="O222" s="168" t="n">
        <f aca="false">SUM(O9:O220)</f>
        <v>186799.155</v>
      </c>
      <c r="P222" s="169" t="n">
        <f aca="false">SUM(P9:P220)</f>
        <v>0</v>
      </c>
      <c r="Q222" s="169" t="n">
        <f aca="false">SUM(Q9:Q220)</f>
        <v>10335.5</v>
      </c>
      <c r="R222" s="169" t="n">
        <f aca="false">SUM(R9:R220)</f>
        <v>0</v>
      </c>
      <c r="S222" s="169" t="n">
        <f aca="false">SUM(S9:S220)</f>
        <v>0</v>
      </c>
      <c r="T222" s="170" t="s">
        <v>330</v>
      </c>
    </row>
    <row r="223" customFormat="false" ht="15" hidden="false" customHeight="false" outlineLevel="0" collapsed="false">
      <c r="A223" s="158"/>
      <c r="B223" s="158"/>
      <c r="G223" s="171"/>
      <c r="H223" s="171"/>
      <c r="I223" s="171"/>
      <c r="J223" s="171"/>
      <c r="K223" s="171"/>
      <c r="L223" s="171"/>
      <c r="M223" s="171"/>
      <c r="N223" s="171"/>
      <c r="O223" s="171"/>
      <c r="P223" s="172"/>
      <c r="Q223" s="171"/>
      <c r="R223" s="172"/>
      <c r="S223" s="172"/>
      <c r="T223" s="173"/>
    </row>
    <row r="224" customFormat="false" ht="15" hidden="false" customHeight="false" outlineLevel="0" collapsed="false">
      <c r="A224" s="174" t="s">
        <v>279</v>
      </c>
      <c r="B224" s="175" t="s">
        <v>82</v>
      </c>
      <c r="C224" s="176" t="n">
        <v>5</v>
      </c>
      <c r="D224" s="176" t="n">
        <v>52</v>
      </c>
      <c r="E224" s="177" t="n">
        <v>14</v>
      </c>
      <c r="F224" s="177" t="n">
        <f aca="false">E224*C224</f>
        <v>70</v>
      </c>
      <c r="G224" s="177" t="n">
        <f aca="false">F224*D224</f>
        <v>3640</v>
      </c>
      <c r="H224" s="177" t="n">
        <f aca="false">+E224*-12</f>
        <v>-168</v>
      </c>
      <c r="I224" s="178"/>
      <c r="J224" s="178"/>
      <c r="K224" s="177"/>
      <c r="L224" s="177"/>
      <c r="M224" s="177"/>
      <c r="N224" s="177"/>
      <c r="O224" s="177" t="n">
        <f aca="false">SUM(G224:N224)</f>
        <v>3472</v>
      </c>
      <c r="P224" s="179" t="n">
        <f aca="false">+(G224+H224)*$B$3+(K224+L224)*$B$4+(M224+N224)*$F$4+(I224+J224)*$B$5</f>
        <v>0</v>
      </c>
      <c r="Q224" s="129" t="n">
        <v>126.5</v>
      </c>
      <c r="R224" s="114" t="n">
        <f aca="false">+Q224*$F$3</f>
        <v>0</v>
      </c>
      <c r="S224" s="116" t="n">
        <f aca="false">+R224+P224</f>
        <v>0</v>
      </c>
      <c r="T224" s="92"/>
    </row>
    <row r="225" customFormat="false" ht="15" hidden="false" customHeight="false" outlineLevel="0" collapsed="false">
      <c r="A225" s="174" t="s">
        <v>280</v>
      </c>
      <c r="B225" s="175" t="s">
        <v>281</v>
      </c>
      <c r="C225" s="176" t="n">
        <v>1</v>
      </c>
      <c r="D225" s="176" t="n">
        <v>12</v>
      </c>
      <c r="E225" s="177" t="n">
        <v>4</v>
      </c>
      <c r="F225" s="177" t="n">
        <f aca="false">E225*C225</f>
        <v>4</v>
      </c>
      <c r="G225" s="177" t="n">
        <f aca="false">F225*D225</f>
        <v>48</v>
      </c>
      <c r="H225" s="177"/>
      <c r="I225" s="177"/>
      <c r="J225" s="177"/>
      <c r="K225" s="177"/>
      <c r="L225" s="177"/>
      <c r="M225" s="177"/>
      <c r="N225" s="177"/>
      <c r="O225" s="177" t="n">
        <f aca="false">SUM(G225:N225)</f>
        <v>48</v>
      </c>
      <c r="P225" s="114" t="n">
        <f aca="false">+(G225+H225)*$B$3+(K225+L225)*$B$4+(M225+N225)*$F$4+(I225+J225)*$B$5</f>
        <v>0</v>
      </c>
      <c r="Q225" s="129"/>
      <c r="R225" s="163"/>
      <c r="S225" s="116" t="n">
        <f aca="false">+R225+P225</f>
        <v>0</v>
      </c>
      <c r="T225" s="92"/>
    </row>
    <row r="226" customFormat="false" ht="15" hidden="false" customHeight="false" outlineLevel="0" collapsed="false">
      <c r="A226" s="174" t="s">
        <v>282</v>
      </c>
      <c r="B226" s="175" t="s">
        <v>281</v>
      </c>
      <c r="C226" s="176" t="n">
        <v>1</v>
      </c>
      <c r="D226" s="176" t="n">
        <v>12</v>
      </c>
      <c r="E226" s="177" t="n">
        <v>4</v>
      </c>
      <c r="F226" s="177" t="n">
        <f aca="false">E226*C226</f>
        <v>4</v>
      </c>
      <c r="G226" s="177" t="n">
        <f aca="false">F226*D226</f>
        <v>48</v>
      </c>
      <c r="H226" s="177"/>
      <c r="I226" s="177"/>
      <c r="J226" s="177"/>
      <c r="K226" s="177"/>
      <c r="L226" s="177"/>
      <c r="M226" s="177"/>
      <c r="N226" s="177"/>
      <c r="O226" s="177" t="n">
        <f aca="false">SUM(G226:N226)</f>
        <v>48</v>
      </c>
      <c r="P226" s="114" t="n">
        <f aca="false">+(G226+H226)*$B$3+(K226+L226)*$B$4+(M226+N226)*$F$4+(I226+J226)*$B$5</f>
        <v>0</v>
      </c>
      <c r="Q226" s="129"/>
      <c r="R226" s="163"/>
      <c r="S226" s="116" t="n">
        <f aca="false">+R226+P226</f>
        <v>0</v>
      </c>
      <c r="T226" s="92"/>
    </row>
    <row r="227" customFormat="false" ht="15" hidden="false" customHeight="false" outlineLevel="0" collapsed="false">
      <c r="A227" s="174" t="s">
        <v>283</v>
      </c>
      <c r="B227" s="175" t="s">
        <v>281</v>
      </c>
      <c r="C227" s="176" t="n">
        <v>1</v>
      </c>
      <c r="D227" s="176" t="n">
        <v>12</v>
      </c>
      <c r="E227" s="177" t="n">
        <v>2</v>
      </c>
      <c r="F227" s="177" t="n">
        <f aca="false">E227*C227</f>
        <v>2</v>
      </c>
      <c r="G227" s="177" t="n">
        <f aca="false">F227*D227</f>
        <v>24</v>
      </c>
      <c r="H227" s="177"/>
      <c r="I227" s="177"/>
      <c r="J227" s="177"/>
      <c r="K227" s="177"/>
      <c r="L227" s="177"/>
      <c r="M227" s="177"/>
      <c r="N227" s="177"/>
      <c r="O227" s="177" t="n">
        <f aca="false">SUM(G227:N227)</f>
        <v>24</v>
      </c>
      <c r="P227" s="114" t="n">
        <f aca="false">+(G227+H227)*$B$3+(K227+L227)*$B$4+(M227+N227)*$F$4+(I227+J227)*$B$5</f>
        <v>0</v>
      </c>
      <c r="Q227" s="129"/>
      <c r="R227" s="163"/>
      <c r="S227" s="116" t="n">
        <f aca="false">+R227+P227</f>
        <v>0</v>
      </c>
      <c r="T227" s="92"/>
    </row>
    <row r="228" customFormat="false" ht="15" hidden="false" customHeight="false" outlineLevel="0" collapsed="false">
      <c r="A228" s="174" t="s">
        <v>283</v>
      </c>
      <c r="B228" s="175" t="s">
        <v>284</v>
      </c>
      <c r="C228" s="176" t="n">
        <v>1</v>
      </c>
      <c r="D228" s="176" t="n">
        <v>26</v>
      </c>
      <c r="E228" s="177" t="n">
        <v>2</v>
      </c>
      <c r="F228" s="177" t="n">
        <f aca="false">E228*C228</f>
        <v>2</v>
      </c>
      <c r="G228" s="177" t="n">
        <f aca="false">F228*D228</f>
        <v>52</v>
      </c>
      <c r="H228" s="177"/>
      <c r="I228" s="177"/>
      <c r="J228" s="177"/>
      <c r="K228" s="177"/>
      <c r="L228" s="177"/>
      <c r="M228" s="177"/>
      <c r="N228" s="177"/>
      <c r="O228" s="177" t="n">
        <f aca="false">SUM(G228:N228)</f>
        <v>52</v>
      </c>
      <c r="P228" s="114" t="n">
        <f aca="false">+(G228+H228)*$B$3+(K228+L228)*$B$4+(M228+N228)*$F$4+(I228+J228)*$B$5</f>
        <v>0</v>
      </c>
      <c r="Q228" s="129"/>
      <c r="R228" s="163"/>
      <c r="S228" s="116" t="n">
        <f aca="false">+R228+P228</f>
        <v>0</v>
      </c>
      <c r="T228" s="92"/>
    </row>
    <row r="229" customFormat="false" ht="15" hidden="false" customHeight="false" outlineLevel="0" collapsed="false">
      <c r="A229" s="174" t="s">
        <v>285</v>
      </c>
      <c r="B229" s="175" t="s">
        <v>281</v>
      </c>
      <c r="C229" s="176" t="n">
        <v>1</v>
      </c>
      <c r="D229" s="176" t="n">
        <v>12</v>
      </c>
      <c r="E229" s="177" t="n">
        <v>2</v>
      </c>
      <c r="F229" s="177" t="n">
        <f aca="false">E229*C229</f>
        <v>2</v>
      </c>
      <c r="G229" s="177" t="n">
        <f aca="false">F229*D229</f>
        <v>24</v>
      </c>
      <c r="H229" s="177"/>
      <c r="I229" s="177"/>
      <c r="J229" s="177"/>
      <c r="K229" s="177"/>
      <c r="L229" s="177"/>
      <c r="M229" s="177"/>
      <c r="N229" s="177"/>
      <c r="O229" s="177" t="n">
        <f aca="false">SUM(G229:N229)</f>
        <v>24</v>
      </c>
      <c r="P229" s="114" t="n">
        <f aca="false">+(G229+H229)*$B$3+(K229+L229)*$B$4+(M229+N229)*$F$4+(I229+J229)*$B$5</f>
        <v>0</v>
      </c>
      <c r="Q229" s="122" t="n">
        <v>16</v>
      </c>
      <c r="R229" s="114" t="n">
        <f aca="false">+Q229*$F$3</f>
        <v>0</v>
      </c>
      <c r="S229" s="116" t="n">
        <f aca="false">+R229+P229</f>
        <v>0</v>
      </c>
      <c r="T229" s="93"/>
    </row>
    <row r="230" customFormat="false" ht="15" hidden="false" customHeight="false" outlineLevel="0" collapsed="false">
      <c r="A230" s="174" t="s">
        <v>286</v>
      </c>
      <c r="B230" s="175"/>
      <c r="C230" s="176"/>
      <c r="D230" s="176"/>
      <c r="E230" s="177"/>
      <c r="F230" s="177"/>
      <c r="G230" s="177"/>
      <c r="H230" s="177"/>
      <c r="I230" s="177"/>
      <c r="J230" s="177"/>
      <c r="K230" s="177"/>
      <c r="L230" s="177"/>
      <c r="M230" s="177"/>
      <c r="N230" s="177"/>
      <c r="O230" s="177" t="n">
        <f aca="false">SUM(G230:N230)</f>
        <v>0</v>
      </c>
      <c r="P230" s="114" t="n">
        <f aca="false">+(G230+H230)*$B$3+(K230+L230)*$B$4+(M230+N230)*$F$4+(I230+J230)*$B$5</f>
        <v>0</v>
      </c>
      <c r="Q230" s="122" t="n">
        <v>16</v>
      </c>
      <c r="R230" s="114" t="n">
        <f aca="false">+Q230*$F$3</f>
        <v>0</v>
      </c>
      <c r="S230" s="116" t="n">
        <f aca="false">+R230+P230</f>
        <v>0</v>
      </c>
      <c r="T230" s="92"/>
    </row>
    <row r="231" customFormat="false" ht="15" hidden="false" customHeight="false" outlineLevel="0" collapsed="false">
      <c r="A231" s="174" t="s">
        <v>287</v>
      </c>
      <c r="B231" s="175" t="s">
        <v>281</v>
      </c>
      <c r="C231" s="176" t="n">
        <v>1</v>
      </c>
      <c r="D231" s="176" t="n">
        <v>12</v>
      </c>
      <c r="E231" s="177" t="n">
        <v>2</v>
      </c>
      <c r="F231" s="177" t="n">
        <f aca="false">E231*C231</f>
        <v>2</v>
      </c>
      <c r="G231" s="177" t="n">
        <f aca="false">F231*D231</f>
        <v>24</v>
      </c>
      <c r="H231" s="177"/>
      <c r="I231" s="177"/>
      <c r="J231" s="177"/>
      <c r="K231" s="177"/>
      <c r="L231" s="177"/>
      <c r="M231" s="177"/>
      <c r="N231" s="177"/>
      <c r="O231" s="177" t="n">
        <f aca="false">SUM(G231:N231)</f>
        <v>24</v>
      </c>
      <c r="P231" s="114" t="n">
        <f aca="false">+(G231+H231)*$B$3+(K231+L231)*$B$4+(M231+N231)*$F$4+(I231+J231)*$B$5</f>
        <v>0</v>
      </c>
      <c r="Q231" s="129"/>
      <c r="R231" s="163"/>
      <c r="S231" s="116" t="n">
        <f aca="false">+R231+P231</f>
        <v>0</v>
      </c>
      <c r="T231" s="92"/>
    </row>
    <row r="232" customFormat="false" ht="15" hidden="false" customHeight="false" outlineLevel="0" collapsed="false">
      <c r="A232" s="174" t="s">
        <v>288</v>
      </c>
      <c r="B232" s="175" t="s">
        <v>289</v>
      </c>
      <c r="C232" s="176" t="n">
        <v>1</v>
      </c>
      <c r="D232" s="176" t="n">
        <v>6</v>
      </c>
      <c r="E232" s="177" t="n">
        <v>2</v>
      </c>
      <c r="F232" s="177" t="n">
        <f aca="false">E232*C232</f>
        <v>2</v>
      </c>
      <c r="G232" s="177" t="n">
        <f aca="false">F232*D232</f>
        <v>12</v>
      </c>
      <c r="H232" s="177"/>
      <c r="I232" s="177"/>
      <c r="J232" s="177"/>
      <c r="K232" s="177"/>
      <c r="L232" s="177"/>
      <c r="M232" s="177"/>
      <c r="N232" s="177"/>
      <c r="O232" s="177" t="n">
        <f aca="false">SUM(G232:N232)</f>
        <v>12</v>
      </c>
      <c r="P232" s="114" t="n">
        <f aca="false">+(G232+H232)*$B$3+(K232+L232)*$B$4+(M232+N232)*$F$4+(I232+J232)*$B$5</f>
        <v>0</v>
      </c>
      <c r="Q232" s="129"/>
      <c r="R232" s="163"/>
      <c r="S232" s="116" t="n">
        <f aca="false">+R232+P232</f>
        <v>0</v>
      </c>
      <c r="T232" s="92"/>
    </row>
    <row r="233" customFormat="false" ht="15" hidden="false" customHeight="false" outlineLevel="0" collapsed="false">
      <c r="A233" s="181" t="s">
        <v>290</v>
      </c>
      <c r="B233" s="175"/>
      <c r="C233" s="176"/>
      <c r="D233" s="176"/>
      <c r="E233" s="177"/>
      <c r="F233" s="177"/>
      <c r="G233" s="177" t="n">
        <v>96</v>
      </c>
      <c r="H233" s="177"/>
      <c r="I233" s="177"/>
      <c r="J233" s="177"/>
      <c r="K233" s="177"/>
      <c r="L233" s="177"/>
      <c r="M233" s="177"/>
      <c r="N233" s="177"/>
      <c r="O233" s="177" t="n">
        <f aca="false">SUM(G233:N233)</f>
        <v>96</v>
      </c>
      <c r="P233" s="114" t="n">
        <f aca="false">+(G233+H233)*$B$3+(K233+L233)*$B$4+(M233+N233)*$F$4+(I233+J233)*$B$5</f>
        <v>0</v>
      </c>
      <c r="Q233" s="129"/>
      <c r="R233" s="163"/>
      <c r="S233" s="116" t="n">
        <f aca="false">+R233+P233</f>
        <v>0</v>
      </c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2"/>
      <c r="AT233" s="92"/>
      <c r="AU233" s="92"/>
      <c r="AV233" s="92"/>
      <c r="AW233" s="92"/>
      <c r="AX233" s="92"/>
      <c r="AY233" s="92"/>
      <c r="AZ233" s="92"/>
      <c r="BA233" s="92"/>
      <c r="BB233" s="92"/>
      <c r="BC233" s="92"/>
      <c r="BD233" s="92"/>
      <c r="BE233" s="92"/>
      <c r="BF233" s="92"/>
      <c r="BG233" s="92"/>
      <c r="BH233" s="92"/>
      <c r="BI233" s="92"/>
      <c r="BJ233" s="92"/>
      <c r="BK233" s="92"/>
      <c r="BL233" s="92"/>
      <c r="BM233" s="92"/>
      <c r="BN233" s="92"/>
      <c r="BO233" s="92"/>
      <c r="BP233" s="92"/>
      <c r="BQ233" s="92"/>
      <c r="BR233" s="92"/>
      <c r="BS233" s="92"/>
      <c r="BT233" s="92"/>
      <c r="BU233" s="92"/>
      <c r="BV233" s="92"/>
      <c r="BW233" s="92"/>
      <c r="BX233" s="92"/>
      <c r="BY233" s="92"/>
      <c r="BZ233" s="92"/>
      <c r="CA233" s="92"/>
      <c r="CB233" s="92"/>
      <c r="CC233" s="92"/>
      <c r="CD233" s="92"/>
      <c r="CE233" s="92"/>
      <c r="CF233" s="92"/>
      <c r="CG233" s="92"/>
      <c r="CH233" s="92"/>
      <c r="CI233" s="92"/>
      <c r="CJ233" s="92"/>
      <c r="CK233" s="92"/>
      <c r="CL233" s="92"/>
      <c r="CM233" s="92"/>
      <c r="CN233" s="92"/>
      <c r="CO233" s="92"/>
      <c r="CP233" s="92"/>
      <c r="CQ233" s="92"/>
      <c r="CR233" s="92"/>
      <c r="CS233" s="92"/>
      <c r="CT233" s="92"/>
      <c r="CU233" s="92"/>
      <c r="CV233" s="92"/>
      <c r="CW233" s="92"/>
      <c r="CX233" s="92"/>
      <c r="CY233" s="92"/>
      <c r="CZ233" s="92"/>
      <c r="DA233" s="92"/>
      <c r="DB233" s="92"/>
      <c r="DC233" s="92"/>
      <c r="DD233" s="92"/>
      <c r="DE233" s="92"/>
      <c r="DF233" s="92"/>
      <c r="DG233" s="92"/>
      <c r="DH233" s="92"/>
      <c r="DI233" s="92"/>
      <c r="DJ233" s="92"/>
      <c r="DK233" s="92"/>
      <c r="DL233" s="92"/>
      <c r="DM233" s="92"/>
      <c r="DN233" s="92"/>
      <c r="DO233" s="92"/>
      <c r="DP233" s="92"/>
      <c r="DQ233" s="92"/>
      <c r="DR233" s="92"/>
      <c r="DS233" s="92"/>
      <c r="DT233" s="92"/>
      <c r="DU233" s="92"/>
      <c r="DV233" s="92"/>
      <c r="DW233" s="92"/>
      <c r="DX233" s="92"/>
      <c r="DY233" s="92"/>
      <c r="DZ233" s="92"/>
      <c r="EA233" s="92"/>
      <c r="EB233" s="92"/>
      <c r="EC233" s="92"/>
      <c r="ED233" s="92"/>
      <c r="EE233" s="92"/>
      <c r="EF233" s="92"/>
      <c r="EG233" s="92"/>
      <c r="EH233" s="92"/>
      <c r="EI233" s="92"/>
      <c r="EJ233" s="92"/>
      <c r="EK233" s="92"/>
      <c r="EL233" s="92"/>
      <c r="EM233" s="92"/>
      <c r="EN233" s="92"/>
      <c r="EO233" s="92"/>
      <c r="EP233" s="92"/>
      <c r="EQ233" s="92"/>
      <c r="ER233" s="92"/>
      <c r="ES233" s="92"/>
      <c r="ET233" s="92"/>
      <c r="EU233" s="92"/>
      <c r="EV233" s="92"/>
      <c r="EW233" s="92"/>
      <c r="EX233" s="92"/>
      <c r="EY233" s="92"/>
      <c r="EZ233" s="92"/>
      <c r="FA233" s="92"/>
      <c r="FB233" s="92"/>
      <c r="FC233" s="92"/>
      <c r="FD233" s="92"/>
      <c r="FE233" s="92"/>
      <c r="FF233" s="92"/>
      <c r="FG233" s="92"/>
      <c r="FH233" s="92"/>
      <c r="FI233" s="92"/>
      <c r="FJ233" s="92"/>
      <c r="FK233" s="92"/>
      <c r="FL233" s="92"/>
      <c r="FM233" s="92"/>
      <c r="FN233" s="92"/>
      <c r="FO233" s="92"/>
      <c r="FP233" s="92"/>
      <c r="FQ233" s="92"/>
      <c r="FR233" s="92"/>
      <c r="FS233" s="92"/>
      <c r="FT233" s="92"/>
      <c r="FU233" s="92"/>
      <c r="FV233" s="92"/>
      <c r="FW233" s="92"/>
      <c r="FX233" s="92"/>
      <c r="FY233" s="92"/>
      <c r="FZ233" s="92"/>
      <c r="GA233" s="92"/>
      <c r="GB233" s="92"/>
      <c r="GC233" s="92"/>
      <c r="GD233" s="92"/>
      <c r="GE233" s="92"/>
      <c r="GF233" s="92"/>
      <c r="GG233" s="92"/>
      <c r="GH233" s="92"/>
      <c r="GI233" s="92"/>
      <c r="GJ233" s="92"/>
      <c r="GK233" s="92"/>
      <c r="GL233" s="92"/>
      <c r="GM233" s="92"/>
      <c r="GN233" s="92"/>
      <c r="GO233" s="92"/>
      <c r="GP233" s="92"/>
      <c r="GQ233" s="92"/>
      <c r="GR233" s="92"/>
      <c r="GS233" s="92"/>
      <c r="GT233" s="92"/>
      <c r="GU233" s="92"/>
      <c r="GV233" s="92"/>
      <c r="GW233" s="92"/>
      <c r="GX233" s="92"/>
      <c r="GY233" s="92"/>
      <c r="GZ233" s="92"/>
      <c r="HA233" s="92"/>
      <c r="HB233" s="92"/>
      <c r="HC233" s="92"/>
      <c r="HD233" s="92"/>
      <c r="HE233" s="92"/>
      <c r="HF233" s="92"/>
      <c r="HG233" s="92"/>
      <c r="HH233" s="92"/>
      <c r="HI233" s="92"/>
      <c r="HJ233" s="92"/>
      <c r="HK233" s="92"/>
      <c r="HL233" s="92"/>
      <c r="HM233" s="92"/>
      <c r="HN233" s="92"/>
      <c r="HO233" s="92"/>
      <c r="HP233" s="92"/>
      <c r="HQ233" s="92"/>
      <c r="HR233" s="92"/>
      <c r="HS233" s="92"/>
      <c r="HT233" s="92"/>
      <c r="HU233" s="92"/>
      <c r="HV233" s="92"/>
      <c r="HW233" s="92"/>
      <c r="HX233" s="92"/>
      <c r="HY233" s="92"/>
      <c r="HZ233" s="92"/>
      <c r="IA233" s="92"/>
      <c r="IB233" s="92"/>
      <c r="IC233" s="92"/>
      <c r="ID233" s="92"/>
      <c r="IE233" s="92"/>
      <c r="IF233" s="92"/>
      <c r="IG233" s="92"/>
      <c r="IH233" s="92"/>
      <c r="II233" s="92"/>
      <c r="IJ233" s="92"/>
      <c r="IK233" s="92"/>
      <c r="IL233" s="92"/>
      <c r="IM233" s="92"/>
      <c r="IN233" s="92"/>
      <c r="IO233" s="92"/>
      <c r="IP233" s="92"/>
      <c r="IQ233" s="92"/>
      <c r="IR233" s="92"/>
      <c r="IS233" s="92"/>
      <c r="IT233" s="92"/>
      <c r="IU233" s="92"/>
      <c r="IV233" s="92"/>
      <c r="IW233" s="92"/>
    </row>
    <row r="234" customFormat="false" ht="15" hidden="false" customHeight="false" outlineLevel="0" collapsed="false">
      <c r="A234" s="158"/>
      <c r="B234" s="158"/>
      <c r="G234" s="168" t="n">
        <f aca="false">SUM(G224:G233)</f>
        <v>3968</v>
      </c>
      <c r="H234" s="168" t="n">
        <f aca="false">SUM(H224:H233)</f>
        <v>-168</v>
      </c>
      <c r="I234" s="168" t="n">
        <f aca="false">SUM(I224:I233)</f>
        <v>0</v>
      </c>
      <c r="J234" s="168" t="n">
        <f aca="false">SUM(J224:J233)</f>
        <v>0</v>
      </c>
      <c r="K234" s="168" t="n">
        <f aca="false">SUM(K224:K233)</f>
        <v>0</v>
      </c>
      <c r="L234" s="168" t="n">
        <f aca="false">SUM(L224:L233)</f>
        <v>0</v>
      </c>
      <c r="M234" s="168" t="n">
        <f aca="false">SUM(M224:M233)</f>
        <v>0</v>
      </c>
      <c r="N234" s="168" t="n">
        <f aca="false">SUM(N224:N233)</f>
        <v>0</v>
      </c>
      <c r="O234" s="168" t="n">
        <f aca="false">SUM(O224:O233)</f>
        <v>3800</v>
      </c>
      <c r="P234" s="169" t="n">
        <f aca="false">SUM(P224:P233)</f>
        <v>0</v>
      </c>
      <c r="Q234" s="168" t="n">
        <f aca="false">SUM(Q224:Q233)</f>
        <v>158.5</v>
      </c>
      <c r="R234" s="169" t="n">
        <f aca="false">SUM(R224:R233)</f>
        <v>0</v>
      </c>
      <c r="S234" s="170" t="n">
        <f aca="false">SUM(S224:S233)</f>
        <v>0</v>
      </c>
      <c r="T234" s="170" t="s">
        <v>291</v>
      </c>
    </row>
    <row r="235" customFormat="false" ht="15" hidden="false" customHeight="false" outlineLevel="0" collapsed="false">
      <c r="A235" s="182"/>
      <c r="B235" s="132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67"/>
      <c r="Q235" s="122"/>
      <c r="R235" s="131"/>
      <c r="S235" s="93"/>
      <c r="T235" s="93"/>
      <c r="U235" s="69"/>
    </row>
    <row r="236" customFormat="false" ht="15" hidden="false" customHeight="false" outlineLevel="0" collapsed="false">
      <c r="A236" s="183" t="s">
        <v>292</v>
      </c>
      <c r="B236" s="184" t="s">
        <v>82</v>
      </c>
      <c r="C236" s="185" t="n">
        <v>5</v>
      </c>
      <c r="D236" s="185" t="n">
        <v>52</v>
      </c>
      <c r="E236" s="186" t="n">
        <v>1</v>
      </c>
      <c r="F236" s="186" t="n">
        <f aca="false">E236*C236</f>
        <v>5</v>
      </c>
      <c r="G236" s="186" t="n">
        <f aca="false">F236*D236</f>
        <v>260</v>
      </c>
      <c r="H236" s="186" t="n">
        <f aca="false">+E236*-12</f>
        <v>-12</v>
      </c>
      <c r="I236" s="187"/>
      <c r="J236" s="187"/>
      <c r="K236" s="186"/>
      <c r="L236" s="186"/>
      <c r="M236" s="186"/>
      <c r="N236" s="186"/>
      <c r="O236" s="186" t="n">
        <f aca="false">SUM(G236:N236)</f>
        <v>248</v>
      </c>
      <c r="P236" s="179" t="n">
        <f aca="false">+(G236+H236)*$B$3+(K236+L236)*$B$4+(M236+N236)*$F$4+(I236+J236)*$B$5</f>
        <v>0</v>
      </c>
      <c r="Q236" s="115" t="n">
        <v>12</v>
      </c>
      <c r="R236" s="114" t="n">
        <f aca="false">+Q236*$F$3</f>
        <v>0</v>
      </c>
      <c r="S236" s="116" t="n">
        <f aca="false">+R236+P236</f>
        <v>0</v>
      </c>
      <c r="T236" s="93"/>
    </row>
    <row r="237" customFormat="false" ht="15" hidden="false" customHeight="false" outlineLevel="0" collapsed="false">
      <c r="A237" s="158"/>
      <c r="B237" s="158"/>
      <c r="G237" s="168" t="n">
        <f aca="false">SUM(G236)</f>
        <v>260</v>
      </c>
      <c r="H237" s="168" t="n">
        <f aca="false">SUM(H236)</f>
        <v>-12</v>
      </c>
      <c r="I237" s="168" t="n">
        <f aca="false">SUM(I236)</f>
        <v>0</v>
      </c>
      <c r="J237" s="168" t="n">
        <f aca="false">SUM(J236)</f>
        <v>0</v>
      </c>
      <c r="K237" s="168" t="n">
        <f aca="false">SUM(K236)</f>
        <v>0</v>
      </c>
      <c r="L237" s="168" t="n">
        <f aca="false">SUM(L236)</f>
        <v>0</v>
      </c>
      <c r="M237" s="168" t="n">
        <f aca="false">SUM(M236)</f>
        <v>0</v>
      </c>
      <c r="N237" s="168" t="n">
        <f aca="false">SUM(N236)</f>
        <v>0</v>
      </c>
      <c r="O237" s="168" t="n">
        <f aca="false">SUM(O236)</f>
        <v>248</v>
      </c>
      <c r="P237" s="169" t="n">
        <f aca="false">SUM(P236)</f>
        <v>0</v>
      </c>
      <c r="Q237" s="168" t="n">
        <f aca="false">SUM(Q236)</f>
        <v>12</v>
      </c>
      <c r="R237" s="169" t="n">
        <f aca="false">SUM(R236)</f>
        <v>0</v>
      </c>
      <c r="S237" s="208" t="n">
        <f aca="false">SUM(S236)</f>
        <v>0</v>
      </c>
      <c r="T237" s="170" t="s">
        <v>293</v>
      </c>
    </row>
    <row r="238" customFormat="false" ht="15" hidden="false" customHeight="false" outlineLevel="0" collapsed="false">
      <c r="A238" s="158"/>
      <c r="B238" s="158"/>
      <c r="N238" s="69"/>
      <c r="P238" s="71"/>
      <c r="Q238" s="122"/>
      <c r="R238" s="71"/>
      <c r="S238" s="131"/>
      <c r="T238" s="92"/>
    </row>
    <row r="239" customFormat="false" ht="15" hidden="false" customHeight="false" outlineLevel="0" collapsed="false">
      <c r="A239" s="188" t="s">
        <v>294</v>
      </c>
      <c r="B239" s="189" t="s">
        <v>295</v>
      </c>
      <c r="C239" s="190" t="n">
        <v>5</v>
      </c>
      <c r="D239" s="190" t="n">
        <v>52</v>
      </c>
      <c r="E239" s="191" t="n">
        <v>2.5</v>
      </c>
      <c r="F239" s="191" t="n">
        <f aca="false">E239*C239</f>
        <v>12.5</v>
      </c>
      <c r="G239" s="191" t="n">
        <f aca="false">F239*D239</f>
        <v>650</v>
      </c>
      <c r="H239" s="191" t="n">
        <f aca="false">+E239*-12</f>
        <v>-30</v>
      </c>
      <c r="I239" s="192"/>
      <c r="J239" s="192"/>
      <c r="K239" s="191"/>
      <c r="L239" s="191"/>
      <c r="M239" s="191"/>
      <c r="N239" s="191"/>
      <c r="O239" s="191" t="n">
        <f aca="false">SUM(G239:N239)</f>
        <v>620</v>
      </c>
      <c r="P239" s="179" t="n">
        <f aca="false">+(G239+H239)*$B$3+(K239+L239)*$B$4+(M239+N239)*$F$4+(I239+J239)*$B$5</f>
        <v>0</v>
      </c>
      <c r="Q239" s="129" t="n">
        <v>66</v>
      </c>
      <c r="R239" s="114" t="n">
        <f aca="false">+Q239*$F$3</f>
        <v>0</v>
      </c>
      <c r="S239" s="116" t="n">
        <f aca="false">+R239+P239</f>
        <v>0</v>
      </c>
      <c r="T239" s="92"/>
    </row>
    <row r="240" customFormat="false" ht="15" hidden="false" customHeight="false" outlineLevel="0" collapsed="false">
      <c r="A240" s="188" t="s">
        <v>294</v>
      </c>
      <c r="B240" s="189" t="s">
        <v>97</v>
      </c>
      <c r="C240" s="190" t="n">
        <v>1</v>
      </c>
      <c r="D240" s="190" t="n">
        <v>52</v>
      </c>
      <c r="E240" s="191" t="n">
        <v>2.5</v>
      </c>
      <c r="F240" s="191" t="n">
        <f aca="false">E240*C240</f>
        <v>2.5</v>
      </c>
      <c r="G240" s="191" t="n">
        <v>0</v>
      </c>
      <c r="H240" s="191" t="n">
        <v>0</v>
      </c>
      <c r="I240" s="191"/>
      <c r="J240" s="191"/>
      <c r="K240" s="191" t="n">
        <f aca="false">+C240*D240*E240</f>
        <v>130</v>
      </c>
      <c r="L240" s="191" t="n">
        <f aca="false">+E240*12</f>
        <v>30</v>
      </c>
      <c r="M240" s="191"/>
      <c r="N240" s="191"/>
      <c r="O240" s="191" t="n">
        <f aca="false">SUM(G240:N240)</f>
        <v>160</v>
      </c>
      <c r="P240" s="114" t="n">
        <f aca="false">+(G240+H240)*$B$3+(K240+L240)*$B$4+(M240+N240)*$F$4+(I240+J240)*$B$5</f>
        <v>0</v>
      </c>
      <c r="Q240" s="129"/>
      <c r="R240" s="114" t="n">
        <f aca="false">+Q240*$F$3</f>
        <v>0</v>
      </c>
      <c r="S240" s="116" t="n">
        <f aca="false">+R240+P240</f>
        <v>0</v>
      </c>
      <c r="T240" s="92"/>
    </row>
    <row r="241" customFormat="false" ht="15" hidden="false" customHeight="false" outlineLevel="0" collapsed="false">
      <c r="A241" s="158"/>
      <c r="B241" s="158"/>
      <c r="G241" s="168" t="n">
        <f aca="false">SUM(G239:G240)</f>
        <v>650</v>
      </c>
      <c r="H241" s="168" t="n">
        <f aca="false">SUM(H239:H240)</f>
        <v>-30</v>
      </c>
      <c r="I241" s="168" t="n">
        <f aca="false">SUM(I239:I240)</f>
        <v>0</v>
      </c>
      <c r="J241" s="168" t="n">
        <f aca="false">SUM(J239:J240)</f>
        <v>0</v>
      </c>
      <c r="K241" s="168" t="n">
        <f aca="false">SUM(K239:K240)</f>
        <v>130</v>
      </c>
      <c r="L241" s="168" t="n">
        <f aca="false">SUM(L239:L240)</f>
        <v>30</v>
      </c>
      <c r="M241" s="168" t="n">
        <f aca="false">SUM(M239:M240)</f>
        <v>0</v>
      </c>
      <c r="N241" s="168" t="n">
        <f aca="false">SUM(N239:N240)</f>
        <v>0</v>
      </c>
      <c r="O241" s="168" t="n">
        <f aca="false">SUM(O239:O240)</f>
        <v>780</v>
      </c>
      <c r="P241" s="168" t="n">
        <f aca="false">SUM(P239:P240)</f>
        <v>0</v>
      </c>
      <c r="Q241" s="168" t="n">
        <f aca="false">SUM(Q239:Q240)</f>
        <v>66</v>
      </c>
      <c r="R241" s="168" t="n">
        <f aca="false">SUM(R239:R240)</f>
        <v>0</v>
      </c>
      <c r="S241" s="208" t="n">
        <f aca="false">SUM(S239:S240)</f>
        <v>0</v>
      </c>
      <c r="T241" s="170" t="s">
        <v>296</v>
      </c>
    </row>
    <row r="242" customFormat="false" ht="15" hidden="false" customHeight="false" outlineLevel="0" collapsed="false">
      <c r="P242" s="71"/>
      <c r="Q242" s="129"/>
      <c r="R242" s="163"/>
      <c r="S242" s="131"/>
      <c r="T242" s="92"/>
    </row>
    <row r="243" customFormat="false" ht="15" hidden="false" customHeight="false" outlineLevel="0" collapsed="false">
      <c r="A243" s="193" t="s">
        <v>297</v>
      </c>
      <c r="B243" s="194" t="s">
        <v>298</v>
      </c>
      <c r="C243" s="195" t="n">
        <v>5</v>
      </c>
      <c r="D243" s="195" t="n">
        <v>48</v>
      </c>
      <c r="E243" s="196" t="n">
        <v>6</v>
      </c>
      <c r="F243" s="196" t="n">
        <f aca="false">E243*C243</f>
        <v>30</v>
      </c>
      <c r="G243" s="197" t="n">
        <f aca="false">F243*D243</f>
        <v>1440</v>
      </c>
      <c r="H243" s="197" t="n">
        <f aca="false">+E243*-12</f>
        <v>-72</v>
      </c>
      <c r="I243" s="198"/>
      <c r="J243" s="198"/>
      <c r="K243" s="198"/>
      <c r="L243" s="198"/>
      <c r="M243" s="198"/>
      <c r="N243" s="198"/>
      <c r="O243" s="197" t="n">
        <f aca="false">SUM(G243:N243)</f>
        <v>1368</v>
      </c>
      <c r="P243" s="179" t="n">
        <f aca="false">+(G243+H243)*$B$3+(K243+L243)*$B$4+(M243+N243)*$F$4+(I243+J243)*$B$5</f>
        <v>0</v>
      </c>
      <c r="Q243" s="122" t="n">
        <v>22</v>
      </c>
      <c r="R243" s="114" t="n">
        <f aca="false">+Q243*$F$3</f>
        <v>0</v>
      </c>
      <c r="S243" s="116" t="n">
        <f aca="false">+R243+P243</f>
        <v>0</v>
      </c>
      <c r="T243" s="92"/>
    </row>
    <row r="244" customFormat="false" ht="15" hidden="false" customHeight="false" outlineLevel="0" collapsed="false">
      <c r="A244" s="158"/>
      <c r="B244" s="158"/>
      <c r="G244" s="168" t="n">
        <f aca="false">SUM(G242:G243)</f>
        <v>1440</v>
      </c>
      <c r="H244" s="168" t="n">
        <f aca="false">SUM(H242:H243)</f>
        <v>-72</v>
      </c>
      <c r="I244" s="168" t="n">
        <f aca="false">SUM(I242:I243)</f>
        <v>0</v>
      </c>
      <c r="J244" s="168" t="n">
        <f aca="false">SUM(J242:J243)</f>
        <v>0</v>
      </c>
      <c r="K244" s="168" t="n">
        <f aca="false">SUM(K242:K243)</f>
        <v>0</v>
      </c>
      <c r="L244" s="168" t="n">
        <f aca="false">SUM(L242:L243)</f>
        <v>0</v>
      </c>
      <c r="M244" s="168" t="n">
        <f aca="false">SUM(M242:M243)</f>
        <v>0</v>
      </c>
      <c r="N244" s="168" t="n">
        <f aca="false">SUM(N242:N243)</f>
        <v>0</v>
      </c>
      <c r="O244" s="168" t="n">
        <f aca="false">SUM(O242:O243)</f>
        <v>1368</v>
      </c>
      <c r="P244" s="168" t="n">
        <f aca="false">SUM(P242:P243)</f>
        <v>0</v>
      </c>
      <c r="Q244" s="168" t="n">
        <f aca="false">SUM(Q242:Q243)</f>
        <v>22</v>
      </c>
      <c r="R244" s="168" t="n">
        <f aca="false">SUM(R242:R243)</f>
        <v>0</v>
      </c>
      <c r="S244" s="208" t="n">
        <f aca="false">SUM(S242:S243)</f>
        <v>0</v>
      </c>
      <c r="T244" s="170" t="s">
        <v>299</v>
      </c>
    </row>
    <row r="245" customFormat="false" ht="15" hidden="false" customHeight="false" outlineLevel="0" collapsed="false">
      <c r="A245" s="158"/>
      <c r="B245" s="158"/>
      <c r="N245" s="69"/>
      <c r="P245" s="71"/>
      <c r="Q245" s="129"/>
      <c r="R245" s="163"/>
      <c r="S245" s="131"/>
      <c r="T245" s="92"/>
    </row>
    <row r="246" customFormat="false" ht="15" hidden="false" customHeight="false" outlineLevel="0" collapsed="false">
      <c r="A246" s="200" t="s">
        <v>300</v>
      </c>
      <c r="B246" s="201" t="s">
        <v>301</v>
      </c>
      <c r="C246" s="201" t="n">
        <v>2</v>
      </c>
      <c r="D246" s="201" t="n">
        <v>52</v>
      </c>
      <c r="E246" s="202" t="n">
        <v>4</v>
      </c>
      <c r="F246" s="202" t="n">
        <f aca="false">+C246*E246</f>
        <v>8</v>
      </c>
      <c r="G246" s="202" t="n">
        <f aca="false">D246*F246</f>
        <v>416</v>
      </c>
      <c r="H246" s="202"/>
      <c r="I246" s="202"/>
      <c r="J246" s="202"/>
      <c r="K246" s="203"/>
      <c r="L246" s="203"/>
      <c r="M246" s="203"/>
      <c r="N246" s="203"/>
      <c r="O246" s="202" t="n">
        <f aca="false">SUM(G246:N246)</f>
        <v>416</v>
      </c>
      <c r="P246" s="179" t="n">
        <f aca="false">+(G246+H246)*$B$3+(K246+L246)*$B$4+(M246+N246)*$F$4+(I246+J246)*$B$5</f>
        <v>0</v>
      </c>
      <c r="Q246" s="129" t="n">
        <v>8</v>
      </c>
      <c r="R246" s="114" t="n">
        <f aca="false">+Q246*$F$3</f>
        <v>0</v>
      </c>
      <c r="S246" s="116" t="n">
        <f aca="false">+R246+P246</f>
        <v>0</v>
      </c>
      <c r="T246" s="92"/>
    </row>
    <row r="247" customFormat="false" ht="15" hidden="false" customHeight="false" outlineLevel="0" collapsed="false">
      <c r="A247" s="200" t="s">
        <v>302</v>
      </c>
      <c r="B247" s="201" t="s">
        <v>127</v>
      </c>
      <c r="C247" s="201" t="n">
        <v>1</v>
      </c>
      <c r="D247" s="201" t="n">
        <v>52</v>
      </c>
      <c r="E247" s="202" t="n">
        <v>2.5</v>
      </c>
      <c r="F247" s="202" t="n">
        <f aca="false">+C247*E247</f>
        <v>2.5</v>
      </c>
      <c r="G247" s="202" t="n">
        <f aca="false">+D247*F247</f>
        <v>130</v>
      </c>
      <c r="H247" s="202"/>
      <c r="I247" s="202"/>
      <c r="J247" s="202"/>
      <c r="K247" s="203"/>
      <c r="L247" s="203"/>
      <c r="M247" s="203"/>
      <c r="N247" s="203"/>
      <c r="O247" s="202" t="n">
        <f aca="false">SUM(G247:N247)</f>
        <v>130</v>
      </c>
      <c r="P247" s="114" t="n">
        <f aca="false">+(G247+H247)*$B$3+(K247+L247)*$B$4+(M247+N247)*$F$4+(I247+J247)*$B$5</f>
        <v>0</v>
      </c>
      <c r="Q247" s="129"/>
      <c r="R247" s="129"/>
      <c r="S247" s="116" t="n">
        <f aca="false">+R247+P247</f>
        <v>0</v>
      </c>
      <c r="T247" s="92"/>
    </row>
    <row r="248" customFormat="false" ht="15" hidden="false" customHeight="false" outlineLevel="0" collapsed="false">
      <c r="A248" s="200" t="s">
        <v>303</v>
      </c>
      <c r="B248" s="201" t="s">
        <v>174</v>
      </c>
      <c r="C248" s="201" t="n">
        <v>1</v>
      </c>
      <c r="D248" s="201" t="n">
        <v>52</v>
      </c>
      <c r="E248" s="202" t="n">
        <v>2.5</v>
      </c>
      <c r="F248" s="202" t="n">
        <f aca="false">+C248*E248</f>
        <v>2.5</v>
      </c>
      <c r="G248" s="202" t="n">
        <f aca="false">+D248*F248</f>
        <v>130</v>
      </c>
      <c r="H248" s="202"/>
      <c r="I248" s="202"/>
      <c r="J248" s="202"/>
      <c r="K248" s="203"/>
      <c r="L248" s="203"/>
      <c r="M248" s="203"/>
      <c r="N248" s="203"/>
      <c r="O248" s="202" t="n">
        <f aca="false">SUM(G248:N248)</f>
        <v>130</v>
      </c>
      <c r="P248" s="114" t="n">
        <f aca="false">+(G248+H248)*$B$3+(K248+L248)*$B$4+(M248+N248)*$F$4+(I248+J248)*$B$5</f>
        <v>0</v>
      </c>
      <c r="Q248" s="171" t="n">
        <v>8</v>
      </c>
      <c r="R248" s="114" t="n">
        <f aca="false">+Q248*$F$3</f>
        <v>0</v>
      </c>
      <c r="S248" s="116" t="n">
        <f aca="false">+R248+P248</f>
        <v>0</v>
      </c>
      <c r="T248" s="173"/>
    </row>
    <row r="249" customFormat="false" ht="15" hidden="false" customHeight="false" outlineLevel="0" collapsed="false">
      <c r="A249" s="200" t="s">
        <v>303</v>
      </c>
      <c r="B249" s="201" t="s">
        <v>304</v>
      </c>
      <c r="C249" s="201" t="n">
        <v>1</v>
      </c>
      <c r="D249" s="201" t="n">
        <v>52</v>
      </c>
      <c r="E249" s="202" t="n">
        <v>0.75</v>
      </c>
      <c r="F249" s="202" t="n">
        <f aca="false">+C249*E249</f>
        <v>0.75</v>
      </c>
      <c r="G249" s="202" t="n">
        <f aca="false">+D249*F249</f>
        <v>39</v>
      </c>
      <c r="H249" s="202"/>
      <c r="I249" s="202"/>
      <c r="J249" s="202"/>
      <c r="K249" s="203"/>
      <c r="L249" s="203"/>
      <c r="M249" s="203"/>
      <c r="N249" s="203"/>
      <c r="O249" s="202" t="n">
        <f aca="false">SUM(G249:N249)</f>
        <v>39</v>
      </c>
      <c r="P249" s="114" t="n">
        <f aca="false">+(G249+H249)*$B$3+(K249+L249)*$B$4+(M249+N249)*$F$4+(I249+J249)*$B$5</f>
        <v>0</v>
      </c>
      <c r="Q249" s="204"/>
      <c r="R249" s="204"/>
      <c r="S249" s="116" t="n">
        <f aca="false">+R249+P249</f>
        <v>0</v>
      </c>
      <c r="T249" s="93"/>
    </row>
    <row r="250" s="117" customFormat="true" ht="15" hidden="false" customHeight="false" outlineLevel="0" collapsed="false">
      <c r="A250" s="200" t="s">
        <v>305</v>
      </c>
      <c r="B250" s="201" t="s">
        <v>91</v>
      </c>
      <c r="C250" s="201" t="n">
        <v>2</v>
      </c>
      <c r="D250" s="201" t="n">
        <v>52</v>
      </c>
      <c r="E250" s="202" t="n">
        <v>2.25</v>
      </c>
      <c r="F250" s="202" t="n">
        <f aca="false">+C250*E250</f>
        <v>4.5</v>
      </c>
      <c r="G250" s="202" t="n">
        <f aca="false">+D250*F250</f>
        <v>234</v>
      </c>
      <c r="H250" s="202"/>
      <c r="I250" s="202"/>
      <c r="J250" s="202"/>
      <c r="K250" s="203"/>
      <c r="L250" s="203"/>
      <c r="M250" s="203"/>
      <c r="N250" s="203"/>
      <c r="O250" s="202" t="n">
        <f aca="false">SUM(G250:N250)</f>
        <v>234</v>
      </c>
      <c r="P250" s="114" t="n">
        <f aca="false">+(G250+H250)*$B$3+(K250+L250)*$B$4+(M250+N250)*$F$4+(I250+J250)*$B$5</f>
        <v>0</v>
      </c>
      <c r="Q250" s="115" t="n">
        <v>6</v>
      </c>
      <c r="R250" s="114" t="n">
        <f aca="false">+Q250*$F$3</f>
        <v>0</v>
      </c>
      <c r="S250" s="116" t="n">
        <f aca="false">+R250+P250</f>
        <v>0</v>
      </c>
      <c r="T250" s="93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  <c r="BA250" s="31"/>
      <c r="BB250" s="31"/>
      <c r="BC250" s="31"/>
      <c r="BD250" s="31"/>
      <c r="BE250" s="31"/>
      <c r="BF250" s="31"/>
      <c r="BG250" s="31"/>
      <c r="BH250" s="31"/>
      <c r="BI250" s="31"/>
      <c r="BJ250" s="31"/>
      <c r="BK250" s="31"/>
      <c r="BL250" s="31"/>
      <c r="BM250" s="31"/>
      <c r="BN250" s="31"/>
      <c r="BO250" s="31"/>
      <c r="BP250" s="31"/>
      <c r="BQ250" s="31"/>
      <c r="BR250" s="31"/>
      <c r="BS250" s="31"/>
      <c r="BT250" s="31"/>
      <c r="BU250" s="31"/>
      <c r="BV250" s="31"/>
      <c r="BW250" s="31"/>
      <c r="BX250" s="31"/>
      <c r="BY250" s="31"/>
      <c r="BZ250" s="31"/>
      <c r="CA250" s="31"/>
      <c r="CB250" s="31"/>
      <c r="CC250" s="31"/>
      <c r="CD250" s="31"/>
      <c r="CE250" s="31"/>
      <c r="CF250" s="31"/>
      <c r="CG250" s="31"/>
      <c r="CH250" s="31"/>
      <c r="CI250" s="31"/>
      <c r="CJ250" s="31"/>
      <c r="CK250" s="31"/>
      <c r="CL250" s="31"/>
      <c r="CM250" s="31"/>
      <c r="CN250" s="31"/>
      <c r="CO250" s="31"/>
      <c r="CP250" s="31"/>
      <c r="CQ250" s="31"/>
      <c r="CR250" s="31"/>
      <c r="CS250" s="31"/>
      <c r="CT250" s="31"/>
      <c r="CU250" s="31"/>
      <c r="CV250" s="31"/>
      <c r="CW250" s="31"/>
      <c r="CX250" s="31"/>
      <c r="CY250" s="31"/>
      <c r="CZ250" s="31"/>
      <c r="DA250" s="31"/>
      <c r="DB250" s="31"/>
      <c r="DC250" s="31"/>
      <c r="DD250" s="31"/>
      <c r="DE250" s="31"/>
      <c r="DF250" s="31"/>
      <c r="DG250" s="31"/>
      <c r="DH250" s="31"/>
      <c r="DI250" s="31"/>
      <c r="DJ250" s="31"/>
      <c r="DK250" s="31"/>
      <c r="DL250" s="31"/>
      <c r="DM250" s="31"/>
      <c r="DN250" s="31"/>
      <c r="DO250" s="31"/>
      <c r="DP250" s="31"/>
      <c r="DQ250" s="31"/>
      <c r="DR250" s="31"/>
      <c r="DS250" s="31"/>
      <c r="DT250" s="31"/>
      <c r="DU250" s="31"/>
      <c r="DV250" s="31"/>
      <c r="DW250" s="31"/>
      <c r="DX250" s="31"/>
      <c r="DY250" s="31"/>
      <c r="DZ250" s="31"/>
      <c r="EA250" s="31"/>
      <c r="EB250" s="31"/>
      <c r="EC250" s="31"/>
      <c r="ED250" s="31"/>
      <c r="EE250" s="31"/>
      <c r="EF250" s="31"/>
      <c r="EG250" s="31"/>
      <c r="EH250" s="31"/>
      <c r="EI250" s="31"/>
      <c r="EJ250" s="31"/>
      <c r="EK250" s="31"/>
      <c r="EL250" s="31"/>
      <c r="EM250" s="31"/>
      <c r="EN250" s="31"/>
      <c r="EO250" s="31"/>
      <c r="EP250" s="31"/>
      <c r="EQ250" s="31"/>
      <c r="ER250" s="31"/>
      <c r="ES250" s="31"/>
      <c r="ET250" s="31"/>
      <c r="EU250" s="31"/>
      <c r="EV250" s="31"/>
      <c r="EW250" s="31"/>
      <c r="EX250" s="31"/>
      <c r="EY250" s="31"/>
      <c r="EZ250" s="31"/>
      <c r="FA250" s="31"/>
      <c r="FB250" s="31"/>
      <c r="FC250" s="31"/>
      <c r="FD250" s="31"/>
      <c r="FE250" s="31"/>
      <c r="FF250" s="31"/>
      <c r="FG250" s="31"/>
      <c r="FH250" s="31"/>
      <c r="FI250" s="31"/>
      <c r="FJ250" s="31"/>
      <c r="FK250" s="31"/>
      <c r="FL250" s="31"/>
      <c r="FM250" s="31"/>
      <c r="FN250" s="31"/>
      <c r="FO250" s="31"/>
      <c r="FP250" s="31"/>
      <c r="FQ250" s="31"/>
      <c r="FR250" s="31"/>
      <c r="FS250" s="31"/>
      <c r="FT250" s="31"/>
      <c r="FU250" s="31"/>
      <c r="FV250" s="31"/>
      <c r="FW250" s="31"/>
      <c r="FX250" s="31"/>
      <c r="FY250" s="31"/>
      <c r="FZ250" s="31"/>
      <c r="GA250" s="31"/>
      <c r="GB250" s="31"/>
      <c r="GC250" s="31"/>
      <c r="GD250" s="31"/>
      <c r="GE250" s="31"/>
      <c r="GF250" s="31"/>
      <c r="GG250" s="31"/>
      <c r="GH250" s="31"/>
      <c r="GI250" s="31"/>
      <c r="GJ250" s="31"/>
      <c r="GK250" s="31"/>
      <c r="GL250" s="31"/>
      <c r="GM250" s="31"/>
      <c r="GN250" s="31"/>
      <c r="GO250" s="31"/>
      <c r="GP250" s="31"/>
      <c r="GQ250" s="31"/>
      <c r="GR250" s="31"/>
      <c r="GS250" s="31"/>
      <c r="GT250" s="31"/>
      <c r="GU250" s="31"/>
      <c r="GV250" s="31"/>
      <c r="GW250" s="31"/>
      <c r="GX250" s="31"/>
      <c r="GY250" s="31"/>
      <c r="GZ250" s="31"/>
      <c r="HA250" s="31"/>
      <c r="HB250" s="31"/>
      <c r="HC250" s="31"/>
      <c r="HD250" s="31"/>
      <c r="HE250" s="31"/>
      <c r="HF250" s="31"/>
      <c r="HG250" s="31"/>
      <c r="HH250" s="31"/>
      <c r="HI250" s="31"/>
      <c r="HJ250" s="31"/>
      <c r="HK250" s="31"/>
      <c r="HL250" s="31"/>
      <c r="HM250" s="31"/>
      <c r="HN250" s="31"/>
      <c r="HO250" s="31"/>
      <c r="HP250" s="31"/>
      <c r="HQ250" s="31"/>
      <c r="HR250" s="31"/>
      <c r="HS250" s="31"/>
      <c r="HT250" s="31"/>
      <c r="HU250" s="31"/>
      <c r="HV250" s="31"/>
      <c r="HW250" s="31"/>
      <c r="HX250" s="31"/>
      <c r="HY250" s="31"/>
      <c r="HZ250" s="31"/>
      <c r="IA250" s="31"/>
      <c r="IB250" s="31"/>
      <c r="IC250" s="31"/>
      <c r="ID250" s="31"/>
      <c r="IE250" s="31"/>
      <c r="IF250" s="31"/>
      <c r="IG250" s="31"/>
      <c r="IH250" s="31"/>
      <c r="II250" s="31"/>
      <c r="IJ250" s="31"/>
      <c r="IK250" s="31"/>
      <c r="IL250" s="31"/>
      <c r="IM250" s="31"/>
      <c r="IN250" s="31"/>
      <c r="IO250" s="31"/>
      <c r="IP250" s="31"/>
      <c r="IQ250" s="31"/>
      <c r="IR250" s="31"/>
      <c r="IS250" s="31"/>
      <c r="IT250" s="31"/>
      <c r="IU250" s="31"/>
      <c r="IV250" s="31"/>
      <c r="IW250" s="31"/>
    </row>
    <row r="251" s="117" customFormat="true" ht="15" hidden="false" customHeight="false" outlineLevel="0" collapsed="false">
      <c r="A251" s="200" t="s">
        <v>306</v>
      </c>
      <c r="B251" s="201" t="s">
        <v>174</v>
      </c>
      <c r="C251" s="201" t="n">
        <v>1</v>
      </c>
      <c r="D251" s="201" t="n">
        <v>52</v>
      </c>
      <c r="E251" s="202" t="n">
        <v>2</v>
      </c>
      <c r="F251" s="202" t="n">
        <f aca="false">+C251*E251</f>
        <v>2</v>
      </c>
      <c r="G251" s="202" t="n">
        <f aca="false">+D251*F251</f>
        <v>104</v>
      </c>
      <c r="H251" s="202"/>
      <c r="I251" s="202"/>
      <c r="J251" s="202"/>
      <c r="K251" s="203"/>
      <c r="L251" s="203"/>
      <c r="M251" s="203"/>
      <c r="N251" s="203"/>
      <c r="O251" s="202" t="n">
        <f aca="false">SUM(G251:N251)</f>
        <v>104</v>
      </c>
      <c r="P251" s="114" t="n">
        <f aca="false">+(G251+H251)*$B$3+(K251+L251)*$B$4+(M251+N251)*$F$4+(I251+J251)*$B$5</f>
        <v>0</v>
      </c>
      <c r="Q251" s="171"/>
      <c r="R251" s="204"/>
      <c r="S251" s="116" t="n">
        <f aca="false">+R251+P251</f>
        <v>0</v>
      </c>
      <c r="T251" s="173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  <c r="BA251" s="31"/>
      <c r="BB251" s="31"/>
      <c r="BC251" s="31"/>
      <c r="BD251" s="31"/>
      <c r="BE251" s="31"/>
      <c r="BF251" s="31"/>
      <c r="BG251" s="31"/>
      <c r="BH251" s="31"/>
      <c r="BI251" s="31"/>
      <c r="BJ251" s="31"/>
      <c r="BK251" s="31"/>
      <c r="BL251" s="31"/>
      <c r="BM251" s="31"/>
      <c r="BN251" s="31"/>
      <c r="BO251" s="31"/>
      <c r="BP251" s="31"/>
      <c r="BQ251" s="31"/>
      <c r="BR251" s="31"/>
      <c r="BS251" s="31"/>
      <c r="BT251" s="31"/>
      <c r="BU251" s="31"/>
      <c r="BV251" s="31"/>
      <c r="BW251" s="31"/>
      <c r="BX251" s="31"/>
      <c r="BY251" s="31"/>
      <c r="BZ251" s="31"/>
      <c r="CA251" s="31"/>
      <c r="CB251" s="31"/>
      <c r="CC251" s="31"/>
      <c r="CD251" s="31"/>
      <c r="CE251" s="31"/>
      <c r="CF251" s="31"/>
      <c r="CG251" s="31"/>
      <c r="CH251" s="31"/>
      <c r="CI251" s="31"/>
      <c r="CJ251" s="31"/>
      <c r="CK251" s="31"/>
      <c r="CL251" s="31"/>
      <c r="CM251" s="31"/>
      <c r="CN251" s="31"/>
      <c r="CO251" s="31"/>
      <c r="CP251" s="31"/>
      <c r="CQ251" s="31"/>
      <c r="CR251" s="31"/>
      <c r="CS251" s="31"/>
      <c r="CT251" s="31"/>
      <c r="CU251" s="31"/>
      <c r="CV251" s="31"/>
      <c r="CW251" s="31"/>
      <c r="CX251" s="31"/>
      <c r="CY251" s="31"/>
      <c r="CZ251" s="31"/>
      <c r="DA251" s="31"/>
      <c r="DB251" s="31"/>
      <c r="DC251" s="31"/>
      <c r="DD251" s="31"/>
      <c r="DE251" s="31"/>
      <c r="DF251" s="31"/>
      <c r="DG251" s="31"/>
      <c r="DH251" s="31"/>
      <c r="DI251" s="31"/>
      <c r="DJ251" s="31"/>
      <c r="DK251" s="31"/>
      <c r="DL251" s="31"/>
      <c r="DM251" s="31"/>
      <c r="DN251" s="31"/>
      <c r="DO251" s="31"/>
      <c r="DP251" s="31"/>
      <c r="DQ251" s="31"/>
      <c r="DR251" s="31"/>
      <c r="DS251" s="31"/>
      <c r="DT251" s="31"/>
      <c r="DU251" s="31"/>
      <c r="DV251" s="31"/>
      <c r="DW251" s="31"/>
      <c r="DX251" s="31"/>
      <c r="DY251" s="31"/>
      <c r="DZ251" s="31"/>
      <c r="EA251" s="31"/>
      <c r="EB251" s="31"/>
      <c r="EC251" s="31"/>
      <c r="ED251" s="31"/>
      <c r="EE251" s="31"/>
      <c r="EF251" s="31"/>
      <c r="EG251" s="31"/>
      <c r="EH251" s="31"/>
      <c r="EI251" s="31"/>
      <c r="EJ251" s="31"/>
      <c r="EK251" s="31"/>
      <c r="EL251" s="31"/>
      <c r="EM251" s="31"/>
      <c r="EN251" s="31"/>
      <c r="EO251" s="31"/>
      <c r="EP251" s="31"/>
      <c r="EQ251" s="31"/>
      <c r="ER251" s="31"/>
      <c r="ES251" s="31"/>
      <c r="ET251" s="31"/>
      <c r="EU251" s="31"/>
      <c r="EV251" s="31"/>
      <c r="EW251" s="31"/>
      <c r="EX251" s="31"/>
      <c r="EY251" s="31"/>
      <c r="EZ251" s="31"/>
      <c r="FA251" s="31"/>
      <c r="FB251" s="31"/>
      <c r="FC251" s="31"/>
      <c r="FD251" s="31"/>
      <c r="FE251" s="31"/>
      <c r="FF251" s="31"/>
      <c r="FG251" s="31"/>
      <c r="FH251" s="31"/>
      <c r="FI251" s="31"/>
      <c r="FJ251" s="31"/>
      <c r="FK251" s="31"/>
      <c r="FL251" s="31"/>
      <c r="FM251" s="31"/>
      <c r="FN251" s="31"/>
      <c r="FO251" s="31"/>
      <c r="FP251" s="31"/>
      <c r="FQ251" s="31"/>
      <c r="FR251" s="31"/>
      <c r="FS251" s="31"/>
      <c r="FT251" s="31"/>
      <c r="FU251" s="31"/>
      <c r="FV251" s="31"/>
      <c r="FW251" s="31"/>
      <c r="FX251" s="31"/>
      <c r="FY251" s="31"/>
      <c r="FZ251" s="31"/>
      <c r="GA251" s="31"/>
      <c r="GB251" s="31"/>
      <c r="GC251" s="31"/>
      <c r="GD251" s="31"/>
      <c r="GE251" s="31"/>
      <c r="GF251" s="31"/>
      <c r="GG251" s="31"/>
      <c r="GH251" s="31"/>
      <c r="GI251" s="31"/>
      <c r="GJ251" s="31"/>
      <c r="GK251" s="31"/>
      <c r="GL251" s="31"/>
      <c r="GM251" s="31"/>
      <c r="GN251" s="31"/>
      <c r="GO251" s="31"/>
      <c r="GP251" s="31"/>
      <c r="GQ251" s="31"/>
      <c r="GR251" s="31"/>
      <c r="GS251" s="31"/>
      <c r="GT251" s="31"/>
      <c r="GU251" s="31"/>
      <c r="GV251" s="31"/>
      <c r="GW251" s="31"/>
      <c r="GX251" s="31"/>
      <c r="GY251" s="31"/>
      <c r="GZ251" s="31"/>
      <c r="HA251" s="31"/>
      <c r="HB251" s="31"/>
      <c r="HC251" s="31"/>
      <c r="HD251" s="31"/>
      <c r="HE251" s="31"/>
      <c r="HF251" s="31"/>
      <c r="HG251" s="31"/>
      <c r="HH251" s="31"/>
      <c r="HI251" s="31"/>
      <c r="HJ251" s="31"/>
      <c r="HK251" s="31"/>
      <c r="HL251" s="31"/>
      <c r="HM251" s="31"/>
      <c r="HN251" s="31"/>
      <c r="HO251" s="31"/>
      <c r="HP251" s="31"/>
      <c r="HQ251" s="31"/>
      <c r="HR251" s="31"/>
      <c r="HS251" s="31"/>
      <c r="HT251" s="31"/>
      <c r="HU251" s="31"/>
      <c r="HV251" s="31"/>
      <c r="HW251" s="31"/>
      <c r="HX251" s="31"/>
      <c r="HY251" s="31"/>
      <c r="HZ251" s="31"/>
      <c r="IA251" s="31"/>
      <c r="IB251" s="31"/>
      <c r="IC251" s="31"/>
      <c r="ID251" s="31"/>
      <c r="IE251" s="31"/>
      <c r="IF251" s="31"/>
      <c r="IG251" s="31"/>
      <c r="IH251" s="31"/>
      <c r="II251" s="31"/>
      <c r="IJ251" s="31"/>
      <c r="IK251" s="31"/>
      <c r="IL251" s="31"/>
      <c r="IM251" s="31"/>
      <c r="IN251" s="31"/>
      <c r="IO251" s="31"/>
      <c r="IP251" s="31"/>
      <c r="IQ251" s="31"/>
      <c r="IR251" s="31"/>
      <c r="IS251" s="31"/>
      <c r="IT251" s="31"/>
      <c r="IU251" s="31"/>
      <c r="IV251" s="31"/>
      <c r="IW251" s="31"/>
    </row>
    <row r="252" s="117" customFormat="true" ht="15" hidden="false" customHeight="false" outlineLevel="0" collapsed="false">
      <c r="A252" s="200" t="s">
        <v>307</v>
      </c>
      <c r="B252" s="201" t="s">
        <v>127</v>
      </c>
      <c r="C252" s="201" t="n">
        <v>1</v>
      </c>
      <c r="D252" s="201" t="n">
        <v>52</v>
      </c>
      <c r="E252" s="202" t="n">
        <v>3</v>
      </c>
      <c r="F252" s="202" t="n">
        <f aca="false">+C252*E252</f>
        <v>3</v>
      </c>
      <c r="G252" s="202" t="n">
        <f aca="false">+D252*F252</f>
        <v>156</v>
      </c>
      <c r="H252" s="202"/>
      <c r="I252" s="202"/>
      <c r="J252" s="202"/>
      <c r="K252" s="203"/>
      <c r="L252" s="203"/>
      <c r="M252" s="203"/>
      <c r="N252" s="203"/>
      <c r="O252" s="202" t="n">
        <f aca="false">SUM(G252:N252)</f>
        <v>156</v>
      </c>
      <c r="P252" s="114" t="n">
        <f aca="false">+(G252+H252)*$B$3+(K252+L252)*$B$4+(M252+N252)*$F$4+(I252+J252)*$B$5</f>
        <v>0</v>
      </c>
      <c r="Q252" s="204"/>
      <c r="R252" s="204"/>
      <c r="S252" s="116" t="n">
        <f aca="false">+R252+P252</f>
        <v>0</v>
      </c>
      <c r="T252" s="93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  <c r="BA252" s="31"/>
      <c r="BB252" s="31"/>
      <c r="BC252" s="31"/>
      <c r="BD252" s="31"/>
      <c r="BE252" s="31"/>
      <c r="BF252" s="31"/>
      <c r="BG252" s="31"/>
      <c r="BH252" s="31"/>
      <c r="BI252" s="31"/>
      <c r="BJ252" s="31"/>
      <c r="BK252" s="31"/>
      <c r="BL252" s="31"/>
      <c r="BM252" s="31"/>
      <c r="BN252" s="31"/>
      <c r="BO252" s="31"/>
      <c r="BP252" s="31"/>
      <c r="BQ252" s="31"/>
      <c r="BR252" s="31"/>
      <c r="BS252" s="31"/>
      <c r="BT252" s="31"/>
      <c r="BU252" s="31"/>
      <c r="BV252" s="31"/>
      <c r="BW252" s="31"/>
      <c r="BX252" s="31"/>
      <c r="BY252" s="31"/>
      <c r="BZ252" s="31"/>
      <c r="CA252" s="31"/>
      <c r="CB252" s="31"/>
      <c r="CC252" s="31"/>
      <c r="CD252" s="31"/>
      <c r="CE252" s="31"/>
      <c r="CF252" s="31"/>
      <c r="CG252" s="31"/>
      <c r="CH252" s="31"/>
      <c r="CI252" s="31"/>
      <c r="CJ252" s="31"/>
      <c r="CK252" s="31"/>
      <c r="CL252" s="31"/>
      <c r="CM252" s="31"/>
      <c r="CN252" s="31"/>
      <c r="CO252" s="31"/>
      <c r="CP252" s="31"/>
      <c r="CQ252" s="31"/>
      <c r="CR252" s="31"/>
      <c r="CS252" s="31"/>
      <c r="CT252" s="31"/>
      <c r="CU252" s="31"/>
      <c r="CV252" s="31"/>
      <c r="CW252" s="31"/>
      <c r="CX252" s="31"/>
      <c r="CY252" s="31"/>
      <c r="CZ252" s="31"/>
      <c r="DA252" s="31"/>
      <c r="DB252" s="31"/>
      <c r="DC252" s="31"/>
      <c r="DD252" s="31"/>
      <c r="DE252" s="31"/>
      <c r="DF252" s="31"/>
      <c r="DG252" s="31"/>
      <c r="DH252" s="31"/>
      <c r="DI252" s="31"/>
      <c r="DJ252" s="31"/>
      <c r="DK252" s="31"/>
      <c r="DL252" s="31"/>
      <c r="DM252" s="31"/>
      <c r="DN252" s="31"/>
      <c r="DO252" s="31"/>
      <c r="DP252" s="31"/>
      <c r="DQ252" s="31"/>
      <c r="DR252" s="31"/>
      <c r="DS252" s="31"/>
      <c r="DT252" s="31"/>
      <c r="DU252" s="31"/>
      <c r="DV252" s="31"/>
      <c r="DW252" s="31"/>
      <c r="DX252" s="31"/>
      <c r="DY252" s="31"/>
      <c r="DZ252" s="31"/>
      <c r="EA252" s="31"/>
      <c r="EB252" s="31"/>
      <c r="EC252" s="31"/>
      <c r="ED252" s="31"/>
      <c r="EE252" s="31"/>
      <c r="EF252" s="31"/>
      <c r="EG252" s="31"/>
      <c r="EH252" s="31"/>
      <c r="EI252" s="31"/>
      <c r="EJ252" s="31"/>
      <c r="EK252" s="31"/>
      <c r="EL252" s="31"/>
      <c r="EM252" s="31"/>
      <c r="EN252" s="31"/>
      <c r="EO252" s="31"/>
      <c r="EP252" s="31"/>
      <c r="EQ252" s="31"/>
      <c r="ER252" s="31"/>
      <c r="ES252" s="31"/>
      <c r="ET252" s="31"/>
      <c r="EU252" s="31"/>
      <c r="EV252" s="31"/>
      <c r="EW252" s="31"/>
      <c r="EX252" s="31"/>
      <c r="EY252" s="31"/>
      <c r="EZ252" s="31"/>
      <c r="FA252" s="31"/>
      <c r="FB252" s="31"/>
      <c r="FC252" s="31"/>
      <c r="FD252" s="31"/>
      <c r="FE252" s="31"/>
      <c r="FF252" s="31"/>
      <c r="FG252" s="31"/>
      <c r="FH252" s="31"/>
      <c r="FI252" s="31"/>
      <c r="FJ252" s="31"/>
      <c r="FK252" s="31"/>
      <c r="FL252" s="31"/>
      <c r="FM252" s="31"/>
      <c r="FN252" s="31"/>
      <c r="FO252" s="31"/>
      <c r="FP252" s="31"/>
      <c r="FQ252" s="31"/>
      <c r="FR252" s="31"/>
      <c r="FS252" s="31"/>
      <c r="FT252" s="31"/>
      <c r="FU252" s="31"/>
      <c r="FV252" s="31"/>
      <c r="FW252" s="31"/>
      <c r="FX252" s="31"/>
      <c r="FY252" s="31"/>
      <c r="FZ252" s="31"/>
      <c r="GA252" s="31"/>
      <c r="GB252" s="31"/>
      <c r="GC252" s="31"/>
      <c r="GD252" s="31"/>
      <c r="GE252" s="31"/>
      <c r="GF252" s="31"/>
      <c r="GG252" s="31"/>
      <c r="GH252" s="31"/>
      <c r="GI252" s="31"/>
      <c r="GJ252" s="31"/>
      <c r="GK252" s="31"/>
      <c r="GL252" s="31"/>
      <c r="GM252" s="31"/>
      <c r="GN252" s="31"/>
      <c r="GO252" s="31"/>
      <c r="GP252" s="31"/>
      <c r="GQ252" s="31"/>
      <c r="GR252" s="31"/>
      <c r="GS252" s="31"/>
      <c r="GT252" s="31"/>
      <c r="GU252" s="31"/>
      <c r="GV252" s="31"/>
      <c r="GW252" s="31"/>
      <c r="GX252" s="31"/>
      <c r="GY252" s="31"/>
      <c r="GZ252" s="31"/>
      <c r="HA252" s="31"/>
      <c r="HB252" s="31"/>
      <c r="HC252" s="31"/>
      <c r="HD252" s="31"/>
      <c r="HE252" s="31"/>
      <c r="HF252" s="31"/>
      <c r="HG252" s="31"/>
      <c r="HH252" s="31"/>
      <c r="HI252" s="31"/>
      <c r="HJ252" s="31"/>
      <c r="HK252" s="31"/>
      <c r="HL252" s="31"/>
      <c r="HM252" s="31"/>
      <c r="HN252" s="31"/>
      <c r="HO252" s="31"/>
      <c r="HP252" s="31"/>
      <c r="HQ252" s="31"/>
      <c r="HR252" s="31"/>
      <c r="HS252" s="31"/>
      <c r="HT252" s="31"/>
      <c r="HU252" s="31"/>
      <c r="HV252" s="31"/>
      <c r="HW252" s="31"/>
      <c r="HX252" s="31"/>
      <c r="HY252" s="31"/>
      <c r="HZ252" s="31"/>
      <c r="IA252" s="31"/>
      <c r="IB252" s="31"/>
      <c r="IC252" s="31"/>
      <c r="ID252" s="31"/>
      <c r="IE252" s="31"/>
      <c r="IF252" s="31"/>
      <c r="IG252" s="31"/>
      <c r="IH252" s="31"/>
      <c r="II252" s="31"/>
      <c r="IJ252" s="31"/>
      <c r="IK252" s="31"/>
      <c r="IL252" s="31"/>
      <c r="IM252" s="31"/>
      <c r="IN252" s="31"/>
      <c r="IO252" s="31"/>
      <c r="IP252" s="31"/>
      <c r="IQ252" s="31"/>
      <c r="IR252" s="31"/>
      <c r="IS252" s="31"/>
      <c r="IT252" s="31"/>
      <c r="IU252" s="31"/>
      <c r="IV252" s="31"/>
      <c r="IW252" s="31"/>
    </row>
    <row r="253" customFormat="false" ht="15" hidden="false" customHeight="false" outlineLevel="0" collapsed="false">
      <c r="A253" s="200" t="s">
        <v>308</v>
      </c>
      <c r="B253" s="201" t="s">
        <v>101</v>
      </c>
      <c r="C253" s="201" t="n">
        <v>1</v>
      </c>
      <c r="D253" s="201" t="n">
        <v>52</v>
      </c>
      <c r="E253" s="202" t="n">
        <v>1</v>
      </c>
      <c r="F253" s="202" t="n">
        <f aca="false">+C253*E253</f>
        <v>1</v>
      </c>
      <c r="G253" s="202" t="n">
        <f aca="false">+D253*F253</f>
        <v>52</v>
      </c>
      <c r="H253" s="202"/>
      <c r="I253" s="202"/>
      <c r="J253" s="202"/>
      <c r="K253" s="203"/>
      <c r="L253" s="203"/>
      <c r="M253" s="203"/>
      <c r="N253" s="203"/>
      <c r="O253" s="202" t="n">
        <f aca="false">SUM(G253:N253)</f>
        <v>52</v>
      </c>
      <c r="P253" s="114" t="n">
        <f aca="false">+(G253+H253)*$B$3+(K253+L253)*$B$4+(M253+N253)*$F$4+(I253+J253)*$B$5</f>
        <v>0</v>
      </c>
      <c r="Q253" s="115"/>
      <c r="R253" s="204"/>
      <c r="S253" s="116" t="n">
        <f aca="false">+R253+P253</f>
        <v>0</v>
      </c>
      <c r="T253" s="92"/>
    </row>
    <row r="254" customFormat="false" ht="15" hidden="false" customHeight="false" outlineLevel="0" collapsed="false">
      <c r="A254" s="200" t="s">
        <v>308</v>
      </c>
      <c r="B254" s="201" t="s">
        <v>309</v>
      </c>
      <c r="C254" s="201" t="n">
        <v>1</v>
      </c>
      <c r="D254" s="201" t="n">
        <v>52</v>
      </c>
      <c r="E254" s="202" t="n">
        <v>3.15</v>
      </c>
      <c r="F254" s="202" t="n">
        <f aca="false">+C254*E254</f>
        <v>3.15</v>
      </c>
      <c r="G254" s="202" t="n">
        <f aca="false">+D254*F254</f>
        <v>163.8</v>
      </c>
      <c r="H254" s="202"/>
      <c r="I254" s="202"/>
      <c r="J254" s="202"/>
      <c r="K254" s="203"/>
      <c r="L254" s="203"/>
      <c r="M254" s="203"/>
      <c r="N254" s="203"/>
      <c r="O254" s="202" t="n">
        <f aca="false">SUM(G254:N254)</f>
        <v>163.8</v>
      </c>
      <c r="P254" s="114" t="n">
        <f aca="false">+(G254+H254)*$B$3+(K254+L254)*$B$4+(M254+N254)*$F$4+(I254+J254)*$B$5</f>
        <v>0</v>
      </c>
      <c r="Q254" s="115"/>
      <c r="R254" s="204"/>
      <c r="S254" s="116" t="n">
        <f aca="false">+R254+P254</f>
        <v>0</v>
      </c>
      <c r="T254" s="92"/>
    </row>
    <row r="255" customFormat="false" ht="15" hidden="false" customHeight="false" outlineLevel="0" collapsed="false">
      <c r="A255" s="200" t="s">
        <v>310</v>
      </c>
      <c r="B255" s="201" t="s">
        <v>174</v>
      </c>
      <c r="C255" s="201" t="n">
        <v>1</v>
      </c>
      <c r="D255" s="201" t="n">
        <v>52</v>
      </c>
      <c r="E255" s="202" t="n">
        <v>1</v>
      </c>
      <c r="F255" s="202" t="n">
        <f aca="false">+C255*E255</f>
        <v>1</v>
      </c>
      <c r="G255" s="202" t="n">
        <f aca="false">+D255*F255</f>
        <v>52</v>
      </c>
      <c r="H255" s="202"/>
      <c r="I255" s="202"/>
      <c r="J255" s="202"/>
      <c r="K255" s="203"/>
      <c r="L255" s="203"/>
      <c r="M255" s="203"/>
      <c r="N255" s="203"/>
      <c r="O255" s="202" t="n">
        <f aca="false">SUM(G255:N255)</f>
        <v>52</v>
      </c>
      <c r="P255" s="114" t="n">
        <f aca="false">+(G255+H255)*$B$3+(K255+L255)*$B$4+(M255+N255)*$F$4+(I255+J255)*$B$5</f>
        <v>0</v>
      </c>
      <c r="Q255" s="171"/>
      <c r="R255" s="204"/>
      <c r="S255" s="116" t="n">
        <f aca="false">+R255+P255</f>
        <v>0</v>
      </c>
      <c r="T255" s="173"/>
    </row>
    <row r="256" customFormat="false" ht="15" hidden="false" customHeight="false" outlineLevel="0" collapsed="false">
      <c r="A256" s="200" t="s">
        <v>311</v>
      </c>
      <c r="B256" s="201" t="s">
        <v>174</v>
      </c>
      <c r="C256" s="201" t="n">
        <v>1</v>
      </c>
      <c r="D256" s="201" t="n">
        <v>52</v>
      </c>
      <c r="E256" s="202" t="n">
        <v>3</v>
      </c>
      <c r="F256" s="202" t="n">
        <f aca="false">+C256*E256</f>
        <v>3</v>
      </c>
      <c r="G256" s="202" t="n">
        <f aca="false">+D256*F256</f>
        <v>156</v>
      </c>
      <c r="H256" s="202"/>
      <c r="I256" s="202"/>
      <c r="J256" s="202"/>
      <c r="K256" s="203"/>
      <c r="L256" s="203"/>
      <c r="M256" s="203"/>
      <c r="N256" s="203"/>
      <c r="O256" s="202" t="n">
        <f aca="false">SUM(G256:N256)</f>
        <v>156</v>
      </c>
      <c r="P256" s="114" t="n">
        <f aca="false">+(G256+H256)*$B$3+(K256+L256)*$B$4+(M256+N256)*$F$4+(I256+J256)*$B$5</f>
        <v>0</v>
      </c>
      <c r="Q256" s="204"/>
      <c r="R256" s="204"/>
      <c r="S256" s="116" t="n">
        <f aca="false">+R256+P256</f>
        <v>0</v>
      </c>
      <c r="T256" s="93"/>
    </row>
    <row r="257" customFormat="false" ht="15" hidden="false" customHeight="false" outlineLevel="0" collapsed="false">
      <c r="A257" s="200" t="s">
        <v>312</v>
      </c>
      <c r="B257" s="201" t="s">
        <v>101</v>
      </c>
      <c r="C257" s="201" t="n">
        <v>1</v>
      </c>
      <c r="D257" s="201" t="n">
        <v>52</v>
      </c>
      <c r="E257" s="202" t="n">
        <v>1</v>
      </c>
      <c r="F257" s="202" t="n">
        <f aca="false">+C257*E257</f>
        <v>1</v>
      </c>
      <c r="G257" s="202" t="n">
        <f aca="false">+D257*F257</f>
        <v>52</v>
      </c>
      <c r="H257" s="202"/>
      <c r="I257" s="202"/>
      <c r="J257" s="202"/>
      <c r="K257" s="203"/>
      <c r="L257" s="203"/>
      <c r="M257" s="203"/>
      <c r="N257" s="203"/>
      <c r="O257" s="202" t="n">
        <f aca="false">SUM(G257:N257)</f>
        <v>52</v>
      </c>
      <c r="P257" s="114" t="n">
        <f aca="false">+(G257+H257)*$B$3+(K257+L257)*$B$4+(M257+N257)*$F$4+(I257+J257)*$B$5</f>
        <v>0</v>
      </c>
      <c r="Q257" s="115" t="n">
        <v>2</v>
      </c>
      <c r="R257" s="114" t="n">
        <f aca="false">+Q257*$F$3</f>
        <v>0</v>
      </c>
      <c r="S257" s="116" t="n">
        <f aca="false">+R257+P257</f>
        <v>0</v>
      </c>
      <c r="T257" s="72"/>
    </row>
    <row r="258" customFormat="false" ht="15" hidden="false" customHeight="false" outlineLevel="0" collapsed="false">
      <c r="A258" s="200" t="s">
        <v>312</v>
      </c>
      <c r="B258" s="201" t="s">
        <v>309</v>
      </c>
      <c r="C258" s="201" t="n">
        <v>1</v>
      </c>
      <c r="D258" s="201" t="n">
        <v>52</v>
      </c>
      <c r="E258" s="202" t="n">
        <v>2</v>
      </c>
      <c r="F258" s="202" t="n">
        <f aca="false">+C258*E258</f>
        <v>2</v>
      </c>
      <c r="G258" s="202" t="n">
        <f aca="false">+D258*F258</f>
        <v>104</v>
      </c>
      <c r="H258" s="202"/>
      <c r="I258" s="202"/>
      <c r="J258" s="202"/>
      <c r="K258" s="203"/>
      <c r="L258" s="203"/>
      <c r="M258" s="203"/>
      <c r="N258" s="203"/>
      <c r="O258" s="202" t="n">
        <f aca="false">SUM(G258:N258)</f>
        <v>104</v>
      </c>
      <c r="P258" s="114" t="n">
        <f aca="false">+(G258+H258)*$B$3+(K258+L258)*$B$4+(M258+N258)*$F$4+(I258+J258)*$B$5</f>
        <v>0</v>
      </c>
      <c r="Q258" s="129"/>
      <c r="R258" s="129"/>
      <c r="S258" s="116" t="n">
        <f aca="false">+R258+P258</f>
        <v>0</v>
      </c>
      <c r="T258" s="72"/>
    </row>
    <row r="259" s="1" customFormat="true" ht="15" hidden="false" customHeight="false" outlineLevel="0" collapsed="false">
      <c r="A259" s="200" t="s">
        <v>313</v>
      </c>
      <c r="B259" s="201" t="s">
        <v>174</v>
      </c>
      <c r="C259" s="201" t="n">
        <v>1</v>
      </c>
      <c r="D259" s="201" t="n">
        <v>52</v>
      </c>
      <c r="E259" s="202" t="n">
        <v>3</v>
      </c>
      <c r="F259" s="202" t="n">
        <f aca="false">+C259*E259</f>
        <v>3</v>
      </c>
      <c r="G259" s="202" t="n">
        <f aca="false">+D259*F259</f>
        <v>156</v>
      </c>
      <c r="H259" s="202"/>
      <c r="I259" s="202"/>
      <c r="J259" s="202"/>
      <c r="K259" s="203"/>
      <c r="L259" s="203"/>
      <c r="M259" s="203"/>
      <c r="N259" s="203"/>
      <c r="O259" s="202" t="n">
        <f aca="false">SUM(G259:N259)</f>
        <v>156</v>
      </c>
      <c r="P259" s="114" t="n">
        <f aca="false">+(G259+H259)*$B$3+(K259+L259)*$B$4+(M259+N259)*$F$4+(I259+J259)*$B$5</f>
        <v>0</v>
      </c>
      <c r="Q259" s="115"/>
      <c r="R259" s="129"/>
      <c r="S259" s="116" t="n">
        <f aca="false">+R259+P259</f>
        <v>0</v>
      </c>
      <c r="T259" s="72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  <c r="BA259" s="31"/>
      <c r="BB259" s="31"/>
      <c r="BC259" s="31"/>
      <c r="BD259" s="31"/>
      <c r="BE259" s="31"/>
      <c r="BF259" s="31"/>
      <c r="BG259" s="31"/>
      <c r="BH259" s="31"/>
      <c r="BI259" s="31"/>
      <c r="BJ259" s="31"/>
      <c r="BK259" s="31"/>
      <c r="BL259" s="31"/>
      <c r="BM259" s="31"/>
      <c r="BN259" s="31"/>
      <c r="BO259" s="31"/>
      <c r="BP259" s="31"/>
      <c r="BQ259" s="31"/>
      <c r="BR259" s="31"/>
      <c r="BS259" s="31"/>
      <c r="BT259" s="31"/>
      <c r="BU259" s="31"/>
      <c r="BV259" s="31"/>
      <c r="BW259" s="31"/>
      <c r="BX259" s="31"/>
      <c r="BY259" s="31"/>
      <c r="BZ259" s="31"/>
      <c r="CA259" s="31"/>
      <c r="CB259" s="31"/>
      <c r="CC259" s="31"/>
      <c r="CD259" s="31"/>
      <c r="CE259" s="31"/>
      <c r="CF259" s="31"/>
      <c r="CG259" s="31"/>
      <c r="CH259" s="31"/>
      <c r="CI259" s="31"/>
      <c r="CJ259" s="31"/>
      <c r="CK259" s="31"/>
      <c r="CL259" s="31"/>
      <c r="CM259" s="31"/>
      <c r="CN259" s="31"/>
      <c r="CO259" s="31"/>
      <c r="CP259" s="31"/>
      <c r="CQ259" s="31"/>
      <c r="CR259" s="31"/>
      <c r="CS259" s="31"/>
      <c r="CT259" s="31"/>
      <c r="CU259" s="31"/>
      <c r="CV259" s="31"/>
      <c r="CW259" s="31"/>
      <c r="CX259" s="31"/>
      <c r="CY259" s="31"/>
      <c r="CZ259" s="31"/>
      <c r="DA259" s="31"/>
      <c r="DB259" s="31"/>
      <c r="DC259" s="31"/>
      <c r="DD259" s="31"/>
      <c r="DE259" s="31"/>
      <c r="DF259" s="31"/>
      <c r="DG259" s="31"/>
      <c r="DH259" s="31"/>
      <c r="DI259" s="31"/>
      <c r="DJ259" s="31"/>
      <c r="DK259" s="31"/>
      <c r="DL259" s="31"/>
      <c r="DM259" s="31"/>
      <c r="DN259" s="31"/>
      <c r="DO259" s="31"/>
      <c r="DP259" s="31"/>
      <c r="DQ259" s="31"/>
      <c r="DR259" s="31"/>
      <c r="DS259" s="31"/>
      <c r="DT259" s="31"/>
      <c r="DU259" s="31"/>
      <c r="DV259" s="31"/>
      <c r="DW259" s="31"/>
      <c r="DX259" s="31"/>
      <c r="DY259" s="31"/>
      <c r="DZ259" s="31"/>
      <c r="EA259" s="31"/>
      <c r="EB259" s="31"/>
      <c r="EC259" s="31"/>
      <c r="ED259" s="31"/>
      <c r="EE259" s="31"/>
      <c r="EF259" s="31"/>
      <c r="EG259" s="31"/>
      <c r="EH259" s="31"/>
      <c r="EI259" s="31"/>
      <c r="EJ259" s="31"/>
      <c r="EK259" s="31"/>
      <c r="EL259" s="31"/>
      <c r="EM259" s="31"/>
      <c r="EN259" s="31"/>
      <c r="EO259" s="31"/>
      <c r="EP259" s="31"/>
      <c r="EQ259" s="31"/>
      <c r="ER259" s="31"/>
      <c r="ES259" s="31"/>
      <c r="ET259" s="31"/>
      <c r="EU259" s="31"/>
      <c r="EV259" s="31"/>
      <c r="EW259" s="31"/>
      <c r="EX259" s="31"/>
      <c r="EY259" s="31"/>
      <c r="EZ259" s="31"/>
      <c r="FA259" s="31"/>
      <c r="FB259" s="31"/>
      <c r="FC259" s="31"/>
      <c r="FD259" s="31"/>
      <c r="FE259" s="31"/>
      <c r="FF259" s="31"/>
      <c r="FG259" s="31"/>
      <c r="FH259" s="31"/>
      <c r="FI259" s="31"/>
      <c r="FJ259" s="31"/>
      <c r="FK259" s="31"/>
      <c r="FL259" s="31"/>
      <c r="FM259" s="31"/>
      <c r="FN259" s="31"/>
      <c r="FO259" s="31"/>
      <c r="FP259" s="31"/>
      <c r="FQ259" s="31"/>
      <c r="FR259" s="31"/>
      <c r="FS259" s="31"/>
      <c r="FT259" s="31"/>
      <c r="FU259" s="31"/>
      <c r="FV259" s="31"/>
      <c r="FW259" s="31"/>
      <c r="FX259" s="31"/>
      <c r="FY259" s="31"/>
      <c r="FZ259" s="31"/>
      <c r="GA259" s="31"/>
      <c r="GB259" s="31"/>
      <c r="GC259" s="31"/>
      <c r="GD259" s="31"/>
      <c r="GE259" s="31"/>
      <c r="GF259" s="31"/>
      <c r="GG259" s="31"/>
      <c r="GH259" s="31"/>
      <c r="GI259" s="31"/>
      <c r="GJ259" s="31"/>
      <c r="GK259" s="31"/>
      <c r="GL259" s="31"/>
      <c r="GM259" s="31"/>
      <c r="GN259" s="31"/>
      <c r="GO259" s="31"/>
      <c r="GP259" s="31"/>
      <c r="GQ259" s="31"/>
      <c r="GR259" s="31"/>
      <c r="GS259" s="31"/>
      <c r="GT259" s="31"/>
      <c r="GU259" s="31"/>
      <c r="GV259" s="31"/>
      <c r="GW259" s="31"/>
      <c r="GX259" s="31"/>
      <c r="GY259" s="31"/>
      <c r="GZ259" s="31"/>
      <c r="HA259" s="31"/>
      <c r="HB259" s="31"/>
      <c r="HC259" s="31"/>
      <c r="HD259" s="31"/>
      <c r="HE259" s="31"/>
      <c r="HF259" s="31"/>
      <c r="HG259" s="31"/>
      <c r="HH259" s="31"/>
      <c r="HI259" s="31"/>
      <c r="HJ259" s="31"/>
      <c r="HK259" s="31"/>
      <c r="HL259" s="31"/>
      <c r="HM259" s="31"/>
      <c r="HN259" s="31"/>
      <c r="HO259" s="31"/>
      <c r="HP259" s="31"/>
      <c r="HQ259" s="31"/>
      <c r="HR259" s="31"/>
      <c r="HS259" s="31"/>
      <c r="HT259" s="31"/>
      <c r="HU259" s="31"/>
      <c r="HV259" s="31"/>
      <c r="HW259" s="31"/>
      <c r="HX259" s="31"/>
      <c r="HY259" s="31"/>
      <c r="HZ259" s="31"/>
      <c r="IA259" s="31"/>
      <c r="IB259" s="31"/>
      <c r="IC259" s="31"/>
      <c r="ID259" s="31"/>
      <c r="IE259" s="31"/>
      <c r="IF259" s="31"/>
      <c r="IG259" s="31"/>
      <c r="IH259" s="31"/>
      <c r="II259" s="31"/>
      <c r="IJ259" s="31"/>
      <c r="IK259" s="31"/>
      <c r="IL259" s="31"/>
      <c r="IM259" s="31"/>
      <c r="IN259" s="31"/>
      <c r="IO259" s="31"/>
      <c r="IP259" s="31"/>
      <c r="IQ259" s="31"/>
      <c r="IR259" s="31"/>
      <c r="IS259" s="31"/>
      <c r="IT259" s="31"/>
      <c r="IU259" s="31"/>
      <c r="IV259" s="31"/>
      <c r="IW259" s="31"/>
    </row>
    <row r="260" customFormat="false" ht="15" hidden="false" customHeight="false" outlineLevel="0" collapsed="false">
      <c r="A260" s="200" t="s">
        <v>313</v>
      </c>
      <c r="B260" s="201" t="s">
        <v>304</v>
      </c>
      <c r="C260" s="201" t="n">
        <v>1</v>
      </c>
      <c r="D260" s="201" t="n">
        <v>52</v>
      </c>
      <c r="E260" s="202" t="n">
        <v>2</v>
      </c>
      <c r="F260" s="202" t="n">
        <f aca="false">+C260*E260</f>
        <v>2</v>
      </c>
      <c r="G260" s="202" t="n">
        <f aca="false">+D260*F260</f>
        <v>104</v>
      </c>
      <c r="H260" s="202"/>
      <c r="I260" s="202"/>
      <c r="J260" s="202"/>
      <c r="K260" s="203"/>
      <c r="L260" s="203"/>
      <c r="M260" s="203"/>
      <c r="N260" s="203"/>
      <c r="O260" s="202" t="n">
        <f aca="false">SUM(G260:N260)</f>
        <v>104</v>
      </c>
      <c r="P260" s="114" t="n">
        <f aca="false">+(G260+H260)*$B$3+(K260+L260)*$B$4+(M260+N260)*$F$4+(I260+J260)*$B$5</f>
        <v>0</v>
      </c>
      <c r="Q260" s="205"/>
      <c r="R260" s="129"/>
      <c r="S260" s="116" t="n">
        <f aca="false">+R260+P260</f>
        <v>0</v>
      </c>
      <c r="T260" s="72"/>
    </row>
    <row r="261" customFormat="false" ht="15" hidden="false" customHeight="false" outlineLevel="0" collapsed="false">
      <c r="A261" s="200" t="s">
        <v>314</v>
      </c>
      <c r="B261" s="201" t="s">
        <v>315</v>
      </c>
      <c r="C261" s="201" t="n">
        <v>1</v>
      </c>
      <c r="D261" s="201" t="n">
        <v>52</v>
      </c>
      <c r="E261" s="202" t="n">
        <v>1.5</v>
      </c>
      <c r="F261" s="202" t="n">
        <f aca="false">+C261*E261</f>
        <v>1.5</v>
      </c>
      <c r="G261" s="202" t="n">
        <f aca="false">+D261*F261</f>
        <v>78</v>
      </c>
      <c r="H261" s="202"/>
      <c r="I261" s="202"/>
      <c r="J261" s="202"/>
      <c r="K261" s="203"/>
      <c r="L261" s="203"/>
      <c r="M261" s="203"/>
      <c r="N261" s="203"/>
      <c r="O261" s="202" t="n">
        <f aca="false">SUM(G261:N261)</f>
        <v>78</v>
      </c>
      <c r="P261" s="114" t="n">
        <f aca="false">+(G261+H261)*$B$3+(K261+L261)*$B$4+(M261+N261)*$F$4+(I261+J261)*$B$5</f>
        <v>0</v>
      </c>
      <c r="Q261" s="115" t="n">
        <v>18</v>
      </c>
      <c r="R261" s="114" t="n">
        <f aca="false">+Q261*$F$3</f>
        <v>0</v>
      </c>
      <c r="S261" s="116" t="n">
        <f aca="false">+R261+P261</f>
        <v>0</v>
      </c>
      <c r="T261" s="72"/>
    </row>
    <row r="262" customFormat="false" ht="15" hidden="false" customHeight="false" outlineLevel="0" collapsed="false">
      <c r="A262" s="200" t="s">
        <v>316</v>
      </c>
      <c r="B262" s="201" t="s">
        <v>270</v>
      </c>
      <c r="C262" s="201" t="n">
        <v>5</v>
      </c>
      <c r="D262" s="201" t="n">
        <v>52</v>
      </c>
      <c r="E262" s="202" t="n">
        <v>2.5</v>
      </c>
      <c r="F262" s="202" t="n">
        <f aca="false">+C262*E262</f>
        <v>12.5</v>
      </c>
      <c r="G262" s="202" t="n">
        <f aca="false">+D262*F262</f>
        <v>650</v>
      </c>
      <c r="H262" s="202" t="n">
        <f aca="false">+E262*-12</f>
        <v>-30</v>
      </c>
      <c r="I262" s="206"/>
      <c r="J262" s="206"/>
      <c r="K262" s="203"/>
      <c r="L262" s="203"/>
      <c r="M262" s="203"/>
      <c r="N262" s="203"/>
      <c r="O262" s="202" t="n">
        <f aca="false">SUM(G262:N262)</f>
        <v>620</v>
      </c>
      <c r="P262" s="114" t="n">
        <f aca="false">+(G262+H262)*$B$3+(K262+L262)*$B$4+(M262+N262)*$F$4+(I262+J262)*$B$5</f>
        <v>0</v>
      </c>
      <c r="Q262" s="205" t="n">
        <v>86</v>
      </c>
      <c r="R262" s="114" t="n">
        <f aca="false">+Q262*$F$3</f>
        <v>0</v>
      </c>
      <c r="S262" s="116" t="n">
        <f aca="false">+R262+P262</f>
        <v>0</v>
      </c>
      <c r="T262" s="72"/>
    </row>
    <row r="263" customFormat="false" ht="15" hidden="false" customHeight="false" outlineLevel="0" collapsed="false">
      <c r="A263" s="200" t="s">
        <v>317</v>
      </c>
      <c r="B263" s="201" t="s">
        <v>270</v>
      </c>
      <c r="C263" s="201" t="n">
        <v>5</v>
      </c>
      <c r="D263" s="201" t="n">
        <v>49</v>
      </c>
      <c r="E263" s="202" t="n">
        <v>3</v>
      </c>
      <c r="F263" s="202" t="n">
        <f aca="false">+C263*E263</f>
        <v>15</v>
      </c>
      <c r="G263" s="202" t="n">
        <f aca="false">+D263*F263</f>
        <v>735</v>
      </c>
      <c r="H263" s="202" t="n">
        <f aca="false">+E263*-12</f>
        <v>-36</v>
      </c>
      <c r="I263" s="206"/>
      <c r="J263" s="206"/>
      <c r="K263" s="203"/>
      <c r="L263" s="203"/>
      <c r="M263" s="203"/>
      <c r="N263" s="203"/>
      <c r="O263" s="202" t="n">
        <f aca="false">SUM(G263:N263)</f>
        <v>699</v>
      </c>
      <c r="P263" s="114" t="n">
        <f aca="false">+(G263+H263)*$B$3+(K263+L263)*$B$4+(M263+N263)*$F$4+(I263+J263)*$B$5</f>
        <v>0</v>
      </c>
      <c r="Q263" s="205" t="n">
        <v>6</v>
      </c>
      <c r="R263" s="114" t="n">
        <f aca="false">+Q263*$F$3</f>
        <v>0</v>
      </c>
      <c r="S263" s="116" t="n">
        <f aca="false">+R263+P263</f>
        <v>0</v>
      </c>
      <c r="T263" s="72"/>
    </row>
    <row r="264" customFormat="false" ht="24.75" hidden="false" customHeight="false" outlineLevel="0" collapsed="false">
      <c r="A264" s="200" t="s">
        <v>318</v>
      </c>
      <c r="B264" s="207" t="s">
        <v>319</v>
      </c>
      <c r="C264" s="201" t="n">
        <v>4</v>
      </c>
      <c r="D264" s="201" t="n">
        <v>52</v>
      </c>
      <c r="E264" s="202" t="n">
        <v>3.5</v>
      </c>
      <c r="F264" s="202" t="n">
        <f aca="false">+C264*E264</f>
        <v>14</v>
      </c>
      <c r="G264" s="202" t="n">
        <f aca="false">+D264*F264</f>
        <v>728</v>
      </c>
      <c r="H264" s="202" t="n">
        <f aca="false">+E264*-12</f>
        <v>-42</v>
      </c>
      <c r="I264" s="206"/>
      <c r="J264" s="206"/>
      <c r="K264" s="203"/>
      <c r="L264" s="203"/>
      <c r="M264" s="203"/>
      <c r="N264" s="203"/>
      <c r="O264" s="202" t="n">
        <f aca="false">SUM(G264:N264)</f>
        <v>686</v>
      </c>
      <c r="P264" s="114" t="n">
        <f aca="false">+(G264+H264)*$B$3+(K264+L264)*$B$4+(M264+N264)*$F$4+(I264+J264)*$B$5</f>
        <v>0</v>
      </c>
      <c r="Q264" s="205" t="n">
        <v>24</v>
      </c>
      <c r="R264" s="114" t="n">
        <f aca="false">+Q264*$F$3</f>
        <v>0</v>
      </c>
      <c r="S264" s="116" t="n">
        <f aca="false">+R264+P264</f>
        <v>0</v>
      </c>
      <c r="T264" s="72"/>
    </row>
    <row r="265" customFormat="false" ht="15" hidden="false" customHeight="false" outlineLevel="0" collapsed="false">
      <c r="A265" s="200" t="s">
        <v>318</v>
      </c>
      <c r="B265" s="201" t="s">
        <v>309</v>
      </c>
      <c r="C265" s="201" t="n">
        <v>1</v>
      </c>
      <c r="D265" s="201" t="n">
        <v>52</v>
      </c>
      <c r="E265" s="202" t="n">
        <v>1.5</v>
      </c>
      <c r="F265" s="202" t="n">
        <f aca="false">+C265*E265</f>
        <v>1.5</v>
      </c>
      <c r="G265" s="202" t="n">
        <f aca="false">+D265*F265</f>
        <v>78</v>
      </c>
      <c r="H265" s="202"/>
      <c r="I265" s="202"/>
      <c r="J265" s="202"/>
      <c r="K265" s="203"/>
      <c r="L265" s="203"/>
      <c r="M265" s="203"/>
      <c r="N265" s="203"/>
      <c r="O265" s="202" t="n">
        <f aca="false">SUM(G265:N265)</f>
        <v>78</v>
      </c>
      <c r="P265" s="114" t="n">
        <f aca="false">+(G265+H265)*$B$3+(K265+L265)*$B$4+(M265+N265)*$F$4+(I265+J265)*$B$5</f>
        <v>0</v>
      </c>
      <c r="Q265" s="205"/>
      <c r="R265" s="205"/>
      <c r="S265" s="116" t="n">
        <f aca="false">+R265+P265</f>
        <v>0</v>
      </c>
      <c r="T265" s="72"/>
    </row>
    <row r="266" customFormat="false" ht="15" hidden="false" customHeight="false" outlineLevel="0" collapsed="false">
      <c r="A266" s="200" t="s">
        <v>320</v>
      </c>
      <c r="B266" s="201" t="s">
        <v>270</v>
      </c>
      <c r="C266" s="201" t="n">
        <v>5</v>
      </c>
      <c r="D266" s="201" t="n">
        <v>52</v>
      </c>
      <c r="E266" s="202" t="n">
        <v>1</v>
      </c>
      <c r="F266" s="202" t="n">
        <f aca="false">+C266*E266</f>
        <v>5</v>
      </c>
      <c r="G266" s="202" t="n">
        <f aca="false">+D266*F266</f>
        <v>260</v>
      </c>
      <c r="H266" s="202" t="n">
        <f aca="false">+E266*-12</f>
        <v>-12</v>
      </c>
      <c r="I266" s="206"/>
      <c r="J266" s="206"/>
      <c r="K266" s="203"/>
      <c r="L266" s="203"/>
      <c r="M266" s="203"/>
      <c r="N266" s="203"/>
      <c r="O266" s="202" t="n">
        <f aca="false">SUM(G266:N266)</f>
        <v>248</v>
      </c>
      <c r="P266" s="114" t="n">
        <f aca="false">+(G266+H266)*$B$3+(K266+L266)*$B$4+(M266+N266)*$F$4+(I266+J266)*$B$5</f>
        <v>0</v>
      </c>
      <c r="Q266" s="205"/>
      <c r="R266" s="205"/>
      <c r="S266" s="116" t="n">
        <f aca="false">+R266+P266</f>
        <v>0</v>
      </c>
      <c r="T266" s="72"/>
    </row>
    <row r="267" customFormat="false" ht="15" hidden="false" customHeight="false" outlineLevel="0" collapsed="false">
      <c r="A267" s="200" t="s">
        <v>321</v>
      </c>
      <c r="B267" s="201" t="s">
        <v>270</v>
      </c>
      <c r="C267" s="201" t="n">
        <v>5</v>
      </c>
      <c r="D267" s="201" t="n">
        <v>52</v>
      </c>
      <c r="E267" s="202" t="n">
        <v>1</v>
      </c>
      <c r="F267" s="202" t="n">
        <f aca="false">+C267*E267</f>
        <v>5</v>
      </c>
      <c r="G267" s="202" t="n">
        <f aca="false">+D267*F267</f>
        <v>260</v>
      </c>
      <c r="H267" s="202" t="n">
        <f aca="false">+E267*-12</f>
        <v>-12</v>
      </c>
      <c r="I267" s="206"/>
      <c r="J267" s="206"/>
      <c r="K267" s="203"/>
      <c r="L267" s="203"/>
      <c r="M267" s="203"/>
      <c r="N267" s="203"/>
      <c r="O267" s="202" t="n">
        <f aca="false">SUM(G267:N267)</f>
        <v>248</v>
      </c>
      <c r="P267" s="114" t="n">
        <f aca="false">+(G267+H267)*$B$3+(K267+L267)*$B$4+(M267+N267)*$F$4+(I267+J267)*$B$5</f>
        <v>0</v>
      </c>
      <c r="Q267" s="205"/>
      <c r="R267" s="205"/>
      <c r="S267" s="116" t="n">
        <f aca="false">+R267+P267</f>
        <v>0</v>
      </c>
      <c r="T267" s="72"/>
    </row>
    <row r="268" customFormat="false" ht="15" hidden="false" customHeight="false" outlineLevel="0" collapsed="false">
      <c r="A268" s="200" t="s">
        <v>322</v>
      </c>
      <c r="B268" s="201" t="s">
        <v>270</v>
      </c>
      <c r="C268" s="201" t="n">
        <v>5</v>
      </c>
      <c r="D268" s="201" t="n">
        <v>52</v>
      </c>
      <c r="E268" s="202" t="n">
        <v>1.75</v>
      </c>
      <c r="F268" s="202" t="n">
        <f aca="false">+C268*E268</f>
        <v>8.75</v>
      </c>
      <c r="G268" s="202" t="n">
        <f aca="false">+D268*F268</f>
        <v>455</v>
      </c>
      <c r="H268" s="202" t="n">
        <f aca="false">+E268*-12</f>
        <v>-21</v>
      </c>
      <c r="I268" s="206"/>
      <c r="J268" s="206"/>
      <c r="K268" s="203"/>
      <c r="L268" s="203"/>
      <c r="M268" s="203"/>
      <c r="N268" s="203"/>
      <c r="O268" s="202" t="n">
        <f aca="false">SUM(G268:N268)</f>
        <v>434</v>
      </c>
      <c r="P268" s="114" t="n">
        <f aca="false">+(G268+H268)*$B$3+(K268+L268)*$B$4+(M268+N268)*$F$4+(I268+J268)*$B$5</f>
        <v>0</v>
      </c>
      <c r="Q268" s="115"/>
      <c r="R268" s="205"/>
      <c r="S268" s="116" t="n">
        <f aca="false">+R268+P268</f>
        <v>0</v>
      </c>
      <c r="T268" s="72"/>
    </row>
    <row r="269" customFormat="false" ht="15" hidden="false" customHeight="false" outlineLevel="0" collapsed="false">
      <c r="A269" s="200" t="s">
        <v>323</v>
      </c>
      <c r="B269" s="201" t="s">
        <v>254</v>
      </c>
      <c r="C269" s="201" t="n">
        <v>2</v>
      </c>
      <c r="D269" s="201" t="n">
        <v>52</v>
      </c>
      <c r="E269" s="202" t="n">
        <v>1.5</v>
      </c>
      <c r="F269" s="202" t="n">
        <f aca="false">+C269*E269</f>
        <v>3</v>
      </c>
      <c r="G269" s="202" t="n">
        <f aca="false">+D269*F269</f>
        <v>156</v>
      </c>
      <c r="H269" s="206"/>
      <c r="I269" s="206"/>
      <c r="J269" s="206"/>
      <c r="K269" s="203"/>
      <c r="L269" s="203"/>
      <c r="M269" s="203"/>
      <c r="N269" s="203"/>
      <c r="O269" s="202" t="n">
        <f aca="false">SUM(G269:N269)</f>
        <v>156</v>
      </c>
      <c r="P269" s="114" t="n">
        <f aca="false">+(G269+H269)*$B$3+(K269+L269)*$B$4+(M269+N269)*$F$4+(I269+J269)*$B$5</f>
        <v>0</v>
      </c>
      <c r="Q269" s="129"/>
      <c r="R269" s="205"/>
      <c r="S269" s="116" t="n">
        <f aca="false">+R269+P269</f>
        <v>0</v>
      </c>
      <c r="T269" s="72"/>
    </row>
    <row r="270" customFormat="false" ht="15" hidden="false" customHeight="false" outlineLevel="0" collapsed="false">
      <c r="A270" s="158"/>
      <c r="B270" s="158"/>
      <c r="G270" s="168" t="n">
        <f aca="false">SUM(G246:G269)</f>
        <v>5448.8</v>
      </c>
      <c r="H270" s="168" t="n">
        <f aca="false">SUM(H246:H269)</f>
        <v>-153</v>
      </c>
      <c r="I270" s="168" t="n">
        <f aca="false">SUM(I246:I269)</f>
        <v>0</v>
      </c>
      <c r="J270" s="168" t="n">
        <f aca="false">SUM(J246:J269)</f>
        <v>0</v>
      </c>
      <c r="K270" s="168" t="n">
        <f aca="false">SUM(K246:K269)</f>
        <v>0</v>
      </c>
      <c r="L270" s="168" t="n">
        <f aca="false">SUM(L246:L269)</f>
        <v>0</v>
      </c>
      <c r="M270" s="168" t="n">
        <f aca="false">SUM(M246:M269)</f>
        <v>0</v>
      </c>
      <c r="N270" s="168" t="n">
        <f aca="false">SUM(N246:N269)</f>
        <v>0</v>
      </c>
      <c r="O270" s="168" t="n">
        <f aca="false">SUM(O246:O269)</f>
        <v>5295.8</v>
      </c>
      <c r="P270" s="168" t="n">
        <f aca="false">SUM(P246:P269)</f>
        <v>0</v>
      </c>
      <c r="Q270" s="168" t="n">
        <f aca="false">SUM(Q246:Q269)</f>
        <v>158</v>
      </c>
      <c r="R270" s="168" t="n">
        <f aca="false">SUM(R246:R269)</f>
        <v>0</v>
      </c>
      <c r="S270" s="208" t="n">
        <f aca="false">SUM(S246:S269)</f>
        <v>0</v>
      </c>
      <c r="T270" s="170" t="s">
        <v>324</v>
      </c>
      <c r="U270" s="117"/>
      <c r="V270" s="117"/>
      <c r="W270" s="117"/>
      <c r="X270" s="117"/>
      <c r="Y270" s="117"/>
      <c r="Z270" s="117"/>
      <c r="AA270" s="117"/>
      <c r="AB270" s="117"/>
      <c r="AC270" s="117"/>
      <c r="AD270" s="117"/>
      <c r="AE270" s="117"/>
      <c r="AF270" s="117"/>
      <c r="AG270" s="117"/>
      <c r="AH270" s="117"/>
      <c r="AI270" s="117"/>
      <c r="AJ270" s="117"/>
      <c r="AK270" s="117"/>
      <c r="AL270" s="117"/>
      <c r="AM270" s="117"/>
      <c r="AN270" s="117"/>
      <c r="AO270" s="117"/>
      <c r="AP270" s="117"/>
      <c r="AQ270" s="117"/>
      <c r="AR270" s="117"/>
      <c r="AS270" s="117"/>
      <c r="AT270" s="117"/>
      <c r="AU270" s="117"/>
      <c r="AV270" s="117"/>
      <c r="AW270" s="117"/>
      <c r="AX270" s="117"/>
      <c r="AY270" s="117"/>
      <c r="AZ270" s="117"/>
      <c r="BA270" s="117"/>
      <c r="BB270" s="117"/>
      <c r="BC270" s="117"/>
      <c r="BD270" s="117"/>
      <c r="BE270" s="117"/>
      <c r="BF270" s="117"/>
      <c r="BG270" s="117"/>
      <c r="BH270" s="117"/>
      <c r="BI270" s="117"/>
      <c r="BJ270" s="117"/>
      <c r="BK270" s="117"/>
      <c r="BL270" s="117"/>
      <c r="BM270" s="117"/>
      <c r="BN270" s="117"/>
      <c r="BO270" s="117"/>
      <c r="BP270" s="117"/>
      <c r="BQ270" s="117"/>
      <c r="BR270" s="117"/>
      <c r="BS270" s="117"/>
      <c r="BT270" s="117"/>
      <c r="BU270" s="117"/>
      <c r="BV270" s="117"/>
      <c r="BW270" s="117"/>
      <c r="BX270" s="117"/>
      <c r="BY270" s="117"/>
      <c r="BZ270" s="117"/>
      <c r="CA270" s="117"/>
      <c r="CB270" s="117"/>
      <c r="CC270" s="117"/>
      <c r="CD270" s="117"/>
      <c r="CE270" s="117"/>
      <c r="CF270" s="117"/>
      <c r="CG270" s="117"/>
      <c r="CH270" s="117"/>
      <c r="CI270" s="117"/>
      <c r="CJ270" s="117"/>
      <c r="CK270" s="117"/>
      <c r="CL270" s="117"/>
      <c r="CM270" s="117"/>
      <c r="CN270" s="117"/>
      <c r="CO270" s="117"/>
      <c r="CP270" s="117"/>
      <c r="CQ270" s="117"/>
      <c r="CR270" s="117"/>
      <c r="CS270" s="117"/>
      <c r="CT270" s="117"/>
      <c r="CU270" s="117"/>
      <c r="CV270" s="117"/>
      <c r="CW270" s="117"/>
      <c r="CX270" s="117"/>
      <c r="CY270" s="117"/>
      <c r="CZ270" s="117"/>
      <c r="DA270" s="117"/>
      <c r="DB270" s="117"/>
      <c r="DC270" s="117"/>
      <c r="DD270" s="117"/>
      <c r="DE270" s="117"/>
      <c r="DF270" s="117"/>
      <c r="DG270" s="117"/>
      <c r="DH270" s="117"/>
      <c r="DI270" s="117"/>
      <c r="DJ270" s="117"/>
      <c r="DK270" s="117"/>
      <c r="DL270" s="117"/>
      <c r="DM270" s="117"/>
      <c r="DN270" s="117"/>
      <c r="DO270" s="117"/>
      <c r="DP270" s="117"/>
      <c r="DQ270" s="117"/>
      <c r="DR270" s="117"/>
      <c r="DS270" s="117"/>
      <c r="DT270" s="117"/>
      <c r="DU270" s="117"/>
      <c r="DV270" s="117"/>
      <c r="DW270" s="117"/>
      <c r="DX270" s="117"/>
      <c r="DY270" s="117"/>
      <c r="DZ270" s="117"/>
      <c r="EA270" s="117"/>
      <c r="EB270" s="117"/>
      <c r="EC270" s="117"/>
      <c r="ED270" s="117"/>
      <c r="EE270" s="117"/>
      <c r="EF270" s="117"/>
      <c r="EG270" s="117"/>
      <c r="EH270" s="117"/>
      <c r="EI270" s="117"/>
      <c r="EJ270" s="117"/>
      <c r="EK270" s="117"/>
      <c r="EL270" s="117"/>
      <c r="EM270" s="117"/>
      <c r="EN270" s="117"/>
      <c r="EO270" s="117"/>
      <c r="EP270" s="117"/>
      <c r="EQ270" s="117"/>
      <c r="ER270" s="117"/>
      <c r="ES270" s="117"/>
      <c r="ET270" s="117"/>
      <c r="EU270" s="117"/>
      <c r="EV270" s="117"/>
      <c r="EW270" s="117"/>
      <c r="EX270" s="117"/>
      <c r="EY270" s="117"/>
      <c r="EZ270" s="117"/>
      <c r="FA270" s="117"/>
      <c r="FB270" s="117"/>
      <c r="FC270" s="117"/>
      <c r="FD270" s="117"/>
      <c r="FE270" s="117"/>
      <c r="FF270" s="117"/>
      <c r="FG270" s="117"/>
      <c r="FH270" s="117"/>
      <c r="FI270" s="117"/>
      <c r="FJ270" s="117"/>
      <c r="FK270" s="117"/>
      <c r="FL270" s="117"/>
      <c r="FM270" s="117"/>
      <c r="FN270" s="117"/>
      <c r="FO270" s="117"/>
      <c r="FP270" s="117"/>
      <c r="FQ270" s="117"/>
      <c r="FR270" s="117"/>
      <c r="FS270" s="117"/>
      <c r="FT270" s="117"/>
      <c r="FU270" s="117"/>
      <c r="FV270" s="117"/>
      <c r="FW270" s="117"/>
      <c r="FX270" s="117"/>
      <c r="FY270" s="117"/>
      <c r="FZ270" s="117"/>
      <c r="GA270" s="117"/>
      <c r="GB270" s="117"/>
      <c r="GC270" s="117"/>
      <c r="GD270" s="117"/>
      <c r="GE270" s="117"/>
      <c r="GF270" s="117"/>
      <c r="GG270" s="117"/>
      <c r="GH270" s="117"/>
      <c r="GI270" s="117"/>
      <c r="GJ270" s="117"/>
      <c r="GK270" s="117"/>
      <c r="GL270" s="117"/>
      <c r="GM270" s="117"/>
      <c r="GN270" s="117"/>
      <c r="GO270" s="117"/>
      <c r="GP270" s="117"/>
      <c r="GQ270" s="117"/>
      <c r="GR270" s="117"/>
      <c r="GS270" s="117"/>
      <c r="GT270" s="117"/>
      <c r="GU270" s="117"/>
      <c r="GV270" s="117"/>
      <c r="GW270" s="117"/>
      <c r="GX270" s="117"/>
      <c r="GY270" s="117"/>
      <c r="GZ270" s="117"/>
      <c r="HA270" s="117"/>
      <c r="HB270" s="117"/>
      <c r="HC270" s="117"/>
      <c r="HD270" s="117"/>
      <c r="HE270" s="117"/>
      <c r="HF270" s="117"/>
      <c r="HG270" s="117"/>
      <c r="HH270" s="117"/>
      <c r="HI270" s="117"/>
      <c r="HJ270" s="117"/>
      <c r="HK270" s="117"/>
      <c r="HL270" s="117"/>
      <c r="HM270" s="117"/>
      <c r="HN270" s="117"/>
      <c r="HO270" s="117"/>
      <c r="HP270" s="117"/>
      <c r="HQ270" s="117"/>
      <c r="HR270" s="117"/>
      <c r="HS270" s="117"/>
      <c r="HT270" s="117"/>
      <c r="HU270" s="117"/>
      <c r="HV270" s="117"/>
      <c r="HW270" s="117"/>
      <c r="HX270" s="117"/>
      <c r="HY270" s="117"/>
      <c r="HZ270" s="117"/>
      <c r="IA270" s="117"/>
      <c r="IB270" s="117"/>
      <c r="IC270" s="117"/>
      <c r="ID270" s="117"/>
      <c r="IE270" s="117"/>
      <c r="IF270" s="117"/>
      <c r="IG270" s="117"/>
      <c r="IH270" s="117"/>
      <c r="II270" s="117"/>
      <c r="IJ270" s="117"/>
      <c r="IK270" s="117"/>
      <c r="IL270" s="117"/>
      <c r="IM270" s="117"/>
      <c r="IN270" s="117"/>
      <c r="IO270" s="117"/>
      <c r="IP270" s="117"/>
      <c r="IQ270" s="117"/>
      <c r="IR270" s="117"/>
      <c r="IS270" s="117"/>
      <c r="IT270" s="117"/>
      <c r="IU270" s="117"/>
      <c r="IV270" s="117"/>
      <c r="IW270" s="117"/>
    </row>
    <row r="271" customFormat="false" ht="15" hidden="false" customHeight="false" outlineLevel="0" collapsed="false">
      <c r="C271" s="117"/>
      <c r="D271" s="117"/>
      <c r="E271" s="143"/>
      <c r="F271" s="143"/>
      <c r="G271" s="143"/>
      <c r="H271" s="143"/>
      <c r="I271" s="143"/>
      <c r="J271" s="143"/>
      <c r="K271" s="143"/>
      <c r="L271" s="143"/>
      <c r="M271" s="143"/>
      <c r="N271" s="143"/>
      <c r="O271" s="143"/>
      <c r="P271" s="71"/>
      <c r="Q271" s="129"/>
      <c r="R271" s="163"/>
      <c r="S271" s="131"/>
      <c r="T271" s="72"/>
      <c r="U271" s="117"/>
      <c r="V271" s="117"/>
      <c r="W271" s="117"/>
      <c r="X271" s="117"/>
      <c r="Y271" s="117"/>
      <c r="Z271" s="117"/>
      <c r="AA271" s="117"/>
      <c r="AB271" s="117"/>
      <c r="AC271" s="117"/>
      <c r="AD271" s="117"/>
      <c r="AE271" s="117"/>
      <c r="AF271" s="117"/>
      <c r="AG271" s="117"/>
      <c r="AH271" s="117"/>
      <c r="AI271" s="117"/>
      <c r="AJ271" s="117"/>
      <c r="AK271" s="117"/>
      <c r="AL271" s="117"/>
      <c r="AM271" s="117"/>
      <c r="AN271" s="117"/>
      <c r="AO271" s="117"/>
      <c r="AP271" s="117"/>
      <c r="AQ271" s="117"/>
      <c r="AR271" s="117"/>
      <c r="AS271" s="117"/>
      <c r="AT271" s="117"/>
      <c r="AU271" s="117"/>
      <c r="AV271" s="117"/>
      <c r="AW271" s="117"/>
      <c r="AX271" s="117"/>
      <c r="AY271" s="117"/>
      <c r="AZ271" s="117"/>
      <c r="BA271" s="117"/>
      <c r="BB271" s="117"/>
      <c r="BC271" s="117"/>
      <c r="BD271" s="117"/>
      <c r="BE271" s="117"/>
      <c r="BF271" s="117"/>
      <c r="BG271" s="117"/>
      <c r="BH271" s="117"/>
      <c r="BI271" s="117"/>
      <c r="BJ271" s="117"/>
      <c r="BK271" s="117"/>
      <c r="BL271" s="117"/>
      <c r="BM271" s="117"/>
      <c r="BN271" s="117"/>
      <c r="BO271" s="117"/>
      <c r="BP271" s="117"/>
      <c r="BQ271" s="117"/>
      <c r="BR271" s="117"/>
      <c r="BS271" s="117"/>
      <c r="BT271" s="117"/>
      <c r="BU271" s="117"/>
      <c r="BV271" s="117"/>
      <c r="BW271" s="117"/>
      <c r="BX271" s="117"/>
      <c r="BY271" s="117"/>
      <c r="BZ271" s="117"/>
      <c r="CA271" s="117"/>
      <c r="CB271" s="117"/>
      <c r="CC271" s="117"/>
      <c r="CD271" s="117"/>
      <c r="CE271" s="117"/>
      <c r="CF271" s="117"/>
      <c r="CG271" s="117"/>
      <c r="CH271" s="117"/>
      <c r="CI271" s="117"/>
      <c r="CJ271" s="117"/>
      <c r="CK271" s="117"/>
      <c r="CL271" s="117"/>
      <c r="CM271" s="117"/>
      <c r="CN271" s="117"/>
      <c r="CO271" s="117"/>
      <c r="CP271" s="117"/>
      <c r="CQ271" s="117"/>
      <c r="CR271" s="117"/>
      <c r="CS271" s="117"/>
      <c r="CT271" s="117"/>
      <c r="CU271" s="117"/>
      <c r="CV271" s="117"/>
      <c r="CW271" s="117"/>
      <c r="CX271" s="117"/>
      <c r="CY271" s="117"/>
      <c r="CZ271" s="117"/>
      <c r="DA271" s="117"/>
      <c r="DB271" s="117"/>
      <c r="DC271" s="117"/>
      <c r="DD271" s="117"/>
      <c r="DE271" s="117"/>
      <c r="DF271" s="117"/>
      <c r="DG271" s="117"/>
      <c r="DH271" s="117"/>
      <c r="DI271" s="117"/>
      <c r="DJ271" s="117"/>
      <c r="DK271" s="117"/>
      <c r="DL271" s="117"/>
      <c r="DM271" s="117"/>
      <c r="DN271" s="117"/>
      <c r="DO271" s="117"/>
      <c r="DP271" s="117"/>
      <c r="DQ271" s="117"/>
      <c r="DR271" s="117"/>
      <c r="DS271" s="117"/>
      <c r="DT271" s="117"/>
      <c r="DU271" s="117"/>
      <c r="DV271" s="117"/>
      <c r="DW271" s="117"/>
      <c r="DX271" s="117"/>
      <c r="DY271" s="117"/>
      <c r="DZ271" s="117"/>
      <c r="EA271" s="117"/>
      <c r="EB271" s="117"/>
      <c r="EC271" s="117"/>
      <c r="ED271" s="117"/>
      <c r="EE271" s="117"/>
      <c r="EF271" s="117"/>
      <c r="EG271" s="117"/>
      <c r="EH271" s="117"/>
      <c r="EI271" s="117"/>
      <c r="EJ271" s="117"/>
      <c r="EK271" s="117"/>
      <c r="EL271" s="117"/>
      <c r="EM271" s="117"/>
      <c r="EN271" s="117"/>
      <c r="EO271" s="117"/>
      <c r="EP271" s="117"/>
      <c r="EQ271" s="117"/>
      <c r="ER271" s="117"/>
      <c r="ES271" s="117"/>
      <c r="ET271" s="117"/>
      <c r="EU271" s="117"/>
      <c r="EV271" s="117"/>
      <c r="EW271" s="117"/>
      <c r="EX271" s="117"/>
      <c r="EY271" s="117"/>
      <c r="EZ271" s="117"/>
      <c r="FA271" s="117"/>
      <c r="FB271" s="117"/>
      <c r="FC271" s="117"/>
      <c r="FD271" s="117"/>
      <c r="FE271" s="117"/>
      <c r="FF271" s="117"/>
      <c r="FG271" s="117"/>
      <c r="FH271" s="117"/>
      <c r="FI271" s="117"/>
      <c r="FJ271" s="117"/>
      <c r="FK271" s="117"/>
      <c r="FL271" s="117"/>
      <c r="FM271" s="117"/>
      <c r="FN271" s="117"/>
      <c r="FO271" s="117"/>
      <c r="FP271" s="117"/>
      <c r="FQ271" s="117"/>
      <c r="FR271" s="117"/>
      <c r="FS271" s="117"/>
      <c r="FT271" s="117"/>
      <c r="FU271" s="117"/>
      <c r="FV271" s="117"/>
      <c r="FW271" s="117"/>
      <c r="FX271" s="117"/>
      <c r="FY271" s="117"/>
      <c r="FZ271" s="117"/>
      <c r="GA271" s="117"/>
      <c r="GB271" s="117"/>
      <c r="GC271" s="117"/>
      <c r="GD271" s="117"/>
      <c r="GE271" s="117"/>
      <c r="GF271" s="117"/>
      <c r="GG271" s="117"/>
      <c r="GH271" s="117"/>
      <c r="GI271" s="117"/>
      <c r="GJ271" s="117"/>
      <c r="GK271" s="117"/>
      <c r="GL271" s="117"/>
      <c r="GM271" s="117"/>
      <c r="GN271" s="117"/>
      <c r="GO271" s="117"/>
      <c r="GP271" s="117"/>
      <c r="GQ271" s="117"/>
      <c r="GR271" s="117"/>
      <c r="GS271" s="117"/>
      <c r="GT271" s="117"/>
      <c r="GU271" s="117"/>
      <c r="GV271" s="117"/>
      <c r="GW271" s="117"/>
      <c r="GX271" s="117"/>
      <c r="GY271" s="117"/>
      <c r="GZ271" s="117"/>
      <c r="HA271" s="117"/>
      <c r="HB271" s="117"/>
      <c r="HC271" s="117"/>
      <c r="HD271" s="117"/>
      <c r="HE271" s="117"/>
      <c r="HF271" s="117"/>
      <c r="HG271" s="117"/>
      <c r="HH271" s="117"/>
      <c r="HI271" s="117"/>
      <c r="HJ271" s="117"/>
      <c r="HK271" s="117"/>
      <c r="HL271" s="117"/>
      <c r="HM271" s="117"/>
      <c r="HN271" s="117"/>
      <c r="HO271" s="117"/>
      <c r="HP271" s="117"/>
      <c r="HQ271" s="117"/>
      <c r="HR271" s="117"/>
      <c r="HS271" s="117"/>
      <c r="HT271" s="117"/>
      <c r="HU271" s="117"/>
      <c r="HV271" s="117"/>
      <c r="HW271" s="117"/>
      <c r="HX271" s="117"/>
      <c r="HY271" s="117"/>
      <c r="HZ271" s="117"/>
      <c r="IA271" s="117"/>
      <c r="IB271" s="117"/>
      <c r="IC271" s="117"/>
      <c r="ID271" s="117"/>
      <c r="IE271" s="117"/>
      <c r="IF271" s="117"/>
      <c r="IG271" s="117"/>
      <c r="IH271" s="117"/>
      <c r="II271" s="117"/>
      <c r="IJ271" s="117"/>
      <c r="IK271" s="117"/>
      <c r="IL271" s="117"/>
      <c r="IM271" s="117"/>
      <c r="IN271" s="117"/>
      <c r="IO271" s="117"/>
      <c r="IP271" s="117"/>
      <c r="IQ271" s="117"/>
      <c r="IR271" s="117"/>
      <c r="IS271" s="117"/>
      <c r="IT271" s="117"/>
      <c r="IU271" s="117"/>
      <c r="IV271" s="117"/>
      <c r="IW271" s="117"/>
    </row>
    <row r="272" customFormat="false" ht="15" hidden="false" customHeight="false" outlineLevel="0" collapsed="false">
      <c r="B272" s="117"/>
      <c r="C272" s="117"/>
      <c r="D272" s="92" t="s">
        <v>325</v>
      </c>
      <c r="E272" s="143"/>
      <c r="F272" s="143"/>
      <c r="G272" s="168" t="n">
        <f aca="false">+G222+G234+G237+G241+G244+G270</f>
        <v>180395.525</v>
      </c>
      <c r="H272" s="168" t="n">
        <f aca="false">+H222+H234+H237+H241+H244+H270</f>
        <v>-8264.2</v>
      </c>
      <c r="I272" s="168" t="n">
        <f aca="false">+I222+I234+I237+I241+I244+I270</f>
        <v>23119.95</v>
      </c>
      <c r="J272" s="168" t="n">
        <f aca="false">+J222+J234+J237+J241+J244+J270</f>
        <v>-1164</v>
      </c>
      <c r="K272" s="168" t="n">
        <f aca="false">+K222+K234+K237+K241+K244+K270</f>
        <v>3393.68</v>
      </c>
      <c r="L272" s="168" t="n">
        <f aca="false">+L222+L234+L237+L241+L244+L270</f>
        <v>810</v>
      </c>
      <c r="M272" s="168" t="n">
        <f aca="false">+M222+M234+M237+M241+M244+M270</f>
        <v>0</v>
      </c>
      <c r="N272" s="168" t="n">
        <f aca="false">+N222+N234+N237+N241+N244+N270</f>
        <v>0</v>
      </c>
      <c r="O272" s="168" t="n">
        <f aca="false">+O222+O234+O237+O241+O244+O270</f>
        <v>198290.955</v>
      </c>
      <c r="P272" s="168" t="n">
        <f aca="false">+P222+P234+P237+P241+P244+P270</f>
        <v>0</v>
      </c>
      <c r="Q272" s="168" t="n">
        <f aca="false">+Q222+Q234+Q237+Q241+Q244+Q270</f>
        <v>10752</v>
      </c>
      <c r="R272" s="168" t="n">
        <f aca="false">+R222+R234+R237+R241+R244+R270</f>
        <v>0</v>
      </c>
      <c r="S272" s="208" t="n">
        <f aca="false">+S222+S234+S237+S241+S244+S270</f>
        <v>0</v>
      </c>
      <c r="T272" s="170" t="s">
        <v>80</v>
      </c>
      <c r="U272" s="117"/>
      <c r="V272" s="117"/>
      <c r="W272" s="117"/>
      <c r="X272" s="117"/>
      <c r="Y272" s="117"/>
      <c r="Z272" s="117"/>
      <c r="AA272" s="117"/>
      <c r="AB272" s="117"/>
      <c r="AC272" s="117"/>
      <c r="AD272" s="117"/>
      <c r="AE272" s="117"/>
      <c r="AF272" s="117"/>
      <c r="AG272" s="117"/>
      <c r="AH272" s="117"/>
      <c r="AI272" s="117"/>
      <c r="AJ272" s="117"/>
      <c r="AK272" s="117"/>
      <c r="AL272" s="117"/>
      <c r="AM272" s="117"/>
      <c r="AN272" s="117"/>
      <c r="AO272" s="117"/>
      <c r="AP272" s="117"/>
      <c r="AQ272" s="117"/>
      <c r="AR272" s="117"/>
      <c r="AS272" s="117"/>
      <c r="AT272" s="117"/>
      <c r="AU272" s="117"/>
      <c r="AV272" s="117"/>
      <c r="AW272" s="117"/>
      <c r="AX272" s="117"/>
      <c r="AY272" s="117"/>
      <c r="AZ272" s="117"/>
      <c r="BA272" s="117"/>
      <c r="BB272" s="117"/>
      <c r="BC272" s="117"/>
      <c r="BD272" s="117"/>
      <c r="BE272" s="117"/>
      <c r="BF272" s="117"/>
      <c r="BG272" s="117"/>
      <c r="BH272" s="117"/>
      <c r="BI272" s="117"/>
      <c r="BJ272" s="117"/>
      <c r="BK272" s="117"/>
      <c r="BL272" s="117"/>
      <c r="BM272" s="117"/>
      <c r="BN272" s="117"/>
      <c r="BO272" s="117"/>
      <c r="BP272" s="117"/>
      <c r="BQ272" s="117"/>
      <c r="BR272" s="117"/>
      <c r="BS272" s="117"/>
      <c r="BT272" s="117"/>
      <c r="BU272" s="117"/>
      <c r="BV272" s="117"/>
      <c r="BW272" s="117"/>
      <c r="BX272" s="117"/>
      <c r="BY272" s="117"/>
      <c r="BZ272" s="117"/>
      <c r="CA272" s="117"/>
      <c r="CB272" s="117"/>
      <c r="CC272" s="117"/>
      <c r="CD272" s="117"/>
      <c r="CE272" s="117"/>
      <c r="CF272" s="117"/>
      <c r="CG272" s="117"/>
      <c r="CH272" s="117"/>
      <c r="CI272" s="117"/>
      <c r="CJ272" s="117"/>
      <c r="CK272" s="117"/>
      <c r="CL272" s="117"/>
      <c r="CM272" s="117"/>
      <c r="CN272" s="117"/>
      <c r="CO272" s="117"/>
      <c r="CP272" s="117"/>
      <c r="CQ272" s="117"/>
      <c r="CR272" s="117"/>
      <c r="CS272" s="117"/>
      <c r="CT272" s="117"/>
      <c r="CU272" s="117"/>
      <c r="CV272" s="117"/>
      <c r="CW272" s="117"/>
      <c r="CX272" s="117"/>
      <c r="CY272" s="117"/>
      <c r="CZ272" s="117"/>
      <c r="DA272" s="117"/>
      <c r="DB272" s="117"/>
      <c r="DC272" s="117"/>
      <c r="DD272" s="117"/>
      <c r="DE272" s="117"/>
      <c r="DF272" s="117"/>
      <c r="DG272" s="117"/>
      <c r="DH272" s="117"/>
      <c r="DI272" s="117"/>
      <c r="DJ272" s="117"/>
      <c r="DK272" s="117"/>
      <c r="DL272" s="117"/>
      <c r="DM272" s="117"/>
      <c r="DN272" s="117"/>
      <c r="DO272" s="117"/>
      <c r="DP272" s="117"/>
      <c r="DQ272" s="117"/>
      <c r="DR272" s="117"/>
      <c r="DS272" s="117"/>
      <c r="DT272" s="117"/>
      <c r="DU272" s="117"/>
      <c r="DV272" s="117"/>
      <c r="DW272" s="117"/>
      <c r="DX272" s="117"/>
      <c r="DY272" s="117"/>
      <c r="DZ272" s="117"/>
      <c r="EA272" s="117"/>
      <c r="EB272" s="117"/>
      <c r="EC272" s="117"/>
      <c r="ED272" s="117"/>
      <c r="EE272" s="117"/>
      <c r="EF272" s="117"/>
      <c r="EG272" s="117"/>
      <c r="EH272" s="117"/>
      <c r="EI272" s="117"/>
      <c r="EJ272" s="117"/>
      <c r="EK272" s="117"/>
      <c r="EL272" s="117"/>
      <c r="EM272" s="117"/>
      <c r="EN272" s="117"/>
      <c r="EO272" s="117"/>
      <c r="EP272" s="117"/>
      <c r="EQ272" s="117"/>
      <c r="ER272" s="117"/>
      <c r="ES272" s="117"/>
      <c r="ET272" s="117"/>
      <c r="EU272" s="117"/>
      <c r="EV272" s="117"/>
      <c r="EW272" s="117"/>
      <c r="EX272" s="117"/>
      <c r="EY272" s="117"/>
      <c r="EZ272" s="117"/>
      <c r="FA272" s="117"/>
      <c r="FB272" s="117"/>
      <c r="FC272" s="117"/>
      <c r="FD272" s="117"/>
      <c r="FE272" s="117"/>
      <c r="FF272" s="117"/>
      <c r="FG272" s="117"/>
      <c r="FH272" s="117"/>
      <c r="FI272" s="117"/>
      <c r="FJ272" s="117"/>
      <c r="FK272" s="117"/>
      <c r="FL272" s="117"/>
      <c r="FM272" s="117"/>
      <c r="FN272" s="117"/>
      <c r="FO272" s="117"/>
      <c r="FP272" s="117"/>
      <c r="FQ272" s="117"/>
      <c r="FR272" s="117"/>
      <c r="FS272" s="117"/>
      <c r="FT272" s="117"/>
      <c r="FU272" s="117"/>
      <c r="FV272" s="117"/>
      <c r="FW272" s="117"/>
      <c r="FX272" s="117"/>
      <c r="FY272" s="117"/>
      <c r="FZ272" s="117"/>
      <c r="GA272" s="117"/>
      <c r="GB272" s="117"/>
      <c r="GC272" s="117"/>
      <c r="GD272" s="117"/>
      <c r="GE272" s="117"/>
      <c r="GF272" s="117"/>
      <c r="GG272" s="117"/>
      <c r="GH272" s="117"/>
      <c r="GI272" s="117"/>
      <c r="GJ272" s="117"/>
      <c r="GK272" s="117"/>
      <c r="GL272" s="117"/>
      <c r="GM272" s="117"/>
      <c r="GN272" s="117"/>
      <c r="GO272" s="117"/>
      <c r="GP272" s="117"/>
      <c r="GQ272" s="117"/>
      <c r="GR272" s="117"/>
      <c r="GS272" s="117"/>
      <c r="GT272" s="117"/>
      <c r="GU272" s="117"/>
      <c r="GV272" s="117"/>
      <c r="GW272" s="117"/>
      <c r="GX272" s="117"/>
      <c r="GY272" s="117"/>
      <c r="GZ272" s="117"/>
      <c r="HA272" s="117"/>
      <c r="HB272" s="117"/>
      <c r="HC272" s="117"/>
      <c r="HD272" s="117"/>
      <c r="HE272" s="117"/>
      <c r="HF272" s="117"/>
      <c r="HG272" s="117"/>
      <c r="HH272" s="117"/>
      <c r="HI272" s="117"/>
      <c r="HJ272" s="117"/>
      <c r="HK272" s="117"/>
      <c r="HL272" s="117"/>
      <c r="HM272" s="117"/>
      <c r="HN272" s="117"/>
      <c r="HO272" s="117"/>
      <c r="HP272" s="117"/>
      <c r="HQ272" s="117"/>
      <c r="HR272" s="117"/>
      <c r="HS272" s="117"/>
      <c r="HT272" s="117"/>
      <c r="HU272" s="117"/>
      <c r="HV272" s="117"/>
      <c r="HW272" s="117"/>
      <c r="HX272" s="117"/>
      <c r="HY272" s="117"/>
      <c r="HZ272" s="117"/>
      <c r="IA272" s="117"/>
      <c r="IB272" s="117"/>
      <c r="IC272" s="117"/>
      <c r="ID272" s="117"/>
      <c r="IE272" s="117"/>
      <c r="IF272" s="117"/>
      <c r="IG272" s="117"/>
      <c r="IH272" s="117"/>
      <c r="II272" s="117"/>
      <c r="IJ272" s="117"/>
      <c r="IK272" s="117"/>
      <c r="IL272" s="117"/>
      <c r="IM272" s="117"/>
      <c r="IN272" s="117"/>
      <c r="IO272" s="117"/>
      <c r="IP272" s="117"/>
      <c r="IQ272" s="117"/>
      <c r="IR272" s="117"/>
      <c r="IS272" s="117"/>
      <c r="IT272" s="117"/>
      <c r="IU272" s="117"/>
      <c r="IV272" s="117"/>
      <c r="IW272" s="117"/>
    </row>
    <row r="273" customFormat="false" ht="15" hidden="false" customHeight="false" outlineLevel="0" collapsed="false">
      <c r="A273" s="209"/>
      <c r="B273" s="117"/>
      <c r="C273" s="117"/>
      <c r="D273" s="117"/>
      <c r="E273" s="143"/>
      <c r="F273" s="143"/>
      <c r="G273" s="143"/>
      <c r="H273" s="143"/>
      <c r="I273" s="143"/>
      <c r="J273" s="143"/>
      <c r="K273" s="143"/>
      <c r="L273" s="143"/>
      <c r="M273" s="143"/>
      <c r="N273" s="143"/>
      <c r="O273" s="143"/>
    </row>
    <row r="274" customFormat="false" ht="15" hidden="false" customHeight="false" outlineLevel="0" collapsed="false">
      <c r="A274" s="209"/>
      <c r="B274" s="117"/>
      <c r="C274" s="117"/>
      <c r="D274" s="117"/>
      <c r="E274" s="143"/>
      <c r="F274" s="143"/>
      <c r="G274" s="143"/>
      <c r="H274" s="143"/>
      <c r="I274" s="143"/>
      <c r="J274" s="143"/>
      <c r="K274" s="143"/>
      <c r="L274" s="143"/>
      <c r="M274" s="143"/>
      <c r="N274" s="143"/>
      <c r="O274" s="143"/>
    </row>
    <row r="275" customFormat="false" ht="15" hidden="false" customHeight="false" outlineLevel="0" collapsed="false">
      <c r="A275" s="209"/>
      <c r="B275" s="117"/>
      <c r="C275" s="117"/>
      <c r="D275" s="117"/>
      <c r="E275" s="143"/>
      <c r="F275" s="143"/>
      <c r="G275" s="143"/>
      <c r="H275" s="143"/>
      <c r="I275" s="143"/>
      <c r="J275" s="143"/>
      <c r="K275" s="143"/>
      <c r="L275" s="143"/>
      <c r="M275" s="143"/>
      <c r="N275" s="143"/>
      <c r="O275" s="143"/>
    </row>
    <row r="276" customFormat="false" ht="15" hidden="false" customHeight="false" outlineLevel="0" collapsed="false">
      <c r="A276" s="209"/>
      <c r="B276" s="117"/>
      <c r="C276" s="117"/>
      <c r="D276" s="117"/>
      <c r="E276" s="143"/>
      <c r="F276" s="143"/>
      <c r="G276" s="143"/>
      <c r="H276" s="143"/>
      <c r="I276" s="143"/>
      <c r="J276" s="143"/>
      <c r="K276" s="143"/>
      <c r="L276" s="143"/>
      <c r="M276" s="143"/>
      <c r="N276" s="143"/>
      <c r="O276" s="143"/>
    </row>
    <row r="277" s="31" customFormat="true" ht="15" hidden="false" customHeight="false" outlineLevel="0" collapsed="false">
      <c r="A277" s="31" t="s">
        <v>326</v>
      </c>
      <c r="C277" s="68"/>
      <c r="D277" s="68"/>
      <c r="R277" s="143"/>
      <c r="S277" s="143"/>
      <c r="T277" s="72"/>
      <c r="U277" s="72"/>
      <c r="V277" s="72"/>
      <c r="W277" s="72"/>
      <c r="X277" s="73"/>
    </row>
    <row r="278" customFormat="false" ht="15" hidden="false" customHeight="false" outlineLevel="0" collapsed="false">
      <c r="A278" s="209"/>
      <c r="B278" s="117"/>
      <c r="C278" s="117"/>
      <c r="D278" s="117"/>
      <c r="E278" s="143"/>
      <c r="F278" s="143"/>
      <c r="G278" s="143"/>
      <c r="H278" s="143"/>
      <c r="I278" s="143"/>
      <c r="J278" s="143"/>
      <c r="K278" s="143"/>
      <c r="L278" s="143"/>
      <c r="M278" s="143"/>
      <c r="N278" s="143"/>
      <c r="O278" s="143"/>
    </row>
    <row r="279" customFormat="false" ht="15" hidden="false" customHeight="false" outlineLevel="0" collapsed="false">
      <c r="A279" s="209"/>
      <c r="B279" s="117"/>
      <c r="C279" s="117"/>
      <c r="D279" s="117"/>
      <c r="E279" s="143"/>
      <c r="F279" s="143"/>
      <c r="G279" s="143"/>
      <c r="H279" s="143"/>
      <c r="I279" s="143"/>
      <c r="J279" s="143"/>
      <c r="K279" s="143"/>
      <c r="L279" s="143"/>
      <c r="M279" s="143"/>
      <c r="N279" s="143"/>
      <c r="O279" s="143"/>
    </row>
    <row r="280" customFormat="false" ht="15" hidden="false" customHeight="false" outlineLevel="0" collapsed="false">
      <c r="A280" s="209"/>
      <c r="B280" s="117"/>
      <c r="C280" s="117"/>
      <c r="D280" s="117"/>
      <c r="E280" s="143"/>
      <c r="F280" s="143"/>
      <c r="G280" s="143"/>
      <c r="H280" s="143"/>
      <c r="I280" s="143"/>
      <c r="J280" s="143"/>
      <c r="K280" s="143"/>
      <c r="L280" s="143"/>
      <c r="M280" s="143"/>
      <c r="N280" s="143"/>
      <c r="O280" s="143"/>
    </row>
    <row r="281" customFormat="false" ht="15" hidden="false" customHeight="false" outlineLevel="0" collapsed="false">
      <c r="A281" s="209"/>
      <c r="B281" s="117"/>
      <c r="C281" s="117"/>
      <c r="D281" s="117"/>
      <c r="E281" s="143"/>
      <c r="F281" s="143"/>
      <c r="G281" s="143"/>
      <c r="H281" s="143"/>
      <c r="I281" s="143"/>
      <c r="J281" s="143"/>
      <c r="K281" s="143"/>
      <c r="L281" s="143"/>
      <c r="M281" s="143"/>
      <c r="N281" s="211"/>
      <c r="O281" s="143"/>
    </row>
    <row r="282" customFormat="false" ht="15" hidden="false" customHeight="false" outlineLevel="0" collapsed="false">
      <c r="A282" s="209"/>
      <c r="B282" s="117"/>
      <c r="C282" s="117"/>
      <c r="D282" s="117"/>
      <c r="E282" s="143"/>
      <c r="F282" s="143"/>
      <c r="G282" s="143"/>
      <c r="H282" s="143"/>
      <c r="I282" s="143"/>
      <c r="J282" s="143"/>
      <c r="K282" s="143"/>
      <c r="L282" s="143"/>
      <c r="M282" s="143"/>
      <c r="N282" s="211"/>
      <c r="O282" s="143"/>
    </row>
    <row r="283" customFormat="false" ht="15" hidden="false" customHeight="false" outlineLevel="0" collapsed="false">
      <c r="A283" s="209"/>
      <c r="B283" s="117"/>
      <c r="C283" s="117"/>
      <c r="D283" s="117"/>
      <c r="E283" s="143"/>
      <c r="F283" s="143"/>
      <c r="G283" s="143"/>
      <c r="H283" s="143"/>
      <c r="I283" s="143"/>
      <c r="J283" s="143"/>
      <c r="K283" s="143"/>
      <c r="L283" s="143"/>
      <c r="M283" s="143"/>
      <c r="N283" s="211"/>
      <c r="O283" s="143"/>
    </row>
  </sheetData>
  <sheetProtection sheet="true" password="dca9" objects="true" scenarios="true"/>
  <autoFilter ref="A8:T272"/>
  <mergeCells count="6">
    <mergeCell ref="B2:F2"/>
    <mergeCell ref="C3:E3"/>
    <mergeCell ref="C4:E4"/>
    <mergeCell ref="B7:T7"/>
    <mergeCell ref="A202:A203"/>
    <mergeCell ref="B202:B203"/>
  </mergeCells>
  <dataValidations count="1">
    <dataValidation allowBlank="true" errorStyle="stop" operator="equal" showDropDown="false" showErrorMessage="true" showInputMessage="false" sqref="B209 B216" type="list">
      <formula1>#ref!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B8" activeCellId="0" sqref="B8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31" width="44"/>
    <col collapsed="false" customWidth="true" hidden="false" outlineLevel="0" max="2" min="2" style="31" width="30.71"/>
    <col collapsed="false" customWidth="true" hidden="false" outlineLevel="0" max="3" min="3" style="68" width="8.15"/>
    <col collapsed="false" customWidth="true" hidden="false" outlineLevel="0" max="4" min="4" style="68" width="7.71"/>
    <col collapsed="false" customWidth="true" hidden="false" outlineLevel="0" max="5" min="5" style="69" width="12"/>
    <col collapsed="false" customWidth="false" hidden="false" outlineLevel="0" max="6" min="6" style="69" width="9.14"/>
    <col collapsed="false" customWidth="true" hidden="false" outlineLevel="0" max="10" min="7" style="69" width="12.71"/>
    <col collapsed="false" customWidth="true" hidden="false" outlineLevel="0" max="13" min="11" style="69" width="13"/>
    <col collapsed="false" customWidth="true" hidden="false" outlineLevel="0" max="14" min="14" style="70" width="12.86"/>
    <col collapsed="false" customWidth="true" hidden="false" outlineLevel="0" max="16" min="15" style="69" width="15.71"/>
    <col collapsed="false" customWidth="true" hidden="false" outlineLevel="0" max="17" min="17" style="71" width="17.71"/>
    <col collapsed="false" customWidth="true" hidden="false" outlineLevel="0" max="18" min="18" style="72" width="14.57"/>
    <col collapsed="false" customWidth="true" hidden="false" outlineLevel="0" max="19" min="19" style="72" width="16"/>
    <col collapsed="false" customWidth="true" hidden="false" outlineLevel="0" max="20" min="20" style="73" width="16.29"/>
    <col collapsed="false" customWidth="true" hidden="false" outlineLevel="0" max="21" min="21" style="31" width="19.42"/>
    <col collapsed="false" customWidth="false" hidden="false" outlineLevel="0" max="16384" min="22" style="31" width="9.14"/>
  </cols>
  <sheetData>
    <row r="1" s="212" customFormat="true" ht="17.25" hidden="false" customHeight="false" outlineLevel="0" collapsed="false">
      <c r="A1" s="4" t="n">
        <v>2029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74"/>
      <c r="O1" s="47"/>
      <c r="P1" s="47"/>
      <c r="Q1" s="75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  <c r="IW1" s="47"/>
    </row>
    <row r="2" customFormat="false" ht="15" hidden="false" customHeight="true" outlineLevel="0" collapsed="false">
      <c r="A2" s="33" t="s">
        <v>24</v>
      </c>
      <c r="B2" s="76" t="s">
        <v>332</v>
      </c>
      <c r="C2" s="76"/>
      <c r="D2" s="76"/>
      <c r="E2" s="76"/>
      <c r="F2" s="76"/>
      <c r="G2" s="77"/>
      <c r="H2" s="77"/>
      <c r="I2" s="77"/>
      <c r="J2" s="77"/>
      <c r="K2" s="77"/>
      <c r="L2" s="77"/>
      <c r="M2" s="77"/>
      <c r="N2" s="78"/>
      <c r="O2" s="79"/>
      <c r="P2" s="80"/>
      <c r="Q2" s="81"/>
      <c r="R2" s="82"/>
      <c r="S2" s="82"/>
      <c r="T2" s="83"/>
    </row>
    <row r="3" customFormat="false" ht="15" hidden="false" customHeight="true" outlineLevel="0" collapsed="false">
      <c r="A3" s="84" t="s">
        <v>25</v>
      </c>
      <c r="B3" s="38" t="n">
        <f aca="false">Resum!I20</f>
        <v>0</v>
      </c>
      <c r="C3" s="85" t="s">
        <v>30</v>
      </c>
      <c r="D3" s="85"/>
      <c r="E3" s="85"/>
      <c r="F3" s="38" t="n">
        <f aca="false">Resum!I24</f>
        <v>0</v>
      </c>
      <c r="G3" s="86"/>
      <c r="H3" s="86"/>
      <c r="I3" s="86"/>
      <c r="J3" s="86"/>
      <c r="K3" s="86"/>
      <c r="L3" s="86"/>
      <c r="M3" s="86"/>
      <c r="N3" s="87"/>
      <c r="O3" s="68"/>
      <c r="P3" s="68"/>
      <c r="R3" s="88"/>
      <c r="S3" s="71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</row>
    <row r="4" customFormat="false" ht="15" hidden="false" customHeight="true" outlineLevel="0" collapsed="false">
      <c r="A4" s="35" t="s">
        <v>28</v>
      </c>
      <c r="B4" s="38" t="n">
        <f aca="false">Resum!I22</f>
        <v>0</v>
      </c>
      <c r="C4" s="89" t="s">
        <v>29</v>
      </c>
      <c r="D4" s="89"/>
      <c r="E4" s="89"/>
      <c r="F4" s="38" t="n">
        <f aca="false">Resum!H23</f>
        <v>0</v>
      </c>
      <c r="G4" s="90"/>
      <c r="H4" s="90"/>
      <c r="I4" s="90"/>
      <c r="J4" s="90"/>
      <c r="K4" s="90"/>
      <c r="L4" s="90"/>
      <c r="M4" s="90"/>
      <c r="N4" s="91"/>
      <c r="O4" s="90"/>
      <c r="P4" s="92"/>
      <c r="R4" s="93"/>
      <c r="S4" s="93"/>
      <c r="T4" s="94"/>
    </row>
    <row r="5" customFormat="false" ht="15" hidden="false" customHeight="false" outlineLevel="0" collapsed="false">
      <c r="A5" s="35" t="s">
        <v>61</v>
      </c>
      <c r="B5" s="38" t="n">
        <f aca="false">Resum!I21</f>
        <v>0</v>
      </c>
      <c r="C5" s="95"/>
      <c r="D5" s="95"/>
      <c r="E5" s="95"/>
      <c r="F5" s="96"/>
      <c r="G5" s="90"/>
      <c r="H5" s="90"/>
      <c r="I5" s="90"/>
      <c r="J5" s="90"/>
      <c r="K5" s="90"/>
      <c r="L5" s="90"/>
      <c r="M5" s="90"/>
      <c r="N5" s="91"/>
      <c r="O5" s="90"/>
      <c r="P5" s="92"/>
      <c r="R5" s="93"/>
      <c r="S5" s="93"/>
      <c r="T5" s="94"/>
    </row>
    <row r="6" s="1" customFormat="true" ht="15" hidden="false" customHeight="false" outlineLevel="0" collapsed="false">
      <c r="A6" s="97"/>
      <c r="B6" s="98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1"/>
      <c r="O6" s="90"/>
      <c r="P6" s="92"/>
      <c r="Q6" s="71"/>
      <c r="R6" s="93"/>
      <c r="S6" s="93"/>
      <c r="T6" s="94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</row>
    <row r="7" customFormat="false" ht="15" hidden="false" customHeight="true" outlineLevel="0" collapsed="false">
      <c r="A7" s="97"/>
      <c r="B7" s="99" t="s">
        <v>333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</row>
    <row r="8" customFormat="false" ht="42.75" hidden="false" customHeight="false" outlineLevel="0" collapsed="false">
      <c r="A8" s="100" t="s">
        <v>63</v>
      </c>
      <c r="B8" s="100" t="s">
        <v>64</v>
      </c>
      <c r="C8" s="101" t="s">
        <v>65</v>
      </c>
      <c r="D8" s="101" t="s">
        <v>66</v>
      </c>
      <c r="E8" s="102" t="s">
        <v>67</v>
      </c>
      <c r="F8" s="102" t="s">
        <v>68</v>
      </c>
      <c r="G8" s="102" t="s">
        <v>69</v>
      </c>
      <c r="H8" s="102" t="s">
        <v>70</v>
      </c>
      <c r="I8" s="102" t="s">
        <v>71</v>
      </c>
      <c r="J8" s="102" t="s">
        <v>72</v>
      </c>
      <c r="K8" s="102" t="s">
        <v>73</v>
      </c>
      <c r="L8" s="102" t="s">
        <v>74</v>
      </c>
      <c r="M8" s="102" t="s">
        <v>75</v>
      </c>
      <c r="N8" s="102" t="s">
        <v>76</v>
      </c>
      <c r="O8" s="102" t="s">
        <v>40</v>
      </c>
      <c r="P8" s="102" t="s">
        <v>41</v>
      </c>
      <c r="Q8" s="103" t="s">
        <v>77</v>
      </c>
      <c r="R8" s="104" t="s">
        <v>78</v>
      </c>
      <c r="S8" s="105" t="s">
        <v>79</v>
      </c>
      <c r="T8" s="106" t="s">
        <v>80</v>
      </c>
    </row>
    <row r="9" customFormat="false" ht="15" hidden="false" customHeight="false" outlineLevel="0" collapsed="false">
      <c r="A9" s="213" t="s">
        <v>81</v>
      </c>
      <c r="B9" s="214" t="s">
        <v>82</v>
      </c>
      <c r="C9" s="109" t="n">
        <v>5</v>
      </c>
      <c r="D9" s="109" t="n">
        <v>34.67</v>
      </c>
      <c r="E9" s="110" t="n">
        <v>13.5</v>
      </c>
      <c r="F9" s="111" t="n">
        <f aca="false">+C9*E9</f>
        <v>67.5</v>
      </c>
      <c r="G9" s="111" t="n">
        <f aca="false">F9*D9</f>
        <v>2340.225</v>
      </c>
      <c r="H9" s="112" t="n">
        <f aca="false">+E9*-8</f>
        <v>-108</v>
      </c>
      <c r="I9" s="111"/>
      <c r="J9" s="111"/>
      <c r="K9" s="111"/>
      <c r="L9" s="111"/>
      <c r="M9" s="111"/>
      <c r="N9" s="111"/>
      <c r="O9" s="217" t="n">
        <f aca="false">SUM(G9:N9)</f>
        <v>2232.225</v>
      </c>
      <c r="P9" s="218" t="n">
        <f aca="false">+(G9+H9)*$B$3+(K9+L9)*$B$4+(M9+N9)*$F$4+(I9+J9)*$B$5</f>
        <v>0</v>
      </c>
      <c r="Q9" s="241" t="n">
        <v>100.009615384615</v>
      </c>
      <c r="R9" s="218" t="n">
        <f aca="false">+Q9*$F$3</f>
        <v>0</v>
      </c>
      <c r="S9" s="220" t="n">
        <f aca="false">+R9+P9</f>
        <v>0</v>
      </c>
      <c r="T9" s="221"/>
      <c r="U9" s="22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  <c r="GT9" s="212"/>
      <c r="GU9" s="212"/>
      <c r="GV9" s="212"/>
      <c r="GW9" s="212"/>
      <c r="GX9" s="212"/>
      <c r="GY9" s="212"/>
      <c r="GZ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HV9" s="212"/>
      <c r="HW9" s="212"/>
      <c r="HX9" s="212"/>
      <c r="HY9" s="212"/>
      <c r="HZ9" s="212"/>
      <c r="IA9" s="212"/>
      <c r="IB9" s="212"/>
      <c r="IC9" s="212"/>
      <c r="ID9" s="212"/>
      <c r="IE9" s="212"/>
      <c r="IF9" s="212"/>
      <c r="IG9" s="212"/>
      <c r="IH9" s="212"/>
      <c r="II9" s="212"/>
      <c r="IJ9" s="212"/>
      <c r="IK9" s="212"/>
      <c r="IL9" s="212"/>
      <c r="IM9" s="212"/>
      <c r="IN9" s="212"/>
      <c r="IO9" s="212"/>
      <c r="IP9" s="212"/>
      <c r="IQ9" s="212"/>
      <c r="IR9" s="212"/>
      <c r="IS9" s="212"/>
      <c r="IT9" s="212"/>
      <c r="IU9" s="212"/>
      <c r="IV9" s="212"/>
      <c r="IW9" s="212"/>
    </row>
    <row r="10" customFormat="false" ht="15" hidden="false" customHeight="false" outlineLevel="0" collapsed="false">
      <c r="A10" s="137" t="s">
        <v>81</v>
      </c>
      <c r="B10" s="138" t="s">
        <v>83</v>
      </c>
      <c r="C10" s="120" t="n">
        <v>1</v>
      </c>
      <c r="D10" s="109" t="n">
        <v>34.67</v>
      </c>
      <c r="E10" s="121" t="n">
        <v>3</v>
      </c>
      <c r="F10" s="111" t="n">
        <f aca="false">+C10*E10</f>
        <v>3</v>
      </c>
      <c r="G10" s="111" t="n">
        <f aca="false">F10*D10</f>
        <v>104.01</v>
      </c>
      <c r="H10" s="121"/>
      <c r="I10" s="121"/>
      <c r="J10" s="121"/>
      <c r="K10" s="121"/>
      <c r="L10" s="121"/>
      <c r="M10" s="121"/>
      <c r="N10" s="121"/>
      <c r="O10" s="217" t="n">
        <f aca="false">SUM(G10:N10)</f>
        <v>104.01</v>
      </c>
      <c r="P10" s="218" t="n">
        <f aca="false">+(G10+H10)*$B$3+(K10+L10)*$B$4+(M10+N10)*$F$4+(I10+J10)*$B$5</f>
        <v>0</v>
      </c>
      <c r="Q10" s="122"/>
      <c r="R10" s="218" t="n">
        <f aca="false">+Q10*$F$3</f>
        <v>0</v>
      </c>
      <c r="S10" s="116" t="n">
        <f aca="false">+R10+P10</f>
        <v>0</v>
      </c>
      <c r="T10" s="92"/>
    </row>
    <row r="11" customFormat="false" ht="15" hidden="false" customHeight="false" outlineLevel="0" collapsed="false">
      <c r="A11" s="118"/>
      <c r="B11" s="119"/>
      <c r="C11" s="120"/>
      <c r="D11" s="109"/>
      <c r="E11" s="121"/>
      <c r="F11" s="111"/>
      <c r="G11" s="111"/>
      <c r="H11" s="121"/>
      <c r="I11" s="121"/>
      <c r="J11" s="121"/>
      <c r="K11" s="121"/>
      <c r="L11" s="121"/>
      <c r="M11" s="121"/>
      <c r="N11" s="121"/>
      <c r="O11" s="217" t="n">
        <f aca="false">SUM(G11:N11)</f>
        <v>0</v>
      </c>
      <c r="P11" s="218" t="n">
        <f aca="false">+(G11+H11)*$B$3+(K11+L11)*$B$4+(M11+N11)*$F$4+(I11+J11)*$B$5</f>
        <v>0</v>
      </c>
      <c r="Q11" s="125" t="s">
        <v>84</v>
      </c>
      <c r="R11" s="218"/>
      <c r="S11" s="126"/>
      <c r="T11" s="93" t="n">
        <f aca="false">SUM(S9:S10)</f>
        <v>0</v>
      </c>
    </row>
    <row r="12" customFormat="false" ht="15" hidden="false" customHeight="false" outlineLevel="0" collapsed="false">
      <c r="A12" s="118" t="s">
        <v>85</v>
      </c>
      <c r="B12" s="119" t="s">
        <v>82</v>
      </c>
      <c r="C12" s="120" t="n">
        <v>5</v>
      </c>
      <c r="D12" s="109" t="n">
        <v>34.67</v>
      </c>
      <c r="E12" s="121" t="n">
        <v>6</v>
      </c>
      <c r="F12" s="111" t="n">
        <f aca="false">+C12*E12</f>
        <v>30</v>
      </c>
      <c r="G12" s="111" t="n">
        <f aca="false">F12*D12</f>
        <v>1040.1</v>
      </c>
      <c r="H12" s="127" t="n">
        <f aca="false">+E12*-8</f>
        <v>-48</v>
      </c>
      <c r="I12" s="121"/>
      <c r="J12" s="121"/>
      <c r="K12" s="124"/>
      <c r="L12" s="124"/>
      <c r="M12" s="124"/>
      <c r="N12" s="121"/>
      <c r="O12" s="217" t="n">
        <f aca="false">SUM(G12:N12)</f>
        <v>992.1</v>
      </c>
      <c r="P12" s="218" t="n">
        <f aca="false">+(G12+H12)*$B$3+(K12+L12)*$B$4+(M12+N12)*$F$4+(I12+J12)*$B$5</f>
        <v>0</v>
      </c>
      <c r="Q12" s="241" t="n">
        <v>40.0038461538462</v>
      </c>
      <c r="R12" s="218" t="n">
        <f aca="false">+Q12*$F$3</f>
        <v>0</v>
      </c>
      <c r="S12" s="116" t="n">
        <f aca="false">+R12+P12</f>
        <v>0</v>
      </c>
      <c r="T12" s="93"/>
    </row>
    <row r="13" customFormat="false" ht="15" hidden="false" customHeight="false" outlineLevel="0" collapsed="false">
      <c r="A13" s="118" t="s">
        <v>86</v>
      </c>
      <c r="B13" s="119" t="s">
        <v>87</v>
      </c>
      <c r="C13" s="120" t="n">
        <v>5</v>
      </c>
      <c r="D13" s="109" t="n">
        <v>34.67</v>
      </c>
      <c r="E13" s="121" t="n">
        <v>1</v>
      </c>
      <c r="F13" s="111" t="n">
        <f aca="false">+C13*E13</f>
        <v>5</v>
      </c>
      <c r="G13" s="111" t="n">
        <f aca="false">F13*D13</f>
        <v>173.35</v>
      </c>
      <c r="H13" s="127" t="n">
        <f aca="false">+E13*-8</f>
        <v>-8</v>
      </c>
      <c r="I13" s="121"/>
      <c r="J13" s="121"/>
      <c r="K13" s="124"/>
      <c r="L13" s="124"/>
      <c r="M13" s="124"/>
      <c r="N13" s="121"/>
      <c r="O13" s="217" t="n">
        <f aca="false">SUM(G13:N13)</f>
        <v>165.35</v>
      </c>
      <c r="P13" s="218" t="n">
        <f aca="false">+(G13+H13)*$B$3+(K13+L13)*$B$4+(M13+N13)*$F$4+(I13+J13)*$B$5</f>
        <v>0</v>
      </c>
      <c r="Q13" s="115" t="n">
        <v>16.6682692307692</v>
      </c>
      <c r="R13" s="218" t="n">
        <f aca="false">+Q13*$F$3</f>
        <v>0</v>
      </c>
      <c r="S13" s="116" t="n">
        <f aca="false">+R13+P13</f>
        <v>0</v>
      </c>
      <c r="T13" s="92"/>
    </row>
    <row r="14" customFormat="false" ht="15" hidden="false" customHeight="false" outlineLevel="0" collapsed="false">
      <c r="A14" s="1"/>
      <c r="B14" s="1"/>
      <c r="C14" s="120"/>
      <c r="D14" s="109"/>
      <c r="E14" s="121"/>
      <c r="F14" s="111"/>
      <c r="G14" s="111"/>
      <c r="H14" s="111"/>
      <c r="I14" s="121"/>
      <c r="J14" s="121"/>
      <c r="K14" s="124"/>
      <c r="L14" s="124"/>
      <c r="M14" s="124"/>
      <c r="N14" s="121"/>
      <c r="O14" s="217" t="n">
        <f aca="false">SUM(G14:N14)</f>
        <v>0</v>
      </c>
      <c r="P14" s="218" t="n">
        <f aca="false">+(G14+H14)*$B$3+(K14+L14)*$B$4+(M14+N14)*$F$4+(I14+J14)*$B$5</f>
        <v>0</v>
      </c>
      <c r="Q14" s="125" t="s">
        <v>88</v>
      </c>
      <c r="R14" s="218"/>
      <c r="S14" s="1"/>
      <c r="T14" s="93" t="n">
        <f aca="false">SUM(S12:S13)</f>
        <v>0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5" hidden="false" customHeight="false" outlineLevel="0" collapsed="false">
      <c r="A15" s="128" t="s">
        <v>89</v>
      </c>
      <c r="B15" s="119" t="s">
        <v>82</v>
      </c>
      <c r="C15" s="120" t="n">
        <v>5</v>
      </c>
      <c r="D15" s="109" t="n">
        <v>34.67</v>
      </c>
      <c r="E15" s="121" t="n">
        <v>5</v>
      </c>
      <c r="F15" s="111" t="n">
        <f aca="false">+C15*E15</f>
        <v>25</v>
      </c>
      <c r="G15" s="111" t="n">
        <f aca="false">F15*D15</f>
        <v>866.75</v>
      </c>
      <c r="H15" s="127" t="n">
        <f aca="false">+E15*-8</f>
        <v>-40</v>
      </c>
      <c r="I15" s="121"/>
      <c r="J15" s="121"/>
      <c r="K15" s="121"/>
      <c r="L15" s="121"/>
      <c r="M15" s="121"/>
      <c r="N15" s="121"/>
      <c r="O15" s="217" t="n">
        <f aca="false">SUM(G15:N15)</f>
        <v>826.75</v>
      </c>
      <c r="P15" s="218" t="n">
        <f aca="false">+(G15+H15)*$B$3+(K15+L15)*$B$4+(M15+N15)*$F$4+(I15+J15)*$B$5</f>
        <v>0</v>
      </c>
      <c r="Q15" s="241" t="n">
        <v>40.0038461538462</v>
      </c>
      <c r="R15" s="218" t="n">
        <f aca="false">+Q15*$F$3</f>
        <v>0</v>
      </c>
      <c r="S15" s="116" t="n">
        <f aca="false">+R15+P15</f>
        <v>0</v>
      </c>
      <c r="T15" s="92"/>
    </row>
    <row r="16" customFormat="false" ht="15" hidden="false" customHeight="false" outlineLevel="0" collapsed="false">
      <c r="A16" s="128" t="s">
        <v>90</v>
      </c>
      <c r="B16" s="119" t="s">
        <v>91</v>
      </c>
      <c r="C16" s="120" t="n">
        <v>2</v>
      </c>
      <c r="D16" s="109" t="n">
        <v>34.67</v>
      </c>
      <c r="E16" s="121" t="n">
        <v>1</v>
      </c>
      <c r="F16" s="111" t="n">
        <f aca="false">+C16*E16</f>
        <v>2</v>
      </c>
      <c r="G16" s="111" t="n">
        <f aca="false">F16*D16</f>
        <v>69.34</v>
      </c>
      <c r="H16" s="121"/>
      <c r="I16" s="121"/>
      <c r="J16" s="121"/>
      <c r="K16" s="121"/>
      <c r="L16" s="121"/>
      <c r="M16" s="121"/>
      <c r="N16" s="121"/>
      <c r="O16" s="217" t="n">
        <f aca="false">SUM(G16:N16)</f>
        <v>69.34</v>
      </c>
      <c r="P16" s="218" t="n">
        <f aca="false">+(G16+H16)*$B$3+(K16+L16)*$B$4+(M16+N16)*$F$4+(I16+J16)*$B$5</f>
        <v>0</v>
      </c>
      <c r="Q16" s="122"/>
      <c r="R16" s="218" t="n">
        <f aca="false">+Q16*$F$3</f>
        <v>0</v>
      </c>
      <c r="S16" s="116" t="n">
        <f aca="false">+R16+P16</f>
        <v>0</v>
      </c>
      <c r="T16" s="93"/>
    </row>
    <row r="17" customFormat="false" ht="15" hidden="false" customHeight="false" outlineLevel="0" collapsed="false">
      <c r="A17" s="128"/>
      <c r="B17" s="119"/>
      <c r="C17" s="120"/>
      <c r="D17" s="109"/>
      <c r="E17" s="121"/>
      <c r="F17" s="111"/>
      <c r="G17" s="111"/>
      <c r="H17" s="121"/>
      <c r="I17" s="121"/>
      <c r="J17" s="121"/>
      <c r="K17" s="121"/>
      <c r="L17" s="121"/>
      <c r="M17" s="121"/>
      <c r="N17" s="121"/>
      <c r="O17" s="217" t="n">
        <f aca="false">SUM(G17:N17)</f>
        <v>0</v>
      </c>
      <c r="P17" s="218" t="n">
        <f aca="false">+(G17+H17)*$B$3+(K17+L17)*$B$4+(M17+N17)*$F$4+(I17+J17)*$B$5</f>
        <v>0</v>
      </c>
      <c r="Q17" s="125" t="s">
        <v>92</v>
      </c>
      <c r="R17" s="218"/>
      <c r="S17" s="126"/>
      <c r="T17" s="93" t="n">
        <f aca="false">SUM(S15:S16)</f>
        <v>0</v>
      </c>
    </row>
    <row r="18" s="92" customFormat="true" ht="15" hidden="false" customHeight="false" outlineLevel="0" collapsed="false">
      <c r="A18" s="118" t="s">
        <v>93</v>
      </c>
      <c r="B18" s="119" t="s">
        <v>94</v>
      </c>
      <c r="C18" s="120" t="n">
        <v>6</v>
      </c>
      <c r="D18" s="109" t="n">
        <v>34.67</v>
      </c>
      <c r="E18" s="121" t="n">
        <v>3</v>
      </c>
      <c r="F18" s="111" t="n">
        <f aca="false">+C18*E18</f>
        <v>18</v>
      </c>
      <c r="G18" s="111" t="n">
        <f aca="false">F18*D18</f>
        <v>624.06</v>
      </c>
      <c r="H18" s="127" t="n">
        <f aca="false">+E18*-8</f>
        <v>-24</v>
      </c>
      <c r="I18" s="121"/>
      <c r="J18" s="121"/>
      <c r="K18" s="121"/>
      <c r="L18" s="121"/>
      <c r="M18" s="121"/>
      <c r="N18" s="121"/>
      <c r="O18" s="217" t="n">
        <f aca="false">SUM(G18:N18)</f>
        <v>600.06</v>
      </c>
      <c r="P18" s="218" t="n">
        <f aca="false">+(G18+H18)*$B$3+(K18+L18)*$B$4+(M18+N18)*$F$4+(I18+J18)*$B$5</f>
        <v>0</v>
      </c>
      <c r="Q18" s="115"/>
      <c r="R18" s="218" t="n">
        <f aca="false">+Q18*$F$3</f>
        <v>0</v>
      </c>
      <c r="S18" s="116" t="n">
        <f aca="false">+R18+P18</f>
        <v>0</v>
      </c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customFormat="false" ht="15" hidden="false" customHeight="false" outlineLevel="0" collapsed="false">
      <c r="A19" s="128" t="s">
        <v>95</v>
      </c>
      <c r="B19" s="119" t="s">
        <v>94</v>
      </c>
      <c r="C19" s="120" t="n">
        <v>6</v>
      </c>
      <c r="D19" s="109" t="n">
        <v>34.67</v>
      </c>
      <c r="E19" s="121" t="n">
        <v>2.5</v>
      </c>
      <c r="F19" s="111" t="n">
        <f aca="false">+C19*E19</f>
        <v>15</v>
      </c>
      <c r="G19" s="111" t="n">
        <f aca="false">F19*D19</f>
        <v>520.05</v>
      </c>
      <c r="H19" s="127" t="n">
        <f aca="false">+E19*-8</f>
        <v>-20</v>
      </c>
      <c r="I19" s="121"/>
      <c r="J19" s="121"/>
      <c r="K19" s="121"/>
      <c r="L19" s="121"/>
      <c r="M19" s="121"/>
      <c r="N19" s="121"/>
      <c r="O19" s="217" t="n">
        <f aca="false">SUM(G19:N19)</f>
        <v>500.05</v>
      </c>
      <c r="P19" s="218" t="n">
        <f aca="false">+(G19+H19)*$B$3+(K19+L19)*$B$4+(M19+N19)*$F$4+(I19+J19)*$B$5</f>
        <v>0</v>
      </c>
      <c r="Q19" s="115"/>
      <c r="R19" s="218" t="n">
        <f aca="false">+Q19*$F$3</f>
        <v>0</v>
      </c>
      <c r="S19" s="116" t="n">
        <f aca="false">+R19+P19</f>
        <v>0</v>
      </c>
      <c r="T19" s="92"/>
    </row>
    <row r="20" customFormat="false" ht="15" hidden="false" customHeight="false" outlineLevel="0" collapsed="false">
      <c r="A20" s="118" t="s">
        <v>96</v>
      </c>
      <c r="B20" s="119" t="s">
        <v>97</v>
      </c>
      <c r="C20" s="120" t="n">
        <v>1</v>
      </c>
      <c r="D20" s="109" t="n">
        <v>34.67</v>
      </c>
      <c r="E20" s="121" t="n">
        <v>2.5</v>
      </c>
      <c r="F20" s="111" t="n">
        <f aca="false">+C20*E20</f>
        <v>2.5</v>
      </c>
      <c r="G20" s="121"/>
      <c r="H20" s="121"/>
      <c r="I20" s="121"/>
      <c r="J20" s="121"/>
      <c r="K20" s="121" t="n">
        <f aca="false">+C20*D20*E20</f>
        <v>86.675</v>
      </c>
      <c r="L20" s="127" t="n">
        <f aca="false">+F20*8</f>
        <v>20</v>
      </c>
      <c r="M20" s="121"/>
      <c r="N20" s="121"/>
      <c r="O20" s="217" t="n">
        <f aca="false">SUM(G20:N20)</f>
        <v>106.675</v>
      </c>
      <c r="P20" s="218" t="n">
        <f aca="false">+(G20+H20)*$B$3+(K20+L20)*$B$4+(M20+N20)*$F$4+(I20+J20)*$B$5</f>
        <v>0</v>
      </c>
      <c r="Q20" s="122"/>
      <c r="R20" s="218" t="n">
        <f aca="false">+Q20*$F$3</f>
        <v>0</v>
      </c>
      <c r="S20" s="116" t="n">
        <f aca="false">+R20+P20</f>
        <v>0</v>
      </c>
      <c r="T20" s="93"/>
    </row>
    <row r="21" s="1" customFormat="true" ht="15" hidden="false" customHeight="false" outlineLevel="0" collapsed="false">
      <c r="A21" s="118" t="s">
        <v>98</v>
      </c>
      <c r="B21" s="119" t="s">
        <v>94</v>
      </c>
      <c r="C21" s="120" t="n">
        <v>6</v>
      </c>
      <c r="D21" s="109" t="n">
        <v>34.67</v>
      </c>
      <c r="E21" s="121" t="n">
        <v>3.5</v>
      </c>
      <c r="F21" s="111" t="n">
        <f aca="false">+C21*E21</f>
        <v>21</v>
      </c>
      <c r="G21" s="121" t="n">
        <f aca="false">F21*D21</f>
        <v>728.07</v>
      </c>
      <c r="H21" s="127" t="n">
        <f aca="false">+E21*-8</f>
        <v>-28</v>
      </c>
      <c r="I21" s="121"/>
      <c r="J21" s="121"/>
      <c r="K21" s="121"/>
      <c r="L21" s="121"/>
      <c r="M21" s="121"/>
      <c r="N21" s="121"/>
      <c r="O21" s="217" t="n">
        <f aca="false">SUM(G21:N21)</f>
        <v>700.07</v>
      </c>
      <c r="P21" s="218" t="n">
        <f aca="false">+(G21+H21)*$B$3+(K21+L21)*$B$4+(M21+N21)*$F$4+(I21+J21)*$B$5</f>
        <v>0</v>
      </c>
      <c r="Q21" s="129"/>
      <c r="R21" s="218" t="n">
        <f aca="false">+Q21*$F$3</f>
        <v>0</v>
      </c>
      <c r="S21" s="116" t="n">
        <f aca="false">+R21+P21</f>
        <v>0</v>
      </c>
      <c r="T21" s="92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  <c r="IW21" s="31"/>
    </row>
    <row r="22" customFormat="false" ht="15" hidden="false" customHeight="false" outlineLevel="0" collapsed="false">
      <c r="A22" s="118" t="s">
        <v>98</v>
      </c>
      <c r="B22" s="119" t="s">
        <v>97</v>
      </c>
      <c r="C22" s="120" t="n">
        <v>1</v>
      </c>
      <c r="D22" s="109" t="n">
        <v>34.67</v>
      </c>
      <c r="E22" s="121" t="n">
        <v>3.5</v>
      </c>
      <c r="F22" s="111" t="n">
        <f aca="false">+C22*E22</f>
        <v>3.5</v>
      </c>
      <c r="G22" s="121"/>
      <c r="H22" s="121"/>
      <c r="I22" s="121"/>
      <c r="J22" s="121"/>
      <c r="K22" s="121" t="n">
        <f aca="false">+C22*D22*E22</f>
        <v>121.345</v>
      </c>
      <c r="L22" s="127" t="n">
        <f aca="false">+F22*8</f>
        <v>28</v>
      </c>
      <c r="M22" s="121"/>
      <c r="N22" s="121"/>
      <c r="O22" s="217" t="n">
        <f aca="false">SUM(G22:N22)</f>
        <v>149.345</v>
      </c>
      <c r="P22" s="218" t="n">
        <f aca="false">+(G22+H22)*$B$3+(K22+L22)*$B$4+(M22+N22)*$F$4+(I22+J22)*$B$5</f>
        <v>0</v>
      </c>
      <c r="Q22" s="129"/>
      <c r="R22" s="218" t="n">
        <f aca="false">+Q22*$F$3</f>
        <v>0</v>
      </c>
      <c r="S22" s="116" t="n">
        <f aca="false">+R22+P22</f>
        <v>0</v>
      </c>
      <c r="T22" s="92"/>
    </row>
    <row r="23" s="92" customFormat="true" ht="15" hidden="false" customHeight="false" outlineLevel="0" collapsed="false">
      <c r="A23" s="128" t="s">
        <v>99</v>
      </c>
      <c r="B23" s="119" t="s">
        <v>94</v>
      </c>
      <c r="C23" s="120" t="n">
        <v>6</v>
      </c>
      <c r="D23" s="109" t="n">
        <v>34.67</v>
      </c>
      <c r="E23" s="121" t="n">
        <v>2</v>
      </c>
      <c r="F23" s="111" t="n">
        <f aca="false">+C23*E23</f>
        <v>12</v>
      </c>
      <c r="G23" s="121" t="n">
        <f aca="false">F23*D23</f>
        <v>416.04</v>
      </c>
      <c r="H23" s="127" t="n">
        <f aca="false">+E23*-8</f>
        <v>-16</v>
      </c>
      <c r="I23" s="121"/>
      <c r="J23" s="121"/>
      <c r="K23" s="121"/>
      <c r="L23" s="121"/>
      <c r="M23" s="121"/>
      <c r="N23" s="121"/>
      <c r="O23" s="217" t="n">
        <f aca="false">SUM(G23:N23)</f>
        <v>400.04</v>
      </c>
      <c r="P23" s="218" t="n">
        <f aca="false">+(G23+H23)*$B$3+(K23+L23)*$B$4+(M23+N23)*$F$4+(I23+J23)*$B$5</f>
        <v>0</v>
      </c>
      <c r="Q23" s="129"/>
      <c r="R23" s="218" t="n">
        <f aca="false">+Q23*$F$3</f>
        <v>0</v>
      </c>
      <c r="S23" s="116" t="n">
        <f aca="false">+R23+P23</f>
        <v>0</v>
      </c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  <c r="IW23" s="31"/>
    </row>
    <row r="24" customFormat="false" ht="15" hidden="false" customHeight="false" outlineLevel="0" collapsed="false">
      <c r="A24" s="128" t="s">
        <v>99</v>
      </c>
      <c r="B24" s="119" t="s">
        <v>97</v>
      </c>
      <c r="C24" s="120" t="n">
        <v>1</v>
      </c>
      <c r="D24" s="109" t="n">
        <v>34.67</v>
      </c>
      <c r="E24" s="121" t="n">
        <v>2</v>
      </c>
      <c r="F24" s="111" t="n">
        <f aca="false">+C24*E24</f>
        <v>2</v>
      </c>
      <c r="G24" s="121"/>
      <c r="H24" s="121"/>
      <c r="I24" s="121"/>
      <c r="J24" s="121"/>
      <c r="K24" s="121" t="n">
        <f aca="false">+C24*D24*E24</f>
        <v>69.34</v>
      </c>
      <c r="L24" s="127" t="n">
        <f aca="false">+F24*8</f>
        <v>16</v>
      </c>
      <c r="M24" s="121"/>
      <c r="N24" s="121"/>
      <c r="O24" s="217" t="n">
        <f aca="false">SUM(G24:N24)</f>
        <v>85.34</v>
      </c>
      <c r="P24" s="218" t="n">
        <f aca="false">+(G24+H24)*$B$3+(K24+L24)*$B$4+(M24+N24)*$F$4+(I24+J24)*$B$5</f>
        <v>0</v>
      </c>
      <c r="Q24" s="129"/>
      <c r="R24" s="218" t="n">
        <f aca="false">+Q24*$F$3</f>
        <v>0</v>
      </c>
      <c r="S24" s="116" t="n">
        <f aca="false">+R24+P24</f>
        <v>0</v>
      </c>
      <c r="T24" s="92"/>
    </row>
    <row r="25" s="1" customFormat="true" ht="15" hidden="false" customHeight="false" outlineLevel="0" collapsed="false">
      <c r="A25" s="128" t="s">
        <v>100</v>
      </c>
      <c r="B25" s="119" t="s">
        <v>101</v>
      </c>
      <c r="C25" s="120" t="n">
        <v>1</v>
      </c>
      <c r="D25" s="109" t="n">
        <v>34.67</v>
      </c>
      <c r="E25" s="121" t="n">
        <v>3</v>
      </c>
      <c r="F25" s="111" t="n">
        <f aca="false">+C25*E25</f>
        <v>3</v>
      </c>
      <c r="G25" s="121" t="n">
        <f aca="false">F25*D25</f>
        <v>104.01</v>
      </c>
      <c r="H25" s="121"/>
      <c r="I25" s="121"/>
      <c r="J25" s="121"/>
      <c r="K25" s="121"/>
      <c r="L25" s="121"/>
      <c r="M25" s="121"/>
      <c r="N25" s="121"/>
      <c r="O25" s="217" t="n">
        <f aca="false">SUM(G25:N25)</f>
        <v>104.01</v>
      </c>
      <c r="P25" s="218" t="n">
        <f aca="false">+(G25+H25)*$B$3+(K25+L25)*$B$4+(M25+N25)*$F$4+(I25+J25)*$B$5</f>
        <v>0</v>
      </c>
      <c r="Q25" s="129" t="n">
        <v>106.676923076923</v>
      </c>
      <c r="R25" s="218" t="n">
        <f aca="false">+Q25*$F$3</f>
        <v>0</v>
      </c>
      <c r="S25" s="116" t="n">
        <f aca="false">+R25+P25</f>
        <v>0</v>
      </c>
      <c r="T25" s="92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  <c r="IV25" s="31"/>
      <c r="IW25" s="31"/>
    </row>
    <row r="26" s="92" customFormat="true" ht="15" hidden="false" customHeight="false" outlineLevel="0" collapsed="false">
      <c r="A26" s="128" t="s">
        <v>100</v>
      </c>
      <c r="B26" s="119" t="s">
        <v>102</v>
      </c>
      <c r="C26" s="120" t="n">
        <v>5</v>
      </c>
      <c r="D26" s="109" t="n">
        <v>34.67</v>
      </c>
      <c r="E26" s="121" t="n">
        <v>4</v>
      </c>
      <c r="F26" s="111" t="n">
        <f aca="false">+C26*E26</f>
        <v>20</v>
      </c>
      <c r="G26" s="121" t="n">
        <f aca="false">F26*D26</f>
        <v>693.4</v>
      </c>
      <c r="H26" s="127" t="n">
        <f aca="false">+E26*-8</f>
        <v>-32</v>
      </c>
      <c r="I26" s="121"/>
      <c r="J26" s="121"/>
      <c r="K26" s="121"/>
      <c r="L26" s="121"/>
      <c r="M26" s="121"/>
      <c r="N26" s="121"/>
      <c r="O26" s="217" t="n">
        <f aca="false">SUM(G26:N26)</f>
        <v>661.4</v>
      </c>
      <c r="P26" s="218" t="n">
        <f aca="false">+(G26+H26)*$B$3+(K26+L26)*$B$4+(M26+N26)*$F$4+(I26+J26)*$B$5</f>
        <v>0</v>
      </c>
      <c r="Q26" s="129"/>
      <c r="R26" s="218" t="n">
        <f aca="false">+Q26*$F$3</f>
        <v>0</v>
      </c>
      <c r="S26" s="116" t="n">
        <f aca="false">+R26+P26</f>
        <v>0</v>
      </c>
    </row>
    <row r="27" s="92" customFormat="true" ht="15" hidden="false" customHeight="false" outlineLevel="0" collapsed="false">
      <c r="A27" s="128" t="s">
        <v>103</v>
      </c>
      <c r="B27" s="119" t="s">
        <v>94</v>
      </c>
      <c r="C27" s="120" t="n">
        <v>6</v>
      </c>
      <c r="D27" s="109" t="n">
        <v>34.67</v>
      </c>
      <c r="E27" s="121" t="n">
        <v>2.5</v>
      </c>
      <c r="F27" s="111" t="n">
        <f aca="false">+C27*E27</f>
        <v>15</v>
      </c>
      <c r="G27" s="121" t="n">
        <f aca="false">F27*D27</f>
        <v>520.05</v>
      </c>
      <c r="H27" s="127" t="n">
        <f aca="false">+E27*-8</f>
        <v>-20</v>
      </c>
      <c r="I27" s="121"/>
      <c r="J27" s="121"/>
      <c r="K27" s="121"/>
      <c r="L27" s="121"/>
      <c r="M27" s="121"/>
      <c r="N27" s="121"/>
      <c r="O27" s="217" t="n">
        <f aca="false">SUM(G27:N27)</f>
        <v>500.05</v>
      </c>
      <c r="P27" s="218" t="n">
        <f aca="false">+(G27+H27)*$B$3+(K27+L27)*$B$4+(M27+N27)*$F$4+(I27+J27)*$B$5</f>
        <v>0</v>
      </c>
      <c r="Q27" s="129"/>
      <c r="R27" s="218" t="n">
        <f aca="false">+Q27*$F$3</f>
        <v>0</v>
      </c>
      <c r="S27" s="116" t="n">
        <f aca="false">+R27+P27</f>
        <v>0</v>
      </c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  <c r="IV27" s="31"/>
      <c r="IW27" s="31"/>
    </row>
    <row r="28" s="92" customFormat="true" ht="15" hidden="false" customHeight="false" outlineLevel="0" collapsed="false">
      <c r="A28" s="118" t="s">
        <v>104</v>
      </c>
      <c r="B28" s="119" t="s">
        <v>97</v>
      </c>
      <c r="C28" s="120" t="n">
        <v>1</v>
      </c>
      <c r="D28" s="109" t="n">
        <v>34.67</v>
      </c>
      <c r="E28" s="121" t="n">
        <v>2.5</v>
      </c>
      <c r="F28" s="111" t="n">
        <f aca="false">+C28*E28</f>
        <v>2.5</v>
      </c>
      <c r="G28" s="121"/>
      <c r="H28" s="121"/>
      <c r="I28" s="121"/>
      <c r="J28" s="121"/>
      <c r="K28" s="121" t="n">
        <f aca="false">+C28*D28*E28</f>
        <v>86.675</v>
      </c>
      <c r="L28" s="127" t="n">
        <f aca="false">+F28*8</f>
        <v>20</v>
      </c>
      <c r="M28" s="121"/>
      <c r="N28" s="121"/>
      <c r="O28" s="217" t="n">
        <f aca="false">SUM(G28:N28)</f>
        <v>106.675</v>
      </c>
      <c r="P28" s="218" t="n">
        <f aca="false">+(G28+H28)*$B$3+(K28+L28)*$B$4+(M28+N28)*$F$4+(I28+J28)*$B$5</f>
        <v>0</v>
      </c>
      <c r="Q28" s="129"/>
      <c r="R28" s="218" t="n">
        <f aca="false">+Q28*$F$3</f>
        <v>0</v>
      </c>
      <c r="S28" s="116" t="n">
        <f aca="false">+R28+P28</f>
        <v>0</v>
      </c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  <c r="IV28" s="31"/>
      <c r="IW28" s="31"/>
    </row>
    <row r="29" s="92" customFormat="true" ht="15" hidden="false" customHeight="true" outlineLevel="0" collapsed="false">
      <c r="A29" s="31"/>
      <c r="B29" s="68"/>
      <c r="C29" s="120"/>
      <c r="D29" s="109"/>
      <c r="E29" s="121"/>
      <c r="F29" s="111"/>
      <c r="G29" s="121"/>
      <c r="H29" s="121"/>
      <c r="I29" s="121"/>
      <c r="J29" s="121"/>
      <c r="K29" s="121"/>
      <c r="L29" s="121"/>
      <c r="M29" s="121"/>
      <c r="N29" s="121"/>
      <c r="O29" s="217" t="n">
        <f aca="false">SUM(G29:N29)</f>
        <v>0</v>
      </c>
      <c r="P29" s="218" t="n">
        <f aca="false">+(G29+H29)*$B$3+(K29+L29)*$B$4+(M29+N29)*$F$4+(I29+J29)*$B$5</f>
        <v>0</v>
      </c>
      <c r="Q29" s="125" t="s">
        <v>105</v>
      </c>
      <c r="R29" s="218"/>
      <c r="S29" s="131"/>
      <c r="T29" s="93" t="n">
        <f aca="false">SUM(S18:S28)</f>
        <v>0</v>
      </c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  <c r="IU29" s="31"/>
      <c r="IV29" s="31"/>
      <c r="IW29" s="31"/>
    </row>
    <row r="30" s="92" customFormat="true" ht="15" hidden="false" customHeight="false" outlineLevel="0" collapsed="false">
      <c r="A30" s="118" t="s">
        <v>106</v>
      </c>
      <c r="B30" s="119" t="s">
        <v>82</v>
      </c>
      <c r="C30" s="120" t="n">
        <v>5</v>
      </c>
      <c r="D30" s="109" t="n">
        <v>34.67</v>
      </c>
      <c r="E30" s="121" t="n">
        <v>8</v>
      </c>
      <c r="F30" s="111" t="n">
        <f aca="false">+C30*E30</f>
        <v>40</v>
      </c>
      <c r="G30" s="121" t="n">
        <f aca="false">F30*D30</f>
        <v>1386.8</v>
      </c>
      <c r="H30" s="127" t="n">
        <f aca="false">+E30*-8</f>
        <v>-64</v>
      </c>
      <c r="I30" s="121"/>
      <c r="J30" s="121"/>
      <c r="K30" s="124"/>
      <c r="L30" s="124"/>
      <c r="M30" s="124"/>
      <c r="N30" s="121"/>
      <c r="O30" s="217" t="n">
        <f aca="false">SUM(G30:N30)</f>
        <v>1322.8</v>
      </c>
      <c r="P30" s="218" t="n">
        <f aca="false">+(G30+H30)*$B$3+(K30+L30)*$B$4+(M30+N30)*$F$4+(I30+J30)*$B$5</f>
        <v>0</v>
      </c>
      <c r="Q30" s="129" t="n">
        <v>100.009615384615</v>
      </c>
      <c r="R30" s="218" t="n">
        <f aca="false">+Q30*$F$3</f>
        <v>0</v>
      </c>
      <c r="S30" s="116" t="n">
        <f aca="false">+R30+P30</f>
        <v>0</v>
      </c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  <c r="IU30" s="31"/>
      <c r="IV30" s="31"/>
      <c r="IW30" s="31"/>
    </row>
    <row r="31" s="92" customFormat="true" ht="15" hidden="false" customHeight="false" outlineLevel="0" collapsed="false">
      <c r="A31" s="118" t="s">
        <v>107</v>
      </c>
      <c r="B31" s="119" t="s">
        <v>82</v>
      </c>
      <c r="C31" s="120" t="n">
        <v>5</v>
      </c>
      <c r="D31" s="109" t="n">
        <v>34.67</v>
      </c>
      <c r="E31" s="121" t="n">
        <v>6</v>
      </c>
      <c r="F31" s="111" t="n">
        <f aca="false">+C31*E31</f>
        <v>30</v>
      </c>
      <c r="G31" s="121" t="n">
        <f aca="false">F31*D31</f>
        <v>1040.1</v>
      </c>
      <c r="H31" s="127" t="n">
        <f aca="false">+E31*-8</f>
        <v>-48</v>
      </c>
      <c r="I31" s="121"/>
      <c r="J31" s="121"/>
      <c r="K31" s="121"/>
      <c r="L31" s="121"/>
      <c r="M31" s="121"/>
      <c r="N31" s="121"/>
      <c r="O31" s="217" t="n">
        <f aca="false">SUM(G31:N31)</f>
        <v>992.1</v>
      </c>
      <c r="P31" s="218" t="n">
        <f aca="false">+(G31+H31)*$B$3+(K31+L31)*$B$4+(M31+N31)*$F$4+(I31+J31)*$B$5</f>
        <v>0</v>
      </c>
      <c r="Q31" s="129" t="n">
        <v>40.0038461538462</v>
      </c>
      <c r="R31" s="218" t="n">
        <f aca="false">+Q31*$F$3</f>
        <v>0</v>
      </c>
      <c r="S31" s="116" t="n">
        <f aca="false">+R31+P31</f>
        <v>0</v>
      </c>
    </row>
    <row r="32" s="92" customFormat="true" ht="15" hidden="false" customHeight="false" outlineLevel="0" collapsed="false">
      <c r="A32" s="118" t="s">
        <v>107</v>
      </c>
      <c r="B32" s="119" t="s">
        <v>83</v>
      </c>
      <c r="C32" s="120" t="n">
        <v>1</v>
      </c>
      <c r="D32" s="109" t="n">
        <v>34.67</v>
      </c>
      <c r="E32" s="121" t="n">
        <v>6</v>
      </c>
      <c r="F32" s="111" t="n">
        <f aca="false">+C32*E32</f>
        <v>6</v>
      </c>
      <c r="G32" s="121" t="n">
        <f aca="false">F32*D32</f>
        <v>208.02</v>
      </c>
      <c r="H32" s="121"/>
      <c r="I32" s="121"/>
      <c r="J32" s="121"/>
      <c r="K32" s="121"/>
      <c r="L32" s="121"/>
      <c r="M32" s="121"/>
      <c r="N32" s="124"/>
      <c r="O32" s="217" t="n">
        <f aca="false">SUM(G32:N32)</f>
        <v>208.02</v>
      </c>
      <c r="P32" s="218" t="n">
        <f aca="false">+(G32+H32)*$B$3+(K32+L32)*$B$4+(M32+N32)*$F$4+(I32+J32)*$B$5</f>
        <v>0</v>
      </c>
      <c r="Q32" s="129"/>
      <c r="R32" s="218" t="n">
        <f aca="false">+Q32*$F$3</f>
        <v>0</v>
      </c>
      <c r="S32" s="116" t="n">
        <f aca="false">+R32+P32</f>
        <v>0</v>
      </c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  <c r="IU32" s="31"/>
      <c r="IV32" s="31"/>
      <c r="IW32" s="31"/>
    </row>
    <row r="33" s="92" customFormat="true" ht="15" hidden="false" customHeight="false" outlineLevel="0" collapsed="false">
      <c r="A33" s="118" t="s">
        <v>107</v>
      </c>
      <c r="B33" s="119" t="s">
        <v>97</v>
      </c>
      <c r="C33" s="120" t="n">
        <v>1</v>
      </c>
      <c r="D33" s="109" t="n">
        <v>34.67</v>
      </c>
      <c r="E33" s="121" t="n">
        <v>6</v>
      </c>
      <c r="F33" s="111" t="n">
        <f aca="false">+C33*E33</f>
        <v>6</v>
      </c>
      <c r="G33" s="121"/>
      <c r="H33" s="121"/>
      <c r="I33" s="121"/>
      <c r="J33" s="121"/>
      <c r="K33" s="121" t="n">
        <f aca="false">+C33*D33*E33</f>
        <v>208.02</v>
      </c>
      <c r="L33" s="127" t="n">
        <f aca="false">+F33*8</f>
        <v>48</v>
      </c>
      <c r="M33" s="121"/>
      <c r="N33" s="121"/>
      <c r="O33" s="217" t="n">
        <f aca="false">SUM(G33:N33)</f>
        <v>256.02</v>
      </c>
      <c r="P33" s="218" t="n">
        <f aca="false">+(G33+H33)*$B$3+(K33+L33)*$B$4+(M33+N33)*$F$4+(I33+J33)*$B$5</f>
        <v>0</v>
      </c>
      <c r="Q33" s="122"/>
      <c r="R33" s="218" t="n">
        <f aca="false">+Q33*$F$3</f>
        <v>0</v>
      </c>
      <c r="S33" s="116" t="n">
        <f aca="false">+R33+P33</f>
        <v>0</v>
      </c>
      <c r="T33" s="93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  <c r="IU33" s="31"/>
      <c r="IV33" s="31"/>
      <c r="IW33" s="31"/>
    </row>
    <row r="34" s="92" customFormat="true" ht="15" hidden="false" customHeight="true" outlineLevel="0" collapsed="false">
      <c r="A34" s="31"/>
      <c r="B34" s="132"/>
      <c r="C34" s="120"/>
      <c r="D34" s="109"/>
      <c r="E34" s="121"/>
      <c r="F34" s="111"/>
      <c r="G34" s="121"/>
      <c r="H34" s="121"/>
      <c r="I34" s="121"/>
      <c r="J34" s="121"/>
      <c r="K34" s="121"/>
      <c r="L34" s="121"/>
      <c r="M34" s="121"/>
      <c r="N34" s="121"/>
      <c r="O34" s="217" t="n">
        <f aca="false">SUM(G34:N34)</f>
        <v>0</v>
      </c>
      <c r="P34" s="218" t="n">
        <f aca="false">+(G34+H34)*$B$3+(K34+L34)*$B$4+(M34+N34)*$F$4+(I34+J34)*$B$5</f>
        <v>0</v>
      </c>
      <c r="Q34" s="125" t="s">
        <v>108</v>
      </c>
      <c r="R34" s="218"/>
      <c r="S34" s="131"/>
      <c r="T34" s="93" t="n">
        <f aca="false">SUM(S30:S33)</f>
        <v>0</v>
      </c>
    </row>
    <row r="35" s="1" customFormat="true" ht="15" hidden="false" customHeight="false" outlineLevel="0" collapsed="false">
      <c r="A35" s="133" t="s">
        <v>109</v>
      </c>
      <c r="B35" s="119" t="s">
        <v>82</v>
      </c>
      <c r="C35" s="120" t="n">
        <v>5</v>
      </c>
      <c r="D35" s="109" t="n">
        <v>34.67</v>
      </c>
      <c r="E35" s="121" t="n">
        <v>1</v>
      </c>
      <c r="F35" s="111" t="n">
        <f aca="false">+C35*E35</f>
        <v>5</v>
      </c>
      <c r="G35" s="121" t="n">
        <f aca="false">F35*D35</f>
        <v>173.35</v>
      </c>
      <c r="H35" s="127" t="n">
        <f aca="false">+E35*-8</f>
        <v>-8</v>
      </c>
      <c r="I35" s="121"/>
      <c r="J35" s="121"/>
      <c r="K35" s="124"/>
      <c r="L35" s="124"/>
      <c r="M35" s="124"/>
      <c r="N35" s="121"/>
      <c r="O35" s="217" t="n">
        <f aca="false">SUM(G35:N35)</f>
        <v>165.35</v>
      </c>
      <c r="P35" s="218" t="n">
        <f aca="false">+(G35+H35)*$B$3+(K35+L35)*$B$4+(M35+N35)*$F$4+(I35+J35)*$B$5</f>
        <v>0</v>
      </c>
      <c r="Q35" s="115" t="n">
        <v>16.6682692307692</v>
      </c>
      <c r="R35" s="218" t="n">
        <f aca="false">+Q35*$F$3</f>
        <v>0</v>
      </c>
      <c r="S35" s="116" t="n">
        <f aca="false">+R35+P35</f>
        <v>0</v>
      </c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  <c r="IW35" s="92"/>
    </row>
    <row r="36" s="1" customFormat="true" ht="15" hidden="false" customHeight="false" outlineLevel="0" collapsed="false">
      <c r="A36" s="118" t="s">
        <v>110</v>
      </c>
      <c r="B36" s="119" t="s">
        <v>82</v>
      </c>
      <c r="C36" s="120" t="n">
        <v>5</v>
      </c>
      <c r="D36" s="120" t="n">
        <v>31.78</v>
      </c>
      <c r="E36" s="121" t="n">
        <v>2</v>
      </c>
      <c r="F36" s="111" t="n">
        <f aca="false">+C36*E36</f>
        <v>10</v>
      </c>
      <c r="G36" s="121" t="n">
        <f aca="false">F36*D36</f>
        <v>317.8</v>
      </c>
      <c r="H36" s="127" t="n">
        <f aca="false">+E36*-8</f>
        <v>-16</v>
      </c>
      <c r="I36" s="121"/>
      <c r="J36" s="121"/>
      <c r="K36" s="124"/>
      <c r="L36" s="124"/>
      <c r="M36" s="124"/>
      <c r="N36" s="121"/>
      <c r="O36" s="217" t="n">
        <f aca="false">SUM(G36:N36)</f>
        <v>301.8</v>
      </c>
      <c r="P36" s="218" t="n">
        <f aca="false">+(G36+H36)*$B$3+(K36+L36)*$B$4+(M36+N36)*$F$4+(I36+J36)*$B$5</f>
        <v>0</v>
      </c>
      <c r="Q36" s="115" t="n">
        <v>8</v>
      </c>
      <c r="R36" s="218" t="n">
        <f aca="false">+Q36*$F$3</f>
        <v>0</v>
      </c>
      <c r="S36" s="116" t="n">
        <f aca="false">+R36+P36</f>
        <v>0</v>
      </c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  <c r="IW36" s="92"/>
    </row>
    <row r="37" s="92" customFormat="true" ht="15" hidden="false" customHeight="false" outlineLevel="0" collapsed="false">
      <c r="A37" s="133" t="s">
        <v>111</v>
      </c>
      <c r="B37" s="119" t="s">
        <v>82</v>
      </c>
      <c r="C37" s="120" t="n">
        <v>5</v>
      </c>
      <c r="D37" s="120" t="n">
        <v>31.78</v>
      </c>
      <c r="E37" s="121" t="n">
        <v>1</v>
      </c>
      <c r="F37" s="111" t="n">
        <f aca="false">+C37*E37</f>
        <v>5</v>
      </c>
      <c r="G37" s="121" t="n">
        <f aca="false">F37*D37</f>
        <v>158.9</v>
      </c>
      <c r="H37" s="127" t="n">
        <f aca="false">+E37*-8</f>
        <v>-8</v>
      </c>
      <c r="I37" s="121"/>
      <c r="J37" s="121"/>
      <c r="K37" s="124"/>
      <c r="L37" s="124"/>
      <c r="M37" s="124"/>
      <c r="N37" s="121"/>
      <c r="O37" s="217" t="n">
        <f aca="false">SUM(G37:N37)</f>
        <v>150.9</v>
      </c>
      <c r="P37" s="218" t="n">
        <f aca="false">+(G37+H37)*$B$3+(K37+L37)*$B$4+(M37+N37)*$F$4+(I37+J37)*$B$5</f>
        <v>0</v>
      </c>
      <c r="Q37" s="115" t="n">
        <v>12.6666666666667</v>
      </c>
      <c r="R37" s="218" t="n">
        <f aca="false">+Q37*$F$3</f>
        <v>0</v>
      </c>
      <c r="S37" s="116" t="n">
        <f aca="false">+R37+P37</f>
        <v>0</v>
      </c>
    </row>
    <row r="38" s="92" customFormat="true" ht="15" hidden="false" customHeight="false" outlineLevel="0" collapsed="false">
      <c r="A38" s="133" t="s">
        <v>112</v>
      </c>
      <c r="B38" s="119" t="s">
        <v>82</v>
      </c>
      <c r="C38" s="120" t="n">
        <v>5</v>
      </c>
      <c r="D38" s="109" t="n">
        <v>34.67</v>
      </c>
      <c r="E38" s="121" t="n">
        <v>1</v>
      </c>
      <c r="F38" s="111" t="n">
        <f aca="false">+C38*E38</f>
        <v>5</v>
      </c>
      <c r="G38" s="121" t="n">
        <f aca="false">F38*D38</f>
        <v>173.35</v>
      </c>
      <c r="H38" s="127" t="n">
        <f aca="false">+E38*-8</f>
        <v>-8</v>
      </c>
      <c r="I38" s="121"/>
      <c r="J38" s="121"/>
      <c r="K38" s="124"/>
      <c r="L38" s="124"/>
      <c r="M38" s="124"/>
      <c r="N38" s="121"/>
      <c r="O38" s="217" t="n">
        <f aca="false">SUM(G38:N38)</f>
        <v>165.35</v>
      </c>
      <c r="P38" s="218" t="n">
        <f aca="false">+(G38+H38)*$B$3+(K38+L38)*$B$4+(M38+N38)*$F$4+(I38+J38)*$B$5</f>
        <v>0</v>
      </c>
      <c r="Q38" s="115" t="n">
        <v>16.0015384615385</v>
      </c>
      <c r="R38" s="218" t="n">
        <f aca="false">+Q38*$F$3</f>
        <v>0</v>
      </c>
      <c r="S38" s="116" t="n">
        <f aca="false">+R38+P38</f>
        <v>0</v>
      </c>
      <c r="T38" s="93"/>
    </row>
    <row r="39" s="1" customFormat="true" ht="15" hidden="false" customHeight="false" outlineLevel="0" collapsed="false">
      <c r="A39" s="133" t="s">
        <v>113</v>
      </c>
      <c r="B39" s="119" t="s">
        <v>82</v>
      </c>
      <c r="C39" s="120" t="n">
        <v>5</v>
      </c>
      <c r="D39" s="120" t="n">
        <v>31.78</v>
      </c>
      <c r="E39" s="121" t="n">
        <v>1.5</v>
      </c>
      <c r="F39" s="111" t="n">
        <f aca="false">+C39*E39</f>
        <v>7.5</v>
      </c>
      <c r="G39" s="121" t="n">
        <f aca="false">F39*D39</f>
        <v>238.35</v>
      </c>
      <c r="H39" s="127" t="n">
        <f aca="false">+E39*-8</f>
        <v>-12</v>
      </c>
      <c r="I39" s="121"/>
      <c r="J39" s="121"/>
      <c r="K39" s="124"/>
      <c r="L39" s="124"/>
      <c r="M39" s="124"/>
      <c r="N39" s="121"/>
      <c r="O39" s="217" t="n">
        <f aca="false">SUM(G39:N39)</f>
        <v>226.35</v>
      </c>
      <c r="P39" s="218" t="n">
        <f aca="false">+(G39+H39)*$B$3+(K39+L39)*$B$4+(M39+N39)*$F$4+(I39+J39)*$B$5</f>
        <v>0</v>
      </c>
      <c r="Q39" s="122" t="n">
        <v>24</v>
      </c>
      <c r="R39" s="218" t="n">
        <f aca="false">+Q39*$F$3</f>
        <v>0</v>
      </c>
      <c r="S39" s="116" t="n">
        <f aca="false">+R39+P39</f>
        <v>0</v>
      </c>
      <c r="T39" s="93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  <c r="IW39" s="92"/>
    </row>
    <row r="40" s="92" customFormat="true" ht="15" hidden="false" customHeight="false" outlineLevel="0" collapsed="false">
      <c r="A40" s="133" t="s">
        <v>114</v>
      </c>
      <c r="B40" s="119"/>
      <c r="C40" s="120"/>
      <c r="D40" s="120"/>
      <c r="E40" s="121" t="n">
        <v>0</v>
      </c>
      <c r="F40" s="111"/>
      <c r="G40" s="121"/>
      <c r="H40" s="121"/>
      <c r="I40" s="121"/>
      <c r="J40" s="121"/>
      <c r="K40" s="124"/>
      <c r="L40" s="124"/>
      <c r="M40" s="124"/>
      <c r="N40" s="124"/>
      <c r="O40" s="217" t="n">
        <f aca="false">SUM(G40:N40)</f>
        <v>0</v>
      </c>
      <c r="P40" s="218" t="n">
        <f aca="false">+(G40+H40)*$B$3+(K40+L40)*$B$4+(M40+N40)*$F$4+(I40+J40)*$B$5</f>
        <v>0</v>
      </c>
      <c r="Q40" s="115" t="n">
        <v>12</v>
      </c>
      <c r="R40" s="218" t="n">
        <f aca="false">+Q40*$F$3</f>
        <v>0</v>
      </c>
      <c r="S40" s="116" t="n">
        <f aca="false">+R40+P40</f>
        <v>0</v>
      </c>
    </row>
    <row r="41" s="92" customFormat="true" ht="15" hidden="false" customHeight="false" outlineLevel="0" collapsed="false">
      <c r="A41" s="133" t="s">
        <v>115</v>
      </c>
      <c r="B41" s="119" t="s">
        <v>82</v>
      </c>
      <c r="C41" s="120" t="n">
        <v>5</v>
      </c>
      <c r="D41" s="120" t="n">
        <v>31.78</v>
      </c>
      <c r="E41" s="121" t="n">
        <v>1.6</v>
      </c>
      <c r="F41" s="111" t="n">
        <f aca="false">+C41*E41</f>
        <v>8</v>
      </c>
      <c r="G41" s="121" t="n">
        <f aca="false">F41*D41</f>
        <v>254.24</v>
      </c>
      <c r="H41" s="127" t="n">
        <f aca="false">+E41*-8</f>
        <v>-12.8</v>
      </c>
      <c r="I41" s="121"/>
      <c r="J41" s="121"/>
      <c r="K41" s="124"/>
      <c r="L41" s="124"/>
      <c r="M41" s="124"/>
      <c r="N41" s="124"/>
      <c r="O41" s="217" t="n">
        <f aca="false">SUM(G41:N41)</f>
        <v>241.44</v>
      </c>
      <c r="P41" s="218" t="n">
        <f aca="false">+(G41+H41)*$B$3+(K41+L41)*$B$4+(M41+N41)*$F$4+(I41+J41)*$B$5</f>
        <v>0</v>
      </c>
      <c r="Q41" s="115" t="n">
        <v>9.33333333333333</v>
      </c>
      <c r="R41" s="218" t="n">
        <f aca="false">+Q41*$F$3</f>
        <v>0</v>
      </c>
      <c r="S41" s="116" t="n">
        <f aca="false">+R41+P41</f>
        <v>0</v>
      </c>
    </row>
    <row r="42" s="92" customFormat="true" ht="15" hidden="false" customHeight="false" outlineLevel="0" collapsed="false">
      <c r="A42" s="133" t="s">
        <v>116</v>
      </c>
      <c r="B42" s="119" t="s">
        <v>82</v>
      </c>
      <c r="C42" s="120"/>
      <c r="D42" s="120"/>
      <c r="E42" s="121"/>
      <c r="F42" s="111"/>
      <c r="G42" s="121"/>
      <c r="H42" s="121"/>
      <c r="I42" s="121"/>
      <c r="J42" s="121"/>
      <c r="K42" s="124"/>
      <c r="L42" s="124"/>
      <c r="M42" s="124"/>
      <c r="N42" s="124"/>
      <c r="O42" s="217" t="n">
        <f aca="false">SUM(G42:N42)</f>
        <v>0</v>
      </c>
      <c r="P42" s="218" t="n">
        <f aca="false">+(G42+H42)*$B$3+(K42+L42)*$B$4+(M42+N42)*$F$4+(I42+J42)*$B$5</f>
        <v>0</v>
      </c>
      <c r="Q42" s="122" t="n">
        <v>42</v>
      </c>
      <c r="R42" s="218" t="n">
        <f aca="false">+Q42*$F$3</f>
        <v>0</v>
      </c>
      <c r="S42" s="116" t="n">
        <f aca="false">+R42+P42</f>
        <v>0</v>
      </c>
      <c r="T42" s="93"/>
    </row>
    <row r="43" customFormat="false" ht="15" hidden="false" customHeight="false" outlineLevel="0" collapsed="false">
      <c r="A43" s="133" t="s">
        <v>117</v>
      </c>
      <c r="B43" s="119" t="s">
        <v>82</v>
      </c>
      <c r="C43" s="120" t="n">
        <v>5</v>
      </c>
      <c r="D43" s="120" t="n">
        <v>31.78</v>
      </c>
      <c r="E43" s="121" t="n">
        <v>2</v>
      </c>
      <c r="F43" s="111" t="n">
        <f aca="false">+C43*E43</f>
        <v>10</v>
      </c>
      <c r="G43" s="121" t="n">
        <f aca="false">F43*D43</f>
        <v>317.8</v>
      </c>
      <c r="H43" s="127" t="n">
        <f aca="false">+E43*-8</f>
        <v>-16</v>
      </c>
      <c r="I43" s="121"/>
      <c r="J43" s="121"/>
      <c r="K43" s="124"/>
      <c r="L43" s="124"/>
      <c r="M43" s="124"/>
      <c r="N43" s="121"/>
      <c r="O43" s="217" t="n">
        <f aca="false">SUM(G43:N43)</f>
        <v>301.8</v>
      </c>
      <c r="P43" s="218" t="n">
        <f aca="false">+(G43+H43)*$B$3+(K43+L43)*$B$4+(M43+N43)*$F$4+(I43+J43)*$B$5</f>
        <v>0</v>
      </c>
      <c r="Q43" s="115" t="n">
        <v>26.6666666666667</v>
      </c>
      <c r="R43" s="218" t="n">
        <f aca="false">+Q43*$F$3</f>
        <v>0</v>
      </c>
      <c r="S43" s="116" t="n">
        <f aca="false">+R43+P43</f>
        <v>0</v>
      </c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  <c r="CI43" s="92"/>
      <c r="CJ43" s="92"/>
      <c r="CK43" s="92"/>
      <c r="CL43" s="92"/>
      <c r="CM43" s="92"/>
      <c r="CN43" s="92"/>
      <c r="CO43" s="92"/>
      <c r="CP43" s="92"/>
      <c r="CQ43" s="92"/>
      <c r="CR43" s="92"/>
      <c r="CS43" s="92"/>
      <c r="CT43" s="92"/>
      <c r="CU43" s="92"/>
      <c r="CV43" s="92"/>
      <c r="CW43" s="92"/>
      <c r="CX43" s="92"/>
      <c r="CY43" s="92"/>
      <c r="CZ43" s="92"/>
      <c r="DA43" s="92"/>
      <c r="DB43" s="92"/>
      <c r="DC43" s="92"/>
      <c r="DD43" s="92"/>
      <c r="DE43" s="92"/>
      <c r="DF43" s="92"/>
      <c r="DG43" s="92"/>
      <c r="DH43" s="92"/>
      <c r="DI43" s="92"/>
      <c r="DJ43" s="92"/>
      <c r="DK43" s="92"/>
      <c r="DL43" s="92"/>
      <c r="DM43" s="92"/>
      <c r="DN43" s="92"/>
      <c r="DO43" s="92"/>
      <c r="DP43" s="92"/>
      <c r="DQ43" s="92"/>
      <c r="DR43" s="92"/>
      <c r="DS43" s="92"/>
      <c r="DT43" s="92"/>
      <c r="DU43" s="92"/>
      <c r="DV43" s="92"/>
      <c r="DW43" s="92"/>
      <c r="DX43" s="92"/>
      <c r="DY43" s="92"/>
      <c r="DZ43" s="92"/>
      <c r="EA43" s="92"/>
      <c r="EB43" s="92"/>
      <c r="EC43" s="92"/>
      <c r="ED43" s="92"/>
      <c r="EE43" s="92"/>
      <c r="EF43" s="92"/>
      <c r="EG43" s="92"/>
      <c r="EH43" s="92"/>
      <c r="EI43" s="92"/>
      <c r="EJ43" s="92"/>
      <c r="EK43" s="92"/>
      <c r="EL43" s="92"/>
      <c r="EM43" s="92"/>
      <c r="EN43" s="92"/>
      <c r="EO43" s="92"/>
      <c r="EP43" s="92"/>
      <c r="EQ43" s="92"/>
      <c r="ER43" s="92"/>
      <c r="ES43" s="92"/>
      <c r="ET43" s="92"/>
      <c r="EU43" s="92"/>
      <c r="EV43" s="92"/>
      <c r="EW43" s="92"/>
      <c r="EX43" s="92"/>
      <c r="EY43" s="92"/>
      <c r="EZ43" s="92"/>
      <c r="FA43" s="92"/>
      <c r="FB43" s="92"/>
      <c r="FC43" s="92"/>
      <c r="FD43" s="92"/>
      <c r="FE43" s="92"/>
      <c r="FF43" s="92"/>
      <c r="FG43" s="92"/>
      <c r="FH43" s="92"/>
      <c r="FI43" s="92"/>
      <c r="FJ43" s="92"/>
      <c r="FK43" s="92"/>
      <c r="FL43" s="92"/>
      <c r="FM43" s="92"/>
      <c r="FN43" s="92"/>
      <c r="FO43" s="92"/>
      <c r="FP43" s="92"/>
      <c r="FQ43" s="92"/>
      <c r="FR43" s="92"/>
      <c r="FS43" s="92"/>
      <c r="FT43" s="92"/>
      <c r="FU43" s="92"/>
      <c r="FV43" s="92"/>
      <c r="FW43" s="92"/>
      <c r="FX43" s="92"/>
      <c r="FY43" s="92"/>
      <c r="FZ43" s="92"/>
      <c r="GA43" s="92"/>
      <c r="GB43" s="92"/>
      <c r="GC43" s="92"/>
      <c r="GD43" s="92"/>
      <c r="GE43" s="92"/>
      <c r="GF43" s="92"/>
      <c r="GG43" s="92"/>
      <c r="GH43" s="92"/>
      <c r="GI43" s="92"/>
      <c r="GJ43" s="92"/>
      <c r="GK43" s="92"/>
      <c r="GL43" s="92"/>
      <c r="GM43" s="92"/>
      <c r="GN43" s="92"/>
      <c r="GO43" s="92"/>
      <c r="GP43" s="92"/>
      <c r="GQ43" s="92"/>
      <c r="GR43" s="92"/>
      <c r="GS43" s="92"/>
      <c r="GT43" s="92"/>
      <c r="GU43" s="92"/>
      <c r="GV43" s="92"/>
      <c r="GW43" s="92"/>
      <c r="GX43" s="92"/>
      <c r="GY43" s="92"/>
      <c r="GZ43" s="92"/>
      <c r="HA43" s="92"/>
      <c r="HB43" s="92"/>
      <c r="HC43" s="92"/>
      <c r="HD43" s="92"/>
      <c r="HE43" s="92"/>
      <c r="HF43" s="92"/>
      <c r="HG43" s="92"/>
      <c r="HH43" s="92"/>
      <c r="HI43" s="92"/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92"/>
      <c r="HV43" s="92"/>
      <c r="HW43" s="92"/>
      <c r="HX43" s="92"/>
      <c r="HY43" s="92"/>
      <c r="HZ43" s="92"/>
      <c r="IA43" s="92"/>
      <c r="IB43" s="92"/>
      <c r="IC43" s="92"/>
      <c r="ID43" s="92"/>
      <c r="IE43" s="92"/>
      <c r="IF43" s="92"/>
      <c r="IG43" s="92"/>
      <c r="IH43" s="92"/>
      <c r="II43" s="92"/>
      <c r="IJ43" s="92"/>
      <c r="IK43" s="92"/>
      <c r="IL43" s="92"/>
      <c r="IM43" s="92"/>
      <c r="IN43" s="92"/>
      <c r="IO43" s="92"/>
      <c r="IP43" s="92"/>
      <c r="IQ43" s="92"/>
      <c r="IR43" s="92"/>
      <c r="IS43" s="92"/>
      <c r="IT43" s="92"/>
      <c r="IU43" s="92"/>
      <c r="IV43" s="92"/>
      <c r="IW43" s="92"/>
    </row>
    <row r="44" s="1" customFormat="true" ht="15" hidden="false" customHeight="false" outlineLevel="0" collapsed="false">
      <c r="A44" s="133" t="s">
        <v>118</v>
      </c>
      <c r="B44" s="119"/>
      <c r="C44" s="120"/>
      <c r="D44" s="120"/>
      <c r="E44" s="121"/>
      <c r="F44" s="121"/>
      <c r="G44" s="121"/>
      <c r="H44" s="121"/>
      <c r="I44" s="121"/>
      <c r="J44" s="121"/>
      <c r="K44" s="124"/>
      <c r="L44" s="124"/>
      <c r="M44" s="124"/>
      <c r="N44" s="121"/>
      <c r="O44" s="217" t="n">
        <f aca="false">SUM(G44:N44)</f>
        <v>0</v>
      </c>
      <c r="P44" s="218" t="n">
        <f aca="false">+(G44+H44)*$B$3+(K44+L44)*$B$4+(M44+N44)*$F$4+(I44+J44)*$B$5</f>
        <v>0</v>
      </c>
      <c r="Q44" s="115" t="n">
        <v>12</v>
      </c>
      <c r="R44" s="218" t="n">
        <f aca="false">+Q44*$F$3</f>
        <v>0</v>
      </c>
      <c r="S44" s="116" t="n">
        <f aca="false">+R44+P44</f>
        <v>0</v>
      </c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2"/>
      <c r="CM44" s="92"/>
      <c r="CN44" s="92"/>
      <c r="CO44" s="92"/>
      <c r="CP44" s="92"/>
      <c r="CQ44" s="92"/>
      <c r="CR44" s="92"/>
      <c r="CS44" s="92"/>
      <c r="CT44" s="92"/>
      <c r="CU44" s="92"/>
      <c r="CV44" s="92"/>
      <c r="CW44" s="92"/>
      <c r="CX44" s="92"/>
      <c r="CY44" s="92"/>
      <c r="CZ44" s="92"/>
      <c r="DA44" s="92"/>
      <c r="DB44" s="92"/>
      <c r="DC44" s="92"/>
      <c r="DD44" s="92"/>
      <c r="DE44" s="92"/>
      <c r="DF44" s="92"/>
      <c r="DG44" s="92"/>
      <c r="DH44" s="92"/>
      <c r="DI44" s="92"/>
      <c r="DJ44" s="92"/>
      <c r="DK44" s="92"/>
      <c r="DL44" s="92"/>
      <c r="DM44" s="92"/>
      <c r="DN44" s="92"/>
      <c r="DO44" s="92"/>
      <c r="DP44" s="92"/>
      <c r="DQ44" s="92"/>
      <c r="DR44" s="92"/>
      <c r="DS44" s="92"/>
      <c r="DT44" s="92"/>
      <c r="DU44" s="92"/>
      <c r="DV44" s="92"/>
      <c r="DW44" s="92"/>
      <c r="DX44" s="92"/>
      <c r="DY44" s="92"/>
      <c r="DZ44" s="92"/>
      <c r="EA44" s="92"/>
      <c r="EB44" s="92"/>
      <c r="EC44" s="92"/>
      <c r="ED44" s="92"/>
      <c r="EE44" s="92"/>
      <c r="EF44" s="92"/>
      <c r="EG44" s="92"/>
      <c r="EH44" s="92"/>
      <c r="EI44" s="92"/>
      <c r="EJ44" s="92"/>
      <c r="EK44" s="92"/>
      <c r="EL44" s="92"/>
      <c r="EM44" s="92"/>
      <c r="EN44" s="92"/>
      <c r="EO44" s="92"/>
      <c r="EP44" s="92"/>
      <c r="EQ44" s="92"/>
      <c r="ER44" s="92"/>
      <c r="ES44" s="92"/>
      <c r="ET44" s="92"/>
      <c r="EU44" s="92"/>
      <c r="EV44" s="92"/>
      <c r="EW44" s="92"/>
      <c r="EX44" s="92"/>
      <c r="EY44" s="92"/>
      <c r="EZ44" s="92"/>
      <c r="FA44" s="92"/>
      <c r="FB44" s="92"/>
      <c r="FC44" s="92"/>
      <c r="FD44" s="92"/>
      <c r="FE44" s="92"/>
      <c r="FF44" s="92"/>
      <c r="FG44" s="92"/>
      <c r="FH44" s="92"/>
      <c r="FI44" s="92"/>
      <c r="FJ44" s="92"/>
      <c r="FK44" s="92"/>
      <c r="FL44" s="92"/>
      <c r="FM44" s="92"/>
      <c r="FN44" s="92"/>
      <c r="FO44" s="92"/>
      <c r="FP44" s="92"/>
      <c r="FQ44" s="92"/>
      <c r="FR44" s="92"/>
      <c r="FS44" s="92"/>
      <c r="FT44" s="92"/>
      <c r="FU44" s="92"/>
      <c r="FV44" s="92"/>
      <c r="FW44" s="92"/>
      <c r="FX44" s="92"/>
      <c r="FY44" s="92"/>
      <c r="FZ44" s="92"/>
      <c r="GA44" s="92"/>
      <c r="GB44" s="92"/>
      <c r="GC44" s="92"/>
      <c r="GD44" s="92"/>
      <c r="GE44" s="92"/>
      <c r="GF44" s="92"/>
      <c r="GG44" s="92"/>
      <c r="GH44" s="92"/>
      <c r="GI44" s="92"/>
      <c r="GJ44" s="92"/>
      <c r="GK44" s="92"/>
      <c r="GL44" s="92"/>
      <c r="GM44" s="92"/>
      <c r="GN44" s="92"/>
      <c r="GO44" s="92"/>
      <c r="GP44" s="92"/>
      <c r="GQ44" s="92"/>
      <c r="GR44" s="92"/>
      <c r="GS44" s="92"/>
      <c r="GT44" s="92"/>
      <c r="GU44" s="92"/>
      <c r="GV44" s="92"/>
      <c r="GW44" s="92"/>
      <c r="GX44" s="92"/>
      <c r="GY44" s="92"/>
      <c r="GZ44" s="92"/>
      <c r="HA44" s="92"/>
      <c r="HB44" s="92"/>
      <c r="HC44" s="92"/>
      <c r="HD44" s="92"/>
      <c r="HE44" s="92"/>
      <c r="HF44" s="92"/>
      <c r="HG44" s="92"/>
      <c r="HH44" s="92"/>
      <c r="HI44" s="92"/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92"/>
      <c r="HV44" s="92"/>
      <c r="HW44" s="92"/>
      <c r="HX44" s="92"/>
      <c r="HY44" s="92"/>
      <c r="HZ44" s="92"/>
      <c r="IA44" s="92"/>
      <c r="IB44" s="92"/>
      <c r="IC44" s="92"/>
      <c r="ID44" s="92"/>
      <c r="IE44" s="92"/>
      <c r="IF44" s="92"/>
      <c r="IG44" s="92"/>
      <c r="IH44" s="92"/>
      <c r="II44" s="92"/>
      <c r="IJ44" s="92"/>
      <c r="IK44" s="92"/>
      <c r="IL44" s="92"/>
      <c r="IM44" s="92"/>
      <c r="IN44" s="92"/>
      <c r="IO44" s="92"/>
      <c r="IP44" s="92"/>
      <c r="IQ44" s="92"/>
      <c r="IR44" s="92"/>
      <c r="IS44" s="92"/>
      <c r="IT44" s="92"/>
      <c r="IU44" s="92"/>
      <c r="IV44" s="92"/>
      <c r="IW44" s="92"/>
    </row>
    <row r="45" s="92" customFormat="true" ht="15" hidden="false" customHeight="true" outlineLevel="0" collapsed="false">
      <c r="A45" s="134"/>
      <c r="B45" s="132"/>
      <c r="C45" s="120"/>
      <c r="D45" s="120"/>
      <c r="E45" s="121"/>
      <c r="F45" s="121"/>
      <c r="G45" s="121"/>
      <c r="H45" s="121"/>
      <c r="I45" s="121"/>
      <c r="J45" s="121"/>
      <c r="K45" s="124"/>
      <c r="L45" s="124"/>
      <c r="M45" s="124"/>
      <c r="N45" s="121"/>
      <c r="O45" s="217" t="n">
        <f aca="false">SUM(G45:N45)</f>
        <v>0</v>
      </c>
      <c r="P45" s="218" t="n">
        <f aca="false">+(G45+H45)*$B$3+(K45+L45)*$B$4+(M45+N45)*$F$4+(I45+J45)*$B$5</f>
        <v>0</v>
      </c>
      <c r="Q45" s="125" t="s">
        <v>119</v>
      </c>
      <c r="R45" s="218"/>
      <c r="S45" s="131"/>
      <c r="T45" s="93" t="n">
        <f aca="false">SUM(S35:S44)</f>
        <v>0</v>
      </c>
    </row>
    <row r="46" s="1" customFormat="true" ht="15" hidden="false" customHeight="false" outlineLevel="0" collapsed="false">
      <c r="A46" s="231" t="s">
        <v>120</v>
      </c>
      <c r="B46" s="138" t="s">
        <v>82</v>
      </c>
      <c r="C46" s="139" t="n">
        <v>5</v>
      </c>
      <c r="D46" s="120" t="n">
        <v>32</v>
      </c>
      <c r="E46" s="135" t="n">
        <v>1</v>
      </c>
      <c r="F46" s="110" t="n">
        <f aca="false">+C46*E46</f>
        <v>5</v>
      </c>
      <c r="G46" s="135" t="n">
        <f aca="false">F46*D46</f>
        <v>160</v>
      </c>
      <c r="H46" s="148" t="n">
        <f aca="false">+E46*-8</f>
        <v>-8</v>
      </c>
      <c r="I46" s="135"/>
      <c r="J46" s="135"/>
      <c r="K46" s="232"/>
      <c r="L46" s="232"/>
      <c r="M46" s="232"/>
      <c r="N46" s="135"/>
      <c r="O46" s="217" t="n">
        <f aca="false">SUM(G46:N46)</f>
        <v>152</v>
      </c>
      <c r="P46" s="218" t="n">
        <f aca="false">+(G46+H46)*$B$3+(K46+L46)*$B$4+(M46+N46)*$F$4+(I46+J46)*$B$5</f>
        <v>0</v>
      </c>
      <c r="Q46" s="115" t="n">
        <v>14.6666666666667</v>
      </c>
      <c r="R46" s="218" t="n">
        <f aca="false">+Q46*$F$3</f>
        <v>0</v>
      </c>
      <c r="S46" s="116" t="n">
        <f aca="false">+R46+P46</f>
        <v>0</v>
      </c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  <c r="CI46" s="92"/>
      <c r="CJ46" s="92"/>
      <c r="CK46" s="92"/>
      <c r="CL46" s="92"/>
      <c r="CM46" s="92"/>
      <c r="CN46" s="92"/>
      <c r="CO46" s="92"/>
      <c r="CP46" s="92"/>
      <c r="CQ46" s="92"/>
      <c r="CR46" s="92"/>
      <c r="CS46" s="92"/>
      <c r="CT46" s="92"/>
      <c r="CU46" s="92"/>
      <c r="CV46" s="92"/>
      <c r="CW46" s="92"/>
      <c r="CX46" s="92"/>
      <c r="CY46" s="92"/>
      <c r="CZ46" s="92"/>
      <c r="DA46" s="92"/>
      <c r="DB46" s="92"/>
      <c r="DC46" s="92"/>
      <c r="DD46" s="92"/>
      <c r="DE46" s="92"/>
      <c r="DF46" s="92"/>
      <c r="DG46" s="92"/>
      <c r="DH46" s="92"/>
      <c r="DI46" s="92"/>
      <c r="DJ46" s="92"/>
      <c r="DK46" s="92"/>
      <c r="DL46" s="92"/>
      <c r="DM46" s="92"/>
      <c r="DN46" s="92"/>
      <c r="DO46" s="92"/>
      <c r="DP46" s="92"/>
      <c r="DQ46" s="92"/>
      <c r="DR46" s="92"/>
      <c r="DS46" s="92"/>
      <c r="DT46" s="92"/>
      <c r="DU46" s="92"/>
      <c r="DV46" s="92"/>
      <c r="DW46" s="92"/>
      <c r="DX46" s="92"/>
      <c r="DY46" s="92"/>
      <c r="DZ46" s="92"/>
      <c r="EA46" s="92"/>
      <c r="EB46" s="92"/>
      <c r="EC46" s="92"/>
      <c r="ED46" s="92"/>
      <c r="EE46" s="92"/>
      <c r="EF46" s="92"/>
      <c r="EG46" s="92"/>
      <c r="EH46" s="92"/>
      <c r="EI46" s="92"/>
      <c r="EJ46" s="92"/>
      <c r="EK46" s="92"/>
      <c r="EL46" s="92"/>
      <c r="EM46" s="92"/>
      <c r="EN46" s="92"/>
      <c r="EO46" s="92"/>
      <c r="EP46" s="92"/>
      <c r="EQ46" s="92"/>
      <c r="ER46" s="92"/>
      <c r="ES46" s="92"/>
      <c r="ET46" s="92"/>
      <c r="EU46" s="92"/>
      <c r="EV46" s="92"/>
      <c r="EW46" s="92"/>
      <c r="EX46" s="92"/>
      <c r="EY46" s="92"/>
      <c r="EZ46" s="92"/>
      <c r="FA46" s="92"/>
      <c r="FB46" s="92"/>
      <c r="FC46" s="92"/>
      <c r="FD46" s="92"/>
      <c r="FE46" s="92"/>
      <c r="FF46" s="92"/>
      <c r="FG46" s="92"/>
      <c r="FH46" s="92"/>
      <c r="FI46" s="92"/>
      <c r="FJ46" s="92"/>
      <c r="FK46" s="92"/>
      <c r="FL46" s="92"/>
      <c r="FM46" s="92"/>
      <c r="FN46" s="92"/>
      <c r="FO46" s="92"/>
      <c r="FP46" s="92"/>
      <c r="FQ46" s="92"/>
      <c r="FR46" s="92"/>
      <c r="FS46" s="92"/>
      <c r="FT46" s="92"/>
      <c r="FU46" s="92"/>
      <c r="FV46" s="92"/>
      <c r="FW46" s="92"/>
      <c r="FX46" s="92"/>
      <c r="FY46" s="92"/>
      <c r="FZ46" s="92"/>
      <c r="GA46" s="92"/>
      <c r="GB46" s="92"/>
      <c r="GC46" s="92"/>
      <c r="GD46" s="92"/>
      <c r="GE46" s="92"/>
      <c r="GF46" s="92"/>
      <c r="GG46" s="92"/>
      <c r="GH46" s="92"/>
      <c r="GI46" s="92"/>
      <c r="GJ46" s="92"/>
      <c r="GK46" s="92"/>
      <c r="GL46" s="92"/>
      <c r="GM46" s="92"/>
      <c r="GN46" s="92"/>
      <c r="GO46" s="92"/>
      <c r="GP46" s="92"/>
      <c r="GQ46" s="92"/>
      <c r="GR46" s="92"/>
      <c r="GS46" s="92"/>
      <c r="GT46" s="92"/>
      <c r="GU46" s="92"/>
      <c r="GV46" s="92"/>
      <c r="GW46" s="92"/>
      <c r="GX46" s="92"/>
      <c r="GY46" s="92"/>
      <c r="GZ46" s="92"/>
      <c r="HA46" s="92"/>
      <c r="HB46" s="92"/>
      <c r="HC46" s="92"/>
      <c r="HD46" s="92"/>
      <c r="HE46" s="92"/>
      <c r="HF46" s="92"/>
      <c r="HG46" s="92"/>
      <c r="HH46" s="92"/>
      <c r="HI46" s="92"/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92"/>
      <c r="HV46" s="92"/>
      <c r="HW46" s="92"/>
      <c r="HX46" s="92"/>
      <c r="HY46" s="92"/>
      <c r="HZ46" s="92"/>
      <c r="IA46" s="92"/>
      <c r="IB46" s="92"/>
      <c r="IC46" s="92"/>
      <c r="ID46" s="92"/>
      <c r="IE46" s="92"/>
      <c r="IF46" s="92"/>
      <c r="IG46" s="92"/>
      <c r="IH46" s="92"/>
      <c r="II46" s="92"/>
      <c r="IJ46" s="92"/>
      <c r="IK46" s="92"/>
      <c r="IL46" s="92"/>
      <c r="IM46" s="92"/>
      <c r="IN46" s="92"/>
      <c r="IO46" s="92"/>
      <c r="IP46" s="92"/>
      <c r="IQ46" s="92"/>
      <c r="IR46" s="92"/>
      <c r="IS46" s="92"/>
      <c r="IT46" s="92"/>
      <c r="IU46" s="92"/>
      <c r="IV46" s="92"/>
      <c r="IW46" s="92"/>
    </row>
    <row r="47" s="92" customFormat="true" ht="15" hidden="false" customHeight="false" outlineLevel="0" collapsed="false">
      <c r="A47" s="231" t="s">
        <v>121</v>
      </c>
      <c r="B47" s="138" t="s">
        <v>82</v>
      </c>
      <c r="C47" s="120" t="n">
        <v>5</v>
      </c>
      <c r="D47" s="120" t="n">
        <v>31.78</v>
      </c>
      <c r="E47" s="121" t="n">
        <v>2</v>
      </c>
      <c r="F47" s="111" t="n">
        <f aca="false">+C47*E47</f>
        <v>10</v>
      </c>
      <c r="G47" s="121" t="n">
        <f aca="false">F47*D47</f>
        <v>317.8</v>
      </c>
      <c r="H47" s="127" t="n">
        <f aca="false">+E47*-8</f>
        <v>-16</v>
      </c>
      <c r="I47" s="121"/>
      <c r="J47" s="121"/>
      <c r="K47" s="124"/>
      <c r="L47" s="124"/>
      <c r="M47" s="124"/>
      <c r="N47" s="121"/>
      <c r="O47" s="217" t="n">
        <f aca="false">SUM(G47:N47)</f>
        <v>301.8</v>
      </c>
      <c r="P47" s="218" t="n">
        <f aca="false">+(G47+H47)*$B$3+(K47+L47)*$B$4+(M47+N47)*$F$4+(I47+J47)*$B$5</f>
        <v>0</v>
      </c>
      <c r="Q47" s="115" t="n">
        <v>51.3333333333333</v>
      </c>
      <c r="R47" s="218" t="n">
        <f aca="false">+Q47*$F$3</f>
        <v>0</v>
      </c>
      <c r="S47" s="116" t="n">
        <f aca="false">+R47+P47</f>
        <v>0</v>
      </c>
    </row>
    <row r="48" customFormat="false" ht="15" hidden="false" customHeight="true" outlineLevel="0" collapsed="false">
      <c r="A48" s="134"/>
      <c r="B48" s="132"/>
      <c r="C48" s="120"/>
      <c r="D48" s="120"/>
      <c r="E48" s="121"/>
      <c r="F48" s="111"/>
      <c r="G48" s="121"/>
      <c r="H48" s="127"/>
      <c r="I48" s="121"/>
      <c r="J48" s="121"/>
      <c r="K48" s="124"/>
      <c r="L48" s="124"/>
      <c r="M48" s="124"/>
      <c r="N48" s="121"/>
      <c r="O48" s="217" t="n">
        <f aca="false">SUM(G48:N48)</f>
        <v>0</v>
      </c>
      <c r="P48" s="218" t="n">
        <f aca="false">+(G48+H48)*$B$3+(K48+L48)*$B$4+(M48+N48)*$F$4+(I48+J48)*$B$5</f>
        <v>0</v>
      </c>
      <c r="Q48" s="125" t="s">
        <v>122</v>
      </c>
      <c r="R48" s="218"/>
      <c r="S48" s="131"/>
      <c r="T48" s="93" t="n">
        <f aca="false">SUM(S46:S47)</f>
        <v>0</v>
      </c>
    </row>
    <row r="49" s="1" customFormat="true" ht="15" hidden="false" customHeight="false" outlineLevel="0" collapsed="false">
      <c r="A49" s="118" t="s">
        <v>123</v>
      </c>
      <c r="B49" s="119" t="s">
        <v>82</v>
      </c>
      <c r="C49" s="120" t="n">
        <v>5</v>
      </c>
      <c r="D49" s="120" t="n">
        <v>31.78</v>
      </c>
      <c r="E49" s="121" t="n">
        <v>2</v>
      </c>
      <c r="F49" s="111" t="n">
        <f aca="false">+C49*E49</f>
        <v>10</v>
      </c>
      <c r="G49" s="121" t="n">
        <f aca="false">F49*D49</f>
        <v>317.8</v>
      </c>
      <c r="H49" s="127" t="n">
        <f aca="false">+E49*-8</f>
        <v>-16</v>
      </c>
      <c r="I49" s="121"/>
      <c r="J49" s="121"/>
      <c r="K49" s="124"/>
      <c r="L49" s="124"/>
      <c r="M49" s="124"/>
      <c r="N49" s="121"/>
      <c r="O49" s="217" t="n">
        <f aca="false">SUM(G49:N49)</f>
        <v>301.8</v>
      </c>
      <c r="P49" s="218" t="n">
        <f aca="false">+(G49+H49)*$B$3+(K49+L49)*$B$4+(M49+N49)*$F$4+(I49+J49)*$B$5</f>
        <v>0</v>
      </c>
      <c r="Q49" s="115" t="n">
        <v>29.3333333333333</v>
      </c>
      <c r="R49" s="218" t="n">
        <f aca="false">+Q49*$F$3</f>
        <v>0</v>
      </c>
      <c r="S49" s="116" t="n">
        <f aca="false">+R49+P49</f>
        <v>0</v>
      </c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92"/>
      <c r="CJ49" s="92"/>
      <c r="CK49" s="92"/>
      <c r="CL49" s="92"/>
      <c r="CM49" s="92"/>
      <c r="CN49" s="92"/>
      <c r="CO49" s="92"/>
      <c r="CP49" s="92"/>
      <c r="CQ49" s="92"/>
      <c r="CR49" s="92"/>
      <c r="CS49" s="92"/>
      <c r="CT49" s="92"/>
      <c r="CU49" s="92"/>
      <c r="CV49" s="92"/>
      <c r="CW49" s="92"/>
      <c r="CX49" s="92"/>
      <c r="CY49" s="92"/>
      <c r="CZ49" s="92"/>
      <c r="DA49" s="92"/>
      <c r="DB49" s="92"/>
      <c r="DC49" s="92"/>
      <c r="DD49" s="92"/>
      <c r="DE49" s="92"/>
      <c r="DF49" s="92"/>
      <c r="DG49" s="92"/>
      <c r="DH49" s="92"/>
      <c r="DI49" s="92"/>
      <c r="DJ49" s="92"/>
      <c r="DK49" s="92"/>
      <c r="DL49" s="92"/>
      <c r="DM49" s="92"/>
      <c r="DN49" s="92"/>
      <c r="DO49" s="92"/>
      <c r="DP49" s="92"/>
      <c r="DQ49" s="92"/>
      <c r="DR49" s="92"/>
      <c r="DS49" s="92"/>
      <c r="DT49" s="92"/>
      <c r="DU49" s="92"/>
      <c r="DV49" s="92"/>
      <c r="DW49" s="92"/>
      <c r="DX49" s="92"/>
      <c r="DY49" s="92"/>
      <c r="DZ49" s="92"/>
      <c r="EA49" s="92"/>
      <c r="EB49" s="92"/>
      <c r="EC49" s="92"/>
      <c r="ED49" s="92"/>
      <c r="EE49" s="92"/>
      <c r="EF49" s="92"/>
      <c r="EG49" s="92"/>
      <c r="EH49" s="92"/>
      <c r="EI49" s="92"/>
      <c r="EJ49" s="92"/>
      <c r="EK49" s="92"/>
      <c r="EL49" s="92"/>
      <c r="EM49" s="92"/>
      <c r="EN49" s="92"/>
      <c r="EO49" s="92"/>
      <c r="EP49" s="92"/>
      <c r="EQ49" s="92"/>
      <c r="ER49" s="92"/>
      <c r="ES49" s="92"/>
      <c r="ET49" s="92"/>
      <c r="EU49" s="92"/>
      <c r="EV49" s="92"/>
      <c r="EW49" s="92"/>
      <c r="EX49" s="92"/>
      <c r="EY49" s="92"/>
      <c r="EZ49" s="92"/>
      <c r="FA49" s="92"/>
      <c r="FB49" s="92"/>
      <c r="FC49" s="92"/>
      <c r="FD49" s="92"/>
      <c r="FE49" s="92"/>
      <c r="FF49" s="92"/>
      <c r="FG49" s="92"/>
      <c r="FH49" s="92"/>
      <c r="FI49" s="92"/>
      <c r="FJ49" s="92"/>
      <c r="FK49" s="92"/>
      <c r="FL49" s="92"/>
      <c r="FM49" s="92"/>
      <c r="FN49" s="92"/>
      <c r="FO49" s="92"/>
      <c r="FP49" s="92"/>
      <c r="FQ49" s="92"/>
      <c r="FR49" s="92"/>
      <c r="FS49" s="92"/>
      <c r="FT49" s="92"/>
      <c r="FU49" s="92"/>
      <c r="FV49" s="92"/>
      <c r="FW49" s="92"/>
      <c r="FX49" s="92"/>
      <c r="FY49" s="92"/>
      <c r="FZ49" s="92"/>
      <c r="GA49" s="92"/>
      <c r="GB49" s="92"/>
      <c r="GC49" s="92"/>
      <c r="GD49" s="92"/>
      <c r="GE49" s="92"/>
      <c r="GF49" s="92"/>
      <c r="GG49" s="92"/>
      <c r="GH49" s="92"/>
      <c r="GI49" s="92"/>
      <c r="GJ49" s="92"/>
      <c r="GK49" s="92"/>
      <c r="GL49" s="92"/>
      <c r="GM49" s="92"/>
      <c r="GN49" s="92"/>
      <c r="GO49" s="92"/>
      <c r="GP49" s="92"/>
      <c r="GQ49" s="92"/>
      <c r="GR49" s="92"/>
      <c r="GS49" s="92"/>
      <c r="GT49" s="92"/>
      <c r="GU49" s="92"/>
      <c r="GV49" s="92"/>
      <c r="GW49" s="92"/>
      <c r="GX49" s="92"/>
      <c r="GY49" s="92"/>
      <c r="GZ49" s="92"/>
      <c r="HA49" s="92"/>
      <c r="HB49" s="92"/>
      <c r="HC49" s="92"/>
      <c r="HD49" s="92"/>
      <c r="HE49" s="92"/>
      <c r="HF49" s="92"/>
      <c r="HG49" s="92"/>
      <c r="HH49" s="92"/>
      <c r="HI49" s="92"/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92"/>
      <c r="HV49" s="92"/>
      <c r="HW49" s="92"/>
      <c r="HX49" s="92"/>
      <c r="HY49" s="92"/>
      <c r="HZ49" s="92"/>
      <c r="IA49" s="92"/>
      <c r="IB49" s="92"/>
      <c r="IC49" s="92"/>
      <c r="ID49" s="92"/>
      <c r="IE49" s="92"/>
      <c r="IF49" s="92"/>
      <c r="IG49" s="92"/>
      <c r="IH49" s="92"/>
      <c r="II49" s="92"/>
      <c r="IJ49" s="92"/>
      <c r="IK49" s="92"/>
      <c r="IL49" s="92"/>
      <c r="IM49" s="92"/>
      <c r="IN49" s="92"/>
      <c r="IO49" s="92"/>
      <c r="IP49" s="92"/>
      <c r="IQ49" s="92"/>
      <c r="IR49" s="92"/>
      <c r="IS49" s="92"/>
      <c r="IT49" s="92"/>
      <c r="IU49" s="92"/>
      <c r="IV49" s="92"/>
      <c r="IW49" s="92"/>
    </row>
    <row r="50" customFormat="false" ht="15" hidden="false" customHeight="false" outlineLevel="0" collapsed="false">
      <c r="A50" s="118" t="s">
        <v>124</v>
      </c>
      <c r="B50" s="119" t="s">
        <v>82</v>
      </c>
      <c r="C50" s="120" t="n">
        <v>5</v>
      </c>
      <c r="D50" s="120" t="n">
        <v>31.78</v>
      </c>
      <c r="E50" s="121" t="n">
        <v>2</v>
      </c>
      <c r="F50" s="111" t="n">
        <f aca="false">+C50*E50</f>
        <v>10</v>
      </c>
      <c r="G50" s="121" t="n">
        <f aca="false">F50*D50</f>
        <v>317.8</v>
      </c>
      <c r="H50" s="127" t="n">
        <f aca="false">+E50*-8</f>
        <v>-16</v>
      </c>
      <c r="I50" s="121"/>
      <c r="J50" s="121"/>
      <c r="K50" s="124"/>
      <c r="L50" s="124"/>
      <c r="M50" s="124"/>
      <c r="N50" s="121"/>
      <c r="O50" s="217" t="n">
        <f aca="false">SUM(G50:N50)</f>
        <v>301.8</v>
      </c>
      <c r="P50" s="218" t="n">
        <f aca="false">+(G50+H50)*$B$3+(K50+L50)*$B$4+(M50+N50)*$F$4+(I50+J50)*$B$5</f>
        <v>0</v>
      </c>
      <c r="Q50" s="115" t="n">
        <v>14.6666666666667</v>
      </c>
      <c r="R50" s="218" t="n">
        <f aca="false">+Q50*$F$3</f>
        <v>0</v>
      </c>
      <c r="S50" s="116" t="n">
        <f aca="false">+R50+P50</f>
        <v>0</v>
      </c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  <c r="CN50" s="92"/>
      <c r="CO50" s="92"/>
      <c r="CP50" s="92"/>
      <c r="CQ50" s="92"/>
      <c r="CR50" s="92"/>
      <c r="CS50" s="92"/>
      <c r="CT50" s="92"/>
      <c r="CU50" s="92"/>
      <c r="CV50" s="92"/>
      <c r="CW50" s="92"/>
      <c r="CX50" s="92"/>
      <c r="CY50" s="92"/>
      <c r="CZ50" s="92"/>
      <c r="DA50" s="92"/>
      <c r="DB50" s="92"/>
      <c r="DC50" s="92"/>
      <c r="DD50" s="92"/>
      <c r="DE50" s="92"/>
      <c r="DF50" s="92"/>
      <c r="DG50" s="92"/>
      <c r="DH50" s="92"/>
      <c r="DI50" s="92"/>
      <c r="DJ50" s="92"/>
      <c r="DK50" s="92"/>
      <c r="DL50" s="92"/>
      <c r="DM50" s="92"/>
      <c r="DN50" s="92"/>
      <c r="DO50" s="92"/>
      <c r="DP50" s="92"/>
      <c r="DQ50" s="92"/>
      <c r="DR50" s="92"/>
      <c r="DS50" s="92"/>
      <c r="DT50" s="92"/>
      <c r="DU50" s="92"/>
      <c r="DV50" s="92"/>
      <c r="DW50" s="92"/>
      <c r="DX50" s="92"/>
      <c r="DY50" s="92"/>
      <c r="DZ50" s="92"/>
      <c r="EA50" s="92"/>
      <c r="EB50" s="92"/>
      <c r="EC50" s="92"/>
      <c r="ED50" s="92"/>
      <c r="EE50" s="92"/>
      <c r="EF50" s="92"/>
      <c r="EG50" s="92"/>
      <c r="EH50" s="92"/>
      <c r="EI50" s="92"/>
      <c r="EJ50" s="92"/>
      <c r="EK50" s="92"/>
      <c r="EL50" s="92"/>
      <c r="EM50" s="92"/>
      <c r="EN50" s="92"/>
      <c r="EO50" s="92"/>
      <c r="EP50" s="92"/>
      <c r="EQ50" s="92"/>
      <c r="ER50" s="92"/>
      <c r="ES50" s="92"/>
      <c r="ET50" s="92"/>
      <c r="EU50" s="92"/>
      <c r="EV50" s="92"/>
      <c r="EW50" s="92"/>
      <c r="EX50" s="92"/>
      <c r="EY50" s="92"/>
      <c r="EZ50" s="92"/>
      <c r="FA50" s="92"/>
      <c r="FB50" s="92"/>
      <c r="FC50" s="92"/>
      <c r="FD50" s="92"/>
      <c r="FE50" s="92"/>
      <c r="FF50" s="92"/>
      <c r="FG50" s="92"/>
      <c r="FH50" s="92"/>
      <c r="FI50" s="92"/>
      <c r="FJ50" s="92"/>
      <c r="FK50" s="92"/>
      <c r="FL50" s="92"/>
      <c r="FM50" s="92"/>
      <c r="FN50" s="92"/>
      <c r="FO50" s="92"/>
      <c r="FP50" s="92"/>
      <c r="FQ50" s="92"/>
      <c r="FR50" s="92"/>
      <c r="FS50" s="92"/>
      <c r="FT50" s="92"/>
      <c r="FU50" s="92"/>
      <c r="FV50" s="92"/>
      <c r="FW50" s="92"/>
      <c r="FX50" s="92"/>
      <c r="FY50" s="92"/>
      <c r="FZ50" s="92"/>
      <c r="GA50" s="92"/>
      <c r="GB50" s="92"/>
      <c r="GC50" s="92"/>
      <c r="GD50" s="92"/>
      <c r="GE50" s="92"/>
      <c r="GF50" s="92"/>
      <c r="GG50" s="92"/>
      <c r="GH50" s="92"/>
      <c r="GI50" s="92"/>
      <c r="GJ50" s="92"/>
      <c r="GK50" s="92"/>
      <c r="GL50" s="92"/>
      <c r="GM50" s="92"/>
      <c r="GN50" s="92"/>
      <c r="GO50" s="92"/>
      <c r="GP50" s="92"/>
      <c r="GQ50" s="92"/>
      <c r="GR50" s="92"/>
      <c r="GS50" s="92"/>
      <c r="GT50" s="92"/>
      <c r="GU50" s="92"/>
      <c r="GV50" s="92"/>
      <c r="GW50" s="92"/>
      <c r="GX50" s="92"/>
      <c r="GY50" s="92"/>
      <c r="GZ50" s="92"/>
      <c r="HA50" s="92"/>
      <c r="HB50" s="92"/>
      <c r="HC50" s="92"/>
      <c r="HD50" s="92"/>
      <c r="HE50" s="92"/>
      <c r="HF50" s="92"/>
      <c r="HG50" s="92"/>
      <c r="HH50" s="92"/>
      <c r="HI50" s="92"/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92"/>
      <c r="HV50" s="92"/>
      <c r="HW50" s="92"/>
      <c r="HX50" s="92"/>
      <c r="HY50" s="92"/>
      <c r="HZ50" s="92"/>
      <c r="IA50" s="92"/>
      <c r="IB50" s="92"/>
      <c r="IC50" s="92"/>
      <c r="ID50" s="92"/>
      <c r="IE50" s="92"/>
      <c r="IF50" s="92"/>
      <c r="IG50" s="92"/>
      <c r="IH50" s="92"/>
      <c r="II50" s="92"/>
      <c r="IJ50" s="92"/>
      <c r="IK50" s="92"/>
      <c r="IL50" s="92"/>
      <c r="IM50" s="92"/>
      <c r="IN50" s="92"/>
      <c r="IO50" s="92"/>
      <c r="IP50" s="92"/>
      <c r="IQ50" s="92"/>
      <c r="IR50" s="92"/>
      <c r="IS50" s="92"/>
      <c r="IT50" s="92"/>
      <c r="IU50" s="92"/>
      <c r="IV50" s="92"/>
      <c r="IW50" s="92"/>
    </row>
    <row r="51" customFormat="false" ht="15" hidden="false" customHeight="false" outlineLevel="0" collapsed="false">
      <c r="A51" s="118" t="s">
        <v>125</v>
      </c>
      <c r="B51" s="119" t="s">
        <v>82</v>
      </c>
      <c r="C51" s="120" t="n">
        <v>5</v>
      </c>
      <c r="D51" s="120" t="n">
        <v>31.78</v>
      </c>
      <c r="E51" s="121" t="n">
        <v>2</v>
      </c>
      <c r="F51" s="111" t="n">
        <f aca="false">+C51*E51</f>
        <v>10</v>
      </c>
      <c r="G51" s="121" t="n">
        <f aca="false">F51*D51</f>
        <v>317.8</v>
      </c>
      <c r="H51" s="127" t="n">
        <f aca="false">+E51*-8</f>
        <v>-16</v>
      </c>
      <c r="I51" s="121"/>
      <c r="J51" s="121"/>
      <c r="K51" s="124"/>
      <c r="L51" s="124"/>
      <c r="M51" s="124"/>
      <c r="N51" s="121"/>
      <c r="O51" s="217" t="n">
        <f aca="false">SUM(G51:N51)</f>
        <v>301.8</v>
      </c>
      <c r="P51" s="218" t="n">
        <f aca="false">+(G51+H51)*$B$3+(K51+L51)*$B$4+(M51+N51)*$F$4+(I51+J51)*$B$5</f>
        <v>0</v>
      </c>
      <c r="Q51" s="115" t="n">
        <v>20</v>
      </c>
      <c r="R51" s="218" t="n">
        <f aca="false">+Q51*$F$3</f>
        <v>0</v>
      </c>
      <c r="S51" s="116" t="n">
        <f aca="false">+R51+P51</f>
        <v>0</v>
      </c>
      <c r="T51" s="92"/>
    </row>
    <row r="52" customFormat="false" ht="15" hidden="false" customHeight="false" outlineLevel="0" collapsed="false">
      <c r="A52" s="118" t="s">
        <v>126</v>
      </c>
      <c r="B52" s="119" t="s">
        <v>127</v>
      </c>
      <c r="C52" s="120" t="n">
        <v>1</v>
      </c>
      <c r="D52" s="120" t="n">
        <v>31.78</v>
      </c>
      <c r="E52" s="121" t="n">
        <v>3</v>
      </c>
      <c r="F52" s="111" t="n">
        <f aca="false">+C52*E52</f>
        <v>3</v>
      </c>
      <c r="G52" s="121" t="n">
        <f aca="false">F52*D52</f>
        <v>95.34</v>
      </c>
      <c r="H52" s="121"/>
      <c r="I52" s="121"/>
      <c r="J52" s="121"/>
      <c r="K52" s="124"/>
      <c r="L52" s="124"/>
      <c r="M52" s="124"/>
      <c r="N52" s="124"/>
      <c r="O52" s="217" t="n">
        <f aca="false">SUM(G52:N52)</f>
        <v>95.34</v>
      </c>
      <c r="P52" s="218" t="n">
        <f aca="false">+(G52+H52)*$B$3+(K52+L52)*$B$4+(M52+N52)*$F$4+(I52+J52)*$B$5</f>
        <v>0</v>
      </c>
      <c r="Q52" s="115" t="n">
        <v>4</v>
      </c>
      <c r="R52" s="218" t="n">
        <f aca="false">+Q52*$F$3</f>
        <v>0</v>
      </c>
      <c r="S52" s="116" t="n">
        <f aca="false">+R52+P52</f>
        <v>0</v>
      </c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92"/>
      <c r="CJ52" s="92"/>
      <c r="CK52" s="92"/>
      <c r="CL52" s="92"/>
      <c r="CM52" s="92"/>
      <c r="CN52" s="92"/>
      <c r="CO52" s="92"/>
      <c r="CP52" s="92"/>
      <c r="CQ52" s="92"/>
      <c r="CR52" s="92"/>
      <c r="CS52" s="92"/>
      <c r="CT52" s="92"/>
      <c r="CU52" s="92"/>
      <c r="CV52" s="92"/>
      <c r="CW52" s="92"/>
      <c r="CX52" s="92"/>
      <c r="CY52" s="92"/>
      <c r="CZ52" s="92"/>
      <c r="DA52" s="92"/>
      <c r="DB52" s="92"/>
      <c r="DC52" s="92"/>
      <c r="DD52" s="92"/>
      <c r="DE52" s="92"/>
      <c r="DF52" s="92"/>
      <c r="DG52" s="92"/>
      <c r="DH52" s="92"/>
      <c r="DI52" s="92"/>
      <c r="DJ52" s="92"/>
      <c r="DK52" s="92"/>
      <c r="DL52" s="92"/>
      <c r="DM52" s="92"/>
      <c r="DN52" s="92"/>
      <c r="DO52" s="92"/>
      <c r="DP52" s="92"/>
      <c r="DQ52" s="92"/>
      <c r="DR52" s="92"/>
      <c r="DS52" s="92"/>
      <c r="DT52" s="92"/>
      <c r="DU52" s="92"/>
      <c r="DV52" s="92"/>
      <c r="DW52" s="92"/>
      <c r="DX52" s="92"/>
      <c r="DY52" s="92"/>
      <c r="DZ52" s="92"/>
      <c r="EA52" s="92"/>
      <c r="EB52" s="92"/>
      <c r="EC52" s="92"/>
      <c r="ED52" s="92"/>
      <c r="EE52" s="92"/>
      <c r="EF52" s="92"/>
      <c r="EG52" s="92"/>
      <c r="EH52" s="92"/>
      <c r="EI52" s="92"/>
      <c r="EJ52" s="92"/>
      <c r="EK52" s="92"/>
      <c r="EL52" s="92"/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/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/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/>
      <c r="GR52" s="92"/>
      <c r="GS52" s="92"/>
      <c r="GT52" s="92"/>
      <c r="GU52" s="92"/>
      <c r="GV52" s="92"/>
      <c r="GW52" s="92"/>
      <c r="GX52" s="92"/>
      <c r="GY52" s="92"/>
      <c r="GZ52" s="92"/>
      <c r="HA52" s="92"/>
      <c r="HB52" s="92"/>
      <c r="HC52" s="92"/>
      <c r="HD52" s="92"/>
      <c r="HE52" s="92"/>
      <c r="HF52" s="92"/>
      <c r="HG52" s="92"/>
      <c r="HH52" s="92"/>
      <c r="HI52" s="92"/>
      <c r="HJ52" s="92"/>
      <c r="HK52" s="92"/>
      <c r="HL52" s="92"/>
      <c r="HM52" s="92"/>
      <c r="HN52" s="92"/>
      <c r="HO52" s="92"/>
      <c r="HP52" s="92"/>
      <c r="HQ52" s="92"/>
      <c r="HR52" s="92"/>
      <c r="HS52" s="92"/>
      <c r="HT52" s="92"/>
      <c r="HU52" s="92"/>
      <c r="HV52" s="92"/>
      <c r="HW52" s="92"/>
      <c r="HX52" s="92"/>
      <c r="HY52" s="92"/>
      <c r="HZ52" s="92"/>
      <c r="IA52" s="92"/>
      <c r="IB52" s="92"/>
      <c r="IC52" s="92"/>
      <c r="ID52" s="92"/>
      <c r="IE52" s="92"/>
      <c r="IF52" s="92"/>
      <c r="IG52" s="92"/>
      <c r="IH52" s="92"/>
      <c r="II52" s="92"/>
      <c r="IJ52" s="92"/>
      <c r="IK52" s="92"/>
      <c r="IL52" s="92"/>
      <c r="IM52" s="92"/>
      <c r="IN52" s="92"/>
      <c r="IO52" s="92"/>
      <c r="IP52" s="92"/>
      <c r="IQ52" s="92"/>
      <c r="IR52" s="92"/>
      <c r="IS52" s="92"/>
      <c r="IT52" s="92"/>
      <c r="IU52" s="92"/>
      <c r="IV52" s="92"/>
      <c r="IW52" s="92"/>
    </row>
    <row r="53" customFormat="false" ht="15" hidden="false" customHeight="false" outlineLevel="0" collapsed="false">
      <c r="A53" s="44" t="s">
        <v>128</v>
      </c>
      <c r="B53" s="119" t="s">
        <v>82</v>
      </c>
      <c r="C53" s="120" t="n">
        <v>5</v>
      </c>
      <c r="D53" s="120" t="n">
        <v>31.78</v>
      </c>
      <c r="E53" s="121" t="n">
        <v>1</v>
      </c>
      <c r="F53" s="111" t="n">
        <f aca="false">+C53*E53</f>
        <v>5</v>
      </c>
      <c r="G53" s="121" t="n">
        <f aca="false">F53*D53</f>
        <v>158.9</v>
      </c>
      <c r="H53" s="127" t="n">
        <f aca="false">+E53*-8</f>
        <v>-8</v>
      </c>
      <c r="I53" s="121"/>
      <c r="J53" s="121"/>
      <c r="K53" s="124"/>
      <c r="L53" s="124"/>
      <c r="M53" s="124"/>
      <c r="N53" s="124"/>
      <c r="O53" s="217" t="n">
        <f aca="false">SUM(G53:N53)</f>
        <v>150.9</v>
      </c>
      <c r="P53" s="218" t="n">
        <f aca="false">+(G53+H53)*$B$3+(K53+L53)*$B$4+(M53+N53)*$F$4+(I53+J53)*$B$5</f>
        <v>0</v>
      </c>
      <c r="Q53" s="115" t="n">
        <v>14.6666666666667</v>
      </c>
      <c r="R53" s="218" t="n">
        <f aca="false">+Q53*$F$3</f>
        <v>0</v>
      </c>
      <c r="S53" s="116" t="n">
        <f aca="false">+R53+P53</f>
        <v>0</v>
      </c>
      <c r="T53" s="92"/>
    </row>
    <row r="54" s="1" customFormat="true" ht="15" hidden="false" customHeight="true" outlineLevel="0" collapsed="false">
      <c r="B54" s="136"/>
      <c r="C54" s="120"/>
      <c r="D54" s="120"/>
      <c r="E54" s="121"/>
      <c r="F54" s="111"/>
      <c r="G54" s="121"/>
      <c r="H54" s="127"/>
      <c r="I54" s="121"/>
      <c r="J54" s="121"/>
      <c r="K54" s="124"/>
      <c r="L54" s="124"/>
      <c r="M54" s="124"/>
      <c r="N54" s="124"/>
      <c r="O54" s="217" t="n">
        <f aca="false">SUM(G54:N54)</f>
        <v>0</v>
      </c>
      <c r="P54" s="218" t="n">
        <f aca="false">+(G54+H54)*$B$3+(K54+L54)*$B$4+(M54+N54)*$F$4+(I54+J54)*$B$5</f>
        <v>0</v>
      </c>
      <c r="Q54" s="125" t="s">
        <v>129</v>
      </c>
      <c r="R54" s="218"/>
      <c r="S54" s="131"/>
      <c r="T54" s="93" t="n">
        <f aca="false">SUM(S49:S53)</f>
        <v>0</v>
      </c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31"/>
    </row>
    <row r="55" customFormat="false" ht="15" hidden="false" customHeight="false" outlineLevel="0" collapsed="false">
      <c r="A55" s="118" t="s">
        <v>130</v>
      </c>
      <c r="B55" s="119" t="s">
        <v>82</v>
      </c>
      <c r="C55" s="120" t="n">
        <v>5</v>
      </c>
      <c r="D55" s="120" t="n">
        <v>34.67</v>
      </c>
      <c r="E55" s="121" t="n">
        <v>2</v>
      </c>
      <c r="F55" s="111" t="n">
        <f aca="false">+C55*E55</f>
        <v>10</v>
      </c>
      <c r="G55" s="121" t="n">
        <f aca="false">F55*D55</f>
        <v>346.7</v>
      </c>
      <c r="H55" s="127" t="n">
        <f aca="false">+E55*-8</f>
        <v>-16</v>
      </c>
      <c r="I55" s="121"/>
      <c r="J55" s="121"/>
      <c r="K55" s="124"/>
      <c r="L55" s="124"/>
      <c r="M55" s="124"/>
      <c r="N55" s="121"/>
      <c r="O55" s="217" t="n">
        <f aca="false">SUM(G55:N55)</f>
        <v>330.7</v>
      </c>
      <c r="P55" s="218" t="n">
        <f aca="false">+(G55+H55)*$B$3+(K55+L55)*$B$4+(M55+N55)*$F$4+(I55+J55)*$B$5</f>
        <v>0</v>
      </c>
      <c r="Q55" s="115" t="n">
        <v>20.0019230769231</v>
      </c>
      <c r="R55" s="218" t="n">
        <f aca="false">+Q55*$F$3</f>
        <v>0</v>
      </c>
      <c r="S55" s="116" t="n">
        <f aca="false">+R55+P55</f>
        <v>0</v>
      </c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  <c r="CI55" s="92"/>
      <c r="CJ55" s="92"/>
      <c r="CK55" s="92"/>
      <c r="CL55" s="92"/>
      <c r="CM55" s="92"/>
      <c r="CN55" s="92"/>
      <c r="CO55" s="92"/>
      <c r="CP55" s="92"/>
      <c r="CQ55" s="92"/>
      <c r="CR55" s="92"/>
      <c r="CS55" s="92"/>
      <c r="CT55" s="92"/>
      <c r="CU55" s="92"/>
      <c r="CV55" s="92"/>
      <c r="CW55" s="92"/>
      <c r="CX55" s="92"/>
      <c r="CY55" s="92"/>
      <c r="CZ55" s="92"/>
      <c r="DA55" s="92"/>
      <c r="DB55" s="92"/>
      <c r="DC55" s="92"/>
      <c r="DD55" s="92"/>
      <c r="DE55" s="92"/>
      <c r="DF55" s="92"/>
      <c r="DG55" s="92"/>
      <c r="DH55" s="92"/>
      <c r="DI55" s="92"/>
      <c r="DJ55" s="92"/>
      <c r="DK55" s="92"/>
      <c r="DL55" s="92"/>
      <c r="DM55" s="92"/>
      <c r="DN55" s="92"/>
      <c r="DO55" s="92"/>
      <c r="DP55" s="92"/>
      <c r="DQ55" s="92"/>
      <c r="DR55" s="92"/>
      <c r="DS55" s="92"/>
      <c r="DT55" s="92"/>
      <c r="DU55" s="92"/>
      <c r="DV55" s="92"/>
      <c r="DW55" s="92"/>
      <c r="DX55" s="92"/>
      <c r="DY55" s="92"/>
      <c r="DZ55" s="92"/>
      <c r="EA55" s="92"/>
      <c r="EB55" s="92"/>
      <c r="EC55" s="92"/>
      <c r="ED55" s="92"/>
      <c r="EE55" s="92"/>
      <c r="EF55" s="92"/>
      <c r="EG55" s="92"/>
      <c r="EH55" s="92"/>
      <c r="EI55" s="92"/>
      <c r="EJ55" s="92"/>
      <c r="EK55" s="92"/>
      <c r="EL55" s="92"/>
      <c r="EM55" s="92"/>
      <c r="EN55" s="92"/>
      <c r="EO55" s="92"/>
      <c r="EP55" s="92"/>
      <c r="EQ55" s="92"/>
      <c r="ER55" s="92"/>
      <c r="ES55" s="92"/>
      <c r="ET55" s="92"/>
      <c r="EU55" s="92"/>
      <c r="EV55" s="92"/>
      <c r="EW55" s="92"/>
      <c r="EX55" s="92"/>
      <c r="EY55" s="92"/>
      <c r="EZ55" s="92"/>
      <c r="FA55" s="92"/>
      <c r="FB55" s="92"/>
      <c r="FC55" s="92"/>
      <c r="FD55" s="92"/>
      <c r="FE55" s="92"/>
      <c r="FF55" s="92"/>
      <c r="FG55" s="92"/>
      <c r="FH55" s="92"/>
      <c r="FI55" s="92"/>
      <c r="FJ55" s="92"/>
      <c r="FK55" s="92"/>
      <c r="FL55" s="92"/>
      <c r="FM55" s="92"/>
      <c r="FN55" s="92"/>
      <c r="FO55" s="92"/>
      <c r="FP55" s="92"/>
      <c r="FQ55" s="92"/>
      <c r="FR55" s="92"/>
      <c r="FS55" s="92"/>
      <c r="FT55" s="92"/>
      <c r="FU55" s="92"/>
      <c r="FV55" s="92"/>
      <c r="FW55" s="92"/>
      <c r="FX55" s="92"/>
      <c r="FY55" s="92"/>
      <c r="FZ55" s="92"/>
      <c r="GA55" s="92"/>
      <c r="GB55" s="92"/>
      <c r="GC55" s="92"/>
      <c r="GD55" s="92"/>
      <c r="GE55" s="92"/>
      <c r="GF55" s="92"/>
      <c r="GG55" s="92"/>
      <c r="GH55" s="92"/>
      <c r="GI55" s="92"/>
      <c r="GJ55" s="92"/>
      <c r="GK55" s="92"/>
      <c r="GL55" s="92"/>
      <c r="GM55" s="92"/>
      <c r="GN55" s="92"/>
      <c r="GO55" s="92"/>
      <c r="GP55" s="92"/>
      <c r="GQ55" s="92"/>
      <c r="GR55" s="92"/>
      <c r="GS55" s="92"/>
      <c r="GT55" s="92"/>
      <c r="GU55" s="92"/>
      <c r="GV55" s="92"/>
      <c r="GW55" s="92"/>
      <c r="GX55" s="92"/>
      <c r="GY55" s="92"/>
      <c r="GZ55" s="92"/>
      <c r="HA55" s="92"/>
      <c r="HB55" s="92"/>
      <c r="HC55" s="92"/>
      <c r="HD55" s="92"/>
      <c r="HE55" s="92"/>
      <c r="HF55" s="92"/>
      <c r="HG55" s="92"/>
      <c r="HH55" s="92"/>
      <c r="HI55" s="92"/>
      <c r="HJ55" s="92"/>
      <c r="HK55" s="92"/>
      <c r="HL55" s="92"/>
      <c r="HM55" s="92"/>
      <c r="HN55" s="92"/>
      <c r="HO55" s="92"/>
      <c r="HP55" s="92"/>
      <c r="HQ55" s="92"/>
      <c r="HR55" s="92"/>
      <c r="HS55" s="92"/>
      <c r="HT55" s="92"/>
      <c r="HU55" s="92"/>
      <c r="HV55" s="92"/>
      <c r="HW55" s="92"/>
      <c r="HX55" s="92"/>
      <c r="HY55" s="92"/>
      <c r="HZ55" s="92"/>
      <c r="IA55" s="92"/>
      <c r="IB55" s="92"/>
      <c r="IC55" s="92"/>
      <c r="ID55" s="92"/>
      <c r="IE55" s="92"/>
      <c r="IF55" s="92"/>
      <c r="IG55" s="92"/>
      <c r="IH55" s="92"/>
      <c r="II55" s="92"/>
      <c r="IJ55" s="92"/>
      <c r="IK55" s="92"/>
      <c r="IL55" s="92"/>
      <c r="IM55" s="92"/>
      <c r="IN55" s="92"/>
      <c r="IO55" s="92"/>
      <c r="IP55" s="92"/>
      <c r="IQ55" s="92"/>
      <c r="IR55" s="92"/>
      <c r="IS55" s="92"/>
      <c r="IT55" s="92"/>
      <c r="IU55" s="92"/>
      <c r="IV55" s="92"/>
      <c r="IW55" s="92"/>
    </row>
    <row r="56" customFormat="false" ht="15" hidden="false" customHeight="true" outlineLevel="0" collapsed="false">
      <c r="B56" s="132"/>
      <c r="C56" s="120"/>
      <c r="D56" s="120"/>
      <c r="E56" s="121"/>
      <c r="F56" s="111"/>
      <c r="G56" s="121"/>
      <c r="H56" s="127"/>
      <c r="I56" s="121"/>
      <c r="J56" s="121"/>
      <c r="K56" s="124"/>
      <c r="L56" s="124"/>
      <c r="M56" s="124"/>
      <c r="N56" s="121"/>
      <c r="O56" s="217" t="n">
        <f aca="false">SUM(G56:N56)</f>
        <v>0</v>
      </c>
      <c r="P56" s="218" t="n">
        <f aca="false">+(G56+H56)*$B$3+(K56+L56)*$B$4+(M56+N56)*$F$4+(I56+J56)*$B$5</f>
        <v>0</v>
      </c>
      <c r="Q56" s="125" t="s">
        <v>131</v>
      </c>
      <c r="R56" s="218"/>
      <c r="S56" s="131"/>
      <c r="T56" s="93" t="n">
        <f aca="false">SUM(S55)</f>
        <v>0</v>
      </c>
    </row>
    <row r="57" customFormat="false" ht="15" hidden="false" customHeight="false" outlineLevel="0" collapsed="false">
      <c r="A57" s="137" t="s">
        <v>132</v>
      </c>
      <c r="B57" s="138" t="s">
        <v>82</v>
      </c>
      <c r="C57" s="139" t="n">
        <v>5</v>
      </c>
      <c r="D57" s="120" t="n">
        <v>34.67</v>
      </c>
      <c r="E57" s="135" t="n">
        <v>4</v>
      </c>
      <c r="F57" s="110" t="n">
        <f aca="false">+C57*E57</f>
        <v>20</v>
      </c>
      <c r="G57" s="135" t="n">
        <f aca="false">F57*D57</f>
        <v>693.4</v>
      </c>
      <c r="H57" s="148" t="n">
        <f aca="false">+E57*-8</f>
        <v>-32</v>
      </c>
      <c r="I57" s="135"/>
      <c r="J57" s="135"/>
      <c r="K57" s="232"/>
      <c r="L57" s="232"/>
      <c r="M57" s="232"/>
      <c r="N57" s="135"/>
      <c r="O57" s="217" t="n">
        <f aca="false">SUM(G57:N57)</f>
        <v>661.4</v>
      </c>
      <c r="P57" s="218" t="n">
        <f aca="false">+(G57+H57)*$B$3+(K57+L57)*$B$4+(M57+N57)*$F$4+(I57+J57)*$B$5</f>
        <v>0</v>
      </c>
      <c r="Q57" s="115" t="n">
        <v>60.0057692307692</v>
      </c>
      <c r="R57" s="218" t="n">
        <f aca="false">+Q57*$F$3</f>
        <v>0</v>
      </c>
      <c r="S57" s="116" t="n">
        <f aca="false">+R57+P57</f>
        <v>0</v>
      </c>
      <c r="T57" s="93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2"/>
      <c r="CO57" s="92"/>
      <c r="CP57" s="92"/>
      <c r="CQ57" s="92"/>
      <c r="CR57" s="92"/>
      <c r="CS57" s="92"/>
      <c r="CT57" s="92"/>
      <c r="CU57" s="92"/>
      <c r="CV57" s="92"/>
      <c r="CW57" s="92"/>
      <c r="CX57" s="92"/>
      <c r="CY57" s="92"/>
      <c r="CZ57" s="92"/>
      <c r="DA57" s="92"/>
      <c r="DB57" s="92"/>
      <c r="DC57" s="92"/>
      <c r="DD57" s="92"/>
      <c r="DE57" s="92"/>
      <c r="DF57" s="92"/>
      <c r="DG57" s="92"/>
      <c r="DH57" s="92"/>
      <c r="DI57" s="92"/>
      <c r="DJ57" s="92"/>
      <c r="DK57" s="92"/>
      <c r="DL57" s="92"/>
      <c r="DM57" s="92"/>
      <c r="DN57" s="92"/>
      <c r="DO57" s="92"/>
      <c r="DP57" s="92"/>
      <c r="DQ57" s="92"/>
      <c r="DR57" s="92"/>
      <c r="DS57" s="92"/>
      <c r="DT57" s="92"/>
      <c r="DU57" s="92"/>
      <c r="DV57" s="92"/>
      <c r="DW57" s="92"/>
      <c r="DX57" s="92"/>
      <c r="DY57" s="92"/>
      <c r="DZ57" s="92"/>
      <c r="EA57" s="92"/>
      <c r="EB57" s="92"/>
      <c r="EC57" s="92"/>
      <c r="ED57" s="92"/>
      <c r="EE57" s="92"/>
      <c r="EF57" s="92"/>
      <c r="EG57" s="92"/>
      <c r="EH57" s="92"/>
      <c r="EI57" s="92"/>
      <c r="EJ57" s="92"/>
      <c r="EK57" s="92"/>
      <c r="EL57" s="92"/>
      <c r="EM57" s="92"/>
      <c r="EN57" s="92"/>
      <c r="EO57" s="92"/>
      <c r="EP57" s="92"/>
      <c r="EQ57" s="92"/>
      <c r="ER57" s="92"/>
      <c r="ES57" s="92"/>
      <c r="ET57" s="92"/>
      <c r="EU57" s="92"/>
      <c r="EV57" s="92"/>
      <c r="EW57" s="92"/>
      <c r="EX57" s="92"/>
      <c r="EY57" s="92"/>
      <c r="EZ57" s="92"/>
      <c r="FA57" s="92"/>
      <c r="FB57" s="92"/>
      <c r="FC57" s="92"/>
      <c r="FD57" s="92"/>
      <c r="FE57" s="92"/>
      <c r="FF57" s="92"/>
      <c r="FG57" s="92"/>
      <c r="FH57" s="92"/>
      <c r="FI57" s="92"/>
      <c r="FJ57" s="92"/>
      <c r="FK57" s="92"/>
      <c r="FL57" s="92"/>
      <c r="FM57" s="92"/>
      <c r="FN57" s="92"/>
      <c r="FO57" s="92"/>
      <c r="FP57" s="92"/>
      <c r="FQ57" s="92"/>
      <c r="FR57" s="92"/>
      <c r="FS57" s="92"/>
      <c r="FT57" s="92"/>
      <c r="FU57" s="92"/>
      <c r="FV57" s="92"/>
      <c r="FW57" s="92"/>
      <c r="FX57" s="92"/>
      <c r="FY57" s="92"/>
      <c r="FZ57" s="92"/>
      <c r="GA57" s="92"/>
      <c r="GB57" s="92"/>
      <c r="GC57" s="92"/>
      <c r="GD57" s="92"/>
      <c r="GE57" s="92"/>
      <c r="GF57" s="92"/>
      <c r="GG57" s="92"/>
      <c r="GH57" s="92"/>
      <c r="GI57" s="92"/>
      <c r="GJ57" s="92"/>
      <c r="GK57" s="92"/>
      <c r="GL57" s="92"/>
      <c r="GM57" s="92"/>
      <c r="GN57" s="92"/>
      <c r="GO57" s="92"/>
      <c r="GP57" s="92"/>
      <c r="GQ57" s="92"/>
      <c r="GR57" s="92"/>
      <c r="GS57" s="92"/>
      <c r="GT57" s="92"/>
      <c r="GU57" s="92"/>
      <c r="GV57" s="92"/>
      <c r="GW57" s="92"/>
      <c r="GX57" s="92"/>
      <c r="GY57" s="92"/>
      <c r="GZ57" s="92"/>
      <c r="HA57" s="92"/>
      <c r="HB57" s="92"/>
      <c r="HC57" s="92"/>
      <c r="HD57" s="92"/>
      <c r="HE57" s="92"/>
      <c r="HF57" s="92"/>
      <c r="HG57" s="92"/>
      <c r="HH57" s="92"/>
      <c r="HI57" s="92"/>
      <c r="HJ57" s="92"/>
      <c r="HK57" s="92"/>
      <c r="HL57" s="92"/>
      <c r="HM57" s="92"/>
      <c r="HN57" s="92"/>
      <c r="HO57" s="92"/>
      <c r="HP57" s="92"/>
      <c r="HQ57" s="92"/>
      <c r="HR57" s="92"/>
      <c r="HS57" s="92"/>
      <c r="HT57" s="92"/>
      <c r="HU57" s="92"/>
      <c r="HV57" s="92"/>
      <c r="HW57" s="92"/>
      <c r="HX57" s="92"/>
      <c r="HY57" s="92"/>
      <c r="HZ57" s="92"/>
      <c r="IA57" s="92"/>
      <c r="IB57" s="92"/>
      <c r="IC57" s="92"/>
      <c r="ID57" s="92"/>
      <c r="IE57" s="92"/>
      <c r="IF57" s="92"/>
      <c r="IG57" s="92"/>
      <c r="IH57" s="92"/>
      <c r="II57" s="92"/>
      <c r="IJ57" s="92"/>
      <c r="IK57" s="92"/>
      <c r="IL57" s="92"/>
      <c r="IM57" s="92"/>
      <c r="IN57" s="92"/>
      <c r="IO57" s="92"/>
      <c r="IP57" s="92"/>
      <c r="IQ57" s="92"/>
      <c r="IR57" s="92"/>
      <c r="IS57" s="92"/>
      <c r="IT57" s="92"/>
      <c r="IU57" s="92"/>
      <c r="IV57" s="92"/>
      <c r="IW57" s="92"/>
    </row>
    <row r="58" customFormat="false" ht="15" hidden="false" customHeight="false" outlineLevel="0" collapsed="false">
      <c r="A58" s="137" t="s">
        <v>133</v>
      </c>
      <c r="B58" s="138" t="s">
        <v>82</v>
      </c>
      <c r="C58" s="139" t="n">
        <v>5</v>
      </c>
      <c r="D58" s="139" t="n">
        <v>33.33</v>
      </c>
      <c r="E58" s="135" t="n">
        <v>8</v>
      </c>
      <c r="F58" s="110" t="n">
        <f aca="false">+C58*E58</f>
        <v>40</v>
      </c>
      <c r="G58" s="135" t="n">
        <f aca="false">F58*D58</f>
        <v>1333.2</v>
      </c>
      <c r="H58" s="148" t="n">
        <f aca="false">+E58*-8</f>
        <v>-64</v>
      </c>
      <c r="I58" s="135"/>
      <c r="J58" s="135"/>
      <c r="K58" s="234"/>
      <c r="L58" s="234"/>
      <c r="M58" s="234"/>
      <c r="N58" s="135"/>
      <c r="O58" s="217" t="n">
        <f aca="false">SUM(G58:N58)</f>
        <v>1269.2</v>
      </c>
      <c r="P58" s="218" t="n">
        <f aca="false">+(G58+H58)*$B$3+(K58+L58)*$B$4+(M58+N58)*$F$4+(I58+J58)*$B$5</f>
        <v>0</v>
      </c>
      <c r="Q58" s="115" t="n">
        <v>51.9948</v>
      </c>
      <c r="R58" s="218" t="n">
        <f aca="false">+Q58*$F$3</f>
        <v>0</v>
      </c>
      <c r="S58" s="116" t="n">
        <f aca="false">+R58+P58</f>
        <v>0</v>
      </c>
      <c r="T58" s="92"/>
    </row>
    <row r="59" customFormat="false" ht="15" hidden="false" customHeight="true" outlineLevel="0" collapsed="false">
      <c r="B59" s="68"/>
      <c r="C59" s="139"/>
      <c r="D59" s="139"/>
      <c r="E59" s="135"/>
      <c r="F59" s="110"/>
      <c r="G59" s="135"/>
      <c r="H59" s="148"/>
      <c r="I59" s="135"/>
      <c r="J59" s="135"/>
      <c r="K59" s="234"/>
      <c r="L59" s="234"/>
      <c r="M59" s="234"/>
      <c r="N59" s="135"/>
      <c r="O59" s="217" t="n">
        <f aca="false">SUM(G59:N59)</f>
        <v>0</v>
      </c>
      <c r="P59" s="218" t="n">
        <f aca="false">+(G59+H59)*$B$3+(K59+L59)*$B$4+(M59+N59)*$F$4+(I59+J59)*$B$5</f>
        <v>0</v>
      </c>
      <c r="Q59" s="125" t="s">
        <v>134</v>
      </c>
      <c r="R59" s="218"/>
      <c r="S59" s="131"/>
      <c r="T59" s="93" t="n">
        <f aca="false">SUM(S57:S58)</f>
        <v>0</v>
      </c>
    </row>
    <row r="60" customFormat="false" ht="15" hidden="false" customHeight="false" outlineLevel="0" collapsed="false">
      <c r="A60" s="118" t="s">
        <v>135</v>
      </c>
      <c r="B60" s="119" t="s">
        <v>82</v>
      </c>
      <c r="C60" s="139" t="n">
        <v>5</v>
      </c>
      <c r="D60" s="120" t="n">
        <v>31.78</v>
      </c>
      <c r="E60" s="135" t="n">
        <v>12</v>
      </c>
      <c r="F60" s="110" t="n">
        <f aca="false">+C60*E60</f>
        <v>60</v>
      </c>
      <c r="G60" s="135" t="n">
        <f aca="false">F60*D60</f>
        <v>1906.8</v>
      </c>
      <c r="H60" s="148" t="n">
        <f aca="false">+E60*-8</f>
        <v>-96</v>
      </c>
      <c r="I60" s="135"/>
      <c r="J60" s="135"/>
      <c r="K60" s="232"/>
      <c r="L60" s="232"/>
      <c r="M60" s="232"/>
      <c r="N60" s="135"/>
      <c r="O60" s="217" t="n">
        <f aca="false">SUM(G60:N60)</f>
        <v>1810.8</v>
      </c>
      <c r="P60" s="218" t="n">
        <f aca="false">+(G60+H60)*$B$3+(K60+L60)*$B$4+(M60+N60)*$F$4+(I60+J60)*$B$5</f>
        <v>0</v>
      </c>
      <c r="Q60" s="115" t="n">
        <v>141.333333333333</v>
      </c>
      <c r="R60" s="218" t="n">
        <f aca="false">+Q60*$F$3</f>
        <v>0</v>
      </c>
      <c r="S60" s="116" t="n">
        <f aca="false">+R60+P60</f>
        <v>0</v>
      </c>
      <c r="T60" s="92"/>
    </row>
    <row r="61" customFormat="false" ht="15" hidden="false" customHeight="false" outlineLevel="0" collapsed="false">
      <c r="A61" s="118" t="s">
        <v>136</v>
      </c>
      <c r="B61" s="119" t="s">
        <v>82</v>
      </c>
      <c r="C61" s="139" t="n">
        <v>5</v>
      </c>
      <c r="D61" s="120" t="n">
        <v>31.78</v>
      </c>
      <c r="E61" s="135" t="n">
        <v>12</v>
      </c>
      <c r="F61" s="110" t="n">
        <f aca="false">+C61*E61</f>
        <v>60</v>
      </c>
      <c r="G61" s="135" t="n">
        <f aca="false">F61*D61</f>
        <v>1906.8</v>
      </c>
      <c r="H61" s="148" t="n">
        <f aca="false">+E61*-8</f>
        <v>-96</v>
      </c>
      <c r="I61" s="135"/>
      <c r="J61" s="135"/>
      <c r="K61" s="232"/>
      <c r="L61" s="232"/>
      <c r="M61" s="232"/>
      <c r="N61" s="135"/>
      <c r="O61" s="217" t="n">
        <f aca="false">SUM(G61:N61)</f>
        <v>1810.8</v>
      </c>
      <c r="P61" s="218" t="n">
        <f aca="false">+(G61+H61)*$B$3+(K61+L61)*$B$4+(M61+N61)*$F$4+(I61+J61)*$B$5</f>
        <v>0</v>
      </c>
      <c r="Q61" s="115" t="n">
        <v>141.333333333333</v>
      </c>
      <c r="R61" s="218" t="n">
        <f aca="false">+Q61*$F$3</f>
        <v>0</v>
      </c>
      <c r="S61" s="116" t="n">
        <f aca="false">+R61+P61</f>
        <v>0</v>
      </c>
      <c r="T61" s="93"/>
    </row>
    <row r="62" customFormat="false" ht="15" hidden="false" customHeight="false" outlineLevel="0" collapsed="false">
      <c r="A62" s="118" t="s">
        <v>137</v>
      </c>
      <c r="B62" s="119" t="s">
        <v>82</v>
      </c>
      <c r="C62" s="139" t="n">
        <v>5</v>
      </c>
      <c r="D62" s="120" t="n">
        <v>31.78</v>
      </c>
      <c r="E62" s="135" t="n">
        <v>12</v>
      </c>
      <c r="F62" s="110" t="n">
        <f aca="false">+C62*E62</f>
        <v>60</v>
      </c>
      <c r="G62" s="135" t="n">
        <f aca="false">F62*D62</f>
        <v>1906.8</v>
      </c>
      <c r="H62" s="148" t="n">
        <f aca="false">+E62*-8</f>
        <v>-96</v>
      </c>
      <c r="I62" s="135"/>
      <c r="J62" s="135"/>
      <c r="K62" s="232"/>
      <c r="L62" s="232"/>
      <c r="M62" s="232"/>
      <c r="N62" s="135"/>
      <c r="O62" s="217" t="n">
        <f aca="false">SUM(G62:N62)</f>
        <v>1810.8</v>
      </c>
      <c r="P62" s="218" t="n">
        <f aca="false">+(G62+H62)*$B$3+(K62+L62)*$B$4+(M62+N62)*$F$4+(I62+J62)*$B$5</f>
        <v>0</v>
      </c>
      <c r="Q62" s="115" t="n">
        <v>141.333333333333</v>
      </c>
      <c r="R62" s="218" t="n">
        <f aca="false">+Q62*$F$3</f>
        <v>0</v>
      </c>
      <c r="S62" s="116" t="n">
        <f aca="false">+R62+P62</f>
        <v>0</v>
      </c>
      <c r="T62" s="92"/>
    </row>
    <row r="63" customFormat="false" ht="15" hidden="false" customHeight="false" outlineLevel="0" collapsed="false">
      <c r="A63" s="118" t="s">
        <v>138</v>
      </c>
      <c r="B63" s="119" t="s">
        <v>82</v>
      </c>
      <c r="C63" s="139" t="n">
        <v>5</v>
      </c>
      <c r="D63" s="120" t="n">
        <v>31.78</v>
      </c>
      <c r="E63" s="135" t="n">
        <v>12</v>
      </c>
      <c r="F63" s="110" t="n">
        <f aca="false">+C63*E63</f>
        <v>60</v>
      </c>
      <c r="G63" s="135" t="n">
        <f aca="false">F63*D63</f>
        <v>1906.8</v>
      </c>
      <c r="H63" s="148" t="n">
        <f aca="false">+E63*-8</f>
        <v>-96</v>
      </c>
      <c r="I63" s="135"/>
      <c r="J63" s="135"/>
      <c r="K63" s="232"/>
      <c r="L63" s="232"/>
      <c r="M63" s="232"/>
      <c r="N63" s="135"/>
      <c r="O63" s="217" t="n">
        <f aca="false">SUM(G63:N63)</f>
        <v>1810.8</v>
      </c>
      <c r="P63" s="218" t="n">
        <f aca="false">+(G63+H63)*$B$3+(K63+L63)*$B$4+(M63+N63)*$F$4+(I63+J63)*$B$5</f>
        <v>0</v>
      </c>
      <c r="Q63" s="115" t="n">
        <v>141.333333333333</v>
      </c>
      <c r="R63" s="218" t="n">
        <f aca="false">+Q63*$F$3</f>
        <v>0</v>
      </c>
      <c r="S63" s="116" t="n">
        <f aca="false">+R63+P63</f>
        <v>0</v>
      </c>
      <c r="T63" s="92"/>
    </row>
    <row r="64" customFormat="false" ht="15" hidden="false" customHeight="false" outlineLevel="0" collapsed="false">
      <c r="A64" s="137" t="s">
        <v>139</v>
      </c>
      <c r="B64" s="138" t="s">
        <v>82</v>
      </c>
      <c r="C64" s="139" t="n">
        <v>5</v>
      </c>
      <c r="D64" s="120" t="n">
        <v>31.78</v>
      </c>
      <c r="E64" s="135" t="n">
        <v>11</v>
      </c>
      <c r="F64" s="110" t="n">
        <f aca="false">+C64*E64</f>
        <v>55</v>
      </c>
      <c r="G64" s="135" t="n">
        <f aca="false">F64*D64</f>
        <v>1747.9</v>
      </c>
      <c r="H64" s="148" t="n">
        <f aca="false">+E64*-8</f>
        <v>-88</v>
      </c>
      <c r="I64" s="135"/>
      <c r="J64" s="135"/>
      <c r="K64" s="232"/>
      <c r="L64" s="232"/>
      <c r="M64" s="232"/>
      <c r="N64" s="135"/>
      <c r="O64" s="217" t="n">
        <f aca="false">SUM(G64:N64)</f>
        <v>1659.9</v>
      </c>
      <c r="P64" s="218" t="n">
        <f aca="false">+(G64+H64)*$B$3+(K64+L64)*$B$4+(M64+N64)*$F$4+(I64+J64)*$B$5</f>
        <v>0</v>
      </c>
      <c r="Q64" s="115" t="n">
        <v>141.333333333333</v>
      </c>
      <c r="R64" s="218" t="n">
        <f aca="false">+Q64*$F$3</f>
        <v>0</v>
      </c>
      <c r="S64" s="116" t="n">
        <f aca="false">+R64+P64</f>
        <v>0</v>
      </c>
      <c r="T64" s="92"/>
    </row>
    <row r="65" customFormat="false" ht="15" hidden="false" customHeight="false" outlineLevel="0" collapsed="false">
      <c r="A65" s="137" t="s">
        <v>140</v>
      </c>
      <c r="B65" s="138" t="s">
        <v>82</v>
      </c>
      <c r="C65" s="139" t="n">
        <v>5</v>
      </c>
      <c r="D65" s="120" t="n">
        <v>31.78</v>
      </c>
      <c r="E65" s="135" t="n">
        <v>10</v>
      </c>
      <c r="F65" s="110" t="n">
        <f aca="false">+C65*E65</f>
        <v>50</v>
      </c>
      <c r="G65" s="135" t="n">
        <f aca="false">F65*D65</f>
        <v>1589</v>
      </c>
      <c r="H65" s="148" t="n">
        <f aca="false">+E65*-8</f>
        <v>-80</v>
      </c>
      <c r="I65" s="135"/>
      <c r="J65" s="135"/>
      <c r="K65" s="232"/>
      <c r="L65" s="232"/>
      <c r="M65" s="232"/>
      <c r="N65" s="135"/>
      <c r="O65" s="217" t="n">
        <f aca="false">SUM(G65:N65)</f>
        <v>1509</v>
      </c>
      <c r="P65" s="218" t="n">
        <f aca="false">+(G65+H65)*$B$3+(K65+L65)*$B$4+(M65+N65)*$F$4+(I65+J65)*$B$5</f>
        <v>0</v>
      </c>
      <c r="Q65" s="115" t="n">
        <v>141.333333333333</v>
      </c>
      <c r="R65" s="218" t="n">
        <f aca="false">+Q65*$F$3</f>
        <v>0</v>
      </c>
      <c r="S65" s="116" t="n">
        <f aca="false">+R65+P65</f>
        <v>0</v>
      </c>
      <c r="T65" s="92"/>
    </row>
    <row r="66" customFormat="false" ht="15" hidden="false" customHeight="false" outlineLevel="0" collapsed="false">
      <c r="A66" s="137" t="s">
        <v>141</v>
      </c>
      <c r="B66" s="138" t="s">
        <v>82</v>
      </c>
      <c r="C66" s="139" t="n">
        <v>5</v>
      </c>
      <c r="D66" s="120" t="n">
        <v>31.78</v>
      </c>
      <c r="E66" s="135" t="n">
        <v>5</v>
      </c>
      <c r="F66" s="110" t="n">
        <f aca="false">+C66*E66</f>
        <v>25</v>
      </c>
      <c r="G66" s="135" t="n">
        <f aca="false">F66*D66</f>
        <v>794.5</v>
      </c>
      <c r="H66" s="148" t="n">
        <f aca="false">+E66*-8</f>
        <v>-40</v>
      </c>
      <c r="I66" s="135"/>
      <c r="J66" s="135"/>
      <c r="K66" s="232"/>
      <c r="L66" s="232"/>
      <c r="M66" s="232"/>
      <c r="N66" s="135"/>
      <c r="O66" s="217" t="n">
        <f aca="false">SUM(G66:N66)</f>
        <v>754.5</v>
      </c>
      <c r="P66" s="218" t="n">
        <f aca="false">+(G66+H66)*$B$3+(K66+L66)*$B$4+(M66+N66)*$F$4+(I66+J66)*$B$5</f>
        <v>0</v>
      </c>
      <c r="Q66" s="115" t="n">
        <v>141.333333333333</v>
      </c>
      <c r="R66" s="218" t="n">
        <f aca="false">+Q66*$F$3</f>
        <v>0</v>
      </c>
      <c r="S66" s="116" t="n">
        <f aca="false">+R66+P66</f>
        <v>0</v>
      </c>
      <c r="T66" s="92"/>
    </row>
    <row r="67" customFormat="false" ht="15" hidden="false" customHeight="false" outlineLevel="0" collapsed="false">
      <c r="A67" s="137" t="s">
        <v>142</v>
      </c>
      <c r="B67" s="138" t="s">
        <v>82</v>
      </c>
      <c r="C67" s="139" t="n">
        <v>5</v>
      </c>
      <c r="D67" s="120" t="n">
        <v>31.78</v>
      </c>
      <c r="E67" s="135" t="n">
        <v>12</v>
      </c>
      <c r="F67" s="110" t="n">
        <f aca="false">+C67*E67</f>
        <v>60</v>
      </c>
      <c r="G67" s="135" t="n">
        <f aca="false">F67*D67</f>
        <v>1906.8</v>
      </c>
      <c r="H67" s="148" t="n">
        <f aca="false">+E67*-8</f>
        <v>-96</v>
      </c>
      <c r="I67" s="135"/>
      <c r="J67" s="135"/>
      <c r="K67" s="232"/>
      <c r="L67" s="232"/>
      <c r="M67" s="232"/>
      <c r="N67" s="135"/>
      <c r="O67" s="217" t="n">
        <f aca="false">SUM(G67:N67)</f>
        <v>1810.8</v>
      </c>
      <c r="P67" s="218" t="n">
        <f aca="false">+(G67+H67)*$B$3+(K67+L67)*$B$4+(M67+N67)*$F$4+(I67+J67)*$B$5</f>
        <v>0</v>
      </c>
      <c r="Q67" s="115" t="n">
        <v>141.333333333333</v>
      </c>
      <c r="R67" s="218" t="n">
        <f aca="false">+Q67*$F$3</f>
        <v>0</v>
      </c>
      <c r="S67" s="116" t="n">
        <f aca="false">+R67+P67</f>
        <v>0</v>
      </c>
      <c r="T67" s="93"/>
    </row>
    <row r="68" customFormat="false" ht="15" hidden="false" customHeight="false" outlineLevel="0" collapsed="false">
      <c r="A68" s="137" t="s">
        <v>143</v>
      </c>
      <c r="B68" s="138" t="s">
        <v>82</v>
      </c>
      <c r="C68" s="139" t="n">
        <v>5</v>
      </c>
      <c r="D68" s="120" t="n">
        <v>31.78</v>
      </c>
      <c r="E68" s="135" t="n">
        <v>12</v>
      </c>
      <c r="F68" s="110" t="n">
        <f aca="false">+C68*E68</f>
        <v>60</v>
      </c>
      <c r="G68" s="135" t="n">
        <f aca="false">F68*D68</f>
        <v>1906.8</v>
      </c>
      <c r="H68" s="148" t="n">
        <f aca="false">+E68*-8</f>
        <v>-96</v>
      </c>
      <c r="I68" s="135"/>
      <c r="J68" s="135"/>
      <c r="K68" s="232"/>
      <c r="L68" s="232"/>
      <c r="M68" s="232"/>
      <c r="N68" s="135"/>
      <c r="O68" s="217" t="n">
        <f aca="false">SUM(G68:N68)</f>
        <v>1810.8</v>
      </c>
      <c r="P68" s="218" t="n">
        <f aca="false">+(G68+H68)*$B$3+(K68+L68)*$B$4+(M68+N68)*$F$4+(I68+J68)*$B$5</f>
        <v>0</v>
      </c>
      <c r="Q68" s="115" t="n">
        <v>66.6666666666667</v>
      </c>
      <c r="R68" s="218" t="n">
        <f aca="false">+Q68*$F$3</f>
        <v>0</v>
      </c>
      <c r="S68" s="116" t="n">
        <f aca="false">+R68+P68</f>
        <v>0</v>
      </c>
      <c r="T68" s="92"/>
    </row>
    <row r="69" customFormat="false" ht="15" hidden="false" customHeight="true" outlineLevel="0" collapsed="false">
      <c r="A69" s="222"/>
      <c r="B69" s="229"/>
      <c r="C69" s="139"/>
      <c r="D69" s="120"/>
      <c r="E69" s="135"/>
      <c r="F69" s="110"/>
      <c r="G69" s="135"/>
      <c r="H69" s="135"/>
      <c r="I69" s="135"/>
      <c r="J69" s="135"/>
      <c r="K69" s="232"/>
      <c r="L69" s="232"/>
      <c r="M69" s="232"/>
      <c r="N69" s="135"/>
      <c r="O69" s="217" t="n">
        <f aca="false">SUM(G69:N69)</f>
        <v>0</v>
      </c>
      <c r="P69" s="218" t="n">
        <f aca="false">+(G69+H69)*$B$3+(K69+L69)*$B$4+(M69+N69)*$F$4+(I69+J69)*$B$5</f>
        <v>0</v>
      </c>
      <c r="Q69" s="125" t="s">
        <v>144</v>
      </c>
      <c r="R69" s="218"/>
      <c r="S69" s="131"/>
      <c r="T69" s="93" t="n">
        <f aca="false">SUM(S60:S68)</f>
        <v>0</v>
      </c>
    </row>
    <row r="70" customFormat="false" ht="15" hidden="false" customHeight="false" outlineLevel="0" collapsed="false">
      <c r="A70" s="137" t="s">
        <v>145</v>
      </c>
      <c r="B70" s="138" t="s">
        <v>82</v>
      </c>
      <c r="C70" s="120" t="n">
        <v>5</v>
      </c>
      <c r="D70" s="120" t="n">
        <v>31.78</v>
      </c>
      <c r="E70" s="121" t="n">
        <v>19</v>
      </c>
      <c r="F70" s="111" t="n">
        <f aca="false">+C70*E70</f>
        <v>95</v>
      </c>
      <c r="G70" s="121" t="n">
        <f aca="false">F70*D70</f>
        <v>3019.1</v>
      </c>
      <c r="H70" s="127" t="n">
        <f aca="false">+E70*-8</f>
        <v>-152</v>
      </c>
      <c r="I70" s="121"/>
      <c r="J70" s="121"/>
      <c r="K70" s="124"/>
      <c r="L70" s="124"/>
      <c r="M70" s="124"/>
      <c r="N70" s="121"/>
      <c r="O70" s="217" t="n">
        <f aca="false">SUM(G70:N70)</f>
        <v>2867.1</v>
      </c>
      <c r="P70" s="218" t="n">
        <f aca="false">+(G70+H70)*$B$3+(K70+L70)*$B$4+(M70+N70)*$F$4+(I70+J70)*$B$5</f>
        <v>0</v>
      </c>
      <c r="Q70" s="115" t="n">
        <v>86.6666666666667</v>
      </c>
      <c r="R70" s="218" t="n">
        <f aca="false">+Q70*$F$3</f>
        <v>0</v>
      </c>
      <c r="S70" s="116" t="n">
        <f aca="false">+R70+P70</f>
        <v>0</v>
      </c>
      <c r="T70" s="93"/>
    </row>
    <row r="71" customFormat="false" ht="15" hidden="false" customHeight="false" outlineLevel="0" collapsed="false">
      <c r="A71" s="137" t="s">
        <v>145</v>
      </c>
      <c r="B71" s="138" t="s">
        <v>82</v>
      </c>
      <c r="C71" s="120" t="n">
        <v>5</v>
      </c>
      <c r="D71" s="120" t="n">
        <v>31.78</v>
      </c>
      <c r="E71" s="121" t="n">
        <v>9</v>
      </c>
      <c r="F71" s="111" t="n">
        <f aca="false">+C71*E71</f>
        <v>45</v>
      </c>
      <c r="G71" s="121"/>
      <c r="H71" s="121"/>
      <c r="I71" s="121" t="n">
        <f aca="false">+D71*F71</f>
        <v>1430.1</v>
      </c>
      <c r="J71" s="127" t="n">
        <f aca="false">+E71*-8</f>
        <v>-72</v>
      </c>
      <c r="K71" s="124"/>
      <c r="L71" s="124"/>
      <c r="M71" s="124"/>
      <c r="N71" s="121"/>
      <c r="O71" s="217" t="n">
        <f aca="false">SUM(G71:N71)</f>
        <v>1358.1</v>
      </c>
      <c r="P71" s="218" t="n">
        <f aca="false">+(G71+H71)*$B$3+(K71+L71)*$B$4+(M71+N71)*$F$4+(I71+J71)*$B$5</f>
        <v>0</v>
      </c>
      <c r="Q71" s="115" t="n">
        <v>0</v>
      </c>
      <c r="R71" s="218" t="n">
        <f aca="false">+Q71*$F$3</f>
        <v>0</v>
      </c>
      <c r="S71" s="116" t="n">
        <f aca="false">+R71+P71</f>
        <v>0</v>
      </c>
      <c r="T71" s="92"/>
    </row>
    <row r="72" customFormat="false" ht="15" hidden="false" customHeight="false" outlineLevel="0" collapsed="false">
      <c r="A72" s="118" t="s">
        <v>146</v>
      </c>
      <c r="B72" s="119" t="s">
        <v>82</v>
      </c>
      <c r="C72" s="120" t="n">
        <v>5</v>
      </c>
      <c r="D72" s="120" t="n">
        <v>31.78</v>
      </c>
      <c r="E72" s="121" t="n">
        <v>16</v>
      </c>
      <c r="F72" s="111" t="n">
        <f aca="false">+C72*E72</f>
        <v>80</v>
      </c>
      <c r="G72" s="121" t="n">
        <f aca="false">F72*D72</f>
        <v>2542.4</v>
      </c>
      <c r="H72" s="127" t="n">
        <f aca="false">+E72*-8</f>
        <v>-128</v>
      </c>
      <c r="I72" s="121"/>
      <c r="J72" s="121"/>
      <c r="K72" s="124"/>
      <c r="L72" s="124"/>
      <c r="M72" s="124"/>
      <c r="N72" s="121"/>
      <c r="O72" s="217" t="n">
        <f aca="false">SUM(G72:N72)</f>
        <v>2414.4</v>
      </c>
      <c r="P72" s="218" t="n">
        <f aca="false">+(G72+H72)*$B$3+(K72+L72)*$B$4+(M72+N72)*$F$4+(I72+J72)*$B$5</f>
        <v>0</v>
      </c>
      <c r="Q72" s="115" t="n">
        <v>86.6666666666667</v>
      </c>
      <c r="R72" s="218" t="n">
        <f aca="false">+Q72*$F$3</f>
        <v>0</v>
      </c>
      <c r="S72" s="116" t="n">
        <f aca="false">+R72+P72</f>
        <v>0</v>
      </c>
      <c r="T72" s="93"/>
    </row>
    <row r="73" customFormat="false" ht="15" hidden="false" customHeight="false" outlineLevel="0" collapsed="false">
      <c r="A73" s="118" t="s">
        <v>146</v>
      </c>
      <c r="B73" s="119" t="s">
        <v>82</v>
      </c>
      <c r="C73" s="120" t="n">
        <v>5</v>
      </c>
      <c r="D73" s="120" t="n">
        <v>31.78</v>
      </c>
      <c r="E73" s="121" t="n">
        <v>8</v>
      </c>
      <c r="F73" s="111" t="n">
        <f aca="false">+C73*E73</f>
        <v>40</v>
      </c>
      <c r="G73" s="121"/>
      <c r="H73" s="121"/>
      <c r="I73" s="121" t="n">
        <f aca="false">+D73*F73</f>
        <v>1271.2</v>
      </c>
      <c r="J73" s="127" t="n">
        <f aca="false">+E73*-8</f>
        <v>-64</v>
      </c>
      <c r="K73" s="124"/>
      <c r="L73" s="124"/>
      <c r="M73" s="124"/>
      <c r="N73" s="121"/>
      <c r="O73" s="217" t="n">
        <f aca="false">SUM(G73:N73)</f>
        <v>1207.2</v>
      </c>
      <c r="P73" s="218" t="n">
        <f aca="false">+(G73+H73)*$B$3+(K73+L73)*$B$4+(M73+N73)*$F$4+(I73+J73)*$B$5</f>
        <v>0</v>
      </c>
      <c r="Q73" s="115" t="n">
        <v>0</v>
      </c>
      <c r="R73" s="218" t="n">
        <f aca="false">+Q73*$F$3</f>
        <v>0</v>
      </c>
      <c r="S73" s="116" t="n">
        <f aca="false">+R73+P73</f>
        <v>0</v>
      </c>
      <c r="T73" s="92"/>
    </row>
    <row r="74" customFormat="false" ht="15" hidden="false" customHeight="false" outlineLevel="0" collapsed="false">
      <c r="A74" s="118" t="s">
        <v>147</v>
      </c>
      <c r="B74" s="119" t="s">
        <v>82</v>
      </c>
      <c r="C74" s="120" t="n">
        <v>5</v>
      </c>
      <c r="D74" s="120" t="n">
        <v>31.78</v>
      </c>
      <c r="E74" s="121" t="n">
        <v>12</v>
      </c>
      <c r="F74" s="111" t="n">
        <f aca="false">+C74*E74</f>
        <v>60</v>
      </c>
      <c r="G74" s="121" t="n">
        <f aca="false">F74*D74</f>
        <v>1906.8</v>
      </c>
      <c r="H74" s="127" t="n">
        <f aca="false">+E74*-8</f>
        <v>-96</v>
      </c>
      <c r="I74" s="121"/>
      <c r="J74" s="121"/>
      <c r="K74" s="121"/>
      <c r="L74" s="124"/>
      <c r="M74" s="124"/>
      <c r="N74" s="121"/>
      <c r="O74" s="217" t="n">
        <f aca="false">SUM(G74:N74)</f>
        <v>1810.8</v>
      </c>
      <c r="P74" s="218" t="n">
        <f aca="false">+(G74+H74)*$B$3+(K74+L74)*$B$4+(M74+N74)*$F$4+(I74+J74)*$B$5</f>
        <v>0</v>
      </c>
      <c r="Q74" s="115" t="n">
        <v>86.6666666666667</v>
      </c>
      <c r="R74" s="218" t="n">
        <f aca="false">+Q74*$F$3</f>
        <v>0</v>
      </c>
      <c r="S74" s="116" t="n">
        <f aca="false">+R74+P74</f>
        <v>0</v>
      </c>
      <c r="T74" s="92"/>
    </row>
    <row r="75" customFormat="false" ht="15" hidden="false" customHeight="false" outlineLevel="0" collapsed="false">
      <c r="A75" s="118" t="s">
        <v>147</v>
      </c>
      <c r="B75" s="119" t="s">
        <v>82</v>
      </c>
      <c r="C75" s="120" t="n">
        <v>5</v>
      </c>
      <c r="D75" s="120" t="n">
        <v>31.78</v>
      </c>
      <c r="E75" s="121" t="n">
        <v>8</v>
      </c>
      <c r="F75" s="111" t="n">
        <f aca="false">+C75*E75</f>
        <v>40</v>
      </c>
      <c r="G75" s="121"/>
      <c r="H75" s="121"/>
      <c r="I75" s="121" t="n">
        <f aca="false">+D75*F75</f>
        <v>1271.2</v>
      </c>
      <c r="J75" s="127" t="n">
        <f aca="false">+E75*-8</f>
        <v>-64</v>
      </c>
      <c r="K75" s="124"/>
      <c r="L75" s="124"/>
      <c r="M75" s="124"/>
      <c r="N75" s="121"/>
      <c r="O75" s="217" t="n">
        <f aca="false">SUM(G75:N75)</f>
        <v>1207.2</v>
      </c>
      <c r="P75" s="218" t="n">
        <f aca="false">+(G75+H75)*$B$3+(K75+L75)*$B$4+(M75+N75)*$F$4+(I75+J75)*$B$5</f>
        <v>0</v>
      </c>
      <c r="Q75" s="115" t="n">
        <v>0</v>
      </c>
      <c r="R75" s="218" t="n">
        <f aca="false">+Q75*$F$3</f>
        <v>0</v>
      </c>
      <c r="S75" s="116" t="n">
        <f aca="false">+R75+P75</f>
        <v>0</v>
      </c>
      <c r="T75" s="92"/>
    </row>
    <row r="76" customFormat="false" ht="15" hidden="false" customHeight="false" outlineLevel="0" collapsed="false">
      <c r="A76" s="118" t="s">
        <v>148</v>
      </c>
      <c r="B76" s="119" t="s">
        <v>82</v>
      </c>
      <c r="C76" s="120" t="n">
        <v>5</v>
      </c>
      <c r="D76" s="120" t="n">
        <v>31.78</v>
      </c>
      <c r="E76" s="121" t="n">
        <v>18</v>
      </c>
      <c r="F76" s="111" t="n">
        <f aca="false">+C76*E76</f>
        <v>90</v>
      </c>
      <c r="G76" s="121" t="n">
        <f aca="false">F76*D76</f>
        <v>2860.2</v>
      </c>
      <c r="H76" s="127" t="n">
        <f aca="false">+E76*-8</f>
        <v>-144</v>
      </c>
      <c r="I76" s="121"/>
      <c r="J76" s="121"/>
      <c r="K76" s="121"/>
      <c r="L76" s="124"/>
      <c r="M76" s="124"/>
      <c r="N76" s="121"/>
      <c r="O76" s="217" t="n">
        <f aca="false">SUM(G76:N76)</f>
        <v>2716.2</v>
      </c>
      <c r="P76" s="218" t="n">
        <f aca="false">+(G76+H76)*$B$3+(K76+L76)*$B$4+(M76+N76)*$F$4+(I76+J76)*$B$5</f>
        <v>0</v>
      </c>
      <c r="Q76" s="115" t="n">
        <v>133.333333333333</v>
      </c>
      <c r="R76" s="218" t="n">
        <f aca="false">+Q76*$F$3</f>
        <v>0</v>
      </c>
      <c r="S76" s="116" t="n">
        <f aca="false">+R76+P76</f>
        <v>0</v>
      </c>
      <c r="T76" s="92"/>
    </row>
    <row r="77" customFormat="false" ht="15" hidden="false" customHeight="false" outlineLevel="0" collapsed="false">
      <c r="A77" s="118" t="s">
        <v>148</v>
      </c>
      <c r="B77" s="119" t="s">
        <v>82</v>
      </c>
      <c r="C77" s="120" t="n">
        <v>5</v>
      </c>
      <c r="D77" s="120" t="n">
        <v>31.78</v>
      </c>
      <c r="E77" s="121" t="n">
        <v>8</v>
      </c>
      <c r="F77" s="111" t="n">
        <f aca="false">+C77*E77</f>
        <v>40</v>
      </c>
      <c r="G77" s="121"/>
      <c r="H77" s="121"/>
      <c r="I77" s="121" t="n">
        <f aca="false">+D77*F77</f>
        <v>1271.2</v>
      </c>
      <c r="J77" s="127" t="n">
        <f aca="false">+E77*-8</f>
        <v>-64</v>
      </c>
      <c r="K77" s="124"/>
      <c r="L77" s="124"/>
      <c r="M77" s="124"/>
      <c r="N77" s="121"/>
      <c r="O77" s="217" t="n">
        <f aca="false">SUM(G77:N77)</f>
        <v>1207.2</v>
      </c>
      <c r="P77" s="218" t="n">
        <f aca="false">+(G77+H77)*$B$3+(K77+L77)*$B$4+(M77+N77)*$F$4+(I77+J77)*$B$5</f>
        <v>0</v>
      </c>
      <c r="Q77" s="115" t="n">
        <v>0</v>
      </c>
      <c r="R77" s="218" t="n">
        <f aca="false">+Q77*$F$3</f>
        <v>0</v>
      </c>
      <c r="S77" s="116" t="n">
        <f aca="false">+R77+P77</f>
        <v>0</v>
      </c>
      <c r="T77" s="92"/>
    </row>
    <row r="78" customFormat="false" ht="15" hidden="false" customHeight="false" outlineLevel="0" collapsed="false">
      <c r="A78" s="118" t="s">
        <v>149</v>
      </c>
      <c r="B78" s="119" t="s">
        <v>82</v>
      </c>
      <c r="C78" s="120" t="n">
        <v>5</v>
      </c>
      <c r="D78" s="120" t="n">
        <v>31.78</v>
      </c>
      <c r="E78" s="121" t="n">
        <v>10</v>
      </c>
      <c r="F78" s="111" t="n">
        <f aca="false">+C78*E78</f>
        <v>50</v>
      </c>
      <c r="G78" s="121" t="n">
        <f aca="false">F78*D78</f>
        <v>1589</v>
      </c>
      <c r="H78" s="127" t="n">
        <f aca="false">+E78*-8</f>
        <v>-80</v>
      </c>
      <c r="I78" s="121"/>
      <c r="J78" s="121"/>
      <c r="K78" s="121"/>
      <c r="L78" s="124"/>
      <c r="M78" s="124"/>
      <c r="N78" s="121"/>
      <c r="O78" s="217" t="n">
        <f aca="false">SUM(G78:N78)</f>
        <v>1509</v>
      </c>
      <c r="P78" s="218" t="n">
        <f aca="false">+(G78+H78)*$B$3+(K78+L78)*$B$4+(M78+N78)*$F$4+(I78+J78)*$B$5</f>
        <v>0</v>
      </c>
      <c r="Q78" s="115" t="n">
        <v>100</v>
      </c>
      <c r="R78" s="218" t="n">
        <f aca="false">+Q78*$F$3</f>
        <v>0</v>
      </c>
      <c r="S78" s="116" t="n">
        <f aca="false">+R78+P78</f>
        <v>0</v>
      </c>
      <c r="T78" s="92"/>
    </row>
    <row r="79" customFormat="false" ht="15" hidden="false" customHeight="false" outlineLevel="0" collapsed="false">
      <c r="A79" s="118" t="s">
        <v>150</v>
      </c>
      <c r="B79" s="119" t="s">
        <v>82</v>
      </c>
      <c r="C79" s="120" t="n">
        <v>5</v>
      </c>
      <c r="D79" s="120" t="n">
        <v>31.78</v>
      </c>
      <c r="E79" s="121" t="n">
        <v>18</v>
      </c>
      <c r="F79" s="111" t="n">
        <f aca="false">+C79*E79</f>
        <v>90</v>
      </c>
      <c r="G79" s="121" t="n">
        <f aca="false">F79*D79</f>
        <v>2860.2</v>
      </c>
      <c r="H79" s="127" t="n">
        <f aca="false">+E79*-8</f>
        <v>-144</v>
      </c>
      <c r="I79" s="121"/>
      <c r="J79" s="121"/>
      <c r="K79" s="121"/>
      <c r="L79" s="124"/>
      <c r="M79" s="124"/>
      <c r="N79" s="121"/>
      <c r="O79" s="217" t="n">
        <f aca="false">SUM(G79:N79)</f>
        <v>2716.2</v>
      </c>
      <c r="P79" s="218" t="n">
        <f aca="false">+(G79+H79)*$B$3+(K79+L79)*$B$4+(M79+N79)*$F$4+(I79+J79)*$B$5</f>
        <v>0</v>
      </c>
      <c r="Q79" s="115" t="n">
        <v>146.666666666667</v>
      </c>
      <c r="R79" s="218" t="n">
        <f aca="false">+Q79*$F$3</f>
        <v>0</v>
      </c>
      <c r="S79" s="116" t="n">
        <f aca="false">+R79+P79</f>
        <v>0</v>
      </c>
      <c r="T79" s="92"/>
    </row>
    <row r="80" customFormat="false" ht="15" hidden="false" customHeight="false" outlineLevel="0" collapsed="false">
      <c r="A80" s="118" t="s">
        <v>150</v>
      </c>
      <c r="B80" s="119" t="s">
        <v>82</v>
      </c>
      <c r="C80" s="120" t="n">
        <v>5</v>
      </c>
      <c r="D80" s="120" t="n">
        <v>31.78</v>
      </c>
      <c r="E80" s="121" t="n">
        <v>8</v>
      </c>
      <c r="F80" s="111" t="n">
        <f aca="false">+C80*E80</f>
        <v>40</v>
      </c>
      <c r="G80" s="121"/>
      <c r="H80" s="121"/>
      <c r="I80" s="121" t="n">
        <f aca="false">+D80*F80</f>
        <v>1271.2</v>
      </c>
      <c r="J80" s="127" t="n">
        <f aca="false">+E80*-8</f>
        <v>-64</v>
      </c>
      <c r="K80" s="124"/>
      <c r="L80" s="124"/>
      <c r="M80" s="124"/>
      <c r="N80" s="121"/>
      <c r="O80" s="217" t="n">
        <f aca="false">SUM(G80:N80)</f>
        <v>1207.2</v>
      </c>
      <c r="P80" s="218" t="n">
        <f aca="false">+(G80+H80)*$B$3+(K80+L80)*$B$4+(M80+N80)*$F$4+(I80+J80)*$B$5</f>
        <v>0</v>
      </c>
      <c r="Q80" s="115" t="n">
        <v>0</v>
      </c>
      <c r="R80" s="218" t="n">
        <f aca="false">+Q80*$F$3</f>
        <v>0</v>
      </c>
      <c r="S80" s="116" t="n">
        <f aca="false">+R80+P80</f>
        <v>0</v>
      </c>
      <c r="T80" s="92"/>
    </row>
    <row r="81" customFormat="false" ht="15" hidden="false" customHeight="false" outlineLevel="0" collapsed="false">
      <c r="A81" s="118" t="s">
        <v>151</v>
      </c>
      <c r="B81" s="119" t="s">
        <v>82</v>
      </c>
      <c r="C81" s="120" t="n">
        <v>5</v>
      </c>
      <c r="D81" s="120" t="n">
        <v>31.78</v>
      </c>
      <c r="E81" s="121" t="n">
        <v>17</v>
      </c>
      <c r="F81" s="111" t="n">
        <f aca="false">+C81*E81</f>
        <v>85</v>
      </c>
      <c r="G81" s="121" t="n">
        <f aca="false">F81*D81</f>
        <v>2701.3</v>
      </c>
      <c r="H81" s="127" t="n">
        <f aca="false">+E81*-8</f>
        <v>-136</v>
      </c>
      <c r="I81" s="121"/>
      <c r="J81" s="121"/>
      <c r="K81" s="121"/>
      <c r="L81" s="124"/>
      <c r="M81" s="124"/>
      <c r="N81" s="121"/>
      <c r="O81" s="217" t="n">
        <f aca="false">SUM(G81:N81)</f>
        <v>2565.3</v>
      </c>
      <c r="P81" s="218" t="n">
        <f aca="false">+(G81+H81)*$B$3+(K81+L81)*$B$4+(M81+N81)*$F$4+(I81+J81)*$B$5</f>
        <v>0</v>
      </c>
      <c r="Q81" s="115" t="n">
        <v>133.333333333333</v>
      </c>
      <c r="R81" s="218" t="n">
        <f aca="false">+Q81*$F$3</f>
        <v>0</v>
      </c>
      <c r="S81" s="116" t="n">
        <f aca="false">+R81+P81</f>
        <v>0</v>
      </c>
      <c r="T81" s="92"/>
    </row>
    <row r="82" customFormat="false" ht="15" hidden="false" customHeight="false" outlineLevel="0" collapsed="false">
      <c r="A82" s="118" t="s">
        <v>151</v>
      </c>
      <c r="B82" s="119" t="s">
        <v>82</v>
      </c>
      <c r="C82" s="120" t="n">
        <v>5</v>
      </c>
      <c r="D82" s="120" t="n">
        <v>31.78</v>
      </c>
      <c r="E82" s="121" t="n">
        <v>8</v>
      </c>
      <c r="F82" s="111" t="n">
        <f aca="false">+C82*E82</f>
        <v>40</v>
      </c>
      <c r="G82" s="121"/>
      <c r="H82" s="121"/>
      <c r="I82" s="121" t="n">
        <f aca="false">+D82*F82</f>
        <v>1271.2</v>
      </c>
      <c r="J82" s="127" t="n">
        <f aca="false">+E82*-8</f>
        <v>-64</v>
      </c>
      <c r="K82" s="124"/>
      <c r="L82" s="124"/>
      <c r="M82" s="124"/>
      <c r="N82" s="121"/>
      <c r="O82" s="217" t="n">
        <f aca="false">SUM(G82:N82)</f>
        <v>1207.2</v>
      </c>
      <c r="P82" s="218" t="n">
        <f aca="false">+(G82+H82)*$B$3+(K82+L82)*$B$4+(M82+N82)*$F$4+(I82+J82)*$B$5</f>
        <v>0</v>
      </c>
      <c r="Q82" s="115" t="n">
        <v>0</v>
      </c>
      <c r="R82" s="218" t="n">
        <f aca="false">+Q82*$F$3</f>
        <v>0</v>
      </c>
      <c r="S82" s="116" t="n">
        <f aca="false">+R82+P82</f>
        <v>0</v>
      </c>
      <c r="T82" s="93"/>
    </row>
    <row r="83" customFormat="false" ht="15" hidden="false" customHeight="false" outlineLevel="0" collapsed="false">
      <c r="A83" s="118" t="s">
        <v>152</v>
      </c>
      <c r="B83" s="119" t="s">
        <v>82</v>
      </c>
      <c r="C83" s="120" t="n">
        <v>5</v>
      </c>
      <c r="D83" s="120" t="n">
        <v>31.78</v>
      </c>
      <c r="E83" s="121" t="n">
        <v>17</v>
      </c>
      <c r="F83" s="111" t="n">
        <f aca="false">+C83*E83</f>
        <v>85</v>
      </c>
      <c r="G83" s="121" t="n">
        <f aca="false">F83*D83</f>
        <v>2701.3</v>
      </c>
      <c r="H83" s="127" t="n">
        <f aca="false">+E83*-8</f>
        <v>-136</v>
      </c>
      <c r="I83" s="121"/>
      <c r="J83" s="121"/>
      <c r="K83" s="121"/>
      <c r="L83" s="124"/>
      <c r="M83" s="124"/>
      <c r="N83" s="121"/>
      <c r="O83" s="217" t="n">
        <f aca="false">SUM(G83:N83)</f>
        <v>2565.3</v>
      </c>
      <c r="P83" s="218" t="n">
        <f aca="false">+(G83+H83)*$B$3+(K83+L83)*$B$4+(M83+N83)*$F$4+(I83+J83)*$B$5</f>
        <v>0</v>
      </c>
      <c r="Q83" s="115" t="n">
        <v>133.333333333333</v>
      </c>
      <c r="R83" s="218" t="n">
        <f aca="false">+Q83*$F$3</f>
        <v>0</v>
      </c>
      <c r="S83" s="116" t="n">
        <f aca="false">+R83+P83</f>
        <v>0</v>
      </c>
      <c r="T83" s="92"/>
    </row>
    <row r="84" customFormat="false" ht="15" hidden="false" customHeight="false" outlineLevel="0" collapsed="false">
      <c r="A84" s="118" t="s">
        <v>152</v>
      </c>
      <c r="B84" s="119" t="s">
        <v>82</v>
      </c>
      <c r="C84" s="120" t="n">
        <v>5</v>
      </c>
      <c r="D84" s="120" t="n">
        <v>31.78</v>
      </c>
      <c r="E84" s="121" t="n">
        <v>8</v>
      </c>
      <c r="F84" s="111" t="n">
        <f aca="false">+C84*E84</f>
        <v>40</v>
      </c>
      <c r="G84" s="121"/>
      <c r="H84" s="121"/>
      <c r="I84" s="121" t="n">
        <f aca="false">+D84*F84</f>
        <v>1271.2</v>
      </c>
      <c r="J84" s="127" t="n">
        <f aca="false">+E84*-8</f>
        <v>-64</v>
      </c>
      <c r="K84" s="124"/>
      <c r="L84" s="124"/>
      <c r="M84" s="124"/>
      <c r="N84" s="121"/>
      <c r="O84" s="217" t="n">
        <f aca="false">SUM(G84:N84)</f>
        <v>1207.2</v>
      </c>
      <c r="P84" s="218" t="n">
        <f aca="false">+(G84+H84)*$B$3+(K84+L84)*$B$4+(M84+N84)*$F$4+(I84+J84)*$B$5</f>
        <v>0</v>
      </c>
      <c r="Q84" s="115" t="n">
        <v>0</v>
      </c>
      <c r="R84" s="218" t="n">
        <f aca="false">+Q84*$F$3</f>
        <v>0</v>
      </c>
      <c r="S84" s="116" t="n">
        <f aca="false">+R84+P84</f>
        <v>0</v>
      </c>
      <c r="T84" s="92"/>
    </row>
    <row r="85" s="1" customFormat="true" ht="15" hidden="false" customHeight="false" outlineLevel="0" collapsed="false">
      <c r="A85" s="118" t="s">
        <v>153</v>
      </c>
      <c r="B85" s="119" t="s">
        <v>82</v>
      </c>
      <c r="C85" s="120" t="n">
        <v>5</v>
      </c>
      <c r="D85" s="120" t="n">
        <v>31.78</v>
      </c>
      <c r="E85" s="121" t="n">
        <v>10</v>
      </c>
      <c r="F85" s="111" t="n">
        <f aca="false">+C85*E85</f>
        <v>50</v>
      </c>
      <c r="G85" s="121" t="n">
        <f aca="false">F85*D85</f>
        <v>1589</v>
      </c>
      <c r="H85" s="127" t="n">
        <f aca="false">+E85*-8</f>
        <v>-80</v>
      </c>
      <c r="I85" s="121"/>
      <c r="J85" s="121"/>
      <c r="K85" s="121"/>
      <c r="L85" s="124"/>
      <c r="M85" s="124"/>
      <c r="N85" s="121"/>
      <c r="O85" s="217" t="n">
        <f aca="false">SUM(G85:N85)</f>
        <v>1509</v>
      </c>
      <c r="P85" s="218" t="n">
        <f aca="false">+(G85+H85)*$B$3+(K85+L85)*$B$4+(M85+N85)*$F$4+(I85+J85)*$B$5</f>
        <v>0</v>
      </c>
      <c r="Q85" s="115" t="n">
        <v>100</v>
      </c>
      <c r="R85" s="218" t="n">
        <f aca="false">+Q85*$F$3</f>
        <v>0</v>
      </c>
      <c r="S85" s="116" t="n">
        <f aca="false">+R85+P85</f>
        <v>0</v>
      </c>
      <c r="T85" s="92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  <c r="IO85" s="31"/>
      <c r="IP85" s="31"/>
      <c r="IQ85" s="31"/>
      <c r="IR85" s="31"/>
      <c r="IS85" s="31"/>
      <c r="IT85" s="31"/>
      <c r="IU85" s="31"/>
      <c r="IV85" s="31"/>
      <c r="IW85" s="31"/>
    </row>
    <row r="86" customFormat="false" ht="15" hidden="false" customHeight="false" outlineLevel="0" collapsed="false">
      <c r="A86" s="133" t="s">
        <v>154</v>
      </c>
      <c r="B86" s="119" t="s">
        <v>82</v>
      </c>
      <c r="C86" s="120" t="n">
        <v>5</v>
      </c>
      <c r="D86" s="120" t="n">
        <v>31.78</v>
      </c>
      <c r="E86" s="121" t="n">
        <v>15</v>
      </c>
      <c r="F86" s="111" t="n">
        <f aca="false">+C86*E86</f>
        <v>75</v>
      </c>
      <c r="G86" s="121" t="n">
        <f aca="false">F86*D86</f>
        <v>2383.5</v>
      </c>
      <c r="H86" s="127" t="n">
        <f aca="false">+E86*-8</f>
        <v>-120</v>
      </c>
      <c r="I86" s="121"/>
      <c r="J86" s="121"/>
      <c r="K86" s="121"/>
      <c r="L86" s="124"/>
      <c r="M86" s="124"/>
      <c r="N86" s="121"/>
      <c r="O86" s="217" t="n">
        <f aca="false">SUM(G86:N86)</f>
        <v>2263.5</v>
      </c>
      <c r="P86" s="218" t="n">
        <f aca="false">+(G86+H86)*$B$3+(K86+L86)*$B$4+(M86+N86)*$F$4+(I86+J86)*$B$5</f>
        <v>0</v>
      </c>
      <c r="Q86" s="115" t="n">
        <v>120</v>
      </c>
      <c r="R86" s="218" t="n">
        <f aca="false">+Q86*$F$3</f>
        <v>0</v>
      </c>
      <c r="S86" s="116" t="n">
        <f aca="false">+R86+P86</f>
        <v>0</v>
      </c>
      <c r="T86" s="92"/>
    </row>
    <row r="87" customFormat="false" ht="15" hidden="false" customHeight="false" outlineLevel="0" collapsed="false">
      <c r="A87" s="133" t="s">
        <v>155</v>
      </c>
      <c r="B87" s="119" t="s">
        <v>82</v>
      </c>
      <c r="C87" s="120" t="n">
        <v>5</v>
      </c>
      <c r="D87" s="120" t="n">
        <v>31.78</v>
      </c>
      <c r="E87" s="121" t="n">
        <v>8</v>
      </c>
      <c r="F87" s="111" t="n">
        <f aca="false">+C87*E87</f>
        <v>40</v>
      </c>
      <c r="G87" s="121" t="n">
        <f aca="false">F87*D87</f>
        <v>1271.2</v>
      </c>
      <c r="H87" s="127" t="n">
        <f aca="false">+E87*-8</f>
        <v>-64</v>
      </c>
      <c r="I87" s="121"/>
      <c r="J87" s="121"/>
      <c r="K87" s="121"/>
      <c r="L87" s="124"/>
      <c r="M87" s="124"/>
      <c r="N87" s="121"/>
      <c r="O87" s="217" t="n">
        <f aca="false">SUM(G87:N87)</f>
        <v>1207.2</v>
      </c>
      <c r="P87" s="218" t="n">
        <f aca="false">+(G87+H87)*$B$3+(K87+L87)*$B$4+(M87+N87)*$F$4+(I87+J87)*$B$5</f>
        <v>0</v>
      </c>
      <c r="Q87" s="115" t="n">
        <v>40</v>
      </c>
      <c r="R87" s="218" t="n">
        <f aca="false">+Q87*$F$3</f>
        <v>0</v>
      </c>
      <c r="S87" s="116" t="n">
        <f aca="false">+R87+P87</f>
        <v>0</v>
      </c>
      <c r="T87" s="92"/>
    </row>
    <row r="88" customFormat="false" ht="15" hidden="false" customHeight="false" outlineLevel="0" collapsed="false">
      <c r="A88" s="118" t="s">
        <v>156</v>
      </c>
      <c r="B88" s="119" t="s">
        <v>82</v>
      </c>
      <c r="C88" s="120" t="n">
        <v>5</v>
      </c>
      <c r="D88" s="120" t="n">
        <v>31.78</v>
      </c>
      <c r="E88" s="121" t="n">
        <v>20</v>
      </c>
      <c r="F88" s="111" t="n">
        <f aca="false">+C88*E88</f>
        <v>100</v>
      </c>
      <c r="G88" s="121" t="n">
        <f aca="false">F88*D88</f>
        <v>3178</v>
      </c>
      <c r="H88" s="127" t="n">
        <f aca="false">+E88*-8</f>
        <v>-160</v>
      </c>
      <c r="I88" s="121"/>
      <c r="J88" s="121"/>
      <c r="K88" s="121"/>
      <c r="L88" s="124"/>
      <c r="M88" s="124"/>
      <c r="N88" s="121"/>
      <c r="O88" s="217" t="n">
        <f aca="false">SUM(G88:N88)</f>
        <v>3018</v>
      </c>
      <c r="P88" s="218" t="n">
        <f aca="false">+(G88+H88)*$B$3+(K88+L88)*$B$4+(M88+N88)*$F$4+(I88+J88)*$B$5</f>
        <v>0</v>
      </c>
      <c r="Q88" s="115" t="n">
        <v>86.6666666666667</v>
      </c>
      <c r="R88" s="218" t="n">
        <f aca="false">+Q88*$F$3</f>
        <v>0</v>
      </c>
      <c r="S88" s="116" t="n">
        <f aca="false">+R88+P88</f>
        <v>0</v>
      </c>
      <c r="T88" s="92"/>
    </row>
    <row r="89" customFormat="false" ht="15" hidden="false" customHeight="false" outlineLevel="0" collapsed="false">
      <c r="A89" s="118" t="s">
        <v>156</v>
      </c>
      <c r="B89" s="119" t="s">
        <v>82</v>
      </c>
      <c r="C89" s="120" t="n">
        <v>5</v>
      </c>
      <c r="D89" s="120" t="n">
        <v>31.78</v>
      </c>
      <c r="E89" s="121" t="n">
        <v>8</v>
      </c>
      <c r="F89" s="111" t="n">
        <f aca="false">+C89*E89</f>
        <v>40</v>
      </c>
      <c r="G89" s="121"/>
      <c r="H89" s="121"/>
      <c r="I89" s="121" t="n">
        <f aca="false">+D89*F89</f>
        <v>1271.2</v>
      </c>
      <c r="J89" s="127" t="n">
        <f aca="false">+E89*-8</f>
        <v>-64</v>
      </c>
      <c r="K89" s="124"/>
      <c r="L89" s="124"/>
      <c r="M89" s="124"/>
      <c r="N89" s="121"/>
      <c r="O89" s="217" t="n">
        <f aca="false">SUM(G89:N89)</f>
        <v>1207.2</v>
      </c>
      <c r="P89" s="218" t="n">
        <f aca="false">+(G89+H89)*$B$3+(K89+L89)*$B$4+(M89+N89)*$F$4+(I89+J89)*$B$5</f>
        <v>0</v>
      </c>
      <c r="Q89" s="115" t="n">
        <v>0</v>
      </c>
      <c r="R89" s="218" t="n">
        <f aca="false">+Q89*$F$3</f>
        <v>0</v>
      </c>
      <c r="S89" s="116" t="n">
        <f aca="false">+R89+P89</f>
        <v>0</v>
      </c>
      <c r="T89" s="92"/>
    </row>
    <row r="90" customFormat="false" ht="15" hidden="false" customHeight="false" outlineLevel="0" collapsed="false">
      <c r="A90" s="118" t="s">
        <v>157</v>
      </c>
      <c r="B90" s="119" t="s">
        <v>82</v>
      </c>
      <c r="C90" s="120" t="n">
        <v>5</v>
      </c>
      <c r="D90" s="120" t="n">
        <v>31.78</v>
      </c>
      <c r="E90" s="121" t="n">
        <v>18</v>
      </c>
      <c r="F90" s="111" t="n">
        <f aca="false">+C90*E90</f>
        <v>90</v>
      </c>
      <c r="G90" s="121" t="n">
        <f aca="false">F90*D90</f>
        <v>2860.2</v>
      </c>
      <c r="H90" s="127" t="n">
        <f aca="false">+E90*-8</f>
        <v>-144</v>
      </c>
      <c r="I90" s="121"/>
      <c r="J90" s="121"/>
      <c r="K90" s="124"/>
      <c r="L90" s="124"/>
      <c r="M90" s="124"/>
      <c r="N90" s="121"/>
      <c r="O90" s="217" t="n">
        <f aca="false">SUM(G90:N90)</f>
        <v>2716.2</v>
      </c>
      <c r="P90" s="218" t="n">
        <f aca="false">+(G90+H90)*$B$3+(K90+L90)*$B$4+(M90+N90)*$F$4+(I90+J90)*$B$5</f>
        <v>0</v>
      </c>
      <c r="Q90" s="115" t="n">
        <v>133.333333333333</v>
      </c>
      <c r="R90" s="218" t="n">
        <f aca="false">+Q90*$F$3</f>
        <v>0</v>
      </c>
      <c r="S90" s="116" t="n">
        <f aca="false">+R90+P90</f>
        <v>0</v>
      </c>
      <c r="T90" s="92"/>
    </row>
    <row r="91" customFormat="false" ht="15" hidden="false" customHeight="false" outlineLevel="0" collapsed="false">
      <c r="A91" s="118" t="s">
        <v>157</v>
      </c>
      <c r="B91" s="119" t="s">
        <v>82</v>
      </c>
      <c r="C91" s="120" t="n">
        <v>5</v>
      </c>
      <c r="D91" s="120" t="n">
        <v>31.78</v>
      </c>
      <c r="E91" s="121" t="n">
        <v>8</v>
      </c>
      <c r="F91" s="111" t="n">
        <f aca="false">+C91*E91</f>
        <v>40</v>
      </c>
      <c r="G91" s="121"/>
      <c r="H91" s="121"/>
      <c r="I91" s="121" t="n">
        <f aca="false">+D91*F91</f>
        <v>1271.2</v>
      </c>
      <c r="J91" s="127" t="n">
        <f aca="false">+E91*-8</f>
        <v>-64</v>
      </c>
      <c r="K91" s="124"/>
      <c r="L91" s="124"/>
      <c r="M91" s="124"/>
      <c r="N91" s="121"/>
      <c r="O91" s="217" t="n">
        <f aca="false">SUM(G91:N91)</f>
        <v>1207.2</v>
      </c>
      <c r="P91" s="218" t="n">
        <f aca="false">+(G91+H91)*$B$3+(K91+L91)*$B$4+(M91+N91)*$F$4+(I91+J91)*$B$5</f>
        <v>0</v>
      </c>
      <c r="Q91" s="115" t="n">
        <v>0</v>
      </c>
      <c r="R91" s="218" t="n">
        <f aca="false">+Q91*$F$3</f>
        <v>0</v>
      </c>
      <c r="S91" s="116" t="n">
        <f aca="false">+R91+P91</f>
        <v>0</v>
      </c>
      <c r="T91" s="92"/>
    </row>
    <row r="92" s="1" customFormat="true" ht="15" hidden="false" customHeight="false" outlineLevel="0" collapsed="false">
      <c r="A92" s="133" t="s">
        <v>158</v>
      </c>
      <c r="B92" s="119" t="s">
        <v>82</v>
      </c>
      <c r="C92" s="120" t="n">
        <v>5</v>
      </c>
      <c r="D92" s="120" t="n">
        <v>31.78</v>
      </c>
      <c r="E92" s="121" t="n">
        <v>17</v>
      </c>
      <c r="F92" s="111" t="n">
        <f aca="false">+C92*E92</f>
        <v>85</v>
      </c>
      <c r="G92" s="121" t="n">
        <f aca="false">F92*D92</f>
        <v>2701.3</v>
      </c>
      <c r="H92" s="127" t="n">
        <f aca="false">+E92*-8</f>
        <v>-136</v>
      </c>
      <c r="I92" s="121"/>
      <c r="J92" s="121"/>
      <c r="K92" s="124"/>
      <c r="L92" s="124"/>
      <c r="M92" s="124"/>
      <c r="N92" s="121"/>
      <c r="O92" s="217" t="n">
        <f aca="false">SUM(G92:N92)</f>
        <v>2565.3</v>
      </c>
      <c r="P92" s="218" t="n">
        <f aca="false">+(G92+H92)*$B$3+(K92+L92)*$B$4+(M92+N92)*$F$4+(I92+J92)*$B$5</f>
        <v>0</v>
      </c>
      <c r="Q92" s="115" t="n">
        <v>133.333333333333</v>
      </c>
      <c r="R92" s="218" t="n">
        <f aca="false">+Q92*$F$3</f>
        <v>0</v>
      </c>
      <c r="S92" s="116" t="n">
        <f aca="false">+R92+P92</f>
        <v>0</v>
      </c>
      <c r="T92" s="92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  <c r="EE92" s="31"/>
      <c r="EF92" s="31"/>
      <c r="EG92" s="31"/>
      <c r="EH92" s="31"/>
      <c r="EI92" s="31"/>
      <c r="EJ92" s="31"/>
      <c r="EK92" s="31"/>
      <c r="EL92" s="31"/>
      <c r="EM92" s="31"/>
      <c r="EN92" s="31"/>
      <c r="EO92" s="31"/>
      <c r="EP92" s="31"/>
      <c r="EQ92" s="31"/>
      <c r="ER92" s="31"/>
      <c r="ES92" s="31"/>
      <c r="ET92" s="31"/>
      <c r="EU92" s="31"/>
      <c r="EV92" s="31"/>
      <c r="EW92" s="31"/>
      <c r="EX92" s="31"/>
      <c r="EY92" s="31"/>
      <c r="EZ92" s="31"/>
      <c r="FA92" s="31"/>
      <c r="FB92" s="31"/>
      <c r="FC92" s="31"/>
      <c r="FD92" s="31"/>
      <c r="FE92" s="31"/>
      <c r="FF92" s="31"/>
      <c r="FG92" s="31"/>
      <c r="FH92" s="31"/>
      <c r="FI92" s="31"/>
      <c r="FJ92" s="31"/>
      <c r="FK92" s="31"/>
      <c r="FL92" s="31"/>
      <c r="FM92" s="31"/>
      <c r="FN92" s="31"/>
      <c r="FO92" s="31"/>
      <c r="FP92" s="31"/>
      <c r="FQ92" s="31"/>
      <c r="FR92" s="31"/>
      <c r="FS92" s="31"/>
      <c r="FT92" s="31"/>
      <c r="FU92" s="31"/>
      <c r="FV92" s="31"/>
      <c r="FW92" s="31"/>
      <c r="FX92" s="31"/>
      <c r="FY92" s="31"/>
      <c r="FZ92" s="31"/>
      <c r="GA92" s="31"/>
      <c r="GB92" s="31"/>
      <c r="GC92" s="31"/>
      <c r="GD92" s="31"/>
      <c r="GE92" s="31"/>
      <c r="GF92" s="31"/>
      <c r="GG92" s="31"/>
      <c r="GH92" s="31"/>
      <c r="GI92" s="31"/>
      <c r="GJ92" s="31"/>
      <c r="GK92" s="31"/>
      <c r="GL92" s="31"/>
      <c r="GM92" s="31"/>
      <c r="GN92" s="31"/>
      <c r="GO92" s="31"/>
      <c r="GP92" s="31"/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1"/>
      <c r="HG92" s="31"/>
      <c r="HH92" s="31"/>
      <c r="HI92" s="31"/>
      <c r="HJ92" s="31"/>
      <c r="HK92" s="31"/>
      <c r="HL92" s="31"/>
      <c r="HM92" s="31"/>
      <c r="HN92" s="31"/>
      <c r="HO92" s="31"/>
      <c r="HP92" s="31"/>
      <c r="HQ92" s="31"/>
      <c r="HR92" s="31"/>
      <c r="HS92" s="31"/>
      <c r="HT92" s="31"/>
      <c r="HU92" s="31"/>
      <c r="HV92" s="31"/>
      <c r="HW92" s="31"/>
      <c r="HX92" s="31"/>
      <c r="HY92" s="31"/>
      <c r="HZ92" s="31"/>
      <c r="IA92" s="31"/>
      <c r="IB92" s="31"/>
      <c r="IC92" s="31"/>
      <c r="ID92" s="31"/>
      <c r="IE92" s="31"/>
      <c r="IF92" s="31"/>
      <c r="IG92" s="31"/>
      <c r="IH92" s="31"/>
      <c r="II92" s="31"/>
      <c r="IJ92" s="31"/>
      <c r="IK92" s="31"/>
      <c r="IL92" s="31"/>
      <c r="IM92" s="31"/>
      <c r="IN92" s="31"/>
      <c r="IO92" s="31"/>
      <c r="IP92" s="31"/>
      <c r="IQ92" s="31"/>
      <c r="IR92" s="31"/>
      <c r="IS92" s="31"/>
      <c r="IT92" s="31"/>
      <c r="IU92" s="31"/>
      <c r="IV92" s="31"/>
      <c r="IW92" s="31"/>
    </row>
    <row r="93" customFormat="false" ht="15" hidden="false" customHeight="false" outlineLevel="0" collapsed="false">
      <c r="A93" s="133" t="s">
        <v>158</v>
      </c>
      <c r="B93" s="119" t="s">
        <v>82</v>
      </c>
      <c r="C93" s="120" t="n">
        <v>5</v>
      </c>
      <c r="D93" s="120" t="n">
        <v>31.78</v>
      </c>
      <c r="E93" s="121" t="n">
        <v>8</v>
      </c>
      <c r="F93" s="111" t="n">
        <f aca="false">+C93*E93</f>
        <v>40</v>
      </c>
      <c r="G93" s="121"/>
      <c r="H93" s="121"/>
      <c r="I93" s="121" t="n">
        <f aca="false">+D93*F93</f>
        <v>1271.2</v>
      </c>
      <c r="J93" s="127" t="n">
        <f aca="false">+E93*-8</f>
        <v>-64</v>
      </c>
      <c r="K93" s="124"/>
      <c r="L93" s="124"/>
      <c r="M93" s="124"/>
      <c r="N93" s="121"/>
      <c r="O93" s="217" t="n">
        <f aca="false">SUM(G93:N93)</f>
        <v>1207.2</v>
      </c>
      <c r="P93" s="218" t="n">
        <f aca="false">+(G93+H93)*$B$3+(K93+L93)*$B$4+(M93+N93)*$F$4+(I93+J93)*$B$5</f>
        <v>0</v>
      </c>
      <c r="Q93" s="115" t="n">
        <v>0</v>
      </c>
      <c r="R93" s="218" t="n">
        <f aca="false">+Q93*$F$3</f>
        <v>0</v>
      </c>
      <c r="S93" s="116" t="n">
        <f aca="false">+R93+P93</f>
        <v>0</v>
      </c>
      <c r="T93" s="92"/>
    </row>
    <row r="94" customFormat="false" ht="15" hidden="false" customHeight="false" outlineLevel="0" collapsed="false">
      <c r="A94" s="133" t="s">
        <v>159</v>
      </c>
      <c r="B94" s="119" t="s">
        <v>82</v>
      </c>
      <c r="C94" s="120" t="n">
        <v>5</v>
      </c>
      <c r="D94" s="120" t="n">
        <v>31.78</v>
      </c>
      <c r="E94" s="121" t="n">
        <v>16</v>
      </c>
      <c r="F94" s="111" t="n">
        <f aca="false">+C94*E94</f>
        <v>80</v>
      </c>
      <c r="G94" s="121" t="n">
        <f aca="false">F94*D94</f>
        <v>2542.4</v>
      </c>
      <c r="H94" s="127" t="n">
        <f aca="false">+E94*-8</f>
        <v>-128</v>
      </c>
      <c r="I94" s="121"/>
      <c r="J94" s="121"/>
      <c r="K94" s="124"/>
      <c r="L94" s="124"/>
      <c r="M94" s="124"/>
      <c r="N94" s="121"/>
      <c r="O94" s="217" t="n">
        <f aca="false">SUM(G94:N94)</f>
        <v>2414.4</v>
      </c>
      <c r="P94" s="218" t="n">
        <f aca="false">+(G94+H94)*$B$3+(K94+L94)*$B$4+(M94+N94)*$F$4+(I94+J94)*$B$5</f>
        <v>0</v>
      </c>
      <c r="Q94" s="115" t="n">
        <v>100</v>
      </c>
      <c r="R94" s="218" t="n">
        <f aca="false">+Q94*$F$3</f>
        <v>0</v>
      </c>
      <c r="S94" s="116" t="n">
        <f aca="false">+R94+P94</f>
        <v>0</v>
      </c>
      <c r="T94" s="92"/>
    </row>
    <row r="95" customFormat="false" ht="15" hidden="false" customHeight="false" outlineLevel="0" collapsed="false">
      <c r="A95" s="133" t="s">
        <v>159</v>
      </c>
      <c r="B95" s="119" t="s">
        <v>82</v>
      </c>
      <c r="C95" s="120" t="n">
        <v>5</v>
      </c>
      <c r="D95" s="120" t="n">
        <v>31.78</v>
      </c>
      <c r="E95" s="121" t="n">
        <v>8</v>
      </c>
      <c r="F95" s="111" t="n">
        <f aca="false">+C95*E95</f>
        <v>40</v>
      </c>
      <c r="G95" s="121"/>
      <c r="H95" s="121"/>
      <c r="I95" s="121" t="n">
        <f aca="false">+D95*F95</f>
        <v>1271.2</v>
      </c>
      <c r="J95" s="127" t="n">
        <f aca="false">+E95*-8</f>
        <v>-64</v>
      </c>
      <c r="K95" s="124"/>
      <c r="L95" s="124"/>
      <c r="M95" s="124"/>
      <c r="N95" s="121"/>
      <c r="O95" s="217" t="n">
        <f aca="false">SUM(G95:N95)</f>
        <v>1207.2</v>
      </c>
      <c r="P95" s="218" t="n">
        <f aca="false">+(G95+H95)*$B$3+(K95+L95)*$B$4+(M95+N95)*$F$4+(I95+J95)*$B$5</f>
        <v>0</v>
      </c>
      <c r="Q95" s="115" t="n">
        <v>0</v>
      </c>
      <c r="R95" s="218" t="n">
        <f aca="false">+Q95*$F$3</f>
        <v>0</v>
      </c>
      <c r="S95" s="116" t="n">
        <f aca="false">+R95+P95</f>
        <v>0</v>
      </c>
      <c r="T95" s="92"/>
    </row>
    <row r="96" customFormat="false" ht="15" hidden="false" customHeight="false" outlineLevel="0" collapsed="false">
      <c r="A96" s="118" t="s">
        <v>160</v>
      </c>
      <c r="B96" s="119" t="s">
        <v>82</v>
      </c>
      <c r="C96" s="120" t="n">
        <v>5</v>
      </c>
      <c r="D96" s="120" t="n">
        <v>31.78</v>
      </c>
      <c r="E96" s="121" t="n">
        <v>15</v>
      </c>
      <c r="F96" s="111" t="n">
        <f aca="false">+C96*E96</f>
        <v>75</v>
      </c>
      <c r="G96" s="121" t="n">
        <f aca="false">F96*D96</f>
        <v>2383.5</v>
      </c>
      <c r="H96" s="127" t="n">
        <f aca="false">+E96*-8</f>
        <v>-120</v>
      </c>
      <c r="I96" s="121"/>
      <c r="J96" s="121"/>
      <c r="K96" s="124"/>
      <c r="L96" s="124"/>
      <c r="M96" s="124"/>
      <c r="N96" s="121"/>
      <c r="O96" s="217" t="n">
        <f aca="false">SUM(G96:N96)</f>
        <v>2263.5</v>
      </c>
      <c r="P96" s="218" t="n">
        <f aca="false">+(G96+H96)*$B$3+(K96+L96)*$B$4+(M96+N96)*$F$4+(I96+J96)*$B$5</f>
        <v>0</v>
      </c>
      <c r="Q96" s="115" t="n">
        <v>133.333333333333</v>
      </c>
      <c r="R96" s="218" t="n">
        <f aca="false">+Q96*$F$3</f>
        <v>0</v>
      </c>
      <c r="S96" s="116" t="n">
        <f aca="false">+R96+P96</f>
        <v>0</v>
      </c>
      <c r="T96" s="92"/>
    </row>
    <row r="97" s="1" customFormat="true" ht="15" hidden="false" customHeight="false" outlineLevel="0" collapsed="false">
      <c r="A97" s="118" t="s">
        <v>160</v>
      </c>
      <c r="B97" s="119" t="s">
        <v>82</v>
      </c>
      <c r="C97" s="120" t="n">
        <v>5</v>
      </c>
      <c r="D97" s="120" t="n">
        <v>31.78</v>
      </c>
      <c r="E97" s="121" t="n">
        <v>8</v>
      </c>
      <c r="F97" s="111" t="n">
        <f aca="false">+C97*E97</f>
        <v>40</v>
      </c>
      <c r="G97" s="121"/>
      <c r="H97" s="121"/>
      <c r="I97" s="121" t="n">
        <f aca="false">+D97*F97</f>
        <v>1271.2</v>
      </c>
      <c r="J97" s="127" t="n">
        <f aca="false">+E97*-8</f>
        <v>-64</v>
      </c>
      <c r="K97" s="124"/>
      <c r="L97" s="124"/>
      <c r="M97" s="124"/>
      <c r="N97" s="121"/>
      <c r="O97" s="217" t="n">
        <f aca="false">SUM(G97:N97)</f>
        <v>1207.2</v>
      </c>
      <c r="P97" s="218" t="n">
        <f aca="false">+(G97+H97)*$B$3+(K97+L97)*$B$4+(M97+N97)*$F$4+(I97+J97)*$B$5</f>
        <v>0</v>
      </c>
      <c r="Q97" s="115" t="n">
        <v>0</v>
      </c>
      <c r="R97" s="218" t="n">
        <f aca="false">+Q97*$F$3</f>
        <v>0</v>
      </c>
      <c r="S97" s="116" t="n">
        <f aca="false">+R97+P97</f>
        <v>0</v>
      </c>
      <c r="T97" s="92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  <c r="EE97" s="31"/>
      <c r="EF97" s="31"/>
      <c r="EG97" s="31"/>
      <c r="EH97" s="31"/>
      <c r="EI97" s="31"/>
      <c r="EJ97" s="31"/>
      <c r="EK97" s="31"/>
      <c r="EL97" s="31"/>
      <c r="EM97" s="31"/>
      <c r="EN97" s="31"/>
      <c r="EO97" s="31"/>
      <c r="EP97" s="31"/>
      <c r="EQ97" s="31"/>
      <c r="ER97" s="31"/>
      <c r="ES97" s="31"/>
      <c r="ET97" s="31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  <c r="HT97" s="31"/>
      <c r="HU97" s="31"/>
      <c r="HV97" s="31"/>
      <c r="HW97" s="31"/>
      <c r="HX97" s="31"/>
      <c r="HY97" s="31"/>
      <c r="HZ97" s="31"/>
      <c r="IA97" s="31"/>
      <c r="IB97" s="31"/>
      <c r="IC97" s="31"/>
      <c r="ID97" s="31"/>
      <c r="IE97" s="31"/>
      <c r="IF97" s="31"/>
      <c r="IG97" s="31"/>
      <c r="IH97" s="31"/>
      <c r="II97" s="31"/>
      <c r="IJ97" s="31"/>
      <c r="IK97" s="31"/>
      <c r="IL97" s="31"/>
      <c r="IM97" s="31"/>
      <c r="IN97" s="31"/>
      <c r="IO97" s="31"/>
      <c r="IP97" s="31"/>
      <c r="IQ97" s="31"/>
      <c r="IR97" s="31"/>
      <c r="IS97" s="31"/>
      <c r="IT97" s="31"/>
      <c r="IU97" s="31"/>
      <c r="IV97" s="31"/>
      <c r="IW97" s="31"/>
    </row>
    <row r="98" customFormat="false" ht="15" hidden="false" customHeight="false" outlineLevel="0" collapsed="false">
      <c r="A98" s="118" t="s">
        <v>161</v>
      </c>
      <c r="B98" s="119" t="s">
        <v>82</v>
      </c>
      <c r="C98" s="120" t="n">
        <v>5</v>
      </c>
      <c r="D98" s="120" t="n">
        <v>31.78</v>
      </c>
      <c r="E98" s="121" t="n">
        <v>7</v>
      </c>
      <c r="F98" s="111" t="n">
        <f aca="false">+C98*E98</f>
        <v>35</v>
      </c>
      <c r="G98" s="121" t="n">
        <f aca="false">F98*D98</f>
        <v>1112.3</v>
      </c>
      <c r="H98" s="127" t="n">
        <f aca="false">+E98*-8</f>
        <v>-56</v>
      </c>
      <c r="I98" s="121"/>
      <c r="J98" s="121"/>
      <c r="K98" s="124"/>
      <c r="L98" s="124"/>
      <c r="M98" s="124"/>
      <c r="N98" s="121"/>
      <c r="O98" s="217" t="n">
        <f aca="false">SUM(G98:N98)</f>
        <v>1056.3</v>
      </c>
      <c r="P98" s="218" t="n">
        <f aca="false">+(G98+H98)*$B$3+(K98+L98)*$B$4+(M98+N98)*$F$4+(I98+J98)*$B$5</f>
        <v>0</v>
      </c>
      <c r="Q98" s="115" t="n">
        <v>100</v>
      </c>
      <c r="R98" s="218" t="n">
        <f aca="false">+Q98*$F$3</f>
        <v>0</v>
      </c>
      <c r="S98" s="116" t="n">
        <f aca="false">+R98+P98</f>
        <v>0</v>
      </c>
      <c r="T98" s="92"/>
    </row>
    <row r="99" customFormat="false" ht="15" hidden="false" customHeight="false" outlineLevel="0" collapsed="false">
      <c r="A99" s="118" t="s">
        <v>162</v>
      </c>
      <c r="B99" s="119" t="s">
        <v>82</v>
      </c>
      <c r="C99" s="120" t="n">
        <v>5</v>
      </c>
      <c r="D99" s="120" t="n">
        <v>31.78</v>
      </c>
      <c r="E99" s="121" t="n">
        <v>15</v>
      </c>
      <c r="F99" s="111" t="n">
        <f aca="false">+C99*E99</f>
        <v>75</v>
      </c>
      <c r="G99" s="121" t="n">
        <f aca="false">F99*D99</f>
        <v>2383.5</v>
      </c>
      <c r="H99" s="127" t="n">
        <f aca="false">+E99*-8</f>
        <v>-120</v>
      </c>
      <c r="I99" s="121"/>
      <c r="J99" s="121"/>
      <c r="K99" s="124"/>
      <c r="L99" s="124"/>
      <c r="M99" s="124"/>
      <c r="N99" s="121"/>
      <c r="O99" s="217" t="n">
        <f aca="false">SUM(G99:N99)</f>
        <v>2263.5</v>
      </c>
      <c r="P99" s="218" t="n">
        <f aca="false">+(G99+H99)*$B$3+(K99+L99)*$B$4+(M99+N99)*$F$4+(I99+J99)*$B$5</f>
        <v>0</v>
      </c>
      <c r="Q99" s="115" t="n">
        <v>120</v>
      </c>
      <c r="R99" s="218" t="n">
        <f aca="false">+Q99*$F$3</f>
        <v>0</v>
      </c>
      <c r="S99" s="116" t="n">
        <f aca="false">+R99+P99</f>
        <v>0</v>
      </c>
      <c r="T99" s="92"/>
    </row>
    <row r="100" s="92" customFormat="true" ht="15" hidden="false" customHeight="true" outlineLevel="0" collapsed="false">
      <c r="A100" s="31"/>
      <c r="B100" s="132"/>
      <c r="C100" s="120"/>
      <c r="D100" s="120"/>
      <c r="E100" s="121"/>
      <c r="F100" s="111"/>
      <c r="G100" s="121"/>
      <c r="H100" s="121"/>
      <c r="I100" s="121"/>
      <c r="J100" s="121"/>
      <c r="K100" s="124"/>
      <c r="L100" s="124"/>
      <c r="M100" s="124"/>
      <c r="N100" s="121"/>
      <c r="O100" s="217" t="n">
        <f aca="false">SUM(G100:N100)</f>
        <v>0</v>
      </c>
      <c r="P100" s="218" t="n">
        <f aca="false">+(G100+H100)*$B$3+(K100+L100)*$B$4+(M100+N100)*$F$4+(I100+J100)*$B$5</f>
        <v>0</v>
      </c>
      <c r="Q100" s="125" t="s">
        <v>163</v>
      </c>
      <c r="R100" s="218"/>
      <c r="S100" s="131"/>
      <c r="T100" s="93" t="n">
        <f aca="false">SUM(S70:S99)</f>
        <v>0</v>
      </c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  <c r="EE100" s="31"/>
      <c r="EF100" s="31"/>
      <c r="EG100" s="31"/>
      <c r="EH100" s="31"/>
      <c r="EI100" s="31"/>
      <c r="EJ100" s="31"/>
      <c r="EK100" s="31"/>
      <c r="EL100" s="31"/>
      <c r="EM100" s="31"/>
      <c r="EN100" s="31"/>
      <c r="EO100" s="31"/>
      <c r="EP100" s="31"/>
      <c r="EQ100" s="31"/>
      <c r="ER100" s="31"/>
      <c r="ES100" s="31"/>
      <c r="ET100" s="31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  <c r="HT100" s="31"/>
      <c r="HU100" s="31"/>
      <c r="HV100" s="31"/>
      <c r="HW100" s="31"/>
      <c r="HX100" s="31"/>
      <c r="HY100" s="31"/>
      <c r="HZ100" s="31"/>
      <c r="IA100" s="31"/>
      <c r="IB100" s="31"/>
      <c r="IC100" s="31"/>
      <c r="ID100" s="31"/>
      <c r="IE100" s="31"/>
      <c r="IF100" s="31"/>
      <c r="IG100" s="31"/>
      <c r="IH100" s="31"/>
      <c r="II100" s="31"/>
      <c r="IJ100" s="31"/>
      <c r="IK100" s="31"/>
      <c r="IL100" s="31"/>
      <c r="IM100" s="31"/>
      <c r="IN100" s="31"/>
      <c r="IO100" s="31"/>
      <c r="IP100" s="31"/>
      <c r="IQ100" s="31"/>
      <c r="IR100" s="31"/>
      <c r="IS100" s="31"/>
      <c r="IT100" s="31"/>
      <c r="IU100" s="31"/>
      <c r="IV100" s="31"/>
      <c r="IW100" s="31"/>
    </row>
    <row r="101" s="92" customFormat="true" ht="15" hidden="false" customHeight="false" outlineLevel="0" collapsed="false">
      <c r="A101" s="118" t="s">
        <v>164</v>
      </c>
      <c r="B101" s="119" t="s">
        <v>82</v>
      </c>
      <c r="C101" s="120" t="n">
        <v>5</v>
      </c>
      <c r="D101" s="120" t="n">
        <v>31.78</v>
      </c>
      <c r="E101" s="121" t="n">
        <v>3</v>
      </c>
      <c r="F101" s="111" t="n">
        <f aca="false">+C101*E101</f>
        <v>15</v>
      </c>
      <c r="G101" s="121" t="n">
        <f aca="false">F101*D101</f>
        <v>476.7</v>
      </c>
      <c r="H101" s="127" t="n">
        <f aca="false">+E101*-8</f>
        <v>-24</v>
      </c>
      <c r="I101" s="121"/>
      <c r="J101" s="121"/>
      <c r="K101" s="124"/>
      <c r="L101" s="124"/>
      <c r="M101" s="124"/>
      <c r="N101" s="121"/>
      <c r="O101" s="217" t="n">
        <f aca="false">SUM(G101:N101)</f>
        <v>452.7</v>
      </c>
      <c r="P101" s="218" t="n">
        <f aca="false">+(G101+H101)*$B$3+(K101+L101)*$B$4+(M101+N101)*$F$4+(I101+J101)*$B$5</f>
        <v>0</v>
      </c>
      <c r="Q101" s="115" t="n">
        <v>32</v>
      </c>
      <c r="R101" s="218" t="n">
        <f aca="false">+Q101*$F$3</f>
        <v>0</v>
      </c>
      <c r="S101" s="116" t="n">
        <f aca="false">+R101+P101</f>
        <v>0</v>
      </c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31"/>
      <c r="EP101" s="31"/>
      <c r="EQ101" s="31"/>
      <c r="ER101" s="31"/>
      <c r="ES101" s="31"/>
      <c r="ET101" s="31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31"/>
      <c r="ID101" s="31"/>
      <c r="IE101" s="31"/>
      <c r="IF101" s="31"/>
      <c r="IG101" s="31"/>
      <c r="IH101" s="31"/>
      <c r="II101" s="31"/>
      <c r="IJ101" s="31"/>
      <c r="IK101" s="31"/>
      <c r="IL101" s="31"/>
      <c r="IM101" s="31"/>
      <c r="IN101" s="31"/>
      <c r="IO101" s="31"/>
      <c r="IP101" s="31"/>
      <c r="IQ101" s="31"/>
      <c r="IR101" s="31"/>
      <c r="IS101" s="31"/>
      <c r="IT101" s="31"/>
      <c r="IU101" s="31"/>
      <c r="IV101" s="31"/>
      <c r="IW101" s="31"/>
    </row>
    <row r="102" customFormat="false" ht="15" hidden="false" customHeight="false" outlineLevel="0" collapsed="false">
      <c r="A102" s="118" t="s">
        <v>165</v>
      </c>
      <c r="B102" s="119" t="s">
        <v>82</v>
      </c>
      <c r="C102" s="120" t="n">
        <v>5</v>
      </c>
      <c r="D102" s="120" t="n">
        <v>31.78</v>
      </c>
      <c r="E102" s="121" t="n">
        <v>4</v>
      </c>
      <c r="F102" s="111" t="n">
        <f aca="false">+C102*E102</f>
        <v>20</v>
      </c>
      <c r="G102" s="121" t="n">
        <f aca="false">F102*D102</f>
        <v>635.6</v>
      </c>
      <c r="H102" s="127" t="n">
        <f aca="false">+E102*-8</f>
        <v>-32</v>
      </c>
      <c r="I102" s="121"/>
      <c r="J102" s="121"/>
      <c r="K102" s="124"/>
      <c r="L102" s="124"/>
      <c r="M102" s="124"/>
      <c r="N102" s="121"/>
      <c r="O102" s="217" t="n">
        <f aca="false">SUM(G102:N102)</f>
        <v>603.6</v>
      </c>
      <c r="P102" s="218" t="n">
        <f aca="false">+(G102+H102)*$B$3+(K102+L102)*$B$4+(M102+N102)*$F$4+(I102+J102)*$B$5</f>
        <v>0</v>
      </c>
      <c r="Q102" s="115" t="n">
        <v>12</v>
      </c>
      <c r="R102" s="218" t="n">
        <f aca="false">+Q102*$F$3</f>
        <v>0</v>
      </c>
      <c r="S102" s="116" t="n">
        <f aca="false">+R102+P102</f>
        <v>0</v>
      </c>
      <c r="T102" s="92"/>
    </row>
    <row r="103" customFormat="false" ht="15" hidden="false" customHeight="false" outlineLevel="0" collapsed="false">
      <c r="A103" s="118" t="s">
        <v>166</v>
      </c>
      <c r="B103" s="119" t="s">
        <v>82</v>
      </c>
      <c r="C103" s="120" t="n">
        <v>5</v>
      </c>
      <c r="D103" s="120" t="n">
        <v>31.78</v>
      </c>
      <c r="E103" s="121" t="n">
        <v>2</v>
      </c>
      <c r="F103" s="111" t="n">
        <f aca="false">+C103*E103</f>
        <v>10</v>
      </c>
      <c r="G103" s="121" t="n">
        <f aca="false">F103*D103</f>
        <v>317.8</v>
      </c>
      <c r="H103" s="127" t="n">
        <f aca="false">+E103*-8</f>
        <v>-16</v>
      </c>
      <c r="I103" s="121"/>
      <c r="J103" s="121"/>
      <c r="K103" s="124"/>
      <c r="L103" s="124"/>
      <c r="M103" s="124"/>
      <c r="N103" s="121"/>
      <c r="O103" s="217" t="n">
        <f aca="false">SUM(G103:N103)</f>
        <v>301.8</v>
      </c>
      <c r="P103" s="218" t="n">
        <f aca="false">+(G103+H103)*$B$3+(K103+L103)*$B$4+(M103+N103)*$F$4+(I103+J103)*$B$5</f>
        <v>0</v>
      </c>
      <c r="Q103" s="115" t="n">
        <v>16</v>
      </c>
      <c r="R103" s="218" t="n">
        <f aca="false">+Q103*$F$3</f>
        <v>0</v>
      </c>
      <c r="S103" s="116" t="n">
        <f aca="false">+R103+P103</f>
        <v>0</v>
      </c>
      <c r="T103" s="92"/>
    </row>
    <row r="104" customFormat="false" ht="15" hidden="false" customHeight="false" outlineLevel="0" collapsed="false">
      <c r="A104" s="118" t="s">
        <v>167</v>
      </c>
      <c r="B104" s="119" t="s">
        <v>82</v>
      </c>
      <c r="C104" s="120" t="n">
        <v>5</v>
      </c>
      <c r="D104" s="120" t="n">
        <v>31.78</v>
      </c>
      <c r="E104" s="121" t="n">
        <v>2</v>
      </c>
      <c r="F104" s="111" t="n">
        <f aca="false">+C104*E104</f>
        <v>10</v>
      </c>
      <c r="G104" s="121" t="n">
        <f aca="false">F104*D104</f>
        <v>317.8</v>
      </c>
      <c r="H104" s="127" t="n">
        <f aca="false">+E104*-8</f>
        <v>-16</v>
      </c>
      <c r="I104" s="121"/>
      <c r="J104" s="121"/>
      <c r="K104" s="124"/>
      <c r="L104" s="124"/>
      <c r="M104" s="124"/>
      <c r="N104" s="121"/>
      <c r="O104" s="217" t="n">
        <f aca="false">SUM(G104:N104)</f>
        <v>301.8</v>
      </c>
      <c r="P104" s="218" t="n">
        <f aca="false">+(G104+H104)*$B$3+(K104+L104)*$B$4+(M104+N104)*$F$4+(I104+J104)*$B$5</f>
        <v>0</v>
      </c>
      <c r="Q104" s="115" t="n">
        <v>100</v>
      </c>
      <c r="R104" s="218" t="n">
        <f aca="false">+Q104*$F$3</f>
        <v>0</v>
      </c>
      <c r="S104" s="116" t="n">
        <f aca="false">+R104+P104</f>
        <v>0</v>
      </c>
      <c r="T104" s="92"/>
    </row>
    <row r="105" s="1" customFormat="true" ht="15" hidden="false" customHeight="false" outlineLevel="0" collapsed="false">
      <c r="A105" s="118" t="s">
        <v>168</v>
      </c>
      <c r="B105" s="119" t="s">
        <v>82</v>
      </c>
      <c r="C105" s="120" t="n">
        <v>5</v>
      </c>
      <c r="D105" s="120" t="n">
        <v>31.78</v>
      </c>
      <c r="E105" s="121" t="n">
        <v>3</v>
      </c>
      <c r="F105" s="111" t="n">
        <f aca="false">+C105*E105</f>
        <v>15</v>
      </c>
      <c r="G105" s="121" t="n">
        <f aca="false">F105*D105</f>
        <v>476.7</v>
      </c>
      <c r="H105" s="127" t="n">
        <f aca="false">+E105*-8</f>
        <v>-24</v>
      </c>
      <c r="I105" s="121"/>
      <c r="J105" s="121"/>
      <c r="K105" s="124"/>
      <c r="L105" s="124"/>
      <c r="M105" s="124"/>
      <c r="N105" s="121"/>
      <c r="O105" s="217" t="n">
        <f aca="false">SUM(G105:N105)</f>
        <v>452.7</v>
      </c>
      <c r="P105" s="218" t="n">
        <f aca="false">+(G105+H105)*$B$3+(K105+L105)*$B$4+(M105+N105)*$F$4+(I105+J105)*$B$5</f>
        <v>0</v>
      </c>
      <c r="Q105" s="115" t="n">
        <v>13.3333333333333</v>
      </c>
      <c r="R105" s="218" t="n">
        <f aca="false">+Q105*$F$3</f>
        <v>0</v>
      </c>
      <c r="S105" s="116" t="n">
        <f aca="false">+R105+P105</f>
        <v>0</v>
      </c>
      <c r="T105" s="92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  <c r="HY105" s="31"/>
      <c r="HZ105" s="31"/>
      <c r="IA105" s="31"/>
      <c r="IB105" s="31"/>
      <c r="IC105" s="31"/>
      <c r="ID105" s="31"/>
      <c r="IE105" s="31"/>
      <c r="IF105" s="31"/>
      <c r="IG105" s="31"/>
      <c r="IH105" s="31"/>
      <c r="II105" s="31"/>
      <c r="IJ105" s="31"/>
      <c r="IK105" s="31"/>
      <c r="IL105" s="31"/>
      <c r="IM105" s="31"/>
      <c r="IN105" s="31"/>
      <c r="IO105" s="31"/>
      <c r="IP105" s="31"/>
      <c r="IQ105" s="31"/>
      <c r="IR105" s="31"/>
      <c r="IS105" s="31"/>
      <c r="IT105" s="31"/>
      <c r="IU105" s="31"/>
      <c r="IV105" s="31"/>
      <c r="IW105" s="31"/>
    </row>
    <row r="106" customFormat="false" ht="15" hidden="false" customHeight="false" outlineLevel="0" collapsed="false">
      <c r="A106" s="118" t="s">
        <v>169</v>
      </c>
      <c r="B106" s="119" t="s">
        <v>82</v>
      </c>
      <c r="C106" s="120" t="n">
        <v>5</v>
      </c>
      <c r="D106" s="120" t="n">
        <v>31.78</v>
      </c>
      <c r="E106" s="121" t="n">
        <v>3</v>
      </c>
      <c r="F106" s="111" t="n">
        <f aca="false">+C106*E106</f>
        <v>15</v>
      </c>
      <c r="G106" s="121" t="n">
        <f aca="false">F106*D106</f>
        <v>476.7</v>
      </c>
      <c r="H106" s="127" t="n">
        <f aca="false">+E106*-8</f>
        <v>-24</v>
      </c>
      <c r="I106" s="121"/>
      <c r="J106" s="121"/>
      <c r="K106" s="124"/>
      <c r="L106" s="124"/>
      <c r="M106" s="124"/>
      <c r="N106" s="121"/>
      <c r="O106" s="217" t="n">
        <f aca="false">SUM(G106:N106)</f>
        <v>452.7</v>
      </c>
      <c r="P106" s="218" t="n">
        <f aca="false">+(G106+H106)*$B$3+(K106+L106)*$B$4+(M106+N106)*$F$4+(I106+J106)*$B$5</f>
        <v>0</v>
      </c>
      <c r="Q106" s="115" t="n">
        <v>12</v>
      </c>
      <c r="R106" s="218" t="n">
        <f aca="false">+Q106*$F$3</f>
        <v>0</v>
      </c>
      <c r="S106" s="116" t="n">
        <f aca="false">+R106+P106</f>
        <v>0</v>
      </c>
      <c r="T106" s="92"/>
    </row>
    <row r="107" customFormat="false" ht="15" hidden="false" customHeight="true" outlineLevel="0" collapsed="false">
      <c r="B107" s="132"/>
      <c r="C107" s="120"/>
      <c r="D107" s="120"/>
      <c r="E107" s="121"/>
      <c r="F107" s="111"/>
      <c r="G107" s="121"/>
      <c r="H107" s="121"/>
      <c r="I107" s="121"/>
      <c r="J107" s="121"/>
      <c r="K107" s="124"/>
      <c r="L107" s="124"/>
      <c r="M107" s="124"/>
      <c r="N107" s="121"/>
      <c r="O107" s="217" t="n">
        <f aca="false">SUM(G107:N107)</f>
        <v>0</v>
      </c>
      <c r="P107" s="218" t="n">
        <f aca="false">+(G107+H107)*$B$3+(K107+L107)*$B$4+(M107+N107)*$F$4+(I107+J107)*$B$5</f>
        <v>0</v>
      </c>
      <c r="Q107" s="125" t="s">
        <v>170</v>
      </c>
      <c r="R107" s="218"/>
      <c r="S107" s="131"/>
      <c r="T107" s="93" t="n">
        <f aca="false">SUM(S101:S106)</f>
        <v>0</v>
      </c>
    </row>
    <row r="108" customFormat="false" ht="15" hidden="false" customHeight="false" outlineLevel="0" collapsed="false">
      <c r="A108" s="118" t="s">
        <v>171</v>
      </c>
      <c r="B108" s="119" t="s">
        <v>82</v>
      </c>
      <c r="C108" s="120" t="n">
        <v>5</v>
      </c>
      <c r="D108" s="120" t="n">
        <v>34.67</v>
      </c>
      <c r="E108" s="121" t="n">
        <v>3</v>
      </c>
      <c r="F108" s="111" t="n">
        <f aca="false">+C108*E108</f>
        <v>15</v>
      </c>
      <c r="G108" s="121" t="n">
        <f aca="false">F108*D108</f>
        <v>520.05</v>
      </c>
      <c r="H108" s="127" t="n">
        <f aca="false">+E108*-8</f>
        <v>-24</v>
      </c>
      <c r="I108" s="121"/>
      <c r="J108" s="121"/>
      <c r="K108" s="124"/>
      <c r="L108" s="124"/>
      <c r="M108" s="124"/>
      <c r="N108" s="121"/>
      <c r="O108" s="217" t="n">
        <f aca="false">SUM(G108:N108)</f>
        <v>496.05</v>
      </c>
      <c r="P108" s="218" t="n">
        <f aca="false">+(G108+H108)*$B$3+(K108+L108)*$B$4+(M108+N108)*$F$4+(I108+J108)*$B$5</f>
        <v>0</v>
      </c>
      <c r="Q108" s="115" t="n">
        <v>30.0028846153846</v>
      </c>
      <c r="R108" s="218" t="n">
        <f aca="false">+Q108*$F$3</f>
        <v>0</v>
      </c>
      <c r="S108" s="116" t="n">
        <f aca="false">+R108+P108</f>
        <v>0</v>
      </c>
      <c r="T108" s="92"/>
    </row>
    <row r="109" customFormat="false" ht="15" hidden="false" customHeight="false" outlineLevel="0" collapsed="false">
      <c r="A109" s="137" t="s">
        <v>172</v>
      </c>
      <c r="B109" s="138" t="s">
        <v>82</v>
      </c>
      <c r="C109" s="139" t="n">
        <v>5</v>
      </c>
      <c r="D109" s="120" t="n">
        <v>34.67</v>
      </c>
      <c r="E109" s="135" t="n">
        <v>5</v>
      </c>
      <c r="F109" s="110" t="n">
        <f aca="false">+C109*E109</f>
        <v>25</v>
      </c>
      <c r="G109" s="135" t="n">
        <f aca="false">F109*D109</f>
        <v>866.75</v>
      </c>
      <c r="H109" s="148" t="n">
        <f aca="false">+E109*-8</f>
        <v>-40</v>
      </c>
      <c r="I109" s="135"/>
      <c r="J109" s="135"/>
      <c r="K109" s="232"/>
      <c r="L109" s="232"/>
      <c r="M109" s="232"/>
      <c r="N109" s="135"/>
      <c r="O109" s="217" t="n">
        <f aca="false">SUM(G109:N109)</f>
        <v>826.75</v>
      </c>
      <c r="P109" s="218" t="n">
        <f aca="false">+(G109+H109)*$B$3+(K109+L109)*$B$4+(M109+N109)*$F$4+(I109+J109)*$B$5</f>
        <v>0</v>
      </c>
      <c r="Q109" s="115" t="n">
        <v>48.0046153846154</v>
      </c>
      <c r="R109" s="218" t="n">
        <f aca="false">+Q109*$F$3</f>
        <v>0</v>
      </c>
      <c r="S109" s="116" t="n">
        <f aca="false">+R109+P109</f>
        <v>0</v>
      </c>
      <c r="T109" s="92"/>
    </row>
    <row r="110" s="1" customFormat="true" ht="15" hidden="false" customHeight="false" outlineLevel="0" collapsed="false">
      <c r="A110" s="118" t="s">
        <v>173</v>
      </c>
      <c r="B110" s="119" t="s">
        <v>174</v>
      </c>
      <c r="C110" s="120" t="n">
        <v>1</v>
      </c>
      <c r="D110" s="120" t="n">
        <v>34.67</v>
      </c>
      <c r="E110" s="121" t="n">
        <v>2</v>
      </c>
      <c r="F110" s="111" t="n">
        <f aca="false">+C110*E110</f>
        <v>2</v>
      </c>
      <c r="G110" s="121" t="n">
        <f aca="false">F110*D110</f>
        <v>69.34</v>
      </c>
      <c r="H110" s="121"/>
      <c r="I110" s="121"/>
      <c r="J110" s="121"/>
      <c r="K110" s="124"/>
      <c r="L110" s="124"/>
      <c r="M110" s="124"/>
      <c r="N110" s="124"/>
      <c r="O110" s="217" t="n">
        <f aca="false">SUM(G110:N110)</f>
        <v>69.34</v>
      </c>
      <c r="P110" s="218" t="n">
        <f aca="false">+(G110+H110)*$B$3+(K110+L110)*$B$4+(M110+N110)*$F$4+(I110+J110)*$B$5</f>
        <v>0</v>
      </c>
      <c r="Q110" s="115" t="n">
        <v>0</v>
      </c>
      <c r="R110" s="218" t="n">
        <f aca="false">+Q110*$F$3</f>
        <v>0</v>
      </c>
      <c r="S110" s="116" t="n">
        <f aca="false">+R110+P110</f>
        <v>0</v>
      </c>
      <c r="T110" s="92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31"/>
      <c r="IE110" s="31"/>
      <c r="IF110" s="31"/>
      <c r="IG110" s="31"/>
      <c r="IH110" s="31"/>
      <c r="II110" s="31"/>
      <c r="IJ110" s="31"/>
      <c r="IK110" s="31"/>
      <c r="IL110" s="31"/>
      <c r="IM110" s="31"/>
      <c r="IN110" s="31"/>
      <c r="IO110" s="31"/>
      <c r="IP110" s="31"/>
      <c r="IQ110" s="31"/>
      <c r="IR110" s="31"/>
      <c r="IS110" s="31"/>
      <c r="IT110" s="31"/>
      <c r="IU110" s="31"/>
      <c r="IV110" s="31"/>
      <c r="IW110" s="31"/>
    </row>
    <row r="111" customFormat="false" ht="15" hidden="false" customHeight="false" outlineLevel="0" collapsed="false">
      <c r="A111" s="118" t="s">
        <v>175</v>
      </c>
      <c r="B111" s="119" t="s">
        <v>176</v>
      </c>
      <c r="C111" s="120" t="n">
        <v>1</v>
      </c>
      <c r="D111" s="120" t="n">
        <v>8</v>
      </c>
      <c r="E111" s="121" t="n">
        <v>1</v>
      </c>
      <c r="F111" s="111" t="n">
        <f aca="false">+C111*E111</f>
        <v>1</v>
      </c>
      <c r="G111" s="121" t="n">
        <f aca="false">F111*D111</f>
        <v>8</v>
      </c>
      <c r="H111" s="121"/>
      <c r="I111" s="121"/>
      <c r="J111" s="121"/>
      <c r="K111" s="124"/>
      <c r="L111" s="124"/>
      <c r="M111" s="124"/>
      <c r="N111" s="124"/>
      <c r="O111" s="217" t="n">
        <f aca="false">SUM(G111:N111)</f>
        <v>8</v>
      </c>
      <c r="P111" s="218" t="n">
        <f aca="false">+(G111+H111)*$B$3+(K111+L111)*$B$4+(M111+N111)*$F$4+(I111+J111)*$B$5</f>
        <v>0</v>
      </c>
      <c r="Q111" s="115" t="n">
        <v>0</v>
      </c>
      <c r="R111" s="218" t="n">
        <f aca="false">+Q111*$F$3</f>
        <v>0</v>
      </c>
      <c r="S111" s="116" t="n">
        <f aca="false">+R111+P111</f>
        <v>0</v>
      </c>
      <c r="T111" s="92"/>
    </row>
    <row r="112" s="92" customFormat="true" ht="15" hidden="false" customHeight="true" outlineLevel="0" collapsed="false">
      <c r="A112" s="31"/>
      <c r="B112" s="132"/>
      <c r="C112" s="120"/>
      <c r="D112" s="120"/>
      <c r="E112" s="121"/>
      <c r="F112" s="111"/>
      <c r="G112" s="121"/>
      <c r="H112" s="121"/>
      <c r="I112" s="121"/>
      <c r="J112" s="121"/>
      <c r="K112" s="124"/>
      <c r="L112" s="124"/>
      <c r="M112" s="124"/>
      <c r="N112" s="124"/>
      <c r="O112" s="217" t="n">
        <f aca="false">SUM(G112:N112)</f>
        <v>0</v>
      </c>
      <c r="P112" s="218" t="n">
        <f aca="false">+(G112+H112)*$B$3+(K112+L112)*$B$4+(M112+N112)*$F$4+(I112+J112)*$B$5</f>
        <v>0</v>
      </c>
      <c r="Q112" s="125" t="s">
        <v>177</v>
      </c>
      <c r="R112" s="218"/>
      <c r="S112" s="131"/>
      <c r="T112" s="93" t="n">
        <f aca="false">SUM(S108:S111)</f>
        <v>0</v>
      </c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  <c r="EE112" s="31"/>
      <c r="EF112" s="31"/>
      <c r="EG112" s="31"/>
      <c r="EH112" s="31"/>
      <c r="EI112" s="31"/>
      <c r="EJ112" s="31"/>
      <c r="EK112" s="31"/>
      <c r="EL112" s="31"/>
      <c r="EM112" s="31"/>
      <c r="EN112" s="31"/>
      <c r="EO112" s="31"/>
      <c r="EP112" s="31"/>
      <c r="EQ112" s="31"/>
      <c r="ER112" s="31"/>
      <c r="ES112" s="31"/>
      <c r="ET112" s="31"/>
      <c r="EU112" s="31"/>
      <c r="EV112" s="31"/>
      <c r="EW112" s="31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  <c r="HT112" s="31"/>
      <c r="HU112" s="31"/>
      <c r="HV112" s="31"/>
      <c r="HW112" s="31"/>
      <c r="HX112" s="31"/>
      <c r="HY112" s="31"/>
      <c r="HZ112" s="31"/>
      <c r="IA112" s="31"/>
      <c r="IB112" s="31"/>
      <c r="IC112" s="31"/>
      <c r="ID112" s="31"/>
      <c r="IE112" s="31"/>
      <c r="IF112" s="31"/>
      <c r="IG112" s="31"/>
      <c r="IH112" s="31"/>
      <c r="II112" s="31"/>
      <c r="IJ112" s="31"/>
      <c r="IK112" s="31"/>
      <c r="IL112" s="31"/>
      <c r="IM112" s="31"/>
      <c r="IN112" s="31"/>
      <c r="IO112" s="31"/>
      <c r="IP112" s="31"/>
      <c r="IQ112" s="31"/>
      <c r="IR112" s="31"/>
      <c r="IS112" s="31"/>
      <c r="IT112" s="31"/>
      <c r="IU112" s="31"/>
      <c r="IV112" s="31"/>
      <c r="IW112" s="31"/>
    </row>
    <row r="113" s="92" customFormat="true" ht="15" hidden="false" customHeight="false" outlineLevel="0" collapsed="false">
      <c r="A113" s="118" t="s">
        <v>178</v>
      </c>
      <c r="B113" s="119" t="s">
        <v>82</v>
      </c>
      <c r="C113" s="120" t="n">
        <v>5</v>
      </c>
      <c r="D113" s="120" t="n">
        <v>34.67</v>
      </c>
      <c r="E113" s="121" t="n">
        <v>5</v>
      </c>
      <c r="F113" s="111" t="n">
        <f aca="false">+C113*E113</f>
        <v>25</v>
      </c>
      <c r="G113" s="121" t="n">
        <f aca="false">F113*D113</f>
        <v>866.75</v>
      </c>
      <c r="H113" s="127" t="n">
        <f aca="false">+E113*-8</f>
        <v>-40</v>
      </c>
      <c r="I113" s="121"/>
      <c r="J113" s="121"/>
      <c r="K113" s="124"/>
      <c r="L113" s="124"/>
      <c r="M113" s="124"/>
      <c r="N113" s="121"/>
      <c r="O113" s="217" t="n">
        <f aca="false">SUM(G113:N113)</f>
        <v>826.75</v>
      </c>
      <c r="P113" s="218" t="n">
        <f aca="false">+(G113+H113)*$B$3+(K113+L113)*$B$4+(M113+N113)*$F$4+(I113+J113)*$B$5</f>
        <v>0</v>
      </c>
      <c r="Q113" s="115" t="n">
        <v>200.019230769231</v>
      </c>
      <c r="R113" s="218" t="n">
        <f aca="false">+Q113*$F$3</f>
        <v>0</v>
      </c>
      <c r="S113" s="116" t="n">
        <f aca="false">+R113+P113</f>
        <v>0</v>
      </c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31"/>
      <c r="IE113" s="31"/>
      <c r="IF113" s="31"/>
      <c r="IG113" s="31"/>
      <c r="IH113" s="31"/>
      <c r="II113" s="31"/>
      <c r="IJ113" s="31"/>
      <c r="IK113" s="31"/>
      <c r="IL113" s="31"/>
      <c r="IM113" s="31"/>
      <c r="IN113" s="31"/>
      <c r="IO113" s="31"/>
      <c r="IP113" s="31"/>
      <c r="IQ113" s="31"/>
      <c r="IR113" s="31"/>
      <c r="IS113" s="31"/>
      <c r="IT113" s="31"/>
      <c r="IU113" s="31"/>
      <c r="IV113" s="31"/>
      <c r="IW113" s="31"/>
    </row>
    <row r="114" customFormat="false" ht="15" hidden="false" customHeight="false" outlineLevel="0" collapsed="false">
      <c r="A114" s="118" t="s">
        <v>178</v>
      </c>
      <c r="B114" s="120" t="s">
        <v>83</v>
      </c>
      <c r="C114" s="120" t="n">
        <v>1</v>
      </c>
      <c r="D114" s="120" t="n">
        <v>34.67</v>
      </c>
      <c r="E114" s="121" t="n">
        <v>4</v>
      </c>
      <c r="F114" s="111" t="n">
        <f aca="false">+C114*E114</f>
        <v>4</v>
      </c>
      <c r="G114" s="121" t="n">
        <f aca="false">F114*D114</f>
        <v>138.68</v>
      </c>
      <c r="H114" s="121"/>
      <c r="I114" s="121"/>
      <c r="J114" s="121"/>
      <c r="K114" s="124"/>
      <c r="L114" s="124"/>
      <c r="M114" s="124"/>
      <c r="N114" s="124"/>
      <c r="O114" s="217" t="n">
        <f aca="false">SUM(G114:N114)</f>
        <v>138.68</v>
      </c>
      <c r="P114" s="218" t="n">
        <f aca="false">+(G114+H114)*$B$3+(K114+L114)*$B$4+(M114+N114)*$F$4+(I114+J114)*$B$5</f>
        <v>0</v>
      </c>
      <c r="Q114" s="115" t="n">
        <v>0</v>
      </c>
      <c r="R114" s="218" t="n">
        <f aca="false">+Q114*$F$3</f>
        <v>0</v>
      </c>
      <c r="S114" s="116" t="n">
        <f aca="false">+R114+P114</f>
        <v>0</v>
      </c>
      <c r="T114" s="92"/>
    </row>
    <row r="115" customFormat="false" ht="15" hidden="false" customHeight="false" outlineLevel="0" collapsed="false">
      <c r="A115" s="118" t="s">
        <v>179</v>
      </c>
      <c r="B115" s="119" t="s">
        <v>82</v>
      </c>
      <c r="C115" s="120" t="n">
        <v>5</v>
      </c>
      <c r="D115" s="120" t="n">
        <v>6</v>
      </c>
      <c r="E115" s="121" t="n">
        <v>1</v>
      </c>
      <c r="F115" s="121" t="n">
        <f aca="false">+C115*E115</f>
        <v>5</v>
      </c>
      <c r="G115" s="121" t="n">
        <f aca="false">F115*D115</f>
        <v>30</v>
      </c>
      <c r="H115" s="127" t="n">
        <f aca="false">+E115*-2</f>
        <v>-2</v>
      </c>
      <c r="I115" s="121"/>
      <c r="J115" s="121"/>
      <c r="K115" s="121"/>
      <c r="L115" s="124"/>
      <c r="M115" s="124"/>
      <c r="N115" s="124"/>
      <c r="O115" s="217" t="n">
        <f aca="false">SUM(G115:N115)</f>
        <v>28</v>
      </c>
      <c r="P115" s="218" t="n">
        <f aca="false">+(G115+H115)*$B$3+(K115+L115)*$B$4+(M115+N115)*$F$4+(I115+J115)*$B$5</f>
        <v>0</v>
      </c>
      <c r="Q115" s="115"/>
      <c r="R115" s="218" t="n">
        <f aca="false">+Q115*$F$3</f>
        <v>0</v>
      </c>
      <c r="S115" s="116" t="n">
        <f aca="false">+R115+P115</f>
        <v>0</v>
      </c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  <c r="BH115" s="92"/>
      <c r="BI115" s="92"/>
      <c r="BJ115" s="92"/>
      <c r="BK115" s="92"/>
      <c r="BL115" s="92"/>
      <c r="BM115" s="92"/>
      <c r="BN115" s="92"/>
      <c r="BO115" s="92"/>
      <c r="BP115" s="92"/>
      <c r="BQ115" s="92"/>
      <c r="BR115" s="92"/>
      <c r="BS115" s="92"/>
      <c r="BT115" s="92"/>
      <c r="BU115" s="92"/>
      <c r="BV115" s="92"/>
      <c r="BW115" s="92"/>
      <c r="BX115" s="92"/>
      <c r="BY115" s="92"/>
      <c r="BZ115" s="92"/>
      <c r="CA115" s="92"/>
      <c r="CB115" s="92"/>
      <c r="CC115" s="92"/>
      <c r="CD115" s="92"/>
      <c r="CE115" s="92"/>
      <c r="CF115" s="92"/>
      <c r="CG115" s="92"/>
      <c r="CH115" s="92"/>
      <c r="CI115" s="92"/>
      <c r="CJ115" s="92"/>
      <c r="CK115" s="92"/>
      <c r="CL115" s="92"/>
      <c r="CM115" s="92"/>
      <c r="CN115" s="92"/>
      <c r="CO115" s="92"/>
      <c r="CP115" s="92"/>
      <c r="CQ115" s="92"/>
      <c r="CR115" s="92"/>
      <c r="CS115" s="92"/>
      <c r="CT115" s="92"/>
      <c r="CU115" s="92"/>
      <c r="CV115" s="92"/>
      <c r="CW115" s="92"/>
      <c r="CX115" s="92"/>
      <c r="CY115" s="92"/>
      <c r="CZ115" s="92"/>
      <c r="DA115" s="92"/>
      <c r="DB115" s="92"/>
      <c r="DC115" s="92"/>
      <c r="DD115" s="92"/>
      <c r="DE115" s="92"/>
      <c r="DF115" s="92"/>
      <c r="DG115" s="92"/>
      <c r="DH115" s="92"/>
      <c r="DI115" s="92"/>
      <c r="DJ115" s="92"/>
      <c r="DK115" s="92"/>
      <c r="DL115" s="92"/>
      <c r="DM115" s="92"/>
      <c r="DN115" s="92"/>
      <c r="DO115" s="92"/>
      <c r="DP115" s="92"/>
      <c r="DQ115" s="92"/>
      <c r="DR115" s="92"/>
      <c r="DS115" s="92"/>
      <c r="DT115" s="92"/>
      <c r="DU115" s="92"/>
      <c r="DV115" s="92"/>
      <c r="DW115" s="92"/>
      <c r="DX115" s="92"/>
      <c r="DY115" s="92"/>
      <c r="DZ115" s="92"/>
      <c r="EA115" s="92"/>
      <c r="EB115" s="92"/>
      <c r="EC115" s="92"/>
      <c r="ED115" s="92"/>
      <c r="EE115" s="92"/>
      <c r="EF115" s="92"/>
      <c r="EG115" s="92"/>
      <c r="EH115" s="92"/>
      <c r="EI115" s="92"/>
      <c r="EJ115" s="92"/>
      <c r="EK115" s="92"/>
      <c r="EL115" s="92"/>
      <c r="EM115" s="92"/>
      <c r="EN115" s="92"/>
      <c r="EO115" s="92"/>
      <c r="EP115" s="92"/>
      <c r="EQ115" s="92"/>
      <c r="ER115" s="92"/>
      <c r="ES115" s="92"/>
      <c r="ET115" s="92"/>
      <c r="EU115" s="92"/>
      <c r="EV115" s="92"/>
      <c r="EW115" s="92"/>
      <c r="EX115" s="92"/>
      <c r="EY115" s="92"/>
      <c r="EZ115" s="92"/>
      <c r="FA115" s="92"/>
      <c r="FB115" s="92"/>
      <c r="FC115" s="92"/>
      <c r="FD115" s="92"/>
      <c r="FE115" s="92"/>
      <c r="FF115" s="92"/>
      <c r="FG115" s="92"/>
      <c r="FH115" s="92"/>
      <c r="FI115" s="92"/>
      <c r="FJ115" s="92"/>
      <c r="FK115" s="92"/>
      <c r="FL115" s="92"/>
      <c r="FM115" s="92"/>
      <c r="FN115" s="92"/>
      <c r="FO115" s="92"/>
      <c r="FP115" s="92"/>
      <c r="FQ115" s="92"/>
      <c r="FR115" s="92"/>
      <c r="FS115" s="92"/>
      <c r="FT115" s="92"/>
      <c r="FU115" s="92"/>
      <c r="FV115" s="92"/>
      <c r="FW115" s="92"/>
      <c r="FX115" s="92"/>
      <c r="FY115" s="92"/>
      <c r="FZ115" s="92"/>
      <c r="GA115" s="92"/>
      <c r="GB115" s="92"/>
      <c r="GC115" s="92"/>
      <c r="GD115" s="92"/>
      <c r="GE115" s="92"/>
      <c r="GF115" s="92"/>
      <c r="GG115" s="92"/>
      <c r="GH115" s="92"/>
      <c r="GI115" s="92"/>
      <c r="GJ115" s="92"/>
      <c r="GK115" s="92"/>
      <c r="GL115" s="92"/>
      <c r="GM115" s="92"/>
      <c r="GN115" s="92"/>
      <c r="GO115" s="92"/>
      <c r="GP115" s="92"/>
      <c r="GQ115" s="92"/>
      <c r="GR115" s="92"/>
      <c r="GS115" s="92"/>
      <c r="GT115" s="92"/>
      <c r="GU115" s="92"/>
      <c r="GV115" s="92"/>
      <c r="GW115" s="92"/>
      <c r="GX115" s="92"/>
      <c r="GY115" s="92"/>
      <c r="GZ115" s="92"/>
      <c r="HA115" s="92"/>
      <c r="HB115" s="92"/>
      <c r="HC115" s="92"/>
      <c r="HD115" s="92"/>
      <c r="HE115" s="92"/>
      <c r="HF115" s="92"/>
      <c r="HG115" s="92"/>
      <c r="HH115" s="92"/>
      <c r="HI115" s="92"/>
      <c r="HJ115" s="92"/>
      <c r="HK115" s="92"/>
      <c r="HL115" s="92"/>
      <c r="HM115" s="92"/>
      <c r="HN115" s="92"/>
      <c r="HO115" s="92"/>
      <c r="HP115" s="92"/>
      <c r="HQ115" s="92"/>
      <c r="HR115" s="92"/>
      <c r="HS115" s="92"/>
      <c r="HT115" s="92"/>
      <c r="HU115" s="92"/>
      <c r="HV115" s="92"/>
      <c r="HW115" s="92"/>
      <c r="HX115" s="92"/>
      <c r="HY115" s="92"/>
      <c r="HZ115" s="92"/>
      <c r="IA115" s="92"/>
      <c r="IB115" s="92"/>
      <c r="IC115" s="92"/>
      <c r="ID115" s="92"/>
      <c r="IE115" s="92"/>
      <c r="IF115" s="92"/>
      <c r="IG115" s="92"/>
      <c r="IH115" s="92"/>
      <c r="II115" s="92"/>
      <c r="IJ115" s="92"/>
      <c r="IK115" s="92"/>
      <c r="IL115" s="92"/>
      <c r="IM115" s="92"/>
      <c r="IN115" s="92"/>
      <c r="IO115" s="92"/>
      <c r="IP115" s="92"/>
      <c r="IQ115" s="92"/>
      <c r="IR115" s="92"/>
      <c r="IS115" s="92"/>
      <c r="IT115" s="92"/>
      <c r="IU115" s="92"/>
      <c r="IV115" s="92"/>
      <c r="IW115" s="92"/>
    </row>
    <row r="116" s="1" customFormat="true" ht="15" hidden="false" customHeight="false" outlineLevel="0" collapsed="false">
      <c r="A116" s="118" t="s">
        <v>179</v>
      </c>
      <c r="B116" s="120" t="s">
        <v>83</v>
      </c>
      <c r="C116" s="120" t="n">
        <v>1</v>
      </c>
      <c r="D116" s="120" t="n">
        <v>6</v>
      </c>
      <c r="E116" s="121" t="n">
        <v>1</v>
      </c>
      <c r="F116" s="121" t="n">
        <f aca="false">+C116*E116</f>
        <v>1</v>
      </c>
      <c r="G116" s="121" t="n">
        <f aca="false">F116*D116</f>
        <v>6</v>
      </c>
      <c r="H116" s="121"/>
      <c r="I116" s="121"/>
      <c r="J116" s="121"/>
      <c r="K116" s="121"/>
      <c r="L116" s="124"/>
      <c r="M116" s="124"/>
      <c r="N116" s="124"/>
      <c r="O116" s="217" t="n">
        <f aca="false">SUM(G116:N116)</f>
        <v>6</v>
      </c>
      <c r="P116" s="218" t="n">
        <f aca="false">+(G116+H116)*$B$3+(K116+L116)*$B$4+(M116+N116)*$F$4+(I116+J116)*$B$5</f>
        <v>0</v>
      </c>
      <c r="Q116" s="115"/>
      <c r="R116" s="218" t="n">
        <f aca="false">+Q116*$F$3</f>
        <v>0</v>
      </c>
      <c r="S116" s="116" t="n">
        <f aca="false">+R116+P116</f>
        <v>0</v>
      </c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N116" s="92"/>
      <c r="AO116" s="92"/>
      <c r="AP116" s="92"/>
      <c r="AQ116" s="92"/>
      <c r="AR116" s="92"/>
      <c r="AS116" s="92"/>
      <c r="AT116" s="92"/>
      <c r="AU116" s="92"/>
      <c r="AV116" s="92"/>
      <c r="AW116" s="92"/>
      <c r="AX116" s="92"/>
      <c r="AY116" s="92"/>
      <c r="AZ116" s="92"/>
      <c r="BA116" s="92"/>
      <c r="BB116" s="92"/>
      <c r="BC116" s="92"/>
      <c r="BD116" s="92"/>
      <c r="BE116" s="92"/>
      <c r="BF116" s="92"/>
      <c r="BG116" s="92"/>
      <c r="BH116" s="92"/>
      <c r="BI116" s="92"/>
      <c r="BJ116" s="92"/>
      <c r="BK116" s="92"/>
      <c r="BL116" s="92"/>
      <c r="BM116" s="92"/>
      <c r="BN116" s="92"/>
      <c r="BO116" s="92"/>
      <c r="BP116" s="92"/>
      <c r="BQ116" s="92"/>
      <c r="BR116" s="92"/>
      <c r="BS116" s="92"/>
      <c r="BT116" s="92"/>
      <c r="BU116" s="92"/>
      <c r="BV116" s="92"/>
      <c r="BW116" s="92"/>
      <c r="BX116" s="92"/>
      <c r="BY116" s="92"/>
      <c r="BZ116" s="92"/>
      <c r="CA116" s="92"/>
      <c r="CB116" s="92"/>
      <c r="CC116" s="92"/>
      <c r="CD116" s="92"/>
      <c r="CE116" s="92"/>
      <c r="CF116" s="92"/>
      <c r="CG116" s="92"/>
      <c r="CH116" s="92"/>
      <c r="CI116" s="92"/>
      <c r="CJ116" s="92"/>
      <c r="CK116" s="92"/>
      <c r="CL116" s="92"/>
      <c r="CM116" s="92"/>
      <c r="CN116" s="92"/>
      <c r="CO116" s="92"/>
      <c r="CP116" s="92"/>
      <c r="CQ116" s="92"/>
      <c r="CR116" s="92"/>
      <c r="CS116" s="92"/>
      <c r="CT116" s="92"/>
      <c r="CU116" s="92"/>
      <c r="CV116" s="92"/>
      <c r="CW116" s="92"/>
      <c r="CX116" s="92"/>
      <c r="CY116" s="92"/>
      <c r="CZ116" s="92"/>
      <c r="DA116" s="92"/>
      <c r="DB116" s="92"/>
      <c r="DC116" s="92"/>
      <c r="DD116" s="92"/>
      <c r="DE116" s="92"/>
      <c r="DF116" s="92"/>
      <c r="DG116" s="92"/>
      <c r="DH116" s="92"/>
      <c r="DI116" s="92"/>
      <c r="DJ116" s="92"/>
      <c r="DK116" s="92"/>
      <c r="DL116" s="92"/>
      <c r="DM116" s="92"/>
      <c r="DN116" s="92"/>
      <c r="DO116" s="92"/>
      <c r="DP116" s="92"/>
      <c r="DQ116" s="92"/>
      <c r="DR116" s="92"/>
      <c r="DS116" s="92"/>
      <c r="DT116" s="92"/>
      <c r="DU116" s="92"/>
      <c r="DV116" s="92"/>
      <c r="DW116" s="92"/>
      <c r="DX116" s="92"/>
      <c r="DY116" s="92"/>
      <c r="DZ116" s="92"/>
      <c r="EA116" s="92"/>
      <c r="EB116" s="92"/>
      <c r="EC116" s="92"/>
      <c r="ED116" s="92"/>
      <c r="EE116" s="92"/>
      <c r="EF116" s="92"/>
      <c r="EG116" s="92"/>
      <c r="EH116" s="92"/>
      <c r="EI116" s="92"/>
      <c r="EJ116" s="92"/>
      <c r="EK116" s="92"/>
      <c r="EL116" s="92"/>
      <c r="EM116" s="92"/>
      <c r="EN116" s="92"/>
      <c r="EO116" s="92"/>
      <c r="EP116" s="92"/>
      <c r="EQ116" s="92"/>
      <c r="ER116" s="92"/>
      <c r="ES116" s="92"/>
      <c r="ET116" s="92"/>
      <c r="EU116" s="92"/>
      <c r="EV116" s="92"/>
      <c r="EW116" s="92"/>
      <c r="EX116" s="92"/>
      <c r="EY116" s="92"/>
      <c r="EZ116" s="92"/>
      <c r="FA116" s="92"/>
      <c r="FB116" s="92"/>
      <c r="FC116" s="92"/>
      <c r="FD116" s="92"/>
      <c r="FE116" s="92"/>
      <c r="FF116" s="92"/>
      <c r="FG116" s="92"/>
      <c r="FH116" s="92"/>
      <c r="FI116" s="92"/>
      <c r="FJ116" s="92"/>
      <c r="FK116" s="92"/>
      <c r="FL116" s="92"/>
      <c r="FM116" s="92"/>
      <c r="FN116" s="92"/>
      <c r="FO116" s="92"/>
      <c r="FP116" s="92"/>
      <c r="FQ116" s="92"/>
      <c r="FR116" s="92"/>
      <c r="FS116" s="92"/>
      <c r="FT116" s="92"/>
      <c r="FU116" s="92"/>
      <c r="FV116" s="92"/>
      <c r="FW116" s="92"/>
      <c r="FX116" s="92"/>
      <c r="FY116" s="92"/>
      <c r="FZ116" s="92"/>
      <c r="GA116" s="92"/>
      <c r="GB116" s="92"/>
      <c r="GC116" s="92"/>
      <c r="GD116" s="92"/>
      <c r="GE116" s="92"/>
      <c r="GF116" s="92"/>
      <c r="GG116" s="92"/>
      <c r="GH116" s="92"/>
      <c r="GI116" s="92"/>
      <c r="GJ116" s="92"/>
      <c r="GK116" s="92"/>
      <c r="GL116" s="92"/>
      <c r="GM116" s="92"/>
      <c r="GN116" s="92"/>
      <c r="GO116" s="92"/>
      <c r="GP116" s="92"/>
      <c r="GQ116" s="92"/>
      <c r="GR116" s="92"/>
      <c r="GS116" s="92"/>
      <c r="GT116" s="92"/>
      <c r="GU116" s="92"/>
      <c r="GV116" s="92"/>
      <c r="GW116" s="92"/>
      <c r="GX116" s="92"/>
      <c r="GY116" s="92"/>
      <c r="GZ116" s="92"/>
      <c r="HA116" s="92"/>
      <c r="HB116" s="92"/>
      <c r="HC116" s="92"/>
      <c r="HD116" s="92"/>
      <c r="HE116" s="92"/>
      <c r="HF116" s="92"/>
      <c r="HG116" s="92"/>
      <c r="HH116" s="92"/>
      <c r="HI116" s="92"/>
      <c r="HJ116" s="92"/>
      <c r="HK116" s="92"/>
      <c r="HL116" s="92"/>
      <c r="HM116" s="92"/>
      <c r="HN116" s="92"/>
      <c r="HO116" s="92"/>
      <c r="HP116" s="92"/>
      <c r="HQ116" s="92"/>
      <c r="HR116" s="92"/>
      <c r="HS116" s="92"/>
      <c r="HT116" s="92"/>
      <c r="HU116" s="92"/>
      <c r="HV116" s="92"/>
      <c r="HW116" s="92"/>
      <c r="HX116" s="92"/>
      <c r="HY116" s="92"/>
      <c r="HZ116" s="92"/>
      <c r="IA116" s="92"/>
      <c r="IB116" s="92"/>
      <c r="IC116" s="92"/>
      <c r="ID116" s="92"/>
      <c r="IE116" s="92"/>
      <c r="IF116" s="92"/>
      <c r="IG116" s="92"/>
      <c r="IH116" s="92"/>
      <c r="II116" s="92"/>
      <c r="IJ116" s="92"/>
      <c r="IK116" s="92"/>
      <c r="IL116" s="92"/>
      <c r="IM116" s="92"/>
      <c r="IN116" s="92"/>
      <c r="IO116" s="92"/>
      <c r="IP116" s="92"/>
      <c r="IQ116" s="92"/>
      <c r="IR116" s="92"/>
      <c r="IS116" s="92"/>
      <c r="IT116" s="92"/>
      <c r="IU116" s="92"/>
      <c r="IV116" s="92"/>
      <c r="IW116" s="92"/>
    </row>
    <row r="117" customFormat="false" ht="15" hidden="false" customHeight="false" outlineLevel="0" collapsed="false">
      <c r="A117" s="118" t="s">
        <v>179</v>
      </c>
      <c r="B117" s="120" t="s">
        <v>180</v>
      </c>
      <c r="C117" s="120" t="n">
        <v>1</v>
      </c>
      <c r="D117" s="120" t="n">
        <v>6</v>
      </c>
      <c r="E117" s="121" t="n">
        <v>2</v>
      </c>
      <c r="F117" s="121" t="n">
        <f aca="false">+C117*E117</f>
        <v>2</v>
      </c>
      <c r="G117" s="121"/>
      <c r="H117" s="121"/>
      <c r="I117" s="121"/>
      <c r="J117" s="121"/>
      <c r="K117" s="124" t="n">
        <f aca="false">C117*D117*E117</f>
        <v>12</v>
      </c>
      <c r="L117" s="127" t="n">
        <f aca="false">+F117*6</f>
        <v>12</v>
      </c>
      <c r="N117" s="124"/>
      <c r="O117" s="217" t="n">
        <f aca="false">SUM(G117:N117)</f>
        <v>24</v>
      </c>
      <c r="P117" s="218" t="n">
        <f aca="false">+(G117+H117)*$B$3+(K117+K117)*$B$4+(L117+N117)*$F$4+(I117+J117)*$B$5</f>
        <v>0</v>
      </c>
      <c r="Q117" s="115"/>
      <c r="R117" s="218" t="n">
        <f aca="false">+Q117*$F$3</f>
        <v>0</v>
      </c>
      <c r="S117" s="116" t="n">
        <f aca="false">+R117+P117</f>
        <v>0</v>
      </c>
      <c r="T117" s="92"/>
    </row>
    <row r="118" customFormat="false" ht="15" hidden="false" customHeight="false" outlineLevel="0" collapsed="false">
      <c r="A118" s="118" t="s">
        <v>181</v>
      </c>
      <c r="B118" s="119" t="s">
        <v>82</v>
      </c>
      <c r="C118" s="120" t="n">
        <v>5</v>
      </c>
      <c r="D118" s="120" t="n">
        <v>34.67</v>
      </c>
      <c r="E118" s="121" t="n">
        <v>5</v>
      </c>
      <c r="F118" s="111" t="n">
        <f aca="false">+C118*E118</f>
        <v>25</v>
      </c>
      <c r="G118" s="121" t="n">
        <f aca="false">F118*D118</f>
        <v>866.75</v>
      </c>
      <c r="H118" s="127" t="n">
        <f aca="false">+E118*-8</f>
        <v>-40</v>
      </c>
      <c r="I118" s="121"/>
      <c r="J118" s="121"/>
      <c r="K118" s="124"/>
      <c r="L118" s="124"/>
      <c r="M118" s="124"/>
      <c r="N118" s="121"/>
      <c r="O118" s="217" t="n">
        <f aca="false">SUM(G118:N118)</f>
        <v>826.75</v>
      </c>
      <c r="P118" s="218" t="n">
        <f aca="false">+(G118+H118)*$B$3+(K118+L118)*$B$4+(M118+N118)*$F$4+(I118+J118)*$B$5</f>
        <v>0</v>
      </c>
      <c r="Q118" s="115" t="n">
        <v>173.35</v>
      </c>
      <c r="R118" s="218" t="n">
        <f aca="false">+Q118*$F$3</f>
        <v>0</v>
      </c>
      <c r="S118" s="116" t="n">
        <f aca="false">+R118+P118</f>
        <v>0</v>
      </c>
      <c r="T118" s="92"/>
    </row>
    <row r="119" s="1" customFormat="true" ht="15" hidden="false" customHeight="false" outlineLevel="0" collapsed="false">
      <c r="A119" s="118" t="s">
        <v>181</v>
      </c>
      <c r="B119" s="120" t="s">
        <v>83</v>
      </c>
      <c r="C119" s="120" t="n">
        <v>1</v>
      </c>
      <c r="D119" s="120" t="n">
        <v>34.67</v>
      </c>
      <c r="E119" s="121" t="n">
        <v>4</v>
      </c>
      <c r="F119" s="111" t="n">
        <f aca="false">+C119*E119</f>
        <v>4</v>
      </c>
      <c r="G119" s="121" t="n">
        <f aca="false">F119*D119</f>
        <v>138.68</v>
      </c>
      <c r="H119" s="121"/>
      <c r="I119" s="121"/>
      <c r="J119" s="121"/>
      <c r="K119" s="124"/>
      <c r="L119" s="124"/>
      <c r="M119" s="124"/>
      <c r="N119" s="124"/>
      <c r="O119" s="217" t="n">
        <f aca="false">SUM(G119:N119)</f>
        <v>138.68</v>
      </c>
      <c r="P119" s="218" t="n">
        <f aca="false">+(G119+H119)*$B$3+(K119+L119)*$B$4+(M119+N119)*$F$4+(I119+J119)*$B$5</f>
        <v>0</v>
      </c>
      <c r="Q119" s="115" t="n">
        <v>0</v>
      </c>
      <c r="R119" s="218" t="n">
        <f aca="false">+Q119*$F$3</f>
        <v>0</v>
      </c>
      <c r="S119" s="116" t="n">
        <f aca="false">+R119+P119</f>
        <v>0</v>
      </c>
      <c r="T119" s="92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1"/>
      <c r="DC119" s="31"/>
      <c r="DD119" s="31"/>
      <c r="DE119" s="31"/>
      <c r="DF119" s="31"/>
      <c r="DG119" s="31"/>
      <c r="DH119" s="31"/>
      <c r="DI119" s="31"/>
      <c r="DJ119" s="31"/>
      <c r="DK119" s="31"/>
      <c r="DL119" s="31"/>
      <c r="DM119" s="31"/>
      <c r="DN119" s="31"/>
      <c r="DO119" s="31"/>
      <c r="DP119" s="31"/>
      <c r="DQ119" s="31"/>
      <c r="DR119" s="31"/>
      <c r="DS119" s="31"/>
      <c r="DT119" s="31"/>
      <c r="DU119" s="31"/>
      <c r="DV119" s="31"/>
      <c r="DW119" s="31"/>
      <c r="DX119" s="31"/>
      <c r="DY119" s="31"/>
      <c r="DZ119" s="31"/>
      <c r="EA119" s="31"/>
      <c r="EB119" s="31"/>
      <c r="EC119" s="31"/>
      <c r="ED119" s="31"/>
      <c r="EE119" s="31"/>
      <c r="EF119" s="31"/>
      <c r="EG119" s="31"/>
      <c r="EH119" s="31"/>
      <c r="EI119" s="31"/>
      <c r="EJ119" s="31"/>
      <c r="EK119" s="31"/>
      <c r="EL119" s="31"/>
      <c r="EM119" s="31"/>
      <c r="EN119" s="31"/>
      <c r="EO119" s="31"/>
      <c r="EP119" s="31"/>
      <c r="EQ119" s="31"/>
      <c r="ER119" s="31"/>
      <c r="ES119" s="31"/>
      <c r="ET119" s="31"/>
      <c r="EU119" s="31"/>
      <c r="EV119" s="31"/>
      <c r="EW119" s="31"/>
      <c r="EX119" s="31"/>
      <c r="EY119" s="31"/>
      <c r="EZ119" s="31"/>
      <c r="FA119" s="31"/>
      <c r="FB119" s="31"/>
      <c r="FC119" s="31"/>
      <c r="FD119" s="31"/>
      <c r="FE119" s="31"/>
      <c r="FF119" s="31"/>
      <c r="FG119" s="31"/>
      <c r="FH119" s="31"/>
      <c r="FI119" s="31"/>
      <c r="FJ119" s="31"/>
      <c r="FK119" s="31"/>
      <c r="FL119" s="31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31"/>
      <c r="FX119" s="31"/>
      <c r="FY119" s="31"/>
      <c r="FZ119" s="31"/>
      <c r="GA119" s="31"/>
      <c r="GB119" s="31"/>
      <c r="GC119" s="31"/>
      <c r="GD119" s="31"/>
      <c r="GE119" s="31"/>
      <c r="GF119" s="31"/>
      <c r="GG119" s="31"/>
      <c r="GH119" s="31"/>
      <c r="GI119" s="31"/>
      <c r="GJ119" s="31"/>
      <c r="GK119" s="31"/>
      <c r="GL119" s="31"/>
      <c r="GM119" s="31"/>
      <c r="GN119" s="31"/>
      <c r="GO119" s="31"/>
      <c r="GP119" s="31"/>
      <c r="GQ119" s="31"/>
      <c r="GR119" s="31"/>
      <c r="GS119" s="31"/>
      <c r="GT119" s="31"/>
      <c r="GU119" s="31"/>
      <c r="GV119" s="31"/>
      <c r="GW119" s="31"/>
      <c r="GX119" s="31"/>
      <c r="GY119" s="31"/>
      <c r="GZ119" s="31"/>
      <c r="HA119" s="31"/>
      <c r="HB119" s="31"/>
      <c r="HC119" s="31"/>
      <c r="HD119" s="31"/>
      <c r="HE119" s="31"/>
      <c r="HF119" s="31"/>
      <c r="HG119" s="31"/>
      <c r="HH119" s="31"/>
      <c r="HI119" s="31"/>
      <c r="HJ119" s="31"/>
      <c r="HK119" s="31"/>
      <c r="HL119" s="31"/>
      <c r="HM119" s="31"/>
      <c r="HN119" s="31"/>
      <c r="HO119" s="31"/>
      <c r="HP119" s="31"/>
      <c r="HQ119" s="31"/>
      <c r="HR119" s="31"/>
      <c r="HS119" s="31"/>
      <c r="HT119" s="31"/>
      <c r="HU119" s="31"/>
      <c r="HV119" s="31"/>
      <c r="HW119" s="31"/>
      <c r="HX119" s="31"/>
      <c r="HY119" s="31"/>
      <c r="HZ119" s="31"/>
      <c r="IA119" s="31"/>
      <c r="IB119" s="31"/>
      <c r="IC119" s="31"/>
      <c r="ID119" s="31"/>
      <c r="IE119" s="31"/>
      <c r="IF119" s="31"/>
      <c r="IG119" s="31"/>
      <c r="IH119" s="31"/>
      <c r="II119" s="31"/>
      <c r="IJ119" s="31"/>
      <c r="IK119" s="31"/>
      <c r="IL119" s="31"/>
      <c r="IM119" s="31"/>
      <c r="IN119" s="31"/>
      <c r="IO119" s="31"/>
      <c r="IP119" s="31"/>
      <c r="IQ119" s="31"/>
      <c r="IR119" s="31"/>
      <c r="IS119" s="31"/>
      <c r="IT119" s="31"/>
      <c r="IU119" s="31"/>
      <c r="IV119" s="31"/>
      <c r="IW119" s="31"/>
    </row>
    <row r="120" customFormat="false" ht="15" hidden="false" customHeight="true" outlineLevel="0" collapsed="false">
      <c r="B120" s="68"/>
      <c r="C120" s="120"/>
      <c r="D120" s="120"/>
      <c r="E120" s="121"/>
      <c r="F120" s="111"/>
      <c r="G120" s="121"/>
      <c r="H120" s="121"/>
      <c r="I120" s="121"/>
      <c r="J120" s="121"/>
      <c r="K120" s="124"/>
      <c r="L120" s="124"/>
      <c r="M120" s="124"/>
      <c r="N120" s="124"/>
      <c r="O120" s="217" t="n">
        <f aca="false">SUM(G120:N120)</f>
        <v>0</v>
      </c>
      <c r="P120" s="218" t="n">
        <f aca="false">+(G120+H120)*$B$3+(K120+L120)*$B$4+(M120+N120)*$F$4+(I120+J120)*$B$5</f>
        <v>0</v>
      </c>
      <c r="Q120" s="125" t="s">
        <v>182</v>
      </c>
      <c r="R120" s="218"/>
      <c r="S120" s="131"/>
      <c r="T120" s="93" t="n">
        <f aca="false">SUM(S113:S119)</f>
        <v>0</v>
      </c>
    </row>
    <row r="121" s="1" customFormat="true" ht="15" hidden="false" customHeight="false" outlineLevel="0" collapsed="false">
      <c r="A121" s="118" t="s">
        <v>183</v>
      </c>
      <c r="B121" s="119" t="s">
        <v>82</v>
      </c>
      <c r="C121" s="120" t="n">
        <v>5</v>
      </c>
      <c r="D121" s="120" t="n">
        <v>34.67</v>
      </c>
      <c r="E121" s="121" t="n">
        <v>3</v>
      </c>
      <c r="F121" s="111" t="n">
        <f aca="false">+C121*E121</f>
        <v>15</v>
      </c>
      <c r="G121" s="121" t="n">
        <f aca="false">F121*D121</f>
        <v>520.05</v>
      </c>
      <c r="H121" s="127" t="n">
        <f aca="false">+E121*-8</f>
        <v>-24</v>
      </c>
      <c r="I121" s="121"/>
      <c r="J121" s="121"/>
      <c r="K121" s="124"/>
      <c r="L121" s="124"/>
      <c r="M121" s="124"/>
      <c r="N121" s="121"/>
      <c r="O121" s="217" t="n">
        <f aca="false">SUM(G121:N121)</f>
        <v>496.05</v>
      </c>
      <c r="P121" s="218" t="n">
        <f aca="false">+(G121+H121)*$B$3+(K121+L121)*$B$4+(M121+N121)*$F$4+(I121+J121)*$B$5</f>
        <v>0</v>
      </c>
      <c r="Q121" s="115" t="n">
        <v>10.6676923076923</v>
      </c>
      <c r="R121" s="218" t="n">
        <f aca="false">+Q121*$F$3</f>
        <v>0</v>
      </c>
      <c r="S121" s="116" t="n">
        <f aca="false">+R121+P121</f>
        <v>0</v>
      </c>
      <c r="T121" s="92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  <c r="EE121" s="31"/>
      <c r="EF121" s="31"/>
      <c r="EG121" s="31"/>
      <c r="EH121" s="31"/>
      <c r="EI121" s="31"/>
      <c r="EJ121" s="31"/>
      <c r="EK121" s="31"/>
      <c r="EL121" s="31"/>
      <c r="EM121" s="31"/>
      <c r="EN121" s="31"/>
      <c r="EO121" s="31"/>
      <c r="EP121" s="31"/>
      <c r="EQ121" s="31"/>
      <c r="ER121" s="31"/>
      <c r="ES121" s="31"/>
      <c r="ET121" s="31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31"/>
      <c r="IQ121" s="31"/>
      <c r="IR121" s="31"/>
      <c r="IS121" s="31"/>
      <c r="IT121" s="31"/>
      <c r="IU121" s="31"/>
      <c r="IV121" s="31"/>
      <c r="IW121" s="31"/>
    </row>
    <row r="122" customFormat="false" ht="15" hidden="false" customHeight="false" outlineLevel="0" collapsed="false">
      <c r="A122" s="118" t="s">
        <v>184</v>
      </c>
      <c r="B122" s="120" t="s">
        <v>185</v>
      </c>
      <c r="C122" s="120" t="n">
        <v>3</v>
      </c>
      <c r="D122" s="120" t="n">
        <v>34.67</v>
      </c>
      <c r="E122" s="121" t="n">
        <v>2.5</v>
      </c>
      <c r="F122" s="111" t="n">
        <f aca="false">+C122*E122</f>
        <v>7.5</v>
      </c>
      <c r="G122" s="121" t="n">
        <f aca="false">F122*D122</f>
        <v>260.025</v>
      </c>
      <c r="H122" s="127" t="n">
        <f aca="false">+E122*-8</f>
        <v>-20</v>
      </c>
      <c r="I122" s="121"/>
      <c r="J122" s="121"/>
      <c r="K122" s="124"/>
      <c r="L122" s="124"/>
      <c r="M122" s="124"/>
      <c r="N122" s="121"/>
      <c r="O122" s="217" t="n">
        <f aca="false">SUM(G122:N122)</f>
        <v>240.025</v>
      </c>
      <c r="P122" s="218" t="n">
        <f aca="false">+(G122+H122)*$B$3+(K122+L122)*$B$4+(M122+N122)*$F$4+(I122+J122)*$B$5</f>
        <v>0</v>
      </c>
      <c r="Q122" s="122" t="n">
        <v>166.682692307692</v>
      </c>
      <c r="R122" s="218" t="n">
        <f aca="false">+Q122*$F$3</f>
        <v>0</v>
      </c>
      <c r="S122" s="116" t="n">
        <f aca="false">+R122+P122</f>
        <v>0</v>
      </c>
      <c r="T122" s="93"/>
    </row>
    <row r="123" customFormat="false" ht="15" hidden="false" customHeight="false" outlineLevel="0" collapsed="false">
      <c r="A123" s="118" t="s">
        <v>184</v>
      </c>
      <c r="B123" s="120" t="s">
        <v>97</v>
      </c>
      <c r="C123" s="120" t="n">
        <v>1</v>
      </c>
      <c r="D123" s="120" t="n">
        <v>34.67</v>
      </c>
      <c r="E123" s="121" t="n">
        <v>2.5</v>
      </c>
      <c r="F123" s="111" t="n">
        <f aca="false">+C123*E123</f>
        <v>2.5</v>
      </c>
      <c r="G123" s="121"/>
      <c r="H123" s="121"/>
      <c r="I123" s="121"/>
      <c r="J123" s="121"/>
      <c r="K123" s="121" t="n">
        <f aca="false">+C123*D123*E123</f>
        <v>86.675</v>
      </c>
      <c r="L123" s="127" t="n">
        <f aca="false">+F123*8</f>
        <v>20</v>
      </c>
      <c r="M123" s="121"/>
      <c r="N123" s="121"/>
      <c r="O123" s="217" t="n">
        <f aca="false">SUM(G123:N123)</f>
        <v>106.675</v>
      </c>
      <c r="P123" s="218" t="n">
        <f aca="false">+(G123+H123)*$B$3+(K123+L123)*$B$4+(M123+N123)*$F$4+(I123+J123)*$B$5</f>
        <v>0</v>
      </c>
      <c r="Q123" s="115" t="n">
        <v>0</v>
      </c>
      <c r="R123" s="218" t="n">
        <f aca="false">+Q123*$F$3</f>
        <v>0</v>
      </c>
      <c r="S123" s="116" t="n">
        <f aca="false">+R123+P123</f>
        <v>0</v>
      </c>
      <c r="T123" s="92"/>
    </row>
    <row r="124" customFormat="false" ht="15" hidden="false" customHeight="false" outlineLevel="0" collapsed="false">
      <c r="A124" s="118" t="s">
        <v>186</v>
      </c>
      <c r="B124" s="119" t="s">
        <v>82</v>
      </c>
      <c r="C124" s="120" t="n">
        <v>5</v>
      </c>
      <c r="D124" s="120" t="n">
        <v>34.67</v>
      </c>
      <c r="E124" s="121" t="n">
        <v>1.5</v>
      </c>
      <c r="F124" s="111" t="n">
        <f aca="false">+C124*E124</f>
        <v>7.5</v>
      </c>
      <c r="G124" s="121" t="n">
        <f aca="false">F124*D124</f>
        <v>260.025</v>
      </c>
      <c r="H124" s="127" t="n">
        <f aca="false">+E124*-8</f>
        <v>-12</v>
      </c>
      <c r="I124" s="121"/>
      <c r="J124" s="121"/>
      <c r="K124" s="124"/>
      <c r="L124" s="124"/>
      <c r="M124" s="124"/>
      <c r="N124" s="121"/>
      <c r="O124" s="217" t="n">
        <f aca="false">SUM(G124:N124)</f>
        <v>248.025</v>
      </c>
      <c r="P124" s="218" t="n">
        <f aca="false">+(G124+H124)*$B$3+(K124+L124)*$B$4+(M124+N124)*$F$4+(I124+J124)*$B$5</f>
        <v>0</v>
      </c>
      <c r="Q124" s="115" t="n">
        <v>16.0015384615385</v>
      </c>
      <c r="R124" s="218" t="n">
        <f aca="false">+Q124*$F$3</f>
        <v>0</v>
      </c>
      <c r="S124" s="116" t="n">
        <f aca="false">+R124+P124</f>
        <v>0</v>
      </c>
      <c r="T124" s="92"/>
    </row>
    <row r="125" customFormat="false" ht="15" hidden="false" customHeight="true" outlineLevel="0" collapsed="false">
      <c r="B125" s="68"/>
      <c r="C125" s="120"/>
      <c r="D125" s="120"/>
      <c r="E125" s="121"/>
      <c r="F125" s="111"/>
      <c r="G125" s="121"/>
      <c r="H125" s="121"/>
      <c r="I125" s="121"/>
      <c r="J125" s="121"/>
      <c r="K125" s="124"/>
      <c r="L125" s="124"/>
      <c r="M125" s="124"/>
      <c r="N125" s="121"/>
      <c r="O125" s="217" t="n">
        <f aca="false">SUM(G125:N125)</f>
        <v>0</v>
      </c>
      <c r="P125" s="218" t="n">
        <f aca="false">+(G125+H125)*$B$3+(K125+L125)*$B$4+(M125+N125)*$F$4+(I125+J125)*$B$5</f>
        <v>0</v>
      </c>
      <c r="Q125" s="125" t="s">
        <v>187</v>
      </c>
      <c r="R125" s="218"/>
      <c r="S125" s="131"/>
      <c r="T125" s="93" t="n">
        <f aca="false">SUM(S121:S124)</f>
        <v>0</v>
      </c>
    </row>
    <row r="126" customFormat="false" ht="15" hidden="false" customHeight="false" outlineLevel="0" collapsed="false">
      <c r="A126" s="118" t="s">
        <v>188</v>
      </c>
      <c r="B126" s="119" t="s">
        <v>189</v>
      </c>
      <c r="C126" s="120" t="n">
        <v>5</v>
      </c>
      <c r="D126" s="120" t="n">
        <v>34.67</v>
      </c>
      <c r="E126" s="121" t="n">
        <v>1</v>
      </c>
      <c r="F126" s="111" t="n">
        <f aca="false">+C126*E126</f>
        <v>5</v>
      </c>
      <c r="G126" s="121" t="n">
        <f aca="false">F126*D126</f>
        <v>173.35</v>
      </c>
      <c r="H126" s="127" t="n">
        <f aca="false">+E126*-8</f>
        <v>-8</v>
      </c>
      <c r="I126" s="121"/>
      <c r="J126" s="121"/>
      <c r="K126" s="124"/>
      <c r="L126" s="124"/>
      <c r="M126" s="124"/>
      <c r="N126" s="121"/>
      <c r="O126" s="217" t="n">
        <f aca="false">SUM(G126:N126)</f>
        <v>165.35</v>
      </c>
      <c r="P126" s="218" t="n">
        <f aca="false">+(G126+H126)*$B$3+(K126+L126)*$B$4+(M126+N126)*$F$4+(I126+J126)*$B$5</f>
        <v>0</v>
      </c>
      <c r="Q126" s="115" t="n">
        <v>0</v>
      </c>
      <c r="R126" s="218" t="n">
        <f aca="false">+Q126*$F$3</f>
        <v>0</v>
      </c>
      <c r="S126" s="116" t="n">
        <f aca="false">+R126+P126</f>
        <v>0</v>
      </c>
      <c r="T126" s="92"/>
    </row>
    <row r="127" customFormat="false" ht="15" hidden="false" customHeight="false" outlineLevel="0" collapsed="false">
      <c r="A127" s="118" t="s">
        <v>188</v>
      </c>
      <c r="B127" s="119" t="s">
        <v>190</v>
      </c>
      <c r="C127" s="120" t="n">
        <v>1</v>
      </c>
      <c r="D127" s="120" t="n">
        <v>34.67</v>
      </c>
      <c r="E127" s="121" t="n">
        <v>1</v>
      </c>
      <c r="F127" s="111" t="n">
        <f aca="false">+C127*E127</f>
        <v>1</v>
      </c>
      <c r="G127" s="121"/>
      <c r="H127" s="121"/>
      <c r="I127" s="121"/>
      <c r="J127" s="121"/>
      <c r="K127" s="124" t="n">
        <f aca="false">C127*D127*E127</f>
        <v>34.67</v>
      </c>
      <c r="L127" s="127" t="n">
        <f aca="false">+F127*8</f>
        <v>8</v>
      </c>
      <c r="M127" s="124"/>
      <c r="N127" s="121"/>
      <c r="O127" s="217" t="n">
        <f aca="false">SUM(G127:N127)</f>
        <v>42.67</v>
      </c>
      <c r="P127" s="218" t="n">
        <f aca="false">+(G127+H127)*$B$3+(K127+L127)*$B$4+(M127+N127)*$F$4+(I127+J127)*$B$5</f>
        <v>0</v>
      </c>
      <c r="Q127" s="115" t="n">
        <v>0</v>
      </c>
      <c r="R127" s="218" t="n">
        <f aca="false">+Q127*$F$3</f>
        <v>0</v>
      </c>
      <c r="S127" s="116" t="n">
        <f aca="false">+R127+P127</f>
        <v>0</v>
      </c>
      <c r="T127" s="93"/>
    </row>
    <row r="128" customFormat="false" ht="15" hidden="false" customHeight="false" outlineLevel="0" collapsed="false">
      <c r="A128" s="118" t="s">
        <v>191</v>
      </c>
      <c r="B128" s="119" t="s">
        <v>94</v>
      </c>
      <c r="C128" s="120" t="n">
        <v>6</v>
      </c>
      <c r="D128" s="120" t="n">
        <v>31.78</v>
      </c>
      <c r="E128" s="121" t="n">
        <v>4</v>
      </c>
      <c r="F128" s="111" t="n">
        <f aca="false">+C128*E128</f>
        <v>24</v>
      </c>
      <c r="G128" s="121" t="n">
        <f aca="false">F128*D128</f>
        <v>762.72</v>
      </c>
      <c r="H128" s="127" t="n">
        <f aca="false">+E128*-8</f>
        <v>-32</v>
      </c>
      <c r="I128" s="121"/>
      <c r="J128" s="121"/>
      <c r="K128" s="121"/>
      <c r="L128" s="121"/>
      <c r="M128" s="121"/>
      <c r="N128" s="121"/>
      <c r="O128" s="217" t="n">
        <f aca="false">SUM(G128:N128)</f>
        <v>730.72</v>
      </c>
      <c r="P128" s="218" t="n">
        <f aca="false">+(G128+H128)*$B$3+(K128+L128)*$B$4+(M128+N128)*$F$4+(I128+J128)*$B$5</f>
        <v>0</v>
      </c>
      <c r="Q128" s="115" t="n">
        <v>58.6666666666667</v>
      </c>
      <c r="R128" s="218" t="n">
        <f aca="false">+Q128*$F$3</f>
        <v>0</v>
      </c>
      <c r="S128" s="116" t="n">
        <f aca="false">+R128+P128</f>
        <v>0</v>
      </c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  <c r="BH128" s="92"/>
      <c r="BI128" s="92"/>
      <c r="BJ128" s="92"/>
      <c r="BK128" s="92"/>
      <c r="BL128" s="92"/>
      <c r="BM128" s="92"/>
      <c r="BN128" s="92"/>
      <c r="BO128" s="92"/>
      <c r="BP128" s="92"/>
      <c r="BQ128" s="92"/>
      <c r="BR128" s="92"/>
      <c r="BS128" s="92"/>
      <c r="BT128" s="92"/>
      <c r="BU128" s="92"/>
      <c r="BV128" s="92"/>
      <c r="BW128" s="92"/>
      <c r="BX128" s="92"/>
      <c r="BY128" s="92"/>
      <c r="BZ128" s="92"/>
      <c r="CA128" s="92"/>
      <c r="CB128" s="92"/>
      <c r="CC128" s="92"/>
      <c r="CD128" s="92"/>
      <c r="CE128" s="92"/>
      <c r="CF128" s="92"/>
      <c r="CG128" s="92"/>
      <c r="CH128" s="92"/>
      <c r="CI128" s="92"/>
      <c r="CJ128" s="92"/>
      <c r="CK128" s="92"/>
      <c r="CL128" s="92"/>
      <c r="CM128" s="92"/>
      <c r="CN128" s="92"/>
      <c r="CO128" s="92"/>
      <c r="CP128" s="92"/>
      <c r="CQ128" s="92"/>
      <c r="CR128" s="92"/>
      <c r="CS128" s="92"/>
      <c r="CT128" s="92"/>
      <c r="CU128" s="92"/>
      <c r="CV128" s="92"/>
      <c r="CW128" s="92"/>
      <c r="CX128" s="92"/>
      <c r="CY128" s="92"/>
      <c r="CZ128" s="92"/>
      <c r="DA128" s="92"/>
      <c r="DB128" s="92"/>
      <c r="DC128" s="92"/>
      <c r="DD128" s="92"/>
      <c r="DE128" s="92"/>
      <c r="DF128" s="92"/>
      <c r="DG128" s="92"/>
      <c r="DH128" s="92"/>
      <c r="DI128" s="92"/>
      <c r="DJ128" s="92"/>
      <c r="DK128" s="92"/>
      <c r="DL128" s="92"/>
      <c r="DM128" s="92"/>
      <c r="DN128" s="92"/>
      <c r="DO128" s="92"/>
      <c r="DP128" s="92"/>
      <c r="DQ128" s="92"/>
      <c r="DR128" s="92"/>
      <c r="DS128" s="92"/>
      <c r="DT128" s="92"/>
      <c r="DU128" s="92"/>
      <c r="DV128" s="92"/>
      <c r="DW128" s="92"/>
      <c r="DX128" s="92"/>
      <c r="DY128" s="92"/>
      <c r="DZ128" s="92"/>
      <c r="EA128" s="92"/>
      <c r="EB128" s="92"/>
      <c r="EC128" s="92"/>
      <c r="ED128" s="92"/>
      <c r="EE128" s="92"/>
      <c r="EF128" s="92"/>
      <c r="EG128" s="92"/>
      <c r="EH128" s="92"/>
      <c r="EI128" s="92"/>
      <c r="EJ128" s="92"/>
      <c r="EK128" s="92"/>
      <c r="EL128" s="92"/>
      <c r="EM128" s="92"/>
      <c r="EN128" s="92"/>
      <c r="EO128" s="92"/>
      <c r="EP128" s="92"/>
      <c r="EQ128" s="92"/>
      <c r="ER128" s="92"/>
      <c r="ES128" s="92"/>
      <c r="ET128" s="92"/>
      <c r="EU128" s="92"/>
      <c r="EV128" s="92"/>
      <c r="EW128" s="92"/>
      <c r="EX128" s="92"/>
      <c r="EY128" s="92"/>
      <c r="EZ128" s="92"/>
      <c r="FA128" s="92"/>
      <c r="FB128" s="92"/>
      <c r="FC128" s="92"/>
      <c r="FD128" s="92"/>
      <c r="FE128" s="92"/>
      <c r="FF128" s="92"/>
      <c r="FG128" s="92"/>
      <c r="FH128" s="92"/>
      <c r="FI128" s="92"/>
      <c r="FJ128" s="92"/>
      <c r="FK128" s="92"/>
      <c r="FL128" s="92"/>
      <c r="FM128" s="92"/>
      <c r="FN128" s="92"/>
      <c r="FO128" s="92"/>
      <c r="FP128" s="92"/>
      <c r="FQ128" s="92"/>
      <c r="FR128" s="92"/>
      <c r="FS128" s="92"/>
      <c r="FT128" s="92"/>
      <c r="FU128" s="92"/>
      <c r="FV128" s="92"/>
      <c r="FW128" s="92"/>
      <c r="FX128" s="92"/>
      <c r="FY128" s="92"/>
      <c r="FZ128" s="92"/>
      <c r="GA128" s="92"/>
      <c r="GB128" s="92"/>
      <c r="GC128" s="92"/>
      <c r="GD128" s="92"/>
      <c r="GE128" s="92"/>
      <c r="GF128" s="92"/>
      <c r="GG128" s="92"/>
      <c r="GH128" s="92"/>
      <c r="GI128" s="92"/>
      <c r="GJ128" s="92"/>
      <c r="GK128" s="92"/>
      <c r="GL128" s="92"/>
      <c r="GM128" s="92"/>
      <c r="GN128" s="92"/>
      <c r="GO128" s="92"/>
      <c r="GP128" s="92"/>
      <c r="GQ128" s="92"/>
      <c r="GR128" s="92"/>
      <c r="GS128" s="92"/>
      <c r="GT128" s="92"/>
      <c r="GU128" s="92"/>
      <c r="GV128" s="92"/>
      <c r="GW128" s="92"/>
      <c r="GX128" s="92"/>
      <c r="GY128" s="92"/>
      <c r="GZ128" s="92"/>
      <c r="HA128" s="92"/>
      <c r="HB128" s="92"/>
      <c r="HC128" s="92"/>
      <c r="HD128" s="92"/>
      <c r="HE128" s="92"/>
      <c r="HF128" s="92"/>
      <c r="HG128" s="92"/>
      <c r="HH128" s="92"/>
      <c r="HI128" s="92"/>
      <c r="HJ128" s="92"/>
      <c r="HK128" s="92"/>
      <c r="HL128" s="92"/>
      <c r="HM128" s="92"/>
      <c r="HN128" s="92"/>
      <c r="HO128" s="92"/>
      <c r="HP128" s="92"/>
      <c r="HQ128" s="92"/>
      <c r="HR128" s="92"/>
      <c r="HS128" s="92"/>
      <c r="HT128" s="92"/>
      <c r="HU128" s="92"/>
      <c r="HV128" s="92"/>
      <c r="HW128" s="92"/>
      <c r="HX128" s="92"/>
      <c r="HY128" s="92"/>
      <c r="HZ128" s="92"/>
      <c r="IA128" s="92"/>
      <c r="IB128" s="92"/>
      <c r="IC128" s="92"/>
      <c r="ID128" s="92"/>
      <c r="IE128" s="92"/>
      <c r="IF128" s="92"/>
      <c r="IG128" s="92"/>
      <c r="IH128" s="92"/>
      <c r="II128" s="92"/>
      <c r="IJ128" s="92"/>
      <c r="IK128" s="92"/>
      <c r="IL128" s="92"/>
      <c r="IM128" s="92"/>
      <c r="IN128" s="92"/>
      <c r="IO128" s="92"/>
      <c r="IP128" s="92"/>
      <c r="IQ128" s="92"/>
      <c r="IR128" s="92"/>
      <c r="IS128" s="92"/>
      <c r="IT128" s="92"/>
      <c r="IU128" s="92"/>
      <c r="IV128" s="92"/>
      <c r="IW128" s="92"/>
    </row>
    <row r="129" customFormat="false" ht="15" hidden="false" customHeight="false" outlineLevel="0" collapsed="false">
      <c r="A129" s="118" t="s">
        <v>191</v>
      </c>
      <c r="B129" s="119" t="s">
        <v>97</v>
      </c>
      <c r="C129" s="120" t="n">
        <v>1</v>
      </c>
      <c r="D129" s="120" t="n">
        <v>31.78</v>
      </c>
      <c r="E129" s="121" t="n">
        <v>4</v>
      </c>
      <c r="F129" s="111" t="n">
        <f aca="false">+C129*E129</f>
        <v>4</v>
      </c>
      <c r="G129" s="121"/>
      <c r="H129" s="121"/>
      <c r="I129" s="121"/>
      <c r="J129" s="121"/>
      <c r="K129" s="121" t="n">
        <f aca="false">+C129*D129*E129</f>
        <v>127.12</v>
      </c>
      <c r="L129" s="127" t="n">
        <f aca="false">+F129*8</f>
        <v>32</v>
      </c>
      <c r="M129" s="121"/>
      <c r="N129" s="121"/>
      <c r="O129" s="217" t="n">
        <f aca="false">SUM(G129:N129)</f>
        <v>159.12</v>
      </c>
      <c r="P129" s="218" t="n">
        <f aca="false">+(G129+H129)*$B$3+(K129+L129)*$B$4+(M129+N129)*$F$4+(I129+J129)*$B$5</f>
        <v>0</v>
      </c>
      <c r="Q129" s="115" t="n">
        <v>0</v>
      </c>
      <c r="R129" s="218" t="n">
        <f aca="false">+Q129*$F$3</f>
        <v>0</v>
      </c>
      <c r="S129" s="116" t="n">
        <f aca="false">+R129+P129</f>
        <v>0</v>
      </c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  <c r="BH129" s="92"/>
      <c r="BI129" s="92"/>
      <c r="BJ129" s="92"/>
      <c r="BK129" s="92"/>
      <c r="BL129" s="92"/>
      <c r="BM129" s="92"/>
      <c r="BN129" s="92"/>
      <c r="BO129" s="92"/>
      <c r="BP129" s="92"/>
      <c r="BQ129" s="92"/>
      <c r="BR129" s="92"/>
      <c r="BS129" s="92"/>
      <c r="BT129" s="92"/>
      <c r="BU129" s="92"/>
      <c r="BV129" s="92"/>
      <c r="BW129" s="92"/>
      <c r="BX129" s="92"/>
      <c r="BY129" s="92"/>
      <c r="BZ129" s="92"/>
      <c r="CA129" s="92"/>
      <c r="CB129" s="92"/>
      <c r="CC129" s="92"/>
      <c r="CD129" s="92"/>
      <c r="CE129" s="92"/>
      <c r="CF129" s="92"/>
      <c r="CG129" s="92"/>
      <c r="CH129" s="92"/>
      <c r="CI129" s="92"/>
      <c r="CJ129" s="92"/>
      <c r="CK129" s="92"/>
      <c r="CL129" s="92"/>
      <c r="CM129" s="92"/>
      <c r="CN129" s="92"/>
      <c r="CO129" s="92"/>
      <c r="CP129" s="92"/>
      <c r="CQ129" s="92"/>
      <c r="CR129" s="92"/>
      <c r="CS129" s="92"/>
      <c r="CT129" s="92"/>
      <c r="CU129" s="92"/>
      <c r="CV129" s="92"/>
      <c r="CW129" s="92"/>
      <c r="CX129" s="92"/>
      <c r="CY129" s="92"/>
      <c r="CZ129" s="92"/>
      <c r="DA129" s="92"/>
      <c r="DB129" s="92"/>
      <c r="DC129" s="92"/>
      <c r="DD129" s="92"/>
      <c r="DE129" s="92"/>
      <c r="DF129" s="92"/>
      <c r="DG129" s="92"/>
      <c r="DH129" s="92"/>
      <c r="DI129" s="92"/>
      <c r="DJ129" s="92"/>
      <c r="DK129" s="92"/>
      <c r="DL129" s="92"/>
      <c r="DM129" s="92"/>
      <c r="DN129" s="92"/>
      <c r="DO129" s="92"/>
      <c r="DP129" s="92"/>
      <c r="DQ129" s="92"/>
      <c r="DR129" s="92"/>
      <c r="DS129" s="92"/>
      <c r="DT129" s="92"/>
      <c r="DU129" s="92"/>
      <c r="DV129" s="92"/>
      <c r="DW129" s="92"/>
      <c r="DX129" s="92"/>
      <c r="DY129" s="92"/>
      <c r="DZ129" s="92"/>
      <c r="EA129" s="92"/>
      <c r="EB129" s="92"/>
      <c r="EC129" s="92"/>
      <c r="ED129" s="92"/>
      <c r="EE129" s="92"/>
      <c r="EF129" s="92"/>
      <c r="EG129" s="92"/>
      <c r="EH129" s="92"/>
      <c r="EI129" s="92"/>
      <c r="EJ129" s="92"/>
      <c r="EK129" s="92"/>
      <c r="EL129" s="92"/>
      <c r="EM129" s="92"/>
      <c r="EN129" s="92"/>
      <c r="EO129" s="92"/>
      <c r="EP129" s="92"/>
      <c r="EQ129" s="92"/>
      <c r="ER129" s="92"/>
      <c r="ES129" s="92"/>
      <c r="ET129" s="92"/>
      <c r="EU129" s="92"/>
      <c r="EV129" s="92"/>
      <c r="EW129" s="92"/>
      <c r="EX129" s="92"/>
      <c r="EY129" s="92"/>
      <c r="EZ129" s="92"/>
      <c r="FA129" s="92"/>
      <c r="FB129" s="92"/>
      <c r="FC129" s="92"/>
      <c r="FD129" s="92"/>
      <c r="FE129" s="92"/>
      <c r="FF129" s="92"/>
      <c r="FG129" s="92"/>
      <c r="FH129" s="92"/>
      <c r="FI129" s="92"/>
      <c r="FJ129" s="92"/>
      <c r="FK129" s="92"/>
      <c r="FL129" s="92"/>
      <c r="FM129" s="92"/>
      <c r="FN129" s="92"/>
      <c r="FO129" s="92"/>
      <c r="FP129" s="92"/>
      <c r="FQ129" s="92"/>
      <c r="FR129" s="92"/>
      <c r="FS129" s="92"/>
      <c r="FT129" s="92"/>
      <c r="FU129" s="92"/>
      <c r="FV129" s="92"/>
      <c r="FW129" s="92"/>
      <c r="FX129" s="92"/>
      <c r="FY129" s="92"/>
      <c r="FZ129" s="92"/>
      <c r="GA129" s="92"/>
      <c r="GB129" s="92"/>
      <c r="GC129" s="92"/>
      <c r="GD129" s="92"/>
      <c r="GE129" s="92"/>
      <c r="GF129" s="92"/>
      <c r="GG129" s="92"/>
      <c r="GH129" s="92"/>
      <c r="GI129" s="92"/>
      <c r="GJ129" s="92"/>
      <c r="GK129" s="92"/>
      <c r="GL129" s="92"/>
      <c r="GM129" s="92"/>
      <c r="GN129" s="92"/>
      <c r="GO129" s="92"/>
      <c r="GP129" s="92"/>
      <c r="GQ129" s="92"/>
      <c r="GR129" s="92"/>
      <c r="GS129" s="92"/>
      <c r="GT129" s="92"/>
      <c r="GU129" s="92"/>
      <c r="GV129" s="92"/>
      <c r="GW129" s="92"/>
      <c r="GX129" s="92"/>
      <c r="GY129" s="92"/>
      <c r="GZ129" s="92"/>
      <c r="HA129" s="92"/>
      <c r="HB129" s="92"/>
      <c r="HC129" s="92"/>
      <c r="HD129" s="92"/>
      <c r="HE129" s="92"/>
      <c r="HF129" s="92"/>
      <c r="HG129" s="92"/>
      <c r="HH129" s="92"/>
      <c r="HI129" s="92"/>
      <c r="HJ129" s="92"/>
      <c r="HK129" s="92"/>
      <c r="HL129" s="92"/>
      <c r="HM129" s="92"/>
      <c r="HN129" s="92"/>
      <c r="HO129" s="92"/>
      <c r="HP129" s="92"/>
      <c r="HQ129" s="92"/>
      <c r="HR129" s="92"/>
      <c r="HS129" s="92"/>
      <c r="HT129" s="92"/>
      <c r="HU129" s="92"/>
      <c r="HV129" s="92"/>
      <c r="HW129" s="92"/>
      <c r="HX129" s="92"/>
      <c r="HY129" s="92"/>
      <c r="HZ129" s="92"/>
      <c r="IA129" s="92"/>
      <c r="IB129" s="92"/>
      <c r="IC129" s="92"/>
      <c r="ID129" s="92"/>
      <c r="IE129" s="92"/>
      <c r="IF129" s="92"/>
      <c r="IG129" s="92"/>
      <c r="IH129" s="92"/>
      <c r="II129" s="92"/>
      <c r="IJ129" s="92"/>
      <c r="IK129" s="92"/>
      <c r="IL129" s="92"/>
      <c r="IM129" s="92"/>
      <c r="IN129" s="92"/>
      <c r="IO129" s="92"/>
      <c r="IP129" s="92"/>
      <c r="IQ129" s="92"/>
      <c r="IR129" s="92"/>
      <c r="IS129" s="92"/>
      <c r="IT129" s="92"/>
      <c r="IU129" s="92"/>
      <c r="IV129" s="92"/>
      <c r="IW129" s="92"/>
    </row>
    <row r="130" customFormat="false" ht="15" hidden="false" customHeight="false" outlineLevel="0" collapsed="false">
      <c r="A130" s="118" t="s">
        <v>192</v>
      </c>
      <c r="B130" s="119" t="s">
        <v>82</v>
      </c>
      <c r="C130" s="120" t="n">
        <v>5</v>
      </c>
      <c r="D130" s="120" t="n">
        <v>31.78</v>
      </c>
      <c r="E130" s="121" t="n">
        <v>2.5</v>
      </c>
      <c r="F130" s="111" t="n">
        <f aca="false">+C130*E130</f>
        <v>12.5</v>
      </c>
      <c r="G130" s="121" t="n">
        <f aca="false">F130*D130</f>
        <v>397.25</v>
      </c>
      <c r="H130" s="127" t="n">
        <f aca="false">+E130*-8</f>
        <v>-20</v>
      </c>
      <c r="I130" s="121"/>
      <c r="J130" s="121"/>
      <c r="K130" s="121"/>
      <c r="L130" s="121"/>
      <c r="M130" s="121"/>
      <c r="N130" s="121"/>
      <c r="O130" s="217" t="n">
        <f aca="false">SUM(G130:N130)</f>
        <v>377.25</v>
      </c>
      <c r="P130" s="218" t="n">
        <f aca="false">+(G130+H130)*$B$3+(K130+L130)*$B$4+(M130+N130)*$F$4+(I130+J130)*$B$5</f>
        <v>0</v>
      </c>
      <c r="Q130" s="115" t="n">
        <v>12.6666666666667</v>
      </c>
      <c r="R130" s="218" t="n">
        <f aca="false">+Q130*$F$3</f>
        <v>0</v>
      </c>
      <c r="S130" s="116" t="n">
        <f aca="false">+R130+P130</f>
        <v>0</v>
      </c>
      <c r="T130" s="92"/>
    </row>
    <row r="131" customFormat="false" ht="15" hidden="false" customHeight="false" outlineLevel="0" collapsed="false">
      <c r="A131" s="145" t="s">
        <v>193</v>
      </c>
      <c r="B131" s="119" t="s">
        <v>194</v>
      </c>
      <c r="C131" s="120" t="n">
        <v>3</v>
      </c>
      <c r="D131" s="120" t="n">
        <v>32</v>
      </c>
      <c r="E131" s="124" t="n">
        <v>1.4</v>
      </c>
      <c r="F131" s="111" t="n">
        <f aca="false">+C131*E131</f>
        <v>4.2</v>
      </c>
      <c r="G131" s="121" t="n">
        <f aca="false">F131*D131</f>
        <v>134.4</v>
      </c>
      <c r="H131" s="127" t="n">
        <f aca="false">+E131*-8</f>
        <v>-11.2</v>
      </c>
      <c r="I131" s="120"/>
      <c r="J131" s="124"/>
      <c r="K131" s="124"/>
      <c r="L131" s="124"/>
      <c r="M131" s="124"/>
      <c r="N131" s="124"/>
      <c r="O131" s="217" t="n">
        <f aca="false">SUM(G131:N131)</f>
        <v>123.2</v>
      </c>
      <c r="P131" s="218" t="n">
        <f aca="false">+(G131+H131)*$B$3+(K131+L131)*$B$4+(M131+N131)*$F$4+(I131+J131)*$B$5</f>
        <v>0</v>
      </c>
      <c r="Q131" s="115" t="n">
        <v>180</v>
      </c>
      <c r="R131" s="218" t="n">
        <f aca="false">+Q131*$F$3</f>
        <v>0</v>
      </c>
      <c r="S131" s="116" t="n">
        <f aca="false">+R131+P131</f>
        <v>0</v>
      </c>
      <c r="T131" s="92"/>
    </row>
    <row r="132" customFormat="false" ht="15" hidden="false" customHeight="true" outlineLevel="0" collapsed="false">
      <c r="A132" s="146"/>
      <c r="B132" s="132"/>
      <c r="C132" s="120"/>
      <c r="D132" s="120"/>
      <c r="E132" s="124"/>
      <c r="F132" s="111"/>
      <c r="G132" s="121"/>
      <c r="H132" s="121"/>
      <c r="I132" s="120"/>
      <c r="J132" s="124"/>
      <c r="K132" s="124"/>
      <c r="L132" s="124"/>
      <c r="M132" s="124"/>
      <c r="N132" s="124"/>
      <c r="O132" s="217" t="n">
        <f aca="false">SUM(G132:N132)</f>
        <v>0</v>
      </c>
      <c r="P132" s="218" t="n">
        <f aca="false">+(G132+H132)*$B$3+(K132+L132)*$B$4+(M132+N132)*$F$4+(I132+J132)*$B$5</f>
        <v>0</v>
      </c>
      <c r="Q132" s="125" t="s">
        <v>195</v>
      </c>
      <c r="R132" s="218"/>
      <c r="S132" s="131"/>
      <c r="T132" s="93" t="n">
        <f aca="false">SUM(S126:S131)</f>
        <v>0</v>
      </c>
    </row>
    <row r="133" customFormat="false" ht="15" hidden="false" customHeight="false" outlineLevel="0" collapsed="false">
      <c r="A133" s="118" t="s">
        <v>196</v>
      </c>
      <c r="B133" s="119" t="s">
        <v>174</v>
      </c>
      <c r="C133" s="120" t="n">
        <v>1</v>
      </c>
      <c r="D133" s="120" t="n">
        <v>34.67</v>
      </c>
      <c r="E133" s="121" t="n">
        <v>1</v>
      </c>
      <c r="F133" s="111" t="n">
        <f aca="false">+C133*E133</f>
        <v>1</v>
      </c>
      <c r="G133" s="121" t="n">
        <f aca="false">F133*D133</f>
        <v>34.67</v>
      </c>
      <c r="H133" s="121"/>
      <c r="I133" s="121"/>
      <c r="J133" s="121"/>
      <c r="K133" s="124"/>
      <c r="L133" s="124"/>
      <c r="M133" s="124"/>
      <c r="N133" s="124"/>
      <c r="O133" s="217" t="n">
        <f aca="false">SUM(G133:N133)</f>
        <v>34.67</v>
      </c>
      <c r="P133" s="218" t="n">
        <f aca="false">+(G133+H133)*$B$3+(K133+L133)*$B$4+(M133+N133)*$F$4+(I133+J133)*$B$5</f>
        <v>0</v>
      </c>
      <c r="Q133" s="115" t="n">
        <v>0</v>
      </c>
      <c r="R133" s="218" t="n">
        <f aca="false">+Q133*$F$3</f>
        <v>0</v>
      </c>
      <c r="S133" s="116" t="n">
        <f aca="false">+R133+P133</f>
        <v>0</v>
      </c>
      <c r="T133" s="92"/>
    </row>
    <row r="134" customFormat="false" ht="15" hidden="false" customHeight="false" outlineLevel="0" collapsed="false">
      <c r="A134" s="118" t="s">
        <v>197</v>
      </c>
      <c r="B134" s="119" t="s">
        <v>82</v>
      </c>
      <c r="C134" s="120" t="n">
        <v>5</v>
      </c>
      <c r="D134" s="120" t="n">
        <v>31.78</v>
      </c>
      <c r="E134" s="121" t="n">
        <v>1.5</v>
      </c>
      <c r="F134" s="111" t="n">
        <f aca="false">+C134*E134</f>
        <v>7.5</v>
      </c>
      <c r="G134" s="121" t="n">
        <f aca="false">F134*D134</f>
        <v>238.35</v>
      </c>
      <c r="H134" s="127" t="n">
        <f aca="false">+E134*-8</f>
        <v>-12</v>
      </c>
      <c r="I134" s="121"/>
      <c r="J134" s="121"/>
      <c r="K134" s="124"/>
      <c r="L134" s="124"/>
      <c r="M134" s="124"/>
      <c r="N134" s="121"/>
      <c r="O134" s="217" t="n">
        <f aca="false">SUM(G134:N134)</f>
        <v>226.35</v>
      </c>
      <c r="P134" s="218" t="n">
        <f aca="false">+(G134+H134)*$B$3+(K134+L134)*$B$4+(M134+N134)*$F$4+(I134+J134)*$B$5</f>
        <v>0</v>
      </c>
      <c r="Q134" s="115" t="n">
        <v>33.3333333333333</v>
      </c>
      <c r="R134" s="218" t="n">
        <f aca="false">+Q134*$F$3</f>
        <v>0</v>
      </c>
      <c r="S134" s="116" t="n">
        <f aca="false">+R134+P134</f>
        <v>0</v>
      </c>
      <c r="T134" s="92"/>
    </row>
    <row r="135" customFormat="false" ht="15" hidden="false" customHeight="true" outlineLevel="0" collapsed="false">
      <c r="B135" s="132"/>
      <c r="C135" s="120"/>
      <c r="D135" s="120"/>
      <c r="E135" s="121"/>
      <c r="F135" s="111"/>
      <c r="G135" s="121"/>
      <c r="H135" s="121"/>
      <c r="I135" s="121"/>
      <c r="J135" s="121"/>
      <c r="K135" s="124"/>
      <c r="L135" s="124"/>
      <c r="M135" s="124"/>
      <c r="N135" s="121"/>
      <c r="O135" s="217" t="n">
        <f aca="false">SUM(G135:N135)</f>
        <v>0</v>
      </c>
      <c r="P135" s="218" t="n">
        <f aca="false">+(G135+H135)*$B$3+(K135+L135)*$B$4+(M135+N135)*$F$4+(I135+J135)*$B$5</f>
        <v>0</v>
      </c>
      <c r="Q135" s="125" t="s">
        <v>198</v>
      </c>
      <c r="R135" s="218"/>
      <c r="S135" s="131"/>
      <c r="T135" s="93" t="n">
        <f aca="false">SUM(S133:S134)</f>
        <v>0</v>
      </c>
    </row>
    <row r="136" customFormat="false" ht="15" hidden="false" customHeight="false" outlineLevel="0" collapsed="false">
      <c r="A136" s="118" t="s">
        <v>199</v>
      </c>
      <c r="B136" s="119" t="s">
        <v>82</v>
      </c>
      <c r="C136" s="120" t="n">
        <v>5</v>
      </c>
      <c r="D136" s="120" t="n">
        <v>34.67</v>
      </c>
      <c r="E136" s="121" t="n">
        <v>1.5</v>
      </c>
      <c r="F136" s="111" t="n">
        <f aca="false">+C136*E136</f>
        <v>7.5</v>
      </c>
      <c r="G136" s="121" t="n">
        <f aca="false">F136*D136</f>
        <v>260.025</v>
      </c>
      <c r="H136" s="127" t="n">
        <f aca="false">+E136*-8</f>
        <v>-12</v>
      </c>
      <c r="I136" s="121"/>
      <c r="J136" s="121"/>
      <c r="K136" s="124"/>
      <c r="L136" s="124"/>
      <c r="M136" s="124"/>
      <c r="N136" s="121"/>
      <c r="O136" s="217" t="n">
        <f aca="false">SUM(G136:N136)</f>
        <v>248.025</v>
      </c>
      <c r="P136" s="218" t="n">
        <f aca="false">+(G136+H136)*$B$3+(K136+L136)*$B$4+(M136+N136)*$F$4+(I136+J136)*$B$5</f>
        <v>0</v>
      </c>
      <c r="Q136" s="122" t="n">
        <v>40.0038461538462</v>
      </c>
      <c r="R136" s="218" t="n">
        <f aca="false">+Q136*$F$3</f>
        <v>0</v>
      </c>
      <c r="S136" s="116" t="n">
        <f aca="false">+R136+P136</f>
        <v>0</v>
      </c>
      <c r="T136" s="93"/>
    </row>
    <row r="137" s="92" customFormat="true" ht="15" hidden="false" customHeight="true" outlineLevel="0" collapsed="false">
      <c r="A137" s="31"/>
      <c r="B137" s="132"/>
      <c r="C137" s="120"/>
      <c r="D137" s="120"/>
      <c r="E137" s="121"/>
      <c r="F137" s="111"/>
      <c r="G137" s="121"/>
      <c r="H137" s="121"/>
      <c r="I137" s="121"/>
      <c r="J137" s="121"/>
      <c r="K137" s="124"/>
      <c r="L137" s="124"/>
      <c r="M137" s="124"/>
      <c r="N137" s="121"/>
      <c r="O137" s="217" t="n">
        <f aca="false">SUM(G137:N137)</f>
        <v>0</v>
      </c>
      <c r="P137" s="218" t="n">
        <f aca="false">+(G137+H137)*$B$3+(K137+L137)*$B$4+(M137+N137)*$F$4+(I137+J137)*$B$5</f>
        <v>0</v>
      </c>
      <c r="Q137" s="125" t="s">
        <v>200</v>
      </c>
      <c r="R137" s="218"/>
      <c r="S137" s="131"/>
      <c r="T137" s="93" t="n">
        <f aca="false">SUM(S136)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31"/>
      <c r="CT137" s="31"/>
      <c r="CU137" s="31"/>
      <c r="CV137" s="31"/>
      <c r="CW137" s="31"/>
      <c r="CX137" s="31"/>
      <c r="CY137" s="31"/>
      <c r="CZ137" s="31"/>
      <c r="DA137" s="31"/>
      <c r="DB137" s="31"/>
      <c r="DC137" s="31"/>
      <c r="DD137" s="31"/>
      <c r="DE137" s="31"/>
      <c r="DF137" s="31"/>
      <c r="DG137" s="31"/>
      <c r="DH137" s="31"/>
      <c r="DI137" s="31"/>
      <c r="DJ137" s="31"/>
      <c r="DK137" s="31"/>
      <c r="DL137" s="31"/>
      <c r="DM137" s="31"/>
      <c r="DN137" s="31"/>
      <c r="DO137" s="31"/>
      <c r="DP137" s="31"/>
      <c r="DQ137" s="31"/>
      <c r="DR137" s="31"/>
      <c r="DS137" s="31"/>
      <c r="DT137" s="31"/>
      <c r="DU137" s="31"/>
      <c r="DV137" s="31"/>
      <c r="DW137" s="31"/>
      <c r="DX137" s="31"/>
      <c r="DY137" s="31"/>
      <c r="DZ137" s="31"/>
      <c r="EA137" s="31"/>
      <c r="EB137" s="31"/>
      <c r="EC137" s="31"/>
      <c r="ED137" s="31"/>
      <c r="EE137" s="31"/>
      <c r="EF137" s="31"/>
      <c r="EG137" s="31"/>
      <c r="EH137" s="31"/>
      <c r="EI137" s="31"/>
      <c r="EJ137" s="31"/>
      <c r="EK137" s="31"/>
      <c r="EL137" s="31"/>
      <c r="EM137" s="31"/>
      <c r="EN137" s="31"/>
      <c r="EO137" s="31"/>
      <c r="EP137" s="31"/>
      <c r="EQ137" s="31"/>
      <c r="ER137" s="31"/>
      <c r="ES137" s="31"/>
      <c r="ET137" s="31"/>
      <c r="EU137" s="31"/>
      <c r="EV137" s="31"/>
      <c r="EW137" s="31"/>
      <c r="EX137" s="31"/>
      <c r="EY137" s="31"/>
      <c r="EZ137" s="31"/>
      <c r="FA137" s="31"/>
      <c r="FB137" s="31"/>
      <c r="FC137" s="31"/>
      <c r="FD137" s="31"/>
      <c r="FE137" s="31"/>
      <c r="FF137" s="31"/>
      <c r="FG137" s="31"/>
      <c r="FH137" s="31"/>
      <c r="FI137" s="31"/>
      <c r="FJ137" s="31"/>
      <c r="FK137" s="31"/>
      <c r="FL137" s="31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1"/>
      <c r="HW137" s="31"/>
      <c r="HX137" s="31"/>
      <c r="HY137" s="31"/>
      <c r="HZ137" s="31"/>
      <c r="IA137" s="31"/>
      <c r="IB137" s="31"/>
      <c r="IC137" s="31"/>
      <c r="ID137" s="31"/>
      <c r="IE137" s="31"/>
      <c r="IF137" s="31"/>
      <c r="IG137" s="31"/>
      <c r="IH137" s="31"/>
      <c r="II137" s="31"/>
      <c r="IJ137" s="31"/>
      <c r="IK137" s="31"/>
      <c r="IL137" s="31"/>
      <c r="IM137" s="31"/>
      <c r="IN137" s="31"/>
      <c r="IO137" s="31"/>
      <c r="IP137" s="31"/>
      <c r="IQ137" s="31"/>
      <c r="IR137" s="31"/>
      <c r="IS137" s="31"/>
      <c r="IT137" s="31"/>
      <c r="IU137" s="31"/>
      <c r="IV137" s="31"/>
      <c r="IW137" s="31"/>
    </row>
    <row r="138" s="92" customFormat="true" ht="15" hidden="false" customHeight="false" outlineLevel="0" collapsed="false">
      <c r="A138" s="118" t="s">
        <v>201</v>
      </c>
      <c r="B138" s="119" t="s">
        <v>82</v>
      </c>
      <c r="C138" s="120" t="n">
        <v>5</v>
      </c>
      <c r="D138" s="120" t="n">
        <v>32.67</v>
      </c>
      <c r="E138" s="121" t="n">
        <v>4</v>
      </c>
      <c r="F138" s="111" t="n">
        <f aca="false">+C138*E138</f>
        <v>20</v>
      </c>
      <c r="G138" s="121" t="n">
        <f aca="false">F138*D138</f>
        <v>653.4</v>
      </c>
      <c r="H138" s="127" t="n">
        <f aca="false">+E138*-8</f>
        <v>-32</v>
      </c>
      <c r="I138" s="121"/>
      <c r="J138" s="121"/>
      <c r="K138" s="121"/>
      <c r="L138" s="121"/>
      <c r="M138" s="121"/>
      <c r="N138" s="121"/>
      <c r="O138" s="217" t="n">
        <f aca="false">SUM(G138:N138)</f>
        <v>621.4</v>
      </c>
      <c r="P138" s="218" t="n">
        <f aca="false">+(G138+H138)*$B$3+(K138+L138)*$B$4+(M138+N138)*$F$4+(I138+J138)*$B$5</f>
        <v>0</v>
      </c>
      <c r="Q138" s="115" t="n">
        <v>183.352040816327</v>
      </c>
      <c r="R138" s="218" t="n">
        <f aca="false">+Q138*$F$3</f>
        <v>0</v>
      </c>
      <c r="S138" s="116" t="n">
        <f aca="false">+R138+P138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  <c r="CC138" s="31"/>
      <c r="CD138" s="31"/>
      <c r="CE138" s="31"/>
      <c r="CF138" s="31"/>
      <c r="CG138" s="31"/>
      <c r="CH138" s="31"/>
      <c r="CI138" s="31"/>
      <c r="CJ138" s="31"/>
      <c r="CK138" s="31"/>
      <c r="CL138" s="31"/>
      <c r="CM138" s="31"/>
      <c r="CN138" s="31"/>
      <c r="CO138" s="31"/>
      <c r="CP138" s="31"/>
      <c r="CQ138" s="31"/>
      <c r="CR138" s="31"/>
      <c r="CS138" s="31"/>
      <c r="CT138" s="31"/>
      <c r="CU138" s="31"/>
      <c r="CV138" s="31"/>
      <c r="CW138" s="31"/>
      <c r="CX138" s="31"/>
      <c r="CY138" s="31"/>
      <c r="CZ138" s="31"/>
      <c r="DA138" s="31"/>
      <c r="DB138" s="31"/>
      <c r="DC138" s="31"/>
      <c r="DD138" s="31"/>
      <c r="DE138" s="31"/>
      <c r="DF138" s="31"/>
      <c r="DG138" s="31"/>
      <c r="DH138" s="31"/>
      <c r="DI138" s="31"/>
      <c r="DJ138" s="31"/>
      <c r="DK138" s="31"/>
      <c r="DL138" s="31"/>
      <c r="DM138" s="31"/>
      <c r="DN138" s="31"/>
      <c r="DO138" s="31"/>
      <c r="DP138" s="31"/>
      <c r="DQ138" s="31"/>
      <c r="DR138" s="31"/>
      <c r="DS138" s="31"/>
      <c r="DT138" s="31"/>
      <c r="DU138" s="31"/>
      <c r="DV138" s="31"/>
      <c r="DW138" s="31"/>
      <c r="DX138" s="31"/>
      <c r="DY138" s="31"/>
      <c r="DZ138" s="31"/>
      <c r="EA138" s="31"/>
      <c r="EB138" s="31"/>
      <c r="EC138" s="31"/>
      <c r="ED138" s="31"/>
      <c r="EE138" s="31"/>
      <c r="EF138" s="31"/>
      <c r="EG138" s="31"/>
      <c r="EH138" s="31"/>
      <c r="EI138" s="31"/>
      <c r="EJ138" s="31"/>
      <c r="EK138" s="31"/>
      <c r="EL138" s="31"/>
      <c r="EM138" s="31"/>
      <c r="EN138" s="31"/>
      <c r="EO138" s="31"/>
      <c r="EP138" s="31"/>
      <c r="EQ138" s="31"/>
      <c r="ER138" s="31"/>
      <c r="ES138" s="31"/>
      <c r="ET138" s="31"/>
      <c r="EU138" s="31"/>
      <c r="EV138" s="31"/>
      <c r="EW138" s="31"/>
      <c r="EX138" s="31"/>
      <c r="EY138" s="31"/>
      <c r="EZ138" s="31"/>
      <c r="FA138" s="31"/>
      <c r="FB138" s="31"/>
      <c r="FC138" s="31"/>
      <c r="FD138" s="31"/>
      <c r="FE138" s="31"/>
      <c r="FF138" s="31"/>
      <c r="FG138" s="31"/>
      <c r="FH138" s="31"/>
      <c r="FI138" s="31"/>
      <c r="FJ138" s="31"/>
      <c r="FK138" s="31"/>
      <c r="FL138" s="31"/>
      <c r="FM138" s="31"/>
      <c r="FN138" s="31"/>
      <c r="FO138" s="31"/>
      <c r="FP138" s="31"/>
      <c r="FQ138" s="31"/>
      <c r="FR138" s="31"/>
      <c r="FS138" s="31"/>
      <c r="FT138" s="31"/>
      <c r="FU138" s="31"/>
      <c r="FV138" s="31"/>
      <c r="FW138" s="31"/>
      <c r="FX138" s="31"/>
      <c r="FY138" s="31"/>
      <c r="FZ138" s="31"/>
      <c r="GA138" s="31"/>
      <c r="GB138" s="31"/>
      <c r="GC138" s="31"/>
      <c r="GD138" s="31"/>
      <c r="GE138" s="31"/>
      <c r="GF138" s="31"/>
      <c r="GG138" s="31"/>
      <c r="GH138" s="31"/>
      <c r="GI138" s="31"/>
      <c r="GJ138" s="31"/>
      <c r="GK138" s="31"/>
      <c r="GL138" s="31"/>
      <c r="GM138" s="31"/>
      <c r="GN138" s="31"/>
      <c r="GO138" s="31"/>
      <c r="GP138" s="31"/>
      <c r="GQ138" s="31"/>
      <c r="GR138" s="31"/>
      <c r="GS138" s="31"/>
      <c r="GT138" s="31"/>
      <c r="GU138" s="31"/>
      <c r="GV138" s="31"/>
      <c r="GW138" s="31"/>
      <c r="GX138" s="31"/>
      <c r="GY138" s="31"/>
      <c r="GZ138" s="31"/>
      <c r="HA138" s="31"/>
      <c r="HB138" s="31"/>
      <c r="HC138" s="31"/>
      <c r="HD138" s="31"/>
      <c r="HE138" s="31"/>
      <c r="HF138" s="31"/>
      <c r="HG138" s="31"/>
      <c r="HH138" s="31"/>
      <c r="HI138" s="31"/>
      <c r="HJ138" s="31"/>
      <c r="HK138" s="31"/>
      <c r="HL138" s="31"/>
      <c r="HM138" s="31"/>
      <c r="HN138" s="31"/>
      <c r="HO138" s="31"/>
      <c r="HP138" s="31"/>
      <c r="HQ138" s="31"/>
      <c r="HR138" s="31"/>
      <c r="HS138" s="31"/>
      <c r="HT138" s="31"/>
      <c r="HU138" s="31"/>
      <c r="HV138" s="31"/>
      <c r="HW138" s="31"/>
      <c r="HX138" s="31"/>
      <c r="HY138" s="31"/>
      <c r="HZ138" s="31"/>
      <c r="IA138" s="31"/>
      <c r="IB138" s="31"/>
      <c r="IC138" s="31"/>
      <c r="ID138" s="31"/>
      <c r="IE138" s="31"/>
      <c r="IF138" s="31"/>
      <c r="IG138" s="31"/>
      <c r="IH138" s="31"/>
      <c r="II138" s="31"/>
      <c r="IJ138" s="31"/>
      <c r="IK138" s="31"/>
      <c r="IL138" s="31"/>
      <c r="IM138" s="31"/>
      <c r="IN138" s="31"/>
      <c r="IO138" s="31"/>
      <c r="IP138" s="31"/>
      <c r="IQ138" s="31"/>
      <c r="IR138" s="31"/>
      <c r="IS138" s="31"/>
      <c r="IT138" s="31"/>
      <c r="IU138" s="31"/>
      <c r="IV138" s="31"/>
      <c r="IW138" s="31"/>
    </row>
    <row r="139" customFormat="false" ht="15" hidden="false" customHeight="false" outlineLevel="0" collapsed="false">
      <c r="A139" s="118" t="s">
        <v>201</v>
      </c>
      <c r="B139" s="119" t="s">
        <v>202</v>
      </c>
      <c r="C139" s="120" t="n">
        <v>1</v>
      </c>
      <c r="D139" s="120" t="n">
        <v>32.67</v>
      </c>
      <c r="E139" s="121" t="n">
        <v>3.5</v>
      </c>
      <c r="F139" s="111" t="n">
        <f aca="false">+C139*E139</f>
        <v>3.5</v>
      </c>
      <c r="G139" s="121" t="n">
        <f aca="false">F139*D139</f>
        <v>114.345</v>
      </c>
      <c r="H139" s="121"/>
      <c r="I139" s="121"/>
      <c r="J139" s="121"/>
      <c r="K139" s="121"/>
      <c r="L139" s="121"/>
      <c r="M139" s="121"/>
      <c r="N139" s="121"/>
      <c r="O139" s="217" t="n">
        <f aca="false">SUM(G139:N139)</f>
        <v>114.345</v>
      </c>
      <c r="P139" s="218" t="n">
        <f aca="false">+(G139+H139)*$B$3+(K139+L139)*$B$4+(M139+N139)*$F$4+(I139+J139)*$B$5</f>
        <v>0</v>
      </c>
      <c r="Q139" s="115" t="n">
        <v>0</v>
      </c>
      <c r="R139" s="218" t="n">
        <f aca="false">+Q139*$F$3</f>
        <v>0</v>
      </c>
      <c r="S139" s="116" t="n">
        <f aca="false">+R139+P139</f>
        <v>0</v>
      </c>
      <c r="T139" s="92"/>
    </row>
    <row r="140" customFormat="false" ht="15" hidden="false" customHeight="false" outlineLevel="0" collapsed="false">
      <c r="A140" s="118" t="s">
        <v>201</v>
      </c>
      <c r="B140" s="119" t="s">
        <v>203</v>
      </c>
      <c r="C140" s="120" t="n">
        <v>1</v>
      </c>
      <c r="D140" s="120" t="n">
        <v>32.67</v>
      </c>
      <c r="E140" s="121" t="n">
        <v>3.5</v>
      </c>
      <c r="F140" s="111" t="n">
        <f aca="false">+C140*E140</f>
        <v>3.5</v>
      </c>
      <c r="G140" s="121"/>
      <c r="H140" s="121"/>
      <c r="I140" s="121"/>
      <c r="J140" s="121"/>
      <c r="K140" s="121" t="n">
        <f aca="false">+C140*D140*E140</f>
        <v>114.345</v>
      </c>
      <c r="L140" s="127" t="n">
        <f aca="false">+F140*8</f>
        <v>28</v>
      </c>
      <c r="M140" s="121"/>
      <c r="N140" s="124"/>
      <c r="O140" s="217" t="n">
        <f aca="false">SUM(G140:N140)</f>
        <v>142.345</v>
      </c>
      <c r="P140" s="218" t="n">
        <f aca="false">+(G140+H140)*$B$3+(K140+L140)*$B$4+(M140+N140)*$F$4+(I140+J140)*$B$5</f>
        <v>0</v>
      </c>
      <c r="Q140" s="115" t="n">
        <v>0</v>
      </c>
      <c r="R140" s="218" t="n">
        <f aca="false">+Q140*$F$3</f>
        <v>0</v>
      </c>
      <c r="S140" s="116" t="n">
        <f aca="false">+R140+P140</f>
        <v>0</v>
      </c>
      <c r="T140" s="92"/>
    </row>
    <row r="141" customFormat="false" ht="15" hidden="false" customHeight="false" outlineLevel="0" collapsed="false">
      <c r="A141" s="118" t="s">
        <v>204</v>
      </c>
      <c r="B141" s="119" t="s">
        <v>94</v>
      </c>
      <c r="C141" s="120" t="n">
        <v>5</v>
      </c>
      <c r="D141" s="120" t="n">
        <v>32.67</v>
      </c>
      <c r="E141" s="121" t="n">
        <v>6</v>
      </c>
      <c r="F141" s="111" t="n">
        <f aca="false">+C141*E141</f>
        <v>30</v>
      </c>
      <c r="G141" s="121" t="n">
        <f aca="false">F141*D141</f>
        <v>980.1</v>
      </c>
      <c r="H141" s="127" t="n">
        <f aca="false">+E141*-8</f>
        <v>-48</v>
      </c>
      <c r="I141" s="121"/>
      <c r="J141" s="121"/>
      <c r="K141" s="121"/>
      <c r="L141" s="121"/>
      <c r="M141" s="121"/>
      <c r="N141" s="121"/>
      <c r="O141" s="217" t="n">
        <f aca="false">SUM(G141:N141)</f>
        <v>932.1</v>
      </c>
      <c r="P141" s="218" t="n">
        <f aca="false">+(G141+H141)*$B$3+(K141+L141)*$B$4+(M141+N141)*$F$4+(I141+J141)*$B$5</f>
        <v>0</v>
      </c>
      <c r="Q141" s="115" t="n">
        <v>183.352040816327</v>
      </c>
      <c r="R141" s="218" t="n">
        <f aca="false">+Q141*$F$3</f>
        <v>0</v>
      </c>
      <c r="S141" s="116" t="n">
        <f aca="false">+R141+P141</f>
        <v>0</v>
      </c>
      <c r="T141" s="117"/>
    </row>
    <row r="142" customFormat="false" ht="15" hidden="false" customHeight="false" outlineLevel="0" collapsed="false">
      <c r="A142" s="118" t="s">
        <v>204</v>
      </c>
      <c r="B142" s="119" t="s">
        <v>83</v>
      </c>
      <c r="C142" s="120" t="n">
        <v>1</v>
      </c>
      <c r="D142" s="120" t="n">
        <v>32.67</v>
      </c>
      <c r="E142" s="121" t="n">
        <v>6.5</v>
      </c>
      <c r="F142" s="111" t="n">
        <f aca="false">+C142*E142</f>
        <v>6.5</v>
      </c>
      <c r="G142" s="121" t="n">
        <f aca="false">F142*D142</f>
        <v>212.355</v>
      </c>
      <c r="H142" s="121"/>
      <c r="I142" s="121"/>
      <c r="J142" s="121"/>
      <c r="K142" s="121"/>
      <c r="L142" s="121"/>
      <c r="M142" s="121"/>
      <c r="N142" s="121"/>
      <c r="O142" s="217" t="n">
        <f aca="false">SUM(G142:N142)</f>
        <v>212.355</v>
      </c>
      <c r="P142" s="218" t="n">
        <f aca="false">+(G142+H142)*$B$3+(K142+L142)*$B$4+(M142+N142)*$F$4+(I142+J142)*$B$5</f>
        <v>0</v>
      </c>
      <c r="Q142" s="122" t="n">
        <v>0</v>
      </c>
      <c r="R142" s="218" t="n">
        <f aca="false">+Q142*$F$3</f>
        <v>0</v>
      </c>
      <c r="S142" s="116" t="n">
        <f aca="false">+R142+P142</f>
        <v>0</v>
      </c>
      <c r="T142" s="93"/>
    </row>
    <row r="143" customFormat="false" ht="15" hidden="false" customHeight="false" outlineLevel="0" collapsed="false">
      <c r="A143" s="118" t="s">
        <v>204</v>
      </c>
      <c r="B143" s="119" t="s">
        <v>203</v>
      </c>
      <c r="C143" s="120" t="n">
        <v>1</v>
      </c>
      <c r="D143" s="120" t="n">
        <v>32.67</v>
      </c>
      <c r="E143" s="121" t="n">
        <v>6.5</v>
      </c>
      <c r="F143" s="111" t="n">
        <f aca="false">+C143*E143</f>
        <v>6.5</v>
      </c>
      <c r="G143" s="121"/>
      <c r="H143" s="121"/>
      <c r="I143" s="121"/>
      <c r="J143" s="121"/>
      <c r="K143" s="121" t="n">
        <f aca="false">+C143*D143*E143</f>
        <v>212.355</v>
      </c>
      <c r="L143" s="127" t="n">
        <f aca="false">+F143*8</f>
        <v>52</v>
      </c>
      <c r="M143" s="121"/>
      <c r="N143" s="124"/>
      <c r="O143" s="217" t="n">
        <f aca="false">SUM(G143:N143)</f>
        <v>264.355</v>
      </c>
      <c r="P143" s="218" t="n">
        <f aca="false">+(G143+H143)*$B$3+(K143+L143)*$B$4+(M143+N143)*$F$4+(I143+J143)*$B$5</f>
        <v>0</v>
      </c>
      <c r="Q143" s="115" t="n">
        <v>0</v>
      </c>
      <c r="R143" s="218" t="n">
        <f aca="false">+Q143*$F$3</f>
        <v>0</v>
      </c>
      <c r="S143" s="116" t="n">
        <f aca="false">+R143+P143</f>
        <v>0</v>
      </c>
      <c r="T143" s="92"/>
    </row>
    <row r="144" customFormat="false" ht="15" hidden="false" customHeight="false" outlineLevel="0" collapsed="false">
      <c r="A144" s="118" t="s">
        <v>205</v>
      </c>
      <c r="B144" s="119" t="s">
        <v>82</v>
      </c>
      <c r="C144" s="120" t="n">
        <v>5</v>
      </c>
      <c r="D144" s="120" t="n">
        <v>32.67</v>
      </c>
      <c r="E144" s="121" t="n">
        <v>6</v>
      </c>
      <c r="F144" s="111" t="n">
        <f aca="false">+C144*E144</f>
        <v>30</v>
      </c>
      <c r="G144" s="121" t="n">
        <f aca="false">F144*D144</f>
        <v>980.1</v>
      </c>
      <c r="H144" s="127" t="n">
        <f aca="false">+E144*-8</f>
        <v>-48</v>
      </c>
      <c r="I144" s="121"/>
      <c r="J144" s="121"/>
      <c r="K144" s="121"/>
      <c r="L144" s="121"/>
      <c r="M144" s="121"/>
      <c r="N144" s="121"/>
      <c r="O144" s="217" t="n">
        <f aca="false">SUM(G144:N144)</f>
        <v>932.1</v>
      </c>
      <c r="P144" s="218" t="n">
        <f aca="false">+(G144+H144)*$B$3+(K144+L144)*$B$4+(M144+N144)*$F$4+(I144+J144)*$B$5</f>
        <v>0</v>
      </c>
      <c r="Q144" s="115" t="n">
        <v>110.011224489796</v>
      </c>
      <c r="R144" s="218" t="n">
        <f aca="false">+Q144*$F$3</f>
        <v>0</v>
      </c>
      <c r="S144" s="116" t="n">
        <f aca="false">+R144+P144</f>
        <v>0</v>
      </c>
      <c r="T144" s="92"/>
    </row>
    <row r="145" customFormat="false" ht="15" hidden="false" customHeight="false" outlineLevel="0" collapsed="false">
      <c r="A145" s="118" t="s">
        <v>205</v>
      </c>
      <c r="B145" s="119" t="s">
        <v>83</v>
      </c>
      <c r="C145" s="120" t="n">
        <v>1</v>
      </c>
      <c r="D145" s="120" t="n">
        <v>32.67</v>
      </c>
      <c r="E145" s="121" t="n">
        <v>6.5</v>
      </c>
      <c r="F145" s="111" t="n">
        <f aca="false">+C145*E145</f>
        <v>6.5</v>
      </c>
      <c r="G145" s="121" t="n">
        <f aca="false">F145*D145</f>
        <v>212.355</v>
      </c>
      <c r="H145" s="121"/>
      <c r="I145" s="121"/>
      <c r="J145" s="121"/>
      <c r="K145" s="121"/>
      <c r="L145" s="121"/>
      <c r="M145" s="121"/>
      <c r="N145" s="121"/>
      <c r="O145" s="217" t="n">
        <f aca="false">SUM(G145:N145)</f>
        <v>212.355</v>
      </c>
      <c r="P145" s="218" t="n">
        <f aca="false">+(G145+H145)*$B$3+(K145+L145)*$B$4+(M145+N145)*$F$4+(I145+J145)*$B$5</f>
        <v>0</v>
      </c>
      <c r="Q145" s="115" t="n">
        <v>0</v>
      </c>
      <c r="R145" s="218" t="n">
        <f aca="false">+Q145*$F$3</f>
        <v>0</v>
      </c>
      <c r="S145" s="116" t="n">
        <f aca="false">+R145+P145</f>
        <v>0</v>
      </c>
      <c r="T145" s="92"/>
    </row>
    <row r="146" customFormat="false" ht="15" hidden="false" customHeight="false" outlineLevel="0" collapsed="false">
      <c r="A146" s="118" t="s">
        <v>205</v>
      </c>
      <c r="B146" s="119" t="s">
        <v>203</v>
      </c>
      <c r="C146" s="120" t="n">
        <v>1</v>
      </c>
      <c r="D146" s="120" t="n">
        <v>32.67</v>
      </c>
      <c r="E146" s="121" t="n">
        <v>6.5</v>
      </c>
      <c r="F146" s="111" t="n">
        <f aca="false">+C146*E146</f>
        <v>6.5</v>
      </c>
      <c r="G146" s="121"/>
      <c r="H146" s="121"/>
      <c r="I146" s="121"/>
      <c r="J146" s="121"/>
      <c r="K146" s="121" t="n">
        <f aca="false">+C146*D146*E146</f>
        <v>212.355</v>
      </c>
      <c r="L146" s="127" t="n">
        <f aca="false">+F146*8</f>
        <v>52</v>
      </c>
      <c r="M146" s="121"/>
      <c r="N146" s="124"/>
      <c r="O146" s="217" t="n">
        <f aca="false">SUM(G146:N146)</f>
        <v>264.355</v>
      </c>
      <c r="P146" s="218" t="n">
        <f aca="false">+(G146+H146)*$B$3+(K146+L146)*$B$4+(M146+N146)*$F$4+(I146+J146)*$B$5</f>
        <v>0</v>
      </c>
      <c r="Q146" s="115" t="n">
        <v>0</v>
      </c>
      <c r="R146" s="218" t="n">
        <f aca="false">+Q146*$F$3</f>
        <v>0</v>
      </c>
      <c r="S146" s="116" t="n">
        <f aca="false">+R146+P146</f>
        <v>0</v>
      </c>
      <c r="T146" s="92"/>
    </row>
    <row r="147" customFormat="false" ht="15" hidden="false" customHeight="false" outlineLevel="0" collapsed="false">
      <c r="A147" s="137" t="s">
        <v>206</v>
      </c>
      <c r="B147" s="138" t="s">
        <v>94</v>
      </c>
      <c r="C147" s="139" t="n">
        <v>6</v>
      </c>
      <c r="D147" s="120" t="n">
        <v>32.67</v>
      </c>
      <c r="E147" s="135" t="n">
        <v>2</v>
      </c>
      <c r="F147" s="110" t="n">
        <f aca="false">+C147*E147</f>
        <v>12</v>
      </c>
      <c r="G147" s="135" t="n">
        <f aca="false">F147*D147</f>
        <v>392.04</v>
      </c>
      <c r="H147" s="148" t="n">
        <f aca="false">+E147*-8</f>
        <v>-16</v>
      </c>
      <c r="I147" s="135"/>
      <c r="J147" s="135"/>
      <c r="K147" s="135"/>
      <c r="L147" s="135"/>
      <c r="M147" s="135"/>
      <c r="N147" s="135"/>
      <c r="O147" s="217" t="n">
        <f aca="false">SUM(G147:N147)</f>
        <v>376.04</v>
      </c>
      <c r="P147" s="218" t="n">
        <f aca="false">+(G147+H147)*$B$3+(K147+L147)*$B$4+(M147+N147)*$F$4+(I147+J147)*$B$5</f>
        <v>0</v>
      </c>
      <c r="Q147" s="122" t="n">
        <v>73.3408163265306</v>
      </c>
      <c r="R147" s="218" t="n">
        <f aca="false">+Q147*$F$3</f>
        <v>0</v>
      </c>
      <c r="S147" s="116" t="n">
        <f aca="false">+R147+P147</f>
        <v>0</v>
      </c>
      <c r="T147" s="93"/>
    </row>
    <row r="148" customFormat="false" ht="15" hidden="false" customHeight="false" outlineLevel="0" collapsed="false">
      <c r="A148" s="118" t="s">
        <v>207</v>
      </c>
      <c r="B148" s="119" t="s">
        <v>94</v>
      </c>
      <c r="C148" s="120" t="n">
        <v>6</v>
      </c>
      <c r="D148" s="120" t="n">
        <v>32.67</v>
      </c>
      <c r="E148" s="121" t="n">
        <v>3.5</v>
      </c>
      <c r="F148" s="111" t="n">
        <f aca="false">+C148*E148</f>
        <v>21</v>
      </c>
      <c r="G148" s="121" t="n">
        <f aca="false">F148*D148</f>
        <v>686.07</v>
      </c>
      <c r="H148" s="127" t="n">
        <f aca="false">+E148*-8</f>
        <v>-28</v>
      </c>
      <c r="I148" s="121"/>
      <c r="J148" s="121"/>
      <c r="K148" s="121"/>
      <c r="L148" s="121"/>
      <c r="M148" s="121"/>
      <c r="N148" s="121"/>
      <c r="O148" s="217" t="n">
        <f aca="false">SUM(G148:N148)</f>
        <v>658.07</v>
      </c>
      <c r="P148" s="218" t="n">
        <f aca="false">+(G148+H148)*$B$3+(K148+L148)*$B$4+(M148+N148)*$F$4+(I148+J148)*$B$5</f>
        <v>0</v>
      </c>
      <c r="Q148" s="115" t="n">
        <v>110.011224489796</v>
      </c>
      <c r="R148" s="218" t="n">
        <f aca="false">+Q148*$F$3</f>
        <v>0</v>
      </c>
      <c r="S148" s="116" t="n">
        <f aca="false">+R148+P148</f>
        <v>0</v>
      </c>
      <c r="T148" s="92"/>
    </row>
    <row r="149" customFormat="false" ht="15" hidden="false" customHeight="false" outlineLevel="0" collapsed="false">
      <c r="A149" s="118" t="s">
        <v>207</v>
      </c>
      <c r="B149" s="119" t="s">
        <v>208</v>
      </c>
      <c r="C149" s="120" t="n">
        <v>1</v>
      </c>
      <c r="D149" s="120" t="n">
        <v>32.67</v>
      </c>
      <c r="E149" s="121" t="n">
        <v>3</v>
      </c>
      <c r="F149" s="111" t="n">
        <f aca="false">+C149*E149</f>
        <v>3</v>
      </c>
      <c r="G149" s="121"/>
      <c r="H149" s="121"/>
      <c r="I149" s="121"/>
      <c r="J149" s="121"/>
      <c r="K149" s="121" t="n">
        <f aca="false">+C149*D149*E149</f>
        <v>98.01</v>
      </c>
      <c r="L149" s="127" t="n">
        <f aca="false">+F149*8</f>
        <v>24</v>
      </c>
      <c r="M149" s="121"/>
      <c r="N149" s="124"/>
      <c r="O149" s="217" t="n">
        <f aca="false">SUM(G149:N149)</f>
        <v>122.01</v>
      </c>
      <c r="P149" s="218" t="n">
        <f aca="false">+(G149+H149)*$B$3+(K149+L149)*$B$4+(M149+N149)*$F$4+(I149+J149)*$B$5</f>
        <v>0</v>
      </c>
      <c r="Q149" s="115" t="n">
        <v>0</v>
      </c>
      <c r="R149" s="218" t="n">
        <f aca="false">+Q149*$F$3</f>
        <v>0</v>
      </c>
      <c r="S149" s="116" t="n">
        <f aca="false">+R149+P149</f>
        <v>0</v>
      </c>
      <c r="T149" s="92"/>
    </row>
    <row r="150" customFormat="false" ht="15" hidden="false" customHeight="false" outlineLevel="0" collapsed="false">
      <c r="A150" s="118" t="s">
        <v>209</v>
      </c>
      <c r="B150" s="119" t="s">
        <v>94</v>
      </c>
      <c r="C150" s="120" t="n">
        <v>6</v>
      </c>
      <c r="D150" s="120" t="n">
        <v>32.67</v>
      </c>
      <c r="E150" s="121" t="n">
        <v>2</v>
      </c>
      <c r="F150" s="111" t="n">
        <f aca="false">+C150*E150</f>
        <v>12</v>
      </c>
      <c r="G150" s="121" t="n">
        <f aca="false">F150*D150</f>
        <v>392.04</v>
      </c>
      <c r="H150" s="127" t="n">
        <f aca="false">+E150*-8</f>
        <v>-16</v>
      </c>
      <c r="I150" s="121"/>
      <c r="J150" s="121"/>
      <c r="K150" s="121"/>
      <c r="L150" s="121"/>
      <c r="M150" s="121"/>
      <c r="N150" s="124"/>
      <c r="O150" s="217" t="n">
        <f aca="false">SUM(G150:N150)</f>
        <v>376.04</v>
      </c>
      <c r="P150" s="218" t="n">
        <f aca="false">+(G150+H150)*$B$3+(K150+L150)*$B$4+(M150+N150)*$F$4+(I150+J150)*$B$5</f>
        <v>0</v>
      </c>
      <c r="Q150" s="115" t="n">
        <v>73.3408163265306</v>
      </c>
      <c r="R150" s="218" t="n">
        <f aca="false">+Q150*$F$3</f>
        <v>0</v>
      </c>
      <c r="S150" s="116" t="n">
        <f aca="false">+R150+P150</f>
        <v>0</v>
      </c>
      <c r="T150" s="92"/>
    </row>
    <row r="151" customFormat="false" ht="15" hidden="false" customHeight="false" outlineLevel="0" collapsed="false">
      <c r="A151" s="118" t="s">
        <v>209</v>
      </c>
      <c r="B151" s="119" t="s">
        <v>208</v>
      </c>
      <c r="C151" s="120" t="n">
        <v>1</v>
      </c>
      <c r="D151" s="120" t="n">
        <v>32.67</v>
      </c>
      <c r="E151" s="121" t="n">
        <v>2</v>
      </c>
      <c r="F151" s="111" t="n">
        <f aca="false">+C151*E151</f>
        <v>2</v>
      </c>
      <c r="G151" s="121"/>
      <c r="H151" s="121"/>
      <c r="I151" s="121"/>
      <c r="J151" s="121"/>
      <c r="K151" s="121" t="n">
        <f aca="false">+C151*D151*E151</f>
        <v>65.34</v>
      </c>
      <c r="L151" s="127" t="n">
        <f aca="false">+F151*8</f>
        <v>16</v>
      </c>
      <c r="M151" s="121"/>
      <c r="N151" s="124"/>
      <c r="O151" s="217" t="n">
        <f aca="false">SUM(G151:N151)</f>
        <v>81.34</v>
      </c>
      <c r="P151" s="218" t="n">
        <f aca="false">+(G151+H151)*$B$3+(K151+L151)*$B$4+(M151+N151)*$F$4+(I151+J151)*$B$5</f>
        <v>0</v>
      </c>
      <c r="Q151" s="115" t="n">
        <v>0</v>
      </c>
      <c r="R151" s="218" t="n">
        <f aca="false">+Q151*$F$3</f>
        <v>0</v>
      </c>
      <c r="S151" s="116" t="n">
        <f aca="false">+R151+P151</f>
        <v>0</v>
      </c>
      <c r="T151" s="117"/>
    </row>
    <row r="152" customFormat="false" ht="15" hidden="false" customHeight="false" outlineLevel="0" collapsed="false">
      <c r="A152" s="118" t="s">
        <v>210</v>
      </c>
      <c r="B152" s="119" t="s">
        <v>94</v>
      </c>
      <c r="C152" s="120" t="n">
        <v>6</v>
      </c>
      <c r="D152" s="120" t="n">
        <v>32.67</v>
      </c>
      <c r="E152" s="121" t="n">
        <v>3</v>
      </c>
      <c r="F152" s="111" t="n">
        <f aca="false">+C152*E152</f>
        <v>18</v>
      </c>
      <c r="G152" s="121" t="n">
        <f aca="false">F152*D152</f>
        <v>588.06</v>
      </c>
      <c r="H152" s="127" t="n">
        <f aca="false">+E152*-8</f>
        <v>-24</v>
      </c>
      <c r="I152" s="121"/>
      <c r="J152" s="121"/>
      <c r="K152" s="121"/>
      <c r="L152" s="121"/>
      <c r="M152" s="121"/>
      <c r="N152" s="121"/>
      <c r="O152" s="217" t="n">
        <f aca="false">SUM(G152:N152)</f>
        <v>564.06</v>
      </c>
      <c r="P152" s="218" t="n">
        <f aca="false">+(G152+H152)*$B$3+(K152+L152)*$B$4+(M152+N152)*$F$4+(I152+J152)*$B$5</f>
        <v>0</v>
      </c>
      <c r="Q152" s="122" t="n">
        <v>73.3408163265306</v>
      </c>
      <c r="R152" s="218" t="n">
        <f aca="false">+Q152*$F$3</f>
        <v>0</v>
      </c>
      <c r="S152" s="116" t="n">
        <f aca="false">+R152+P152</f>
        <v>0</v>
      </c>
      <c r="T152" s="93"/>
    </row>
    <row r="153" customFormat="false" ht="15" hidden="false" customHeight="false" outlineLevel="0" collapsed="false">
      <c r="A153" s="118" t="s">
        <v>210</v>
      </c>
      <c r="B153" s="119" t="s">
        <v>208</v>
      </c>
      <c r="C153" s="120" t="n">
        <v>1</v>
      </c>
      <c r="D153" s="120" t="n">
        <v>32.67</v>
      </c>
      <c r="E153" s="121" t="n">
        <v>3</v>
      </c>
      <c r="F153" s="111" t="n">
        <f aca="false">+C153*E153</f>
        <v>3</v>
      </c>
      <c r="G153" s="121"/>
      <c r="H153" s="121"/>
      <c r="I153" s="121"/>
      <c r="J153" s="121"/>
      <c r="K153" s="121" t="n">
        <f aca="false">+C153*D153*E153</f>
        <v>98.01</v>
      </c>
      <c r="L153" s="127" t="n">
        <f aca="false">+F153*8</f>
        <v>24</v>
      </c>
      <c r="M153" s="121"/>
      <c r="N153" s="124"/>
      <c r="O153" s="217" t="n">
        <f aca="false">SUM(G153:N153)</f>
        <v>122.01</v>
      </c>
      <c r="P153" s="218" t="n">
        <f aca="false">+(G153+H153)*$B$3+(K153+L153)*$B$4+(M153+N153)*$F$4+(I153+J153)*$B$5</f>
        <v>0</v>
      </c>
      <c r="Q153" s="115" t="n">
        <v>0</v>
      </c>
      <c r="R153" s="218" t="n">
        <f aca="false">+Q153*$F$3</f>
        <v>0</v>
      </c>
      <c r="S153" s="116" t="n">
        <f aca="false">+R153+P153</f>
        <v>0</v>
      </c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/>
      <c r="AN153" s="92"/>
      <c r="AO153" s="92"/>
      <c r="AP153" s="92"/>
      <c r="AQ153" s="92"/>
      <c r="AR153" s="92"/>
      <c r="AS153" s="92"/>
      <c r="AT153" s="92"/>
      <c r="AU153" s="92"/>
      <c r="AV153" s="92"/>
      <c r="AW153" s="92"/>
      <c r="AX153" s="92"/>
      <c r="AY153" s="92"/>
      <c r="AZ153" s="92"/>
      <c r="BA153" s="92"/>
      <c r="BB153" s="92"/>
      <c r="BC153" s="92"/>
      <c r="BD153" s="92"/>
      <c r="BE153" s="92"/>
      <c r="BF153" s="92"/>
      <c r="BG153" s="92"/>
      <c r="BH153" s="92"/>
      <c r="BI153" s="92"/>
      <c r="BJ153" s="92"/>
      <c r="BK153" s="92"/>
      <c r="BL153" s="92"/>
      <c r="BM153" s="92"/>
      <c r="BN153" s="92"/>
      <c r="BO153" s="92"/>
      <c r="BP153" s="92"/>
      <c r="BQ153" s="92"/>
      <c r="BR153" s="92"/>
      <c r="BS153" s="92"/>
      <c r="BT153" s="92"/>
      <c r="BU153" s="92"/>
      <c r="BV153" s="92"/>
      <c r="BW153" s="92"/>
      <c r="BX153" s="92"/>
      <c r="BY153" s="92"/>
      <c r="BZ153" s="92"/>
      <c r="CA153" s="92"/>
      <c r="CB153" s="92"/>
      <c r="CC153" s="92"/>
      <c r="CD153" s="92"/>
      <c r="CE153" s="92"/>
      <c r="CF153" s="92"/>
      <c r="CG153" s="92"/>
      <c r="CH153" s="92"/>
      <c r="CI153" s="92"/>
      <c r="CJ153" s="92"/>
      <c r="CK153" s="92"/>
      <c r="CL153" s="92"/>
      <c r="CM153" s="92"/>
      <c r="CN153" s="92"/>
      <c r="CO153" s="92"/>
      <c r="CP153" s="92"/>
      <c r="CQ153" s="92"/>
      <c r="CR153" s="92"/>
      <c r="CS153" s="92"/>
      <c r="CT153" s="92"/>
      <c r="CU153" s="92"/>
      <c r="CV153" s="92"/>
      <c r="CW153" s="92"/>
      <c r="CX153" s="92"/>
      <c r="CY153" s="92"/>
      <c r="CZ153" s="92"/>
      <c r="DA153" s="92"/>
      <c r="DB153" s="92"/>
      <c r="DC153" s="92"/>
      <c r="DD153" s="92"/>
      <c r="DE153" s="92"/>
      <c r="DF153" s="92"/>
      <c r="DG153" s="92"/>
      <c r="DH153" s="92"/>
      <c r="DI153" s="92"/>
      <c r="DJ153" s="92"/>
      <c r="DK153" s="92"/>
      <c r="DL153" s="92"/>
      <c r="DM153" s="92"/>
      <c r="DN153" s="92"/>
      <c r="DO153" s="92"/>
      <c r="DP153" s="92"/>
      <c r="DQ153" s="92"/>
      <c r="DR153" s="92"/>
      <c r="DS153" s="92"/>
      <c r="DT153" s="92"/>
      <c r="DU153" s="92"/>
      <c r="DV153" s="92"/>
      <c r="DW153" s="92"/>
      <c r="DX153" s="92"/>
      <c r="DY153" s="92"/>
      <c r="DZ153" s="92"/>
      <c r="EA153" s="92"/>
      <c r="EB153" s="92"/>
      <c r="EC153" s="92"/>
      <c r="ED153" s="92"/>
      <c r="EE153" s="92"/>
      <c r="EF153" s="92"/>
      <c r="EG153" s="92"/>
      <c r="EH153" s="92"/>
      <c r="EI153" s="92"/>
      <c r="EJ153" s="92"/>
      <c r="EK153" s="92"/>
      <c r="EL153" s="92"/>
      <c r="EM153" s="92"/>
      <c r="EN153" s="92"/>
      <c r="EO153" s="92"/>
      <c r="EP153" s="92"/>
      <c r="EQ153" s="92"/>
      <c r="ER153" s="92"/>
      <c r="ES153" s="92"/>
      <c r="ET153" s="92"/>
      <c r="EU153" s="92"/>
      <c r="EV153" s="92"/>
      <c r="EW153" s="92"/>
      <c r="EX153" s="92"/>
      <c r="EY153" s="92"/>
      <c r="EZ153" s="92"/>
      <c r="FA153" s="92"/>
      <c r="FB153" s="92"/>
      <c r="FC153" s="92"/>
      <c r="FD153" s="92"/>
      <c r="FE153" s="92"/>
      <c r="FF153" s="92"/>
      <c r="FG153" s="92"/>
      <c r="FH153" s="92"/>
      <c r="FI153" s="92"/>
      <c r="FJ153" s="92"/>
      <c r="FK153" s="92"/>
      <c r="FL153" s="92"/>
      <c r="FM153" s="92"/>
      <c r="FN153" s="92"/>
      <c r="FO153" s="92"/>
      <c r="FP153" s="92"/>
      <c r="FQ153" s="92"/>
      <c r="FR153" s="92"/>
      <c r="FS153" s="92"/>
      <c r="FT153" s="92"/>
      <c r="FU153" s="92"/>
      <c r="FV153" s="92"/>
      <c r="FW153" s="92"/>
      <c r="FX153" s="92"/>
      <c r="FY153" s="92"/>
      <c r="FZ153" s="92"/>
      <c r="GA153" s="92"/>
      <c r="GB153" s="92"/>
      <c r="GC153" s="92"/>
      <c r="GD153" s="92"/>
      <c r="GE153" s="92"/>
      <c r="GF153" s="92"/>
      <c r="GG153" s="92"/>
      <c r="GH153" s="92"/>
      <c r="GI153" s="92"/>
      <c r="GJ153" s="92"/>
      <c r="GK153" s="92"/>
      <c r="GL153" s="92"/>
      <c r="GM153" s="92"/>
      <c r="GN153" s="92"/>
      <c r="GO153" s="92"/>
      <c r="GP153" s="92"/>
      <c r="GQ153" s="92"/>
      <c r="GR153" s="92"/>
      <c r="GS153" s="92"/>
      <c r="GT153" s="92"/>
      <c r="GU153" s="92"/>
      <c r="GV153" s="92"/>
      <c r="GW153" s="92"/>
      <c r="GX153" s="92"/>
      <c r="GY153" s="92"/>
      <c r="GZ153" s="92"/>
      <c r="HA153" s="92"/>
      <c r="HB153" s="92"/>
      <c r="HC153" s="92"/>
      <c r="HD153" s="92"/>
      <c r="HE153" s="92"/>
      <c r="HF153" s="92"/>
      <c r="HG153" s="92"/>
      <c r="HH153" s="92"/>
      <c r="HI153" s="92"/>
      <c r="HJ153" s="92"/>
      <c r="HK153" s="92"/>
      <c r="HL153" s="92"/>
      <c r="HM153" s="92"/>
      <c r="HN153" s="92"/>
      <c r="HO153" s="92"/>
      <c r="HP153" s="92"/>
      <c r="HQ153" s="92"/>
      <c r="HR153" s="92"/>
      <c r="HS153" s="92"/>
      <c r="HT153" s="92"/>
      <c r="HU153" s="92"/>
      <c r="HV153" s="92"/>
      <c r="HW153" s="92"/>
      <c r="HX153" s="92"/>
      <c r="HY153" s="92"/>
      <c r="HZ153" s="92"/>
      <c r="IA153" s="92"/>
      <c r="IB153" s="92"/>
      <c r="IC153" s="92"/>
      <c r="ID153" s="92"/>
      <c r="IE153" s="92"/>
      <c r="IF153" s="92"/>
      <c r="IG153" s="92"/>
      <c r="IH153" s="92"/>
      <c r="II153" s="92"/>
      <c r="IJ153" s="92"/>
      <c r="IK153" s="92"/>
      <c r="IL153" s="92"/>
      <c r="IM153" s="92"/>
      <c r="IN153" s="92"/>
      <c r="IO153" s="92"/>
      <c r="IP153" s="92"/>
      <c r="IQ153" s="92"/>
      <c r="IR153" s="92"/>
      <c r="IS153" s="92"/>
      <c r="IT153" s="92"/>
      <c r="IU153" s="92"/>
      <c r="IV153" s="92"/>
      <c r="IW153" s="92"/>
    </row>
    <row r="154" s="1" customFormat="true" ht="15" hidden="false" customHeight="false" outlineLevel="0" collapsed="false">
      <c r="A154" s="118" t="s">
        <v>211</v>
      </c>
      <c r="B154" s="119" t="s">
        <v>94</v>
      </c>
      <c r="C154" s="120" t="n">
        <v>6</v>
      </c>
      <c r="D154" s="120" t="n">
        <v>32.67</v>
      </c>
      <c r="E154" s="121" t="n">
        <v>2</v>
      </c>
      <c r="F154" s="111" t="n">
        <f aca="false">+C154*E154</f>
        <v>12</v>
      </c>
      <c r="G154" s="121" t="n">
        <f aca="false">F154*D154</f>
        <v>392.04</v>
      </c>
      <c r="H154" s="127" t="n">
        <f aca="false">+E154*-8</f>
        <v>-16</v>
      </c>
      <c r="I154" s="121"/>
      <c r="J154" s="121"/>
      <c r="K154" s="121"/>
      <c r="L154" s="121"/>
      <c r="M154" s="121"/>
      <c r="N154" s="121"/>
      <c r="O154" s="217" t="n">
        <f aca="false">SUM(G154:N154)</f>
        <v>376.04</v>
      </c>
      <c r="P154" s="218" t="n">
        <f aca="false">+(G154+H154)*$B$3+(K154+L154)*$B$4+(M154+N154)*$F$4+(I154+J154)*$B$5</f>
        <v>0</v>
      </c>
      <c r="Q154" s="115" t="n">
        <v>0</v>
      </c>
      <c r="R154" s="218" t="n">
        <f aca="false">+Q154*$F$3</f>
        <v>0</v>
      </c>
      <c r="S154" s="116" t="n">
        <f aca="false">+R154+P154</f>
        <v>0</v>
      </c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  <c r="AK154" s="92"/>
      <c r="AL154" s="92"/>
      <c r="AM154" s="92"/>
      <c r="AN154" s="92"/>
      <c r="AO154" s="92"/>
      <c r="AP154" s="92"/>
      <c r="AQ154" s="92"/>
      <c r="AR154" s="92"/>
      <c r="AS154" s="92"/>
      <c r="AT154" s="92"/>
      <c r="AU154" s="92"/>
      <c r="AV154" s="92"/>
      <c r="AW154" s="92"/>
      <c r="AX154" s="92"/>
      <c r="AY154" s="92"/>
      <c r="AZ154" s="92"/>
      <c r="BA154" s="92"/>
      <c r="BB154" s="92"/>
      <c r="BC154" s="92"/>
      <c r="BD154" s="92"/>
      <c r="BE154" s="92"/>
      <c r="BF154" s="92"/>
      <c r="BG154" s="92"/>
      <c r="BH154" s="92"/>
      <c r="BI154" s="92"/>
      <c r="BJ154" s="92"/>
      <c r="BK154" s="92"/>
      <c r="BL154" s="92"/>
      <c r="BM154" s="92"/>
      <c r="BN154" s="92"/>
      <c r="BO154" s="92"/>
      <c r="BP154" s="92"/>
      <c r="BQ154" s="92"/>
      <c r="BR154" s="92"/>
      <c r="BS154" s="92"/>
      <c r="BT154" s="92"/>
      <c r="BU154" s="92"/>
      <c r="BV154" s="92"/>
      <c r="BW154" s="92"/>
      <c r="BX154" s="92"/>
      <c r="BY154" s="92"/>
      <c r="BZ154" s="92"/>
      <c r="CA154" s="92"/>
      <c r="CB154" s="92"/>
      <c r="CC154" s="92"/>
      <c r="CD154" s="92"/>
      <c r="CE154" s="92"/>
      <c r="CF154" s="92"/>
      <c r="CG154" s="92"/>
      <c r="CH154" s="92"/>
      <c r="CI154" s="92"/>
      <c r="CJ154" s="92"/>
      <c r="CK154" s="92"/>
      <c r="CL154" s="92"/>
      <c r="CM154" s="92"/>
      <c r="CN154" s="92"/>
      <c r="CO154" s="92"/>
      <c r="CP154" s="92"/>
      <c r="CQ154" s="92"/>
      <c r="CR154" s="92"/>
      <c r="CS154" s="92"/>
      <c r="CT154" s="92"/>
      <c r="CU154" s="92"/>
      <c r="CV154" s="92"/>
      <c r="CW154" s="92"/>
      <c r="CX154" s="92"/>
      <c r="CY154" s="92"/>
      <c r="CZ154" s="92"/>
      <c r="DA154" s="92"/>
      <c r="DB154" s="92"/>
      <c r="DC154" s="92"/>
      <c r="DD154" s="92"/>
      <c r="DE154" s="92"/>
      <c r="DF154" s="92"/>
      <c r="DG154" s="92"/>
      <c r="DH154" s="92"/>
      <c r="DI154" s="92"/>
      <c r="DJ154" s="92"/>
      <c r="DK154" s="92"/>
      <c r="DL154" s="92"/>
      <c r="DM154" s="92"/>
      <c r="DN154" s="92"/>
      <c r="DO154" s="92"/>
      <c r="DP154" s="92"/>
      <c r="DQ154" s="92"/>
      <c r="DR154" s="92"/>
      <c r="DS154" s="92"/>
      <c r="DT154" s="92"/>
      <c r="DU154" s="92"/>
      <c r="DV154" s="92"/>
      <c r="DW154" s="92"/>
      <c r="DX154" s="92"/>
      <c r="DY154" s="92"/>
      <c r="DZ154" s="92"/>
      <c r="EA154" s="92"/>
      <c r="EB154" s="92"/>
      <c r="EC154" s="92"/>
      <c r="ED154" s="92"/>
      <c r="EE154" s="92"/>
      <c r="EF154" s="92"/>
      <c r="EG154" s="92"/>
      <c r="EH154" s="92"/>
      <c r="EI154" s="92"/>
      <c r="EJ154" s="92"/>
      <c r="EK154" s="92"/>
      <c r="EL154" s="92"/>
      <c r="EM154" s="92"/>
      <c r="EN154" s="92"/>
      <c r="EO154" s="92"/>
      <c r="EP154" s="92"/>
      <c r="EQ154" s="92"/>
      <c r="ER154" s="92"/>
      <c r="ES154" s="92"/>
      <c r="ET154" s="92"/>
      <c r="EU154" s="92"/>
      <c r="EV154" s="92"/>
      <c r="EW154" s="92"/>
      <c r="EX154" s="92"/>
      <c r="EY154" s="92"/>
      <c r="EZ154" s="92"/>
      <c r="FA154" s="92"/>
      <c r="FB154" s="92"/>
      <c r="FC154" s="92"/>
      <c r="FD154" s="92"/>
      <c r="FE154" s="92"/>
      <c r="FF154" s="92"/>
      <c r="FG154" s="92"/>
      <c r="FH154" s="92"/>
      <c r="FI154" s="92"/>
      <c r="FJ154" s="92"/>
      <c r="FK154" s="92"/>
      <c r="FL154" s="92"/>
      <c r="FM154" s="92"/>
      <c r="FN154" s="92"/>
      <c r="FO154" s="92"/>
      <c r="FP154" s="92"/>
      <c r="FQ154" s="92"/>
      <c r="FR154" s="92"/>
      <c r="FS154" s="92"/>
      <c r="FT154" s="92"/>
      <c r="FU154" s="92"/>
      <c r="FV154" s="92"/>
      <c r="FW154" s="92"/>
      <c r="FX154" s="92"/>
      <c r="FY154" s="92"/>
      <c r="FZ154" s="92"/>
      <c r="GA154" s="92"/>
      <c r="GB154" s="92"/>
      <c r="GC154" s="92"/>
      <c r="GD154" s="92"/>
      <c r="GE154" s="92"/>
      <c r="GF154" s="92"/>
      <c r="GG154" s="92"/>
      <c r="GH154" s="92"/>
      <c r="GI154" s="92"/>
      <c r="GJ154" s="92"/>
      <c r="GK154" s="92"/>
      <c r="GL154" s="92"/>
      <c r="GM154" s="92"/>
      <c r="GN154" s="92"/>
      <c r="GO154" s="92"/>
      <c r="GP154" s="92"/>
      <c r="GQ154" s="92"/>
      <c r="GR154" s="92"/>
      <c r="GS154" s="92"/>
      <c r="GT154" s="92"/>
      <c r="GU154" s="92"/>
      <c r="GV154" s="92"/>
      <c r="GW154" s="92"/>
      <c r="GX154" s="92"/>
      <c r="GY154" s="92"/>
      <c r="GZ154" s="92"/>
      <c r="HA154" s="92"/>
      <c r="HB154" s="92"/>
      <c r="HC154" s="92"/>
      <c r="HD154" s="92"/>
      <c r="HE154" s="92"/>
      <c r="HF154" s="92"/>
      <c r="HG154" s="92"/>
      <c r="HH154" s="92"/>
      <c r="HI154" s="92"/>
      <c r="HJ154" s="92"/>
      <c r="HK154" s="92"/>
      <c r="HL154" s="92"/>
      <c r="HM154" s="92"/>
      <c r="HN154" s="92"/>
      <c r="HO154" s="92"/>
      <c r="HP154" s="92"/>
      <c r="HQ154" s="92"/>
      <c r="HR154" s="92"/>
      <c r="HS154" s="92"/>
      <c r="HT154" s="92"/>
      <c r="HU154" s="92"/>
      <c r="HV154" s="92"/>
      <c r="HW154" s="92"/>
      <c r="HX154" s="92"/>
      <c r="HY154" s="92"/>
      <c r="HZ154" s="92"/>
      <c r="IA154" s="92"/>
      <c r="IB154" s="92"/>
      <c r="IC154" s="92"/>
      <c r="ID154" s="92"/>
      <c r="IE154" s="92"/>
      <c r="IF154" s="92"/>
      <c r="IG154" s="92"/>
      <c r="IH154" s="92"/>
      <c r="II154" s="92"/>
      <c r="IJ154" s="92"/>
      <c r="IK154" s="92"/>
      <c r="IL154" s="92"/>
      <c r="IM154" s="92"/>
      <c r="IN154" s="92"/>
      <c r="IO154" s="92"/>
      <c r="IP154" s="92"/>
      <c r="IQ154" s="92"/>
      <c r="IR154" s="92"/>
      <c r="IS154" s="92"/>
      <c r="IT154" s="92"/>
      <c r="IU154" s="92"/>
      <c r="IV154" s="92"/>
      <c r="IW154" s="92"/>
    </row>
    <row r="155" customFormat="false" ht="15" hidden="false" customHeight="false" outlineLevel="0" collapsed="false">
      <c r="A155" s="118" t="s">
        <v>211</v>
      </c>
      <c r="B155" s="120" t="s">
        <v>208</v>
      </c>
      <c r="C155" s="120" t="n">
        <v>1</v>
      </c>
      <c r="D155" s="120" t="n">
        <v>32.67</v>
      </c>
      <c r="E155" s="121" t="n">
        <v>1.5</v>
      </c>
      <c r="F155" s="111" t="n">
        <f aca="false">+C155*E155</f>
        <v>1.5</v>
      </c>
      <c r="G155" s="121"/>
      <c r="H155" s="121"/>
      <c r="I155" s="121"/>
      <c r="J155" s="121"/>
      <c r="K155" s="121" t="n">
        <f aca="false">+C155*D155*E155</f>
        <v>49.005</v>
      </c>
      <c r="L155" s="127" t="n">
        <f aca="false">+F155*8</f>
        <v>12</v>
      </c>
      <c r="M155" s="121"/>
      <c r="N155" s="124"/>
      <c r="O155" s="217" t="n">
        <f aca="false">SUM(G155:N155)</f>
        <v>61.005</v>
      </c>
      <c r="P155" s="218" t="n">
        <f aca="false">+(G155+H155)*$B$3+(K155+L155)*$B$4+(M155+N155)*$F$4+(I155+J155)*$B$5</f>
        <v>0</v>
      </c>
      <c r="Q155" s="115" t="n">
        <v>0</v>
      </c>
      <c r="R155" s="218" t="n">
        <f aca="false">+Q155*$F$3</f>
        <v>0</v>
      </c>
      <c r="S155" s="116" t="n">
        <f aca="false">+R155+P155</f>
        <v>0</v>
      </c>
      <c r="T155" s="92"/>
    </row>
    <row r="156" customFormat="false" ht="15" hidden="false" customHeight="false" outlineLevel="0" collapsed="false">
      <c r="A156" s="118" t="s">
        <v>212</v>
      </c>
      <c r="B156" s="119" t="s">
        <v>94</v>
      </c>
      <c r="C156" s="120" t="n">
        <v>6</v>
      </c>
      <c r="D156" s="120" t="n">
        <v>32.67</v>
      </c>
      <c r="E156" s="121" t="n">
        <v>1</v>
      </c>
      <c r="F156" s="111" t="n">
        <f aca="false">+C156*E156</f>
        <v>6</v>
      </c>
      <c r="G156" s="121" t="n">
        <f aca="false">F156*D156</f>
        <v>196.02</v>
      </c>
      <c r="H156" s="127" t="n">
        <f aca="false">+E156*-8</f>
        <v>-8</v>
      </c>
      <c r="I156" s="121"/>
      <c r="J156" s="121"/>
      <c r="K156" s="121"/>
      <c r="L156" s="121"/>
      <c r="M156" s="121"/>
      <c r="N156" s="121"/>
      <c r="O156" s="217" t="n">
        <f aca="false">SUM(G156:N156)</f>
        <v>188.02</v>
      </c>
      <c r="P156" s="218" t="n">
        <f aca="false">+(G156+H156)*$B$3+(K156+L156)*$B$4+(M156+N156)*$F$4+(I156+J156)*$B$5</f>
        <v>0</v>
      </c>
      <c r="Q156" s="115" t="n">
        <v>36.6704081632653</v>
      </c>
      <c r="R156" s="218" t="n">
        <f aca="false">+Q156*$F$3</f>
        <v>0</v>
      </c>
      <c r="S156" s="116" t="n">
        <f aca="false">+R156+P156</f>
        <v>0</v>
      </c>
      <c r="T156" s="92"/>
    </row>
    <row r="157" customFormat="false" ht="15" hidden="false" customHeight="false" outlineLevel="0" collapsed="false">
      <c r="A157" s="118" t="s">
        <v>212</v>
      </c>
      <c r="B157" s="120" t="s">
        <v>208</v>
      </c>
      <c r="C157" s="120" t="n">
        <v>1</v>
      </c>
      <c r="D157" s="120" t="n">
        <v>32.67</v>
      </c>
      <c r="E157" s="121" t="n">
        <v>1</v>
      </c>
      <c r="F157" s="111" t="n">
        <f aca="false">+C157*E157</f>
        <v>1</v>
      </c>
      <c r="G157" s="121"/>
      <c r="H157" s="121"/>
      <c r="I157" s="121"/>
      <c r="J157" s="121"/>
      <c r="K157" s="121" t="n">
        <f aca="false">+C157*D157*E157</f>
        <v>32.67</v>
      </c>
      <c r="L157" s="127" t="n">
        <f aca="false">+F157*8</f>
        <v>8</v>
      </c>
      <c r="M157" s="121"/>
      <c r="N157" s="124"/>
      <c r="O157" s="217" t="n">
        <f aca="false">SUM(G157:N157)</f>
        <v>40.67</v>
      </c>
      <c r="P157" s="218" t="n">
        <f aca="false">+(G157+H157)*$B$3+(K157+L157)*$B$4+(M157+N157)*$F$4+(I157+J157)*$B$5</f>
        <v>0</v>
      </c>
      <c r="Q157" s="122" t="n">
        <v>0</v>
      </c>
      <c r="R157" s="218" t="n">
        <f aca="false">+Q157*$F$3</f>
        <v>0</v>
      </c>
      <c r="S157" s="116" t="n">
        <f aca="false">+R157+P157</f>
        <v>0</v>
      </c>
      <c r="T157" s="93"/>
    </row>
    <row r="158" s="117" customFormat="true" ht="15" hidden="false" customHeight="false" outlineLevel="0" collapsed="false">
      <c r="A158" s="118" t="s">
        <v>213</v>
      </c>
      <c r="B158" s="119" t="s">
        <v>82</v>
      </c>
      <c r="C158" s="120" t="n">
        <v>5</v>
      </c>
      <c r="D158" s="120" t="n">
        <v>32</v>
      </c>
      <c r="E158" s="121" t="n">
        <v>2</v>
      </c>
      <c r="F158" s="111" t="n">
        <f aca="false">+C158*E158</f>
        <v>10</v>
      </c>
      <c r="G158" s="121" t="n">
        <f aca="false">F158*D158</f>
        <v>320</v>
      </c>
      <c r="H158" s="127" t="n">
        <f aca="false">+E158*-8</f>
        <v>-16</v>
      </c>
      <c r="I158" s="121"/>
      <c r="J158" s="121"/>
      <c r="K158" s="121"/>
      <c r="L158" s="121"/>
      <c r="M158" s="121"/>
      <c r="N158" s="121"/>
      <c r="O158" s="217" t="n">
        <f aca="false">SUM(G158:N158)</f>
        <v>304</v>
      </c>
      <c r="P158" s="218" t="n">
        <f aca="false">+(G158+H158)*$B$3+(K158+L158)*$B$4+(M158+N158)*$F$4+(I158+J158)*$B$5</f>
        <v>0</v>
      </c>
      <c r="Q158" s="115" t="n">
        <v>0</v>
      </c>
      <c r="R158" s="218" t="n">
        <f aca="false">+Q158*$F$3</f>
        <v>0</v>
      </c>
      <c r="S158" s="116" t="n">
        <f aca="false">+R158+P158</f>
        <v>0</v>
      </c>
      <c r="T158" s="92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  <c r="CC158" s="31"/>
      <c r="CD158" s="31"/>
      <c r="CE158" s="31"/>
      <c r="CF158" s="31"/>
      <c r="CG158" s="31"/>
      <c r="CH158" s="31"/>
      <c r="CI158" s="31"/>
      <c r="CJ158" s="31"/>
      <c r="CK158" s="31"/>
      <c r="CL158" s="31"/>
      <c r="CM158" s="31"/>
      <c r="CN158" s="31"/>
      <c r="CO158" s="31"/>
      <c r="CP158" s="31"/>
      <c r="CQ158" s="31"/>
      <c r="CR158" s="31"/>
      <c r="CS158" s="31"/>
      <c r="CT158" s="31"/>
      <c r="CU158" s="31"/>
      <c r="CV158" s="31"/>
      <c r="CW158" s="31"/>
      <c r="CX158" s="31"/>
      <c r="CY158" s="31"/>
      <c r="CZ158" s="31"/>
      <c r="DA158" s="31"/>
      <c r="DB158" s="31"/>
      <c r="DC158" s="31"/>
      <c r="DD158" s="31"/>
      <c r="DE158" s="31"/>
      <c r="DF158" s="31"/>
      <c r="DG158" s="31"/>
      <c r="DH158" s="31"/>
      <c r="DI158" s="31"/>
      <c r="DJ158" s="31"/>
      <c r="DK158" s="31"/>
      <c r="DL158" s="31"/>
      <c r="DM158" s="31"/>
      <c r="DN158" s="31"/>
      <c r="DO158" s="31"/>
      <c r="DP158" s="31"/>
      <c r="DQ158" s="31"/>
      <c r="DR158" s="31"/>
      <c r="DS158" s="31"/>
      <c r="DT158" s="31"/>
      <c r="DU158" s="31"/>
      <c r="DV158" s="31"/>
      <c r="DW158" s="31"/>
      <c r="DX158" s="31"/>
      <c r="DY158" s="31"/>
      <c r="DZ158" s="31"/>
      <c r="EA158" s="31"/>
      <c r="EB158" s="31"/>
      <c r="EC158" s="31"/>
      <c r="ED158" s="31"/>
      <c r="EE158" s="31"/>
      <c r="EF158" s="31"/>
      <c r="EG158" s="31"/>
      <c r="EH158" s="31"/>
      <c r="EI158" s="31"/>
      <c r="EJ158" s="31"/>
      <c r="EK158" s="31"/>
      <c r="EL158" s="31"/>
      <c r="EM158" s="31"/>
      <c r="EN158" s="31"/>
      <c r="EO158" s="31"/>
      <c r="EP158" s="31"/>
      <c r="EQ158" s="31"/>
      <c r="ER158" s="31"/>
      <c r="ES158" s="31"/>
      <c r="ET158" s="31"/>
      <c r="EU158" s="31"/>
      <c r="EV158" s="31"/>
      <c r="EW158" s="31"/>
      <c r="EX158" s="31"/>
      <c r="EY158" s="31"/>
      <c r="EZ158" s="31"/>
      <c r="FA158" s="31"/>
      <c r="FB158" s="31"/>
      <c r="FC158" s="31"/>
      <c r="FD158" s="31"/>
      <c r="FE158" s="31"/>
      <c r="FF158" s="31"/>
      <c r="FG158" s="31"/>
      <c r="FH158" s="31"/>
      <c r="FI158" s="31"/>
      <c r="FJ158" s="31"/>
      <c r="FK158" s="31"/>
      <c r="FL158" s="31"/>
      <c r="FM158" s="31"/>
      <c r="FN158" s="31"/>
      <c r="FO158" s="31"/>
      <c r="FP158" s="31"/>
      <c r="FQ158" s="31"/>
      <c r="FR158" s="31"/>
      <c r="FS158" s="31"/>
      <c r="FT158" s="31"/>
      <c r="FU158" s="31"/>
      <c r="FV158" s="31"/>
      <c r="FW158" s="31"/>
      <c r="FX158" s="31"/>
      <c r="FY158" s="31"/>
      <c r="FZ158" s="31"/>
      <c r="GA158" s="31"/>
      <c r="GB158" s="31"/>
      <c r="GC158" s="31"/>
      <c r="GD158" s="31"/>
      <c r="GE158" s="31"/>
      <c r="GF158" s="31"/>
      <c r="GG158" s="31"/>
      <c r="GH158" s="31"/>
      <c r="GI158" s="31"/>
      <c r="GJ158" s="31"/>
      <c r="GK158" s="31"/>
      <c r="GL158" s="31"/>
      <c r="GM158" s="31"/>
      <c r="GN158" s="31"/>
      <c r="GO158" s="31"/>
      <c r="GP158" s="31"/>
      <c r="GQ158" s="31"/>
      <c r="GR158" s="31"/>
      <c r="GS158" s="31"/>
      <c r="GT158" s="31"/>
      <c r="GU158" s="31"/>
      <c r="GV158" s="31"/>
      <c r="GW158" s="31"/>
      <c r="GX158" s="31"/>
      <c r="GY158" s="31"/>
      <c r="GZ158" s="31"/>
      <c r="HA158" s="31"/>
      <c r="HB158" s="31"/>
      <c r="HC158" s="31"/>
      <c r="HD158" s="31"/>
      <c r="HE158" s="31"/>
      <c r="HF158" s="31"/>
      <c r="HG158" s="31"/>
      <c r="HH158" s="31"/>
      <c r="HI158" s="31"/>
      <c r="HJ158" s="31"/>
      <c r="HK158" s="31"/>
      <c r="HL158" s="31"/>
      <c r="HM158" s="31"/>
      <c r="HN158" s="31"/>
      <c r="HO158" s="31"/>
      <c r="HP158" s="31"/>
      <c r="HQ158" s="31"/>
      <c r="HR158" s="31"/>
      <c r="HS158" s="31"/>
      <c r="HT158" s="31"/>
      <c r="HU158" s="31"/>
      <c r="HV158" s="31"/>
      <c r="HW158" s="31"/>
      <c r="HX158" s="31"/>
      <c r="HY158" s="31"/>
      <c r="HZ158" s="31"/>
      <c r="IA158" s="31"/>
      <c r="IB158" s="31"/>
      <c r="IC158" s="31"/>
      <c r="ID158" s="31"/>
      <c r="IE158" s="31"/>
      <c r="IF158" s="31"/>
      <c r="IG158" s="31"/>
      <c r="IH158" s="31"/>
      <c r="II158" s="31"/>
      <c r="IJ158" s="31"/>
      <c r="IK158" s="31"/>
      <c r="IL158" s="31"/>
      <c r="IM158" s="31"/>
      <c r="IN158" s="31"/>
      <c r="IO158" s="31"/>
      <c r="IP158" s="31"/>
      <c r="IQ158" s="31"/>
      <c r="IR158" s="31"/>
      <c r="IS158" s="31"/>
      <c r="IT158" s="31"/>
      <c r="IU158" s="31"/>
      <c r="IV158" s="31"/>
      <c r="IW158" s="31"/>
    </row>
    <row r="159" s="117" customFormat="true" ht="15" hidden="false" customHeight="false" outlineLevel="0" collapsed="false">
      <c r="A159" s="118" t="s">
        <v>214</v>
      </c>
      <c r="B159" s="119" t="s">
        <v>94</v>
      </c>
      <c r="C159" s="120" t="n">
        <v>6</v>
      </c>
      <c r="D159" s="120" t="n">
        <v>32.67</v>
      </c>
      <c r="E159" s="121" t="n">
        <v>3</v>
      </c>
      <c r="F159" s="111" t="n">
        <f aca="false">+C159*E159</f>
        <v>18</v>
      </c>
      <c r="G159" s="121" t="n">
        <f aca="false">F159*D159</f>
        <v>588.06</v>
      </c>
      <c r="H159" s="127" t="n">
        <f aca="false">+E159*-8</f>
        <v>-24</v>
      </c>
      <c r="I159" s="121"/>
      <c r="J159" s="121"/>
      <c r="K159" s="121"/>
      <c r="L159" s="121"/>
      <c r="M159" s="121"/>
      <c r="N159" s="121"/>
      <c r="O159" s="217" t="n">
        <f aca="false">SUM(G159:N159)</f>
        <v>564.06</v>
      </c>
      <c r="P159" s="218" t="n">
        <f aca="false">+(G159+H159)*$B$3+(K159+L159)*$B$4+(M159+N159)*$F$4+(I159+J159)*$B$5</f>
        <v>0</v>
      </c>
      <c r="Q159" s="115" t="n">
        <v>0</v>
      </c>
      <c r="R159" s="218" t="n">
        <f aca="false">+Q159*$F$3</f>
        <v>0</v>
      </c>
      <c r="S159" s="116" t="n">
        <f aca="false">+R159+P159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1"/>
      <c r="BT159" s="31"/>
      <c r="BU159" s="31"/>
      <c r="BV159" s="31"/>
      <c r="BW159" s="31"/>
      <c r="BX159" s="31"/>
      <c r="BY159" s="31"/>
      <c r="BZ159" s="31"/>
      <c r="CA159" s="31"/>
      <c r="CB159" s="31"/>
      <c r="CC159" s="31"/>
      <c r="CD159" s="31"/>
      <c r="CE159" s="31"/>
      <c r="CF159" s="31"/>
      <c r="CG159" s="31"/>
      <c r="CH159" s="31"/>
      <c r="CI159" s="31"/>
      <c r="CJ159" s="31"/>
      <c r="CK159" s="31"/>
      <c r="CL159" s="31"/>
      <c r="CM159" s="31"/>
      <c r="CN159" s="31"/>
      <c r="CO159" s="31"/>
      <c r="CP159" s="31"/>
      <c r="CQ159" s="31"/>
      <c r="CR159" s="31"/>
      <c r="CS159" s="31"/>
      <c r="CT159" s="31"/>
      <c r="CU159" s="31"/>
      <c r="CV159" s="31"/>
      <c r="CW159" s="31"/>
      <c r="CX159" s="31"/>
      <c r="CY159" s="31"/>
      <c r="CZ159" s="31"/>
      <c r="DA159" s="31"/>
      <c r="DB159" s="31"/>
      <c r="DC159" s="31"/>
      <c r="DD159" s="31"/>
      <c r="DE159" s="31"/>
      <c r="DF159" s="31"/>
      <c r="DG159" s="31"/>
      <c r="DH159" s="31"/>
      <c r="DI159" s="31"/>
      <c r="DJ159" s="31"/>
      <c r="DK159" s="31"/>
      <c r="DL159" s="31"/>
      <c r="DM159" s="31"/>
      <c r="DN159" s="31"/>
      <c r="DO159" s="31"/>
      <c r="DP159" s="31"/>
      <c r="DQ159" s="31"/>
      <c r="DR159" s="31"/>
      <c r="DS159" s="31"/>
      <c r="DT159" s="31"/>
      <c r="DU159" s="31"/>
      <c r="DV159" s="31"/>
      <c r="DW159" s="31"/>
      <c r="DX159" s="31"/>
      <c r="DY159" s="31"/>
      <c r="DZ159" s="31"/>
      <c r="EA159" s="31"/>
      <c r="EB159" s="31"/>
      <c r="EC159" s="31"/>
      <c r="ED159" s="31"/>
      <c r="EE159" s="31"/>
      <c r="EF159" s="31"/>
      <c r="EG159" s="31"/>
      <c r="EH159" s="31"/>
      <c r="EI159" s="31"/>
      <c r="EJ159" s="31"/>
      <c r="EK159" s="31"/>
      <c r="EL159" s="31"/>
      <c r="EM159" s="31"/>
      <c r="EN159" s="31"/>
      <c r="EO159" s="31"/>
      <c r="EP159" s="31"/>
      <c r="EQ159" s="31"/>
      <c r="ER159" s="31"/>
      <c r="ES159" s="31"/>
      <c r="ET159" s="31"/>
      <c r="EU159" s="31"/>
      <c r="EV159" s="31"/>
      <c r="EW159" s="31"/>
      <c r="EX159" s="31"/>
      <c r="EY159" s="31"/>
      <c r="EZ159" s="31"/>
      <c r="FA159" s="31"/>
      <c r="FB159" s="31"/>
      <c r="FC159" s="31"/>
      <c r="FD159" s="31"/>
      <c r="FE159" s="31"/>
      <c r="FF159" s="31"/>
      <c r="FG159" s="31"/>
      <c r="FH159" s="31"/>
      <c r="FI159" s="31"/>
      <c r="FJ159" s="31"/>
      <c r="FK159" s="31"/>
      <c r="FL159" s="31"/>
      <c r="FM159" s="31"/>
      <c r="FN159" s="31"/>
      <c r="FO159" s="31"/>
      <c r="FP159" s="31"/>
      <c r="FQ159" s="31"/>
      <c r="FR159" s="31"/>
      <c r="FS159" s="31"/>
      <c r="FT159" s="31"/>
      <c r="FU159" s="31"/>
      <c r="FV159" s="31"/>
      <c r="FW159" s="31"/>
      <c r="FX159" s="31"/>
      <c r="FY159" s="31"/>
      <c r="FZ159" s="31"/>
      <c r="GA159" s="31"/>
      <c r="GB159" s="31"/>
      <c r="GC159" s="31"/>
      <c r="GD159" s="31"/>
      <c r="GE159" s="31"/>
      <c r="GF159" s="31"/>
      <c r="GG159" s="31"/>
      <c r="GH159" s="31"/>
      <c r="GI159" s="31"/>
      <c r="GJ159" s="31"/>
      <c r="GK159" s="31"/>
      <c r="GL159" s="31"/>
      <c r="GM159" s="31"/>
      <c r="GN159" s="31"/>
      <c r="GO159" s="31"/>
      <c r="GP159" s="31"/>
      <c r="GQ159" s="31"/>
      <c r="GR159" s="31"/>
      <c r="GS159" s="31"/>
      <c r="GT159" s="31"/>
      <c r="GU159" s="31"/>
      <c r="GV159" s="31"/>
      <c r="GW159" s="31"/>
      <c r="GX159" s="31"/>
      <c r="GY159" s="31"/>
      <c r="GZ159" s="31"/>
      <c r="HA159" s="31"/>
      <c r="HB159" s="31"/>
      <c r="HC159" s="31"/>
      <c r="HD159" s="31"/>
      <c r="HE159" s="31"/>
      <c r="HF159" s="31"/>
      <c r="HG159" s="31"/>
      <c r="HH159" s="31"/>
      <c r="HI159" s="31"/>
      <c r="HJ159" s="31"/>
      <c r="HK159" s="31"/>
      <c r="HL159" s="31"/>
      <c r="HM159" s="31"/>
      <c r="HN159" s="31"/>
      <c r="HO159" s="31"/>
      <c r="HP159" s="31"/>
      <c r="HQ159" s="31"/>
      <c r="HR159" s="31"/>
      <c r="HS159" s="31"/>
      <c r="HT159" s="31"/>
      <c r="HU159" s="31"/>
      <c r="HV159" s="31"/>
      <c r="HW159" s="31"/>
      <c r="HX159" s="31"/>
      <c r="HY159" s="31"/>
      <c r="HZ159" s="31"/>
      <c r="IA159" s="31"/>
      <c r="IB159" s="31"/>
      <c r="IC159" s="31"/>
      <c r="ID159" s="31"/>
      <c r="IE159" s="31"/>
      <c r="IF159" s="31"/>
      <c r="IG159" s="31"/>
      <c r="IH159" s="31"/>
      <c r="II159" s="31"/>
      <c r="IJ159" s="31"/>
      <c r="IK159" s="31"/>
      <c r="IL159" s="31"/>
      <c r="IM159" s="31"/>
      <c r="IN159" s="31"/>
      <c r="IO159" s="31"/>
      <c r="IP159" s="31"/>
      <c r="IQ159" s="31"/>
      <c r="IR159" s="31"/>
      <c r="IS159" s="31"/>
      <c r="IT159" s="31"/>
      <c r="IU159" s="31"/>
      <c r="IV159" s="31"/>
      <c r="IW159" s="31"/>
    </row>
    <row r="160" s="117" customFormat="true" ht="15" hidden="false" customHeight="false" outlineLevel="0" collapsed="false">
      <c r="A160" s="118" t="s">
        <v>215</v>
      </c>
      <c r="B160" s="119" t="s">
        <v>94</v>
      </c>
      <c r="C160" s="120" t="n">
        <v>6</v>
      </c>
      <c r="D160" s="120" t="n">
        <v>32.67</v>
      </c>
      <c r="E160" s="121" t="n">
        <v>3</v>
      </c>
      <c r="F160" s="111" t="n">
        <f aca="false">+C160*E160</f>
        <v>18</v>
      </c>
      <c r="G160" s="121" t="n">
        <f aca="false">F160*D160</f>
        <v>588.06</v>
      </c>
      <c r="H160" s="127" t="n">
        <f aca="false">+E160*-8</f>
        <v>-24</v>
      </c>
      <c r="I160" s="121"/>
      <c r="J160" s="121"/>
      <c r="K160" s="121"/>
      <c r="L160" s="121"/>
      <c r="M160" s="121"/>
      <c r="N160" s="121"/>
      <c r="O160" s="217" t="n">
        <f aca="false">SUM(G160:N160)</f>
        <v>564.06</v>
      </c>
      <c r="P160" s="218" t="n">
        <f aca="false">+(G160+H160)*$B$3+(K160+L160)*$B$4+(M160+N160)*$F$4+(I160+J160)*$B$5</f>
        <v>0</v>
      </c>
      <c r="Q160" s="115" t="n">
        <v>0</v>
      </c>
      <c r="R160" s="218" t="n">
        <f aca="false">+Q160*$F$3</f>
        <v>0</v>
      </c>
      <c r="S160" s="116" t="n">
        <f aca="false">+R160+P160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  <c r="CC160" s="31"/>
      <c r="CD160" s="31"/>
      <c r="CE160" s="31"/>
      <c r="CF160" s="31"/>
      <c r="CG160" s="31"/>
      <c r="CH160" s="31"/>
      <c r="CI160" s="31"/>
      <c r="CJ160" s="31"/>
      <c r="CK160" s="31"/>
      <c r="CL160" s="31"/>
      <c r="CM160" s="31"/>
      <c r="CN160" s="31"/>
      <c r="CO160" s="31"/>
      <c r="CP160" s="31"/>
      <c r="CQ160" s="31"/>
      <c r="CR160" s="31"/>
      <c r="CS160" s="31"/>
      <c r="CT160" s="31"/>
      <c r="CU160" s="31"/>
      <c r="CV160" s="31"/>
      <c r="CW160" s="31"/>
      <c r="CX160" s="31"/>
      <c r="CY160" s="31"/>
      <c r="CZ160" s="31"/>
      <c r="DA160" s="31"/>
      <c r="DB160" s="31"/>
      <c r="DC160" s="31"/>
      <c r="DD160" s="31"/>
      <c r="DE160" s="31"/>
      <c r="DF160" s="31"/>
      <c r="DG160" s="31"/>
      <c r="DH160" s="31"/>
      <c r="DI160" s="31"/>
      <c r="DJ160" s="31"/>
      <c r="DK160" s="31"/>
      <c r="DL160" s="31"/>
      <c r="DM160" s="31"/>
      <c r="DN160" s="31"/>
      <c r="DO160" s="31"/>
      <c r="DP160" s="31"/>
      <c r="DQ160" s="31"/>
      <c r="DR160" s="31"/>
      <c r="DS160" s="31"/>
      <c r="DT160" s="31"/>
      <c r="DU160" s="31"/>
      <c r="DV160" s="31"/>
      <c r="DW160" s="31"/>
      <c r="DX160" s="31"/>
      <c r="DY160" s="31"/>
      <c r="DZ160" s="31"/>
      <c r="EA160" s="31"/>
      <c r="EB160" s="31"/>
      <c r="EC160" s="31"/>
      <c r="ED160" s="31"/>
      <c r="EE160" s="31"/>
      <c r="EF160" s="31"/>
      <c r="EG160" s="31"/>
      <c r="EH160" s="31"/>
      <c r="EI160" s="31"/>
      <c r="EJ160" s="31"/>
      <c r="EK160" s="31"/>
      <c r="EL160" s="31"/>
      <c r="EM160" s="31"/>
      <c r="EN160" s="31"/>
      <c r="EO160" s="31"/>
      <c r="EP160" s="31"/>
      <c r="EQ160" s="31"/>
      <c r="ER160" s="31"/>
      <c r="ES160" s="31"/>
      <c r="ET160" s="31"/>
      <c r="EU160" s="31"/>
      <c r="EV160" s="31"/>
      <c r="EW160" s="31"/>
      <c r="EX160" s="31"/>
      <c r="EY160" s="31"/>
      <c r="EZ160" s="31"/>
      <c r="FA160" s="31"/>
      <c r="FB160" s="31"/>
      <c r="FC160" s="31"/>
      <c r="FD160" s="31"/>
      <c r="FE160" s="31"/>
      <c r="FF160" s="31"/>
      <c r="FG160" s="31"/>
      <c r="FH160" s="31"/>
      <c r="FI160" s="31"/>
      <c r="FJ160" s="31"/>
      <c r="FK160" s="31"/>
      <c r="FL160" s="31"/>
      <c r="FM160" s="31"/>
      <c r="FN160" s="31"/>
      <c r="FO160" s="31"/>
      <c r="FP160" s="31"/>
      <c r="FQ160" s="31"/>
      <c r="FR160" s="31"/>
      <c r="FS160" s="31"/>
      <c r="FT160" s="31"/>
      <c r="FU160" s="31"/>
      <c r="FV160" s="31"/>
      <c r="FW160" s="31"/>
      <c r="FX160" s="31"/>
      <c r="FY160" s="31"/>
      <c r="FZ160" s="31"/>
      <c r="GA160" s="31"/>
      <c r="GB160" s="31"/>
      <c r="GC160" s="31"/>
      <c r="GD160" s="31"/>
      <c r="GE160" s="31"/>
      <c r="GF160" s="31"/>
      <c r="GG160" s="31"/>
      <c r="GH160" s="31"/>
      <c r="GI160" s="31"/>
      <c r="GJ160" s="31"/>
      <c r="GK160" s="31"/>
      <c r="GL160" s="31"/>
      <c r="GM160" s="31"/>
      <c r="GN160" s="31"/>
      <c r="GO160" s="31"/>
      <c r="GP160" s="31"/>
      <c r="GQ160" s="31"/>
      <c r="GR160" s="31"/>
      <c r="GS160" s="31"/>
      <c r="GT160" s="31"/>
      <c r="GU160" s="31"/>
      <c r="GV160" s="31"/>
      <c r="GW160" s="31"/>
      <c r="GX160" s="31"/>
      <c r="GY160" s="31"/>
      <c r="GZ160" s="31"/>
      <c r="HA160" s="31"/>
      <c r="HB160" s="31"/>
      <c r="HC160" s="31"/>
      <c r="HD160" s="31"/>
      <c r="HE160" s="31"/>
      <c r="HF160" s="31"/>
      <c r="HG160" s="31"/>
      <c r="HH160" s="31"/>
      <c r="HI160" s="31"/>
      <c r="HJ160" s="31"/>
      <c r="HK160" s="31"/>
      <c r="HL160" s="31"/>
      <c r="HM160" s="31"/>
      <c r="HN160" s="31"/>
      <c r="HO160" s="31"/>
      <c r="HP160" s="31"/>
      <c r="HQ160" s="31"/>
      <c r="HR160" s="31"/>
      <c r="HS160" s="31"/>
      <c r="HT160" s="31"/>
      <c r="HU160" s="31"/>
      <c r="HV160" s="31"/>
      <c r="HW160" s="31"/>
      <c r="HX160" s="31"/>
      <c r="HY160" s="31"/>
      <c r="HZ160" s="31"/>
      <c r="IA160" s="31"/>
      <c r="IB160" s="31"/>
      <c r="IC160" s="31"/>
      <c r="ID160" s="31"/>
      <c r="IE160" s="31"/>
      <c r="IF160" s="31"/>
      <c r="IG160" s="31"/>
      <c r="IH160" s="31"/>
      <c r="II160" s="31"/>
      <c r="IJ160" s="31"/>
      <c r="IK160" s="31"/>
      <c r="IL160" s="31"/>
      <c r="IM160" s="31"/>
      <c r="IN160" s="31"/>
      <c r="IO160" s="31"/>
      <c r="IP160" s="31"/>
      <c r="IQ160" s="31"/>
      <c r="IR160" s="31"/>
      <c r="IS160" s="31"/>
      <c r="IT160" s="31"/>
      <c r="IU160" s="31"/>
      <c r="IV160" s="31"/>
      <c r="IW160" s="31"/>
    </row>
    <row r="161" customFormat="false" ht="15" hidden="false" customHeight="false" outlineLevel="0" collapsed="false">
      <c r="A161" s="118" t="s">
        <v>216</v>
      </c>
      <c r="B161" s="119" t="s">
        <v>94</v>
      </c>
      <c r="C161" s="120" t="n">
        <v>6</v>
      </c>
      <c r="D161" s="120" t="n">
        <v>32.67</v>
      </c>
      <c r="E161" s="121" t="n">
        <v>3</v>
      </c>
      <c r="F161" s="111" t="n">
        <f aca="false">+C161*E161</f>
        <v>18</v>
      </c>
      <c r="G161" s="121" t="n">
        <f aca="false">F161*D161</f>
        <v>588.06</v>
      </c>
      <c r="H161" s="127" t="n">
        <f aca="false">+E161*-8</f>
        <v>-24</v>
      </c>
      <c r="I161" s="121"/>
      <c r="J161" s="121"/>
      <c r="K161" s="121"/>
      <c r="L161" s="121"/>
      <c r="M161" s="121"/>
      <c r="N161" s="121"/>
      <c r="O161" s="217" t="n">
        <f aca="false">SUM(G161:N161)</f>
        <v>564.06</v>
      </c>
      <c r="P161" s="218" t="n">
        <f aca="false">+(G161+H161)*$B$3+(K161+L161)*$B$4+(M161+N161)*$F$4+(I161+J161)*$B$5</f>
        <v>0</v>
      </c>
      <c r="Q161" s="122" t="n">
        <v>0</v>
      </c>
      <c r="R161" s="218" t="n">
        <f aca="false">+Q161*$F$3</f>
        <v>0</v>
      </c>
      <c r="S161" s="116" t="n">
        <f aca="false">+R161+P161</f>
        <v>0</v>
      </c>
      <c r="T161" s="93"/>
    </row>
    <row r="162" customFormat="false" ht="15" hidden="false" customHeight="false" outlineLevel="0" collapsed="false">
      <c r="A162" s="118" t="s">
        <v>217</v>
      </c>
      <c r="B162" s="119" t="s">
        <v>94</v>
      </c>
      <c r="C162" s="120" t="n">
        <v>6</v>
      </c>
      <c r="D162" s="120" t="n">
        <v>32.67</v>
      </c>
      <c r="E162" s="121" t="n">
        <v>3</v>
      </c>
      <c r="F162" s="111" t="n">
        <f aca="false">+C162*E162</f>
        <v>18</v>
      </c>
      <c r="G162" s="121" t="n">
        <f aca="false">F162*D162</f>
        <v>588.06</v>
      </c>
      <c r="H162" s="127" t="n">
        <f aca="false">+E162*-8</f>
        <v>-24</v>
      </c>
      <c r="I162" s="121"/>
      <c r="J162" s="121"/>
      <c r="K162" s="121"/>
      <c r="L162" s="121"/>
      <c r="M162" s="121"/>
      <c r="N162" s="121"/>
      <c r="O162" s="217" t="n">
        <f aca="false">SUM(G162:N162)</f>
        <v>564.06</v>
      </c>
      <c r="P162" s="218" t="n">
        <f aca="false">+(G162+H162)*$B$3+(K162+L162)*$B$4+(M162+N162)*$F$4+(I162+J162)*$B$5</f>
        <v>0</v>
      </c>
      <c r="Q162" s="115" t="n">
        <v>0</v>
      </c>
      <c r="R162" s="218" t="n">
        <f aca="false">+Q162*$F$3</f>
        <v>0</v>
      </c>
      <c r="S162" s="116" t="n">
        <f aca="false">+R162+P162</f>
        <v>0</v>
      </c>
      <c r="T162" s="92"/>
    </row>
    <row r="163" customFormat="false" ht="15" hidden="false" customHeight="false" outlineLevel="0" collapsed="false">
      <c r="A163" s="118" t="s">
        <v>218</v>
      </c>
      <c r="B163" s="119" t="s">
        <v>94</v>
      </c>
      <c r="C163" s="120" t="n">
        <v>6</v>
      </c>
      <c r="D163" s="120" t="n">
        <v>32.67</v>
      </c>
      <c r="E163" s="121" t="n">
        <v>3</v>
      </c>
      <c r="F163" s="111" t="n">
        <f aca="false">+C163*E163</f>
        <v>18</v>
      </c>
      <c r="G163" s="121" t="n">
        <f aca="false">F163*D163</f>
        <v>588.06</v>
      </c>
      <c r="H163" s="127" t="n">
        <f aca="false">+E163*-8</f>
        <v>-24</v>
      </c>
      <c r="I163" s="121"/>
      <c r="J163" s="121"/>
      <c r="K163" s="121"/>
      <c r="L163" s="121"/>
      <c r="M163" s="121"/>
      <c r="N163" s="121"/>
      <c r="O163" s="217" t="n">
        <f aca="false">SUM(G163:N163)</f>
        <v>564.06</v>
      </c>
      <c r="P163" s="218" t="n">
        <f aca="false">+(G163+H163)*$B$3+(K163+L163)*$B$4+(M163+N163)*$F$4+(I163+J163)*$B$5</f>
        <v>0</v>
      </c>
      <c r="Q163" s="122" t="n">
        <v>0</v>
      </c>
      <c r="R163" s="218" t="n">
        <f aca="false">+Q163*$F$3</f>
        <v>0</v>
      </c>
      <c r="S163" s="116" t="n">
        <f aca="false">+R163+P163</f>
        <v>0</v>
      </c>
      <c r="T163" s="93"/>
    </row>
    <row r="164" customFormat="false" ht="15" hidden="false" customHeight="false" outlineLevel="0" collapsed="false">
      <c r="A164" s="118" t="s">
        <v>219</v>
      </c>
      <c r="B164" s="119" t="s">
        <v>94</v>
      </c>
      <c r="C164" s="120" t="n">
        <v>6</v>
      </c>
      <c r="D164" s="120" t="n">
        <v>32.67</v>
      </c>
      <c r="E164" s="121" t="n">
        <v>3</v>
      </c>
      <c r="F164" s="111" t="n">
        <f aca="false">+C164*E164</f>
        <v>18</v>
      </c>
      <c r="G164" s="121" t="n">
        <f aca="false">F164*D164</f>
        <v>588.06</v>
      </c>
      <c r="H164" s="127" t="n">
        <f aca="false">+E164*-8</f>
        <v>-24</v>
      </c>
      <c r="I164" s="121"/>
      <c r="J164" s="121"/>
      <c r="K164" s="121"/>
      <c r="L164" s="121"/>
      <c r="M164" s="121"/>
      <c r="N164" s="121"/>
      <c r="O164" s="217" t="n">
        <f aca="false">SUM(G164:N164)</f>
        <v>564.06</v>
      </c>
      <c r="P164" s="218" t="n">
        <f aca="false">+(G164+H164)*$B$3+(K164+L164)*$B$4+(M164+N164)*$F$4+(I164+J164)*$B$5</f>
        <v>0</v>
      </c>
      <c r="Q164" s="115" t="n">
        <v>0</v>
      </c>
      <c r="R164" s="218" t="n">
        <f aca="false">+Q164*$F$3</f>
        <v>0</v>
      </c>
      <c r="S164" s="116" t="n">
        <f aca="false">+R164+P164</f>
        <v>0</v>
      </c>
      <c r="T164" s="92"/>
    </row>
    <row r="165" customFormat="false" ht="15" hidden="false" customHeight="false" outlineLevel="0" collapsed="false">
      <c r="A165" s="118" t="s">
        <v>220</v>
      </c>
      <c r="B165" s="119" t="s">
        <v>94</v>
      </c>
      <c r="C165" s="120" t="n">
        <v>6</v>
      </c>
      <c r="D165" s="120" t="n">
        <v>32.67</v>
      </c>
      <c r="E165" s="121" t="n">
        <v>3</v>
      </c>
      <c r="F165" s="111" t="n">
        <f aca="false">+C165*E165</f>
        <v>18</v>
      </c>
      <c r="G165" s="121" t="n">
        <f aca="false">F165*D165</f>
        <v>588.06</v>
      </c>
      <c r="H165" s="127" t="n">
        <f aca="false">+E165*-8</f>
        <v>-24</v>
      </c>
      <c r="I165" s="121"/>
      <c r="J165" s="121"/>
      <c r="K165" s="121"/>
      <c r="L165" s="121"/>
      <c r="M165" s="121"/>
      <c r="N165" s="121"/>
      <c r="O165" s="217" t="n">
        <f aca="false">SUM(G165:N165)</f>
        <v>564.06</v>
      </c>
      <c r="P165" s="218" t="n">
        <f aca="false">+(G165+H165)*$B$3+(K165+L165)*$B$4+(M165+N165)*$F$4+(I165+J165)*$B$5</f>
        <v>0</v>
      </c>
      <c r="Q165" s="115" t="n">
        <v>0</v>
      </c>
      <c r="R165" s="218" t="n">
        <f aca="false">+Q165*$F$3</f>
        <v>0</v>
      </c>
      <c r="S165" s="116" t="n">
        <f aca="false">+R165+P165</f>
        <v>0</v>
      </c>
      <c r="T165" s="92"/>
    </row>
    <row r="166" s="1" customFormat="true" ht="15" hidden="false" customHeight="false" outlineLevel="0" collapsed="false">
      <c r="A166" s="118" t="s">
        <v>221</v>
      </c>
      <c r="B166" s="119" t="s">
        <v>94</v>
      </c>
      <c r="C166" s="120" t="n">
        <v>6</v>
      </c>
      <c r="D166" s="120" t="n">
        <v>32.67</v>
      </c>
      <c r="E166" s="121" t="n">
        <v>3</v>
      </c>
      <c r="F166" s="111" t="n">
        <f aca="false">+C166*E166</f>
        <v>18</v>
      </c>
      <c r="G166" s="121" t="n">
        <f aca="false">F166*D166</f>
        <v>588.06</v>
      </c>
      <c r="H166" s="127" t="n">
        <f aca="false">+E166*-8</f>
        <v>-24</v>
      </c>
      <c r="I166" s="121"/>
      <c r="J166" s="121"/>
      <c r="K166" s="121"/>
      <c r="L166" s="121"/>
      <c r="M166" s="121"/>
      <c r="N166" s="121"/>
      <c r="O166" s="217" t="n">
        <f aca="false">SUM(G166:N166)</f>
        <v>564.06</v>
      </c>
      <c r="P166" s="218" t="n">
        <f aca="false">+(G166+H166)*$B$3+(K166+L166)*$B$4+(M166+N166)*$F$4+(I166+J166)*$B$5</f>
        <v>0</v>
      </c>
      <c r="Q166" s="115" t="n">
        <v>0</v>
      </c>
      <c r="R166" s="218" t="n">
        <f aca="false">+Q166*$F$3</f>
        <v>0</v>
      </c>
      <c r="S166" s="116" t="n">
        <f aca="false">+R166+P166</f>
        <v>0</v>
      </c>
      <c r="T166" s="92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  <c r="CC166" s="31"/>
      <c r="CD166" s="31"/>
      <c r="CE166" s="31"/>
      <c r="CF166" s="31"/>
      <c r="CG166" s="31"/>
      <c r="CH166" s="31"/>
      <c r="CI166" s="31"/>
      <c r="CJ166" s="31"/>
      <c r="CK166" s="31"/>
      <c r="CL166" s="31"/>
      <c r="CM166" s="31"/>
      <c r="CN166" s="31"/>
      <c r="CO166" s="31"/>
      <c r="CP166" s="31"/>
      <c r="CQ166" s="31"/>
      <c r="CR166" s="31"/>
      <c r="CS166" s="31"/>
      <c r="CT166" s="31"/>
      <c r="CU166" s="31"/>
      <c r="CV166" s="31"/>
      <c r="CW166" s="31"/>
      <c r="CX166" s="31"/>
      <c r="CY166" s="31"/>
      <c r="CZ166" s="31"/>
      <c r="DA166" s="31"/>
      <c r="DB166" s="31"/>
      <c r="DC166" s="31"/>
      <c r="DD166" s="31"/>
      <c r="DE166" s="31"/>
      <c r="DF166" s="31"/>
      <c r="DG166" s="31"/>
      <c r="DH166" s="31"/>
      <c r="DI166" s="31"/>
      <c r="DJ166" s="31"/>
      <c r="DK166" s="31"/>
      <c r="DL166" s="31"/>
      <c r="DM166" s="31"/>
      <c r="DN166" s="31"/>
      <c r="DO166" s="31"/>
      <c r="DP166" s="31"/>
      <c r="DQ166" s="31"/>
      <c r="DR166" s="31"/>
      <c r="DS166" s="31"/>
      <c r="DT166" s="31"/>
      <c r="DU166" s="31"/>
      <c r="DV166" s="31"/>
      <c r="DW166" s="31"/>
      <c r="DX166" s="31"/>
      <c r="DY166" s="31"/>
      <c r="DZ166" s="31"/>
      <c r="EA166" s="31"/>
      <c r="EB166" s="31"/>
      <c r="EC166" s="31"/>
      <c r="ED166" s="31"/>
      <c r="EE166" s="31"/>
      <c r="EF166" s="31"/>
      <c r="EG166" s="31"/>
      <c r="EH166" s="31"/>
      <c r="EI166" s="31"/>
      <c r="EJ166" s="31"/>
      <c r="EK166" s="31"/>
      <c r="EL166" s="31"/>
      <c r="EM166" s="31"/>
      <c r="EN166" s="31"/>
      <c r="EO166" s="31"/>
      <c r="EP166" s="31"/>
      <c r="EQ166" s="31"/>
      <c r="ER166" s="31"/>
      <c r="ES166" s="31"/>
      <c r="ET166" s="31"/>
      <c r="EU166" s="31"/>
      <c r="EV166" s="31"/>
      <c r="EW166" s="31"/>
      <c r="EX166" s="31"/>
      <c r="EY166" s="31"/>
      <c r="EZ166" s="31"/>
      <c r="FA166" s="31"/>
      <c r="FB166" s="31"/>
      <c r="FC166" s="31"/>
      <c r="FD166" s="31"/>
      <c r="FE166" s="31"/>
      <c r="FF166" s="31"/>
      <c r="FG166" s="31"/>
      <c r="FH166" s="31"/>
      <c r="FI166" s="31"/>
      <c r="FJ166" s="31"/>
      <c r="FK166" s="31"/>
      <c r="FL166" s="31"/>
      <c r="FM166" s="31"/>
      <c r="FN166" s="31"/>
      <c r="FO166" s="31"/>
      <c r="FP166" s="31"/>
      <c r="FQ166" s="31"/>
      <c r="FR166" s="31"/>
      <c r="FS166" s="31"/>
      <c r="FT166" s="31"/>
      <c r="FU166" s="31"/>
      <c r="FV166" s="31"/>
      <c r="FW166" s="31"/>
      <c r="FX166" s="31"/>
      <c r="FY166" s="31"/>
      <c r="FZ166" s="31"/>
      <c r="GA166" s="31"/>
      <c r="GB166" s="31"/>
      <c r="GC166" s="31"/>
      <c r="GD166" s="31"/>
      <c r="GE166" s="31"/>
      <c r="GF166" s="31"/>
      <c r="GG166" s="31"/>
      <c r="GH166" s="31"/>
      <c r="GI166" s="31"/>
      <c r="GJ166" s="31"/>
      <c r="GK166" s="31"/>
      <c r="GL166" s="31"/>
      <c r="GM166" s="31"/>
      <c r="GN166" s="31"/>
      <c r="GO166" s="31"/>
      <c r="GP166" s="31"/>
      <c r="GQ166" s="31"/>
      <c r="GR166" s="31"/>
      <c r="GS166" s="31"/>
      <c r="GT166" s="31"/>
      <c r="GU166" s="31"/>
      <c r="GV166" s="31"/>
      <c r="GW166" s="31"/>
      <c r="GX166" s="31"/>
      <c r="GY166" s="31"/>
      <c r="GZ166" s="31"/>
      <c r="HA166" s="31"/>
      <c r="HB166" s="31"/>
      <c r="HC166" s="31"/>
      <c r="HD166" s="31"/>
      <c r="HE166" s="31"/>
      <c r="HF166" s="31"/>
      <c r="HG166" s="31"/>
      <c r="HH166" s="31"/>
      <c r="HI166" s="31"/>
      <c r="HJ166" s="31"/>
      <c r="HK166" s="31"/>
      <c r="HL166" s="31"/>
      <c r="HM166" s="31"/>
      <c r="HN166" s="31"/>
      <c r="HO166" s="31"/>
      <c r="HP166" s="31"/>
      <c r="HQ166" s="31"/>
      <c r="HR166" s="31"/>
      <c r="HS166" s="31"/>
      <c r="HT166" s="31"/>
      <c r="HU166" s="31"/>
      <c r="HV166" s="31"/>
      <c r="HW166" s="31"/>
      <c r="HX166" s="31"/>
      <c r="HY166" s="31"/>
      <c r="HZ166" s="31"/>
      <c r="IA166" s="31"/>
      <c r="IB166" s="31"/>
      <c r="IC166" s="31"/>
      <c r="ID166" s="31"/>
      <c r="IE166" s="31"/>
      <c r="IF166" s="31"/>
      <c r="IG166" s="31"/>
      <c r="IH166" s="31"/>
      <c r="II166" s="31"/>
      <c r="IJ166" s="31"/>
      <c r="IK166" s="31"/>
      <c r="IL166" s="31"/>
      <c r="IM166" s="31"/>
      <c r="IN166" s="31"/>
      <c r="IO166" s="31"/>
      <c r="IP166" s="31"/>
      <c r="IQ166" s="31"/>
      <c r="IR166" s="31"/>
      <c r="IS166" s="31"/>
      <c r="IT166" s="31"/>
      <c r="IU166" s="31"/>
      <c r="IV166" s="31"/>
      <c r="IW166" s="31"/>
    </row>
    <row r="167" customFormat="false" ht="15" hidden="false" customHeight="false" outlineLevel="0" collapsed="false">
      <c r="A167" s="118" t="s">
        <v>222</v>
      </c>
      <c r="B167" s="119" t="s">
        <v>94</v>
      </c>
      <c r="C167" s="120" t="n">
        <v>6</v>
      </c>
      <c r="D167" s="120" t="n">
        <v>32.67</v>
      </c>
      <c r="E167" s="121" t="n">
        <v>3</v>
      </c>
      <c r="F167" s="111" t="n">
        <f aca="false">+C167*E167</f>
        <v>18</v>
      </c>
      <c r="G167" s="121" t="n">
        <f aca="false">F167*D167</f>
        <v>588.06</v>
      </c>
      <c r="H167" s="127" t="n">
        <f aca="false">+E167*-8</f>
        <v>-24</v>
      </c>
      <c r="I167" s="121"/>
      <c r="J167" s="121"/>
      <c r="K167" s="121"/>
      <c r="L167" s="121"/>
      <c r="M167" s="121"/>
      <c r="N167" s="121"/>
      <c r="O167" s="217" t="n">
        <f aca="false">SUM(G167:N167)</f>
        <v>564.06</v>
      </c>
      <c r="P167" s="218" t="n">
        <f aca="false">+(G167+H167)*$B$3+(K167+L167)*$B$4+(M167+N167)*$F$4+(I167+J167)*$B$5</f>
        <v>0</v>
      </c>
      <c r="Q167" s="115" t="n">
        <v>0</v>
      </c>
      <c r="R167" s="218" t="n">
        <f aca="false">+Q167*$F$3</f>
        <v>0</v>
      </c>
      <c r="S167" s="116" t="n">
        <f aca="false">+R167+P167</f>
        <v>0</v>
      </c>
      <c r="T167" s="92"/>
    </row>
    <row r="168" customFormat="false" ht="15" hidden="false" customHeight="false" outlineLevel="0" collapsed="false">
      <c r="A168" s="118" t="s">
        <v>223</v>
      </c>
      <c r="B168" s="119" t="s">
        <v>94</v>
      </c>
      <c r="C168" s="120" t="n">
        <v>6</v>
      </c>
      <c r="D168" s="120" t="n">
        <v>32.67</v>
      </c>
      <c r="E168" s="121" t="n">
        <v>3</v>
      </c>
      <c r="F168" s="111" t="n">
        <f aca="false">+C168*E168</f>
        <v>18</v>
      </c>
      <c r="G168" s="121" t="n">
        <f aca="false">F168*D168</f>
        <v>588.06</v>
      </c>
      <c r="H168" s="127" t="n">
        <f aca="false">+E168*-8</f>
        <v>-24</v>
      </c>
      <c r="I168" s="121"/>
      <c r="J168" s="121"/>
      <c r="K168" s="121"/>
      <c r="L168" s="121"/>
      <c r="M168" s="121"/>
      <c r="N168" s="121"/>
      <c r="O168" s="217" t="n">
        <f aca="false">SUM(G168:N168)</f>
        <v>564.06</v>
      </c>
      <c r="P168" s="218" t="n">
        <f aca="false">+(G168+H168)*$B$3+(K168+L168)*$B$4+(M168+N168)*$F$4+(I168+J168)*$B$5</f>
        <v>0</v>
      </c>
      <c r="Q168" s="115" t="n">
        <v>0</v>
      </c>
      <c r="R168" s="218" t="n">
        <f aca="false">+Q168*$F$3</f>
        <v>0</v>
      </c>
      <c r="S168" s="116" t="n">
        <f aca="false">+R168+P168</f>
        <v>0</v>
      </c>
      <c r="T168" s="92"/>
    </row>
    <row r="169" customFormat="false" ht="15" hidden="false" customHeight="false" outlineLevel="0" collapsed="false">
      <c r="A169" s="149" t="s">
        <v>224</v>
      </c>
      <c r="B169" s="150"/>
      <c r="C169" s="150"/>
      <c r="D169" s="150"/>
      <c r="E169" s="121" t="n">
        <v>0</v>
      </c>
      <c r="F169" s="111" t="n">
        <f aca="false">+C169*E169</f>
        <v>0</v>
      </c>
      <c r="G169" s="121" t="n">
        <v>25</v>
      </c>
      <c r="H169" s="121"/>
      <c r="I169" s="121"/>
      <c r="J169" s="121"/>
      <c r="K169" s="121"/>
      <c r="L169" s="121"/>
      <c r="M169" s="121"/>
      <c r="N169" s="142"/>
      <c r="O169" s="217" t="n">
        <f aca="false">SUM(G169:N169)</f>
        <v>25</v>
      </c>
      <c r="P169" s="218" t="n">
        <f aca="false">+(G169+H169)*$B$3+(K169+L169)*$B$4+(M169+N169)*$F$4+(I169+J169)*$B$5</f>
        <v>0</v>
      </c>
      <c r="Q169" s="115" t="n">
        <v>0</v>
      </c>
      <c r="R169" s="218" t="n">
        <f aca="false">+Q169*$F$3</f>
        <v>0</v>
      </c>
      <c r="S169" s="116" t="n">
        <f aca="false">+R169+P169</f>
        <v>0</v>
      </c>
      <c r="T169" s="92"/>
    </row>
    <row r="170" customFormat="false" ht="15" hidden="false" customHeight="true" outlineLevel="0" collapsed="false">
      <c r="A170" s="92"/>
      <c r="B170" s="117"/>
      <c r="C170" s="150"/>
      <c r="D170" s="150"/>
      <c r="E170" s="121"/>
      <c r="F170" s="111"/>
      <c r="G170" s="121"/>
      <c r="H170" s="121"/>
      <c r="I170" s="121"/>
      <c r="J170" s="121"/>
      <c r="K170" s="121"/>
      <c r="L170" s="121"/>
      <c r="M170" s="121"/>
      <c r="N170" s="142"/>
      <c r="O170" s="217" t="n">
        <f aca="false">SUM(G170:N170)</f>
        <v>0</v>
      </c>
      <c r="P170" s="218" t="n">
        <f aca="false">+(G170+H170)*$B$3+(K170+L170)*$B$4+(M170+N170)*$F$4+(I170+J170)*$B$5</f>
        <v>0</v>
      </c>
      <c r="Q170" s="125" t="s">
        <v>225</v>
      </c>
      <c r="R170" s="218"/>
      <c r="S170" s="131"/>
      <c r="T170" s="93" t="n">
        <f aca="false">SUM(S138:S169)</f>
        <v>0</v>
      </c>
    </row>
    <row r="171" customFormat="false" ht="15" hidden="false" customHeight="false" outlineLevel="0" collapsed="false">
      <c r="A171" s="118" t="s">
        <v>226</v>
      </c>
      <c r="B171" s="119" t="s">
        <v>82</v>
      </c>
      <c r="C171" s="120" t="n">
        <v>5</v>
      </c>
      <c r="D171" s="120" t="n">
        <v>34.67</v>
      </c>
      <c r="E171" s="121" t="n">
        <v>7.6</v>
      </c>
      <c r="F171" s="111" t="n">
        <f aca="false">+C171*E171</f>
        <v>38</v>
      </c>
      <c r="G171" s="121" t="n">
        <f aca="false">F171*D171</f>
        <v>1317.46</v>
      </c>
      <c r="H171" s="127" t="n">
        <f aca="false">+E171*-8</f>
        <v>-60.8</v>
      </c>
      <c r="I171" s="151"/>
      <c r="J171" s="151"/>
      <c r="K171" s="124"/>
      <c r="L171" s="124"/>
      <c r="M171" s="124"/>
      <c r="N171" s="121"/>
      <c r="O171" s="217" t="n">
        <f aca="false">SUM(G171:N171)</f>
        <v>1256.66</v>
      </c>
      <c r="P171" s="218" t="n">
        <f aca="false">+(G171+H171)*$B$3+(K171+L171)*$B$4+(M171+N171)*$F$4+(I171+J171)*$B$5</f>
        <v>0</v>
      </c>
      <c r="Q171" s="115" t="n">
        <v>97.6760576923077</v>
      </c>
      <c r="R171" s="218" t="n">
        <f aca="false">+Q171*$F$3</f>
        <v>0</v>
      </c>
      <c r="S171" s="116" t="n">
        <f aca="false">+R171+P171</f>
        <v>0</v>
      </c>
      <c r="T171" s="92"/>
    </row>
    <row r="172" customFormat="false" ht="15" hidden="false" customHeight="false" outlineLevel="0" collapsed="false">
      <c r="A172" s="118" t="s">
        <v>226</v>
      </c>
      <c r="B172" s="119" t="s">
        <v>227</v>
      </c>
      <c r="C172" s="120" t="n">
        <v>1</v>
      </c>
      <c r="D172" s="120" t="n">
        <v>14.67</v>
      </c>
      <c r="E172" s="121" t="n">
        <v>3</v>
      </c>
      <c r="F172" s="111" t="n">
        <f aca="false">+C172*E172</f>
        <v>3</v>
      </c>
      <c r="G172" s="121" t="n">
        <f aca="false">F172*D172</f>
        <v>44.01</v>
      </c>
      <c r="H172" s="121"/>
      <c r="I172" s="151"/>
      <c r="J172" s="151"/>
      <c r="K172" s="124"/>
      <c r="L172" s="124"/>
      <c r="M172" s="124"/>
      <c r="N172" s="121"/>
      <c r="O172" s="217" t="n">
        <f aca="false">SUM(G172:N172)</f>
        <v>44.01</v>
      </c>
      <c r="P172" s="218" t="n">
        <f aca="false">+(G172+H172)*$B$3+(K172+L172)*$B$4+(M172+N172)*$F$4+(I172+J172)*$B$5</f>
        <v>0</v>
      </c>
      <c r="Q172" s="115" t="n">
        <v>0</v>
      </c>
      <c r="R172" s="218" t="n">
        <f aca="false">+Q172*$F$3</f>
        <v>0</v>
      </c>
      <c r="S172" s="116" t="n">
        <f aca="false">+R172+P172</f>
        <v>0</v>
      </c>
      <c r="T172" s="92"/>
    </row>
    <row r="173" s="1" customFormat="true" ht="15" hidden="false" customHeight="false" outlineLevel="0" collapsed="false">
      <c r="A173" s="118" t="s">
        <v>228</v>
      </c>
      <c r="B173" s="119" t="s">
        <v>82</v>
      </c>
      <c r="C173" s="120" t="n">
        <v>5</v>
      </c>
      <c r="D173" s="120" t="n">
        <v>34.67</v>
      </c>
      <c r="E173" s="121" t="n">
        <v>6</v>
      </c>
      <c r="F173" s="111" t="n">
        <f aca="false">+C173*E173</f>
        <v>30</v>
      </c>
      <c r="G173" s="121" t="n">
        <f aca="false">F173*D173</f>
        <v>1040.1</v>
      </c>
      <c r="H173" s="127" t="n">
        <f aca="false">+E173*-8</f>
        <v>-48</v>
      </c>
      <c r="I173" s="151"/>
      <c r="J173" s="151"/>
      <c r="K173" s="124"/>
      <c r="L173" s="124"/>
      <c r="M173" s="124"/>
      <c r="N173" s="121"/>
      <c r="O173" s="217" t="n">
        <f aca="false">SUM(G173:N173)</f>
        <v>992.1</v>
      </c>
      <c r="P173" s="218" t="n">
        <f aca="false">+(G173+H173)*$B$3+(K173+L173)*$B$4+(M173+N173)*$F$4+(I173+J173)*$B$5</f>
        <v>0</v>
      </c>
      <c r="Q173" s="115" t="n">
        <v>100.009615384615</v>
      </c>
      <c r="R173" s="218" t="n">
        <f aca="false">+Q173*$F$3</f>
        <v>0</v>
      </c>
      <c r="S173" s="116" t="n">
        <f aca="false">+R173+P173</f>
        <v>0</v>
      </c>
      <c r="T173" s="92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  <c r="CC173" s="31"/>
      <c r="CD173" s="31"/>
      <c r="CE173" s="31"/>
      <c r="CF173" s="31"/>
      <c r="CG173" s="31"/>
      <c r="CH173" s="31"/>
      <c r="CI173" s="31"/>
      <c r="CJ173" s="31"/>
      <c r="CK173" s="31"/>
      <c r="CL173" s="31"/>
      <c r="CM173" s="31"/>
      <c r="CN173" s="31"/>
      <c r="CO173" s="31"/>
      <c r="CP173" s="31"/>
      <c r="CQ173" s="31"/>
      <c r="CR173" s="31"/>
      <c r="CS173" s="31"/>
      <c r="CT173" s="31"/>
      <c r="CU173" s="31"/>
      <c r="CV173" s="31"/>
      <c r="CW173" s="31"/>
      <c r="CX173" s="31"/>
      <c r="CY173" s="31"/>
      <c r="CZ173" s="31"/>
      <c r="DA173" s="31"/>
      <c r="DB173" s="31"/>
      <c r="DC173" s="31"/>
      <c r="DD173" s="31"/>
      <c r="DE173" s="31"/>
      <c r="DF173" s="31"/>
      <c r="DG173" s="31"/>
      <c r="DH173" s="31"/>
      <c r="DI173" s="31"/>
      <c r="DJ173" s="31"/>
      <c r="DK173" s="31"/>
      <c r="DL173" s="31"/>
      <c r="DM173" s="31"/>
      <c r="DN173" s="31"/>
      <c r="DO173" s="31"/>
      <c r="DP173" s="31"/>
      <c r="DQ173" s="31"/>
      <c r="DR173" s="31"/>
      <c r="DS173" s="31"/>
      <c r="DT173" s="31"/>
      <c r="DU173" s="31"/>
      <c r="DV173" s="31"/>
      <c r="DW173" s="31"/>
      <c r="DX173" s="31"/>
      <c r="DY173" s="31"/>
      <c r="DZ173" s="31"/>
      <c r="EA173" s="31"/>
      <c r="EB173" s="31"/>
      <c r="EC173" s="31"/>
      <c r="ED173" s="31"/>
      <c r="EE173" s="31"/>
      <c r="EF173" s="31"/>
      <c r="EG173" s="31"/>
      <c r="EH173" s="31"/>
      <c r="EI173" s="31"/>
      <c r="EJ173" s="31"/>
      <c r="EK173" s="31"/>
      <c r="EL173" s="31"/>
      <c r="EM173" s="31"/>
      <c r="EN173" s="31"/>
      <c r="EO173" s="31"/>
      <c r="EP173" s="31"/>
      <c r="EQ173" s="31"/>
      <c r="ER173" s="31"/>
      <c r="ES173" s="31"/>
      <c r="ET173" s="31"/>
      <c r="EU173" s="31"/>
      <c r="EV173" s="31"/>
      <c r="EW173" s="31"/>
      <c r="EX173" s="31"/>
      <c r="EY173" s="31"/>
      <c r="EZ173" s="31"/>
      <c r="FA173" s="31"/>
      <c r="FB173" s="31"/>
      <c r="FC173" s="31"/>
      <c r="FD173" s="31"/>
      <c r="FE173" s="31"/>
      <c r="FF173" s="31"/>
      <c r="FG173" s="31"/>
      <c r="FH173" s="31"/>
      <c r="FI173" s="31"/>
      <c r="FJ173" s="31"/>
      <c r="FK173" s="31"/>
      <c r="FL173" s="31"/>
      <c r="FM173" s="31"/>
      <c r="FN173" s="31"/>
      <c r="FO173" s="31"/>
      <c r="FP173" s="31"/>
      <c r="FQ173" s="31"/>
      <c r="FR173" s="31"/>
      <c r="FS173" s="31"/>
      <c r="FT173" s="31"/>
      <c r="FU173" s="31"/>
      <c r="FV173" s="31"/>
      <c r="FW173" s="31"/>
      <c r="FX173" s="31"/>
      <c r="FY173" s="31"/>
      <c r="FZ173" s="31"/>
      <c r="GA173" s="31"/>
      <c r="GB173" s="31"/>
      <c r="GC173" s="31"/>
      <c r="GD173" s="31"/>
      <c r="GE173" s="31"/>
      <c r="GF173" s="31"/>
      <c r="GG173" s="31"/>
      <c r="GH173" s="31"/>
      <c r="GI173" s="31"/>
      <c r="GJ173" s="31"/>
      <c r="GK173" s="31"/>
      <c r="GL173" s="31"/>
      <c r="GM173" s="31"/>
      <c r="GN173" s="31"/>
      <c r="GO173" s="31"/>
      <c r="GP173" s="31"/>
      <c r="GQ173" s="31"/>
      <c r="GR173" s="31"/>
      <c r="GS173" s="31"/>
      <c r="GT173" s="31"/>
      <c r="GU173" s="31"/>
      <c r="GV173" s="31"/>
      <c r="GW173" s="31"/>
      <c r="GX173" s="31"/>
      <c r="GY173" s="31"/>
      <c r="GZ173" s="31"/>
      <c r="HA173" s="31"/>
      <c r="HB173" s="31"/>
      <c r="HC173" s="31"/>
      <c r="HD173" s="31"/>
      <c r="HE173" s="31"/>
      <c r="HF173" s="31"/>
      <c r="HG173" s="31"/>
      <c r="HH173" s="31"/>
      <c r="HI173" s="31"/>
      <c r="HJ173" s="31"/>
      <c r="HK173" s="31"/>
      <c r="HL173" s="31"/>
      <c r="HM173" s="31"/>
      <c r="HN173" s="31"/>
      <c r="HO173" s="31"/>
      <c r="HP173" s="31"/>
      <c r="HQ173" s="31"/>
      <c r="HR173" s="31"/>
      <c r="HS173" s="31"/>
      <c r="HT173" s="31"/>
      <c r="HU173" s="31"/>
      <c r="HV173" s="31"/>
      <c r="HW173" s="31"/>
      <c r="HX173" s="31"/>
      <c r="HY173" s="31"/>
      <c r="HZ173" s="31"/>
      <c r="IA173" s="31"/>
      <c r="IB173" s="31"/>
      <c r="IC173" s="31"/>
      <c r="ID173" s="31"/>
      <c r="IE173" s="31"/>
      <c r="IF173" s="31"/>
      <c r="IG173" s="31"/>
      <c r="IH173" s="31"/>
      <c r="II173" s="31"/>
      <c r="IJ173" s="31"/>
      <c r="IK173" s="31"/>
      <c r="IL173" s="31"/>
      <c r="IM173" s="31"/>
      <c r="IN173" s="31"/>
      <c r="IO173" s="31"/>
      <c r="IP173" s="31"/>
      <c r="IQ173" s="31"/>
      <c r="IR173" s="31"/>
      <c r="IS173" s="31"/>
      <c r="IT173" s="31"/>
      <c r="IU173" s="31"/>
      <c r="IV173" s="31"/>
      <c r="IW173" s="31"/>
    </row>
    <row r="174" customFormat="false" ht="15" hidden="false" customHeight="false" outlineLevel="0" collapsed="false">
      <c r="A174" s="118" t="s">
        <v>229</v>
      </c>
      <c r="B174" s="119" t="s">
        <v>82</v>
      </c>
      <c r="C174" s="120" t="n">
        <v>5</v>
      </c>
      <c r="D174" s="120" t="n">
        <v>34.67</v>
      </c>
      <c r="E174" s="121" t="n">
        <v>1</v>
      </c>
      <c r="F174" s="111" t="n">
        <f aca="false">+C174*E174</f>
        <v>5</v>
      </c>
      <c r="G174" s="121" t="n">
        <f aca="false">F174*D174</f>
        <v>173.35</v>
      </c>
      <c r="H174" s="127" t="n">
        <f aca="false">+E174*-8</f>
        <v>-8</v>
      </c>
      <c r="I174" s="151"/>
      <c r="J174" s="151"/>
      <c r="K174" s="124"/>
      <c r="L174" s="124"/>
      <c r="M174" s="124"/>
      <c r="N174" s="121"/>
      <c r="O174" s="217" t="n">
        <f aca="false">SUM(G174:N174)</f>
        <v>165.35</v>
      </c>
      <c r="P174" s="218" t="n">
        <f aca="false">+(G174+H174)*$B$3+(K174+L174)*$B$4+(M174+N174)*$F$4+(I174+J174)*$B$5</f>
        <v>0</v>
      </c>
      <c r="Q174" s="115" t="n">
        <v>36.6701923076923</v>
      </c>
      <c r="R174" s="218" t="n">
        <f aca="false">+Q174*$F$3</f>
        <v>0</v>
      </c>
      <c r="S174" s="116" t="n">
        <f aca="false">+R174+P174</f>
        <v>0</v>
      </c>
      <c r="T174" s="92"/>
      <c r="U174" s="117"/>
      <c r="V174" s="117"/>
      <c r="W174" s="117"/>
      <c r="X174" s="117"/>
      <c r="Y174" s="117"/>
      <c r="Z174" s="117"/>
      <c r="AA174" s="117"/>
      <c r="AB174" s="117"/>
      <c r="AC174" s="117"/>
      <c r="AD174" s="117"/>
      <c r="AE174" s="117"/>
      <c r="AF174" s="117"/>
      <c r="AG174" s="117"/>
      <c r="AH174" s="117"/>
      <c r="AI174" s="117"/>
      <c r="AJ174" s="117"/>
      <c r="AK174" s="117"/>
      <c r="AL174" s="117"/>
      <c r="AM174" s="117"/>
      <c r="AN174" s="117"/>
      <c r="AO174" s="117"/>
      <c r="AP174" s="117"/>
      <c r="AQ174" s="117"/>
      <c r="AR174" s="117"/>
      <c r="AS174" s="117"/>
      <c r="AT174" s="117"/>
      <c r="AU174" s="117"/>
      <c r="AV174" s="117"/>
      <c r="AW174" s="117"/>
      <c r="AX174" s="117"/>
      <c r="AY174" s="117"/>
      <c r="AZ174" s="117"/>
      <c r="BA174" s="117"/>
      <c r="BB174" s="117"/>
      <c r="BC174" s="117"/>
      <c r="BD174" s="117"/>
      <c r="BE174" s="117"/>
      <c r="BF174" s="117"/>
      <c r="BG174" s="117"/>
      <c r="BH174" s="117"/>
      <c r="BI174" s="117"/>
      <c r="BJ174" s="117"/>
      <c r="BK174" s="117"/>
      <c r="BL174" s="117"/>
      <c r="BM174" s="117"/>
      <c r="BN174" s="117"/>
      <c r="BO174" s="117"/>
      <c r="BP174" s="117"/>
      <c r="BQ174" s="117"/>
      <c r="BR174" s="117"/>
      <c r="BS174" s="117"/>
      <c r="BT174" s="117"/>
      <c r="BU174" s="117"/>
      <c r="BV174" s="117"/>
      <c r="BW174" s="117"/>
      <c r="BX174" s="117"/>
      <c r="BY174" s="117"/>
      <c r="BZ174" s="117"/>
      <c r="CA174" s="117"/>
      <c r="CB174" s="117"/>
      <c r="CC174" s="117"/>
      <c r="CD174" s="117"/>
      <c r="CE174" s="117"/>
      <c r="CF174" s="117"/>
      <c r="CG174" s="117"/>
      <c r="CH174" s="117"/>
      <c r="CI174" s="117"/>
      <c r="CJ174" s="117"/>
      <c r="CK174" s="117"/>
      <c r="CL174" s="117"/>
      <c r="CM174" s="117"/>
      <c r="CN174" s="117"/>
      <c r="CO174" s="117"/>
      <c r="CP174" s="117"/>
      <c r="CQ174" s="117"/>
      <c r="CR174" s="117"/>
      <c r="CS174" s="117"/>
      <c r="CT174" s="117"/>
      <c r="CU174" s="117"/>
      <c r="CV174" s="117"/>
      <c r="CW174" s="117"/>
      <c r="CX174" s="117"/>
      <c r="CY174" s="117"/>
      <c r="CZ174" s="117"/>
      <c r="DA174" s="117"/>
      <c r="DB174" s="117"/>
      <c r="DC174" s="117"/>
      <c r="DD174" s="117"/>
      <c r="DE174" s="117"/>
      <c r="DF174" s="117"/>
      <c r="DG174" s="117"/>
      <c r="DH174" s="117"/>
      <c r="DI174" s="117"/>
      <c r="DJ174" s="117"/>
      <c r="DK174" s="117"/>
      <c r="DL174" s="117"/>
      <c r="DM174" s="117"/>
      <c r="DN174" s="117"/>
      <c r="DO174" s="117"/>
      <c r="DP174" s="117"/>
      <c r="DQ174" s="117"/>
      <c r="DR174" s="117"/>
      <c r="DS174" s="117"/>
      <c r="DT174" s="117"/>
      <c r="DU174" s="117"/>
      <c r="DV174" s="117"/>
      <c r="DW174" s="117"/>
      <c r="DX174" s="117"/>
      <c r="DY174" s="117"/>
      <c r="DZ174" s="117"/>
      <c r="EA174" s="117"/>
      <c r="EB174" s="117"/>
      <c r="EC174" s="117"/>
      <c r="ED174" s="117"/>
      <c r="EE174" s="117"/>
      <c r="EF174" s="117"/>
      <c r="EG174" s="117"/>
      <c r="EH174" s="117"/>
      <c r="EI174" s="117"/>
      <c r="EJ174" s="117"/>
      <c r="EK174" s="117"/>
      <c r="EL174" s="117"/>
      <c r="EM174" s="117"/>
      <c r="EN174" s="117"/>
      <c r="EO174" s="117"/>
      <c r="EP174" s="117"/>
      <c r="EQ174" s="117"/>
      <c r="ER174" s="117"/>
      <c r="ES174" s="117"/>
      <c r="ET174" s="117"/>
      <c r="EU174" s="117"/>
      <c r="EV174" s="117"/>
      <c r="EW174" s="117"/>
      <c r="EX174" s="117"/>
      <c r="EY174" s="117"/>
      <c r="EZ174" s="117"/>
      <c r="FA174" s="117"/>
      <c r="FB174" s="117"/>
      <c r="FC174" s="117"/>
      <c r="FD174" s="117"/>
      <c r="FE174" s="117"/>
      <c r="FF174" s="117"/>
      <c r="FG174" s="117"/>
      <c r="FH174" s="117"/>
      <c r="FI174" s="117"/>
      <c r="FJ174" s="117"/>
      <c r="FK174" s="117"/>
      <c r="FL174" s="117"/>
      <c r="FM174" s="117"/>
      <c r="FN174" s="117"/>
      <c r="FO174" s="117"/>
      <c r="FP174" s="117"/>
      <c r="FQ174" s="117"/>
      <c r="FR174" s="117"/>
      <c r="FS174" s="117"/>
      <c r="FT174" s="117"/>
      <c r="FU174" s="117"/>
      <c r="FV174" s="117"/>
      <c r="FW174" s="117"/>
      <c r="FX174" s="117"/>
      <c r="FY174" s="117"/>
      <c r="FZ174" s="117"/>
      <c r="GA174" s="117"/>
      <c r="GB174" s="117"/>
      <c r="GC174" s="117"/>
      <c r="GD174" s="117"/>
      <c r="GE174" s="117"/>
      <c r="GF174" s="117"/>
      <c r="GG174" s="117"/>
      <c r="GH174" s="117"/>
      <c r="GI174" s="117"/>
      <c r="GJ174" s="117"/>
      <c r="GK174" s="117"/>
      <c r="GL174" s="117"/>
      <c r="GM174" s="117"/>
      <c r="GN174" s="117"/>
      <c r="GO174" s="117"/>
      <c r="GP174" s="117"/>
      <c r="GQ174" s="117"/>
      <c r="GR174" s="117"/>
      <c r="GS174" s="117"/>
      <c r="GT174" s="117"/>
      <c r="GU174" s="117"/>
      <c r="GV174" s="117"/>
      <c r="GW174" s="117"/>
      <c r="GX174" s="117"/>
      <c r="GY174" s="117"/>
      <c r="GZ174" s="117"/>
      <c r="HA174" s="117"/>
      <c r="HB174" s="117"/>
      <c r="HC174" s="117"/>
      <c r="HD174" s="117"/>
      <c r="HE174" s="117"/>
      <c r="HF174" s="117"/>
      <c r="HG174" s="117"/>
      <c r="HH174" s="117"/>
      <c r="HI174" s="117"/>
      <c r="HJ174" s="117"/>
      <c r="HK174" s="117"/>
      <c r="HL174" s="117"/>
      <c r="HM174" s="117"/>
      <c r="HN174" s="117"/>
      <c r="HO174" s="117"/>
      <c r="HP174" s="117"/>
      <c r="HQ174" s="117"/>
      <c r="HR174" s="117"/>
      <c r="HS174" s="117"/>
      <c r="HT174" s="117"/>
      <c r="HU174" s="117"/>
      <c r="HV174" s="117"/>
      <c r="HW174" s="117"/>
      <c r="HX174" s="117"/>
      <c r="HY174" s="117"/>
      <c r="HZ174" s="117"/>
      <c r="IA174" s="117"/>
      <c r="IB174" s="117"/>
      <c r="IC174" s="117"/>
      <c r="ID174" s="117"/>
      <c r="IE174" s="117"/>
      <c r="IF174" s="117"/>
      <c r="IG174" s="117"/>
      <c r="IH174" s="117"/>
      <c r="II174" s="117"/>
      <c r="IJ174" s="117"/>
      <c r="IK174" s="117"/>
      <c r="IL174" s="117"/>
      <c r="IM174" s="117"/>
      <c r="IN174" s="117"/>
      <c r="IO174" s="117"/>
      <c r="IP174" s="117"/>
      <c r="IQ174" s="117"/>
      <c r="IR174" s="117"/>
      <c r="IS174" s="117"/>
      <c r="IT174" s="117"/>
      <c r="IU174" s="117"/>
      <c r="IV174" s="117"/>
      <c r="IW174" s="117"/>
    </row>
    <row r="175" customFormat="false" ht="15" hidden="false" customHeight="false" outlineLevel="0" collapsed="false">
      <c r="A175" s="118" t="s">
        <v>229</v>
      </c>
      <c r="B175" s="119" t="s">
        <v>230</v>
      </c>
      <c r="C175" s="120" t="n">
        <v>3</v>
      </c>
      <c r="D175" s="120" t="n">
        <v>34.67</v>
      </c>
      <c r="E175" s="121" t="n">
        <v>1</v>
      </c>
      <c r="F175" s="111" t="n">
        <f aca="false">+C175*E175</f>
        <v>3</v>
      </c>
      <c r="G175" s="121" t="n">
        <f aca="false">F175*D175</f>
        <v>104.01</v>
      </c>
      <c r="H175" s="124"/>
      <c r="I175" s="124"/>
      <c r="J175" s="124"/>
      <c r="K175" s="124"/>
      <c r="L175" s="124"/>
      <c r="M175" s="124"/>
      <c r="N175" s="124"/>
      <c r="O175" s="217" t="n">
        <f aca="false">SUM(G175:N175)</f>
        <v>104.01</v>
      </c>
      <c r="P175" s="218" t="n">
        <f aca="false">+(G175+H175)*$B$3+(K175+L175)*$B$4+(M175+N175)*$F$4+(I175+J175)*$B$5</f>
        <v>0</v>
      </c>
      <c r="Q175" s="115" t="n">
        <v>0</v>
      </c>
      <c r="R175" s="218" t="n">
        <f aca="false">+Q175*$F$3</f>
        <v>0</v>
      </c>
      <c r="S175" s="116" t="n">
        <f aca="false">+R175+P175</f>
        <v>0</v>
      </c>
      <c r="T175" s="92"/>
      <c r="U175" s="117"/>
      <c r="V175" s="117"/>
      <c r="W175" s="117"/>
      <c r="X175" s="117"/>
      <c r="Y175" s="117"/>
      <c r="Z175" s="117"/>
      <c r="AA175" s="117"/>
      <c r="AB175" s="117"/>
      <c r="AC175" s="117"/>
      <c r="AD175" s="117"/>
      <c r="AE175" s="117"/>
      <c r="AF175" s="117"/>
      <c r="AG175" s="117"/>
      <c r="AH175" s="117"/>
      <c r="AI175" s="117"/>
      <c r="AJ175" s="117"/>
      <c r="AK175" s="117"/>
      <c r="AL175" s="117"/>
      <c r="AM175" s="117"/>
      <c r="AN175" s="117"/>
      <c r="AO175" s="117"/>
      <c r="AP175" s="117"/>
      <c r="AQ175" s="117"/>
      <c r="AR175" s="117"/>
      <c r="AS175" s="117"/>
      <c r="AT175" s="117"/>
      <c r="AU175" s="117"/>
      <c r="AV175" s="117"/>
      <c r="AW175" s="117"/>
      <c r="AX175" s="117"/>
      <c r="AY175" s="117"/>
      <c r="AZ175" s="117"/>
      <c r="BA175" s="117"/>
      <c r="BB175" s="117"/>
      <c r="BC175" s="117"/>
      <c r="BD175" s="117"/>
      <c r="BE175" s="117"/>
      <c r="BF175" s="117"/>
      <c r="BG175" s="117"/>
      <c r="BH175" s="117"/>
      <c r="BI175" s="117"/>
      <c r="BJ175" s="117"/>
      <c r="BK175" s="117"/>
      <c r="BL175" s="117"/>
      <c r="BM175" s="117"/>
      <c r="BN175" s="117"/>
      <c r="BO175" s="117"/>
      <c r="BP175" s="117"/>
      <c r="BQ175" s="117"/>
      <c r="BR175" s="117"/>
      <c r="BS175" s="117"/>
      <c r="BT175" s="117"/>
      <c r="BU175" s="117"/>
      <c r="BV175" s="117"/>
      <c r="BW175" s="117"/>
      <c r="BX175" s="117"/>
      <c r="BY175" s="117"/>
      <c r="BZ175" s="117"/>
      <c r="CA175" s="117"/>
      <c r="CB175" s="117"/>
      <c r="CC175" s="117"/>
      <c r="CD175" s="117"/>
      <c r="CE175" s="117"/>
      <c r="CF175" s="117"/>
      <c r="CG175" s="117"/>
      <c r="CH175" s="117"/>
      <c r="CI175" s="117"/>
      <c r="CJ175" s="117"/>
      <c r="CK175" s="117"/>
      <c r="CL175" s="117"/>
      <c r="CM175" s="117"/>
      <c r="CN175" s="117"/>
      <c r="CO175" s="117"/>
      <c r="CP175" s="117"/>
      <c r="CQ175" s="117"/>
      <c r="CR175" s="117"/>
      <c r="CS175" s="117"/>
      <c r="CT175" s="117"/>
      <c r="CU175" s="117"/>
      <c r="CV175" s="117"/>
      <c r="CW175" s="117"/>
      <c r="CX175" s="117"/>
      <c r="CY175" s="117"/>
      <c r="CZ175" s="117"/>
      <c r="DA175" s="117"/>
      <c r="DB175" s="117"/>
      <c r="DC175" s="117"/>
      <c r="DD175" s="117"/>
      <c r="DE175" s="117"/>
      <c r="DF175" s="117"/>
      <c r="DG175" s="117"/>
      <c r="DH175" s="117"/>
      <c r="DI175" s="117"/>
      <c r="DJ175" s="117"/>
      <c r="DK175" s="117"/>
      <c r="DL175" s="117"/>
      <c r="DM175" s="117"/>
      <c r="DN175" s="117"/>
      <c r="DO175" s="117"/>
      <c r="DP175" s="117"/>
      <c r="DQ175" s="117"/>
      <c r="DR175" s="117"/>
      <c r="DS175" s="117"/>
      <c r="DT175" s="117"/>
      <c r="DU175" s="117"/>
      <c r="DV175" s="117"/>
      <c r="DW175" s="117"/>
      <c r="DX175" s="117"/>
      <c r="DY175" s="117"/>
      <c r="DZ175" s="117"/>
      <c r="EA175" s="117"/>
      <c r="EB175" s="117"/>
      <c r="EC175" s="117"/>
      <c r="ED175" s="117"/>
      <c r="EE175" s="117"/>
      <c r="EF175" s="117"/>
      <c r="EG175" s="117"/>
      <c r="EH175" s="117"/>
      <c r="EI175" s="117"/>
      <c r="EJ175" s="117"/>
      <c r="EK175" s="117"/>
      <c r="EL175" s="117"/>
      <c r="EM175" s="117"/>
      <c r="EN175" s="117"/>
      <c r="EO175" s="117"/>
      <c r="EP175" s="117"/>
      <c r="EQ175" s="117"/>
      <c r="ER175" s="117"/>
      <c r="ES175" s="117"/>
      <c r="ET175" s="117"/>
      <c r="EU175" s="117"/>
      <c r="EV175" s="117"/>
      <c r="EW175" s="117"/>
      <c r="EX175" s="117"/>
      <c r="EY175" s="117"/>
      <c r="EZ175" s="117"/>
      <c r="FA175" s="117"/>
      <c r="FB175" s="117"/>
      <c r="FC175" s="117"/>
      <c r="FD175" s="117"/>
      <c r="FE175" s="117"/>
      <c r="FF175" s="117"/>
      <c r="FG175" s="117"/>
      <c r="FH175" s="117"/>
      <c r="FI175" s="117"/>
      <c r="FJ175" s="117"/>
      <c r="FK175" s="117"/>
      <c r="FL175" s="117"/>
      <c r="FM175" s="117"/>
      <c r="FN175" s="117"/>
      <c r="FO175" s="117"/>
      <c r="FP175" s="117"/>
      <c r="FQ175" s="117"/>
      <c r="FR175" s="117"/>
      <c r="FS175" s="117"/>
      <c r="FT175" s="117"/>
      <c r="FU175" s="117"/>
      <c r="FV175" s="117"/>
      <c r="FW175" s="117"/>
      <c r="FX175" s="117"/>
      <c r="FY175" s="117"/>
      <c r="FZ175" s="117"/>
      <c r="GA175" s="117"/>
      <c r="GB175" s="117"/>
      <c r="GC175" s="117"/>
      <c r="GD175" s="117"/>
      <c r="GE175" s="117"/>
      <c r="GF175" s="117"/>
      <c r="GG175" s="117"/>
      <c r="GH175" s="117"/>
      <c r="GI175" s="117"/>
      <c r="GJ175" s="117"/>
      <c r="GK175" s="117"/>
      <c r="GL175" s="117"/>
      <c r="GM175" s="117"/>
      <c r="GN175" s="117"/>
      <c r="GO175" s="117"/>
      <c r="GP175" s="117"/>
      <c r="GQ175" s="117"/>
      <c r="GR175" s="117"/>
      <c r="GS175" s="117"/>
      <c r="GT175" s="117"/>
      <c r="GU175" s="117"/>
      <c r="GV175" s="117"/>
      <c r="GW175" s="117"/>
      <c r="GX175" s="117"/>
      <c r="GY175" s="117"/>
      <c r="GZ175" s="117"/>
      <c r="HA175" s="117"/>
      <c r="HB175" s="117"/>
      <c r="HC175" s="117"/>
      <c r="HD175" s="117"/>
      <c r="HE175" s="117"/>
      <c r="HF175" s="117"/>
      <c r="HG175" s="117"/>
      <c r="HH175" s="117"/>
      <c r="HI175" s="117"/>
      <c r="HJ175" s="117"/>
      <c r="HK175" s="117"/>
      <c r="HL175" s="117"/>
      <c r="HM175" s="117"/>
      <c r="HN175" s="117"/>
      <c r="HO175" s="117"/>
      <c r="HP175" s="117"/>
      <c r="HQ175" s="117"/>
      <c r="HR175" s="117"/>
      <c r="HS175" s="117"/>
      <c r="HT175" s="117"/>
      <c r="HU175" s="117"/>
      <c r="HV175" s="117"/>
      <c r="HW175" s="117"/>
      <c r="HX175" s="117"/>
      <c r="HY175" s="117"/>
      <c r="HZ175" s="117"/>
      <c r="IA175" s="117"/>
      <c r="IB175" s="117"/>
      <c r="IC175" s="117"/>
      <c r="ID175" s="117"/>
      <c r="IE175" s="117"/>
      <c r="IF175" s="117"/>
      <c r="IG175" s="117"/>
      <c r="IH175" s="117"/>
      <c r="II175" s="117"/>
      <c r="IJ175" s="117"/>
      <c r="IK175" s="117"/>
      <c r="IL175" s="117"/>
      <c r="IM175" s="117"/>
      <c r="IN175" s="117"/>
      <c r="IO175" s="117"/>
      <c r="IP175" s="117"/>
      <c r="IQ175" s="117"/>
      <c r="IR175" s="117"/>
      <c r="IS175" s="117"/>
      <c r="IT175" s="117"/>
      <c r="IU175" s="117"/>
      <c r="IV175" s="117"/>
      <c r="IW175" s="117"/>
    </row>
    <row r="176" customFormat="false" ht="15" hidden="false" customHeight="false" outlineLevel="0" collapsed="false">
      <c r="A176" s="118" t="s">
        <v>231</v>
      </c>
      <c r="B176" s="119" t="s">
        <v>232</v>
      </c>
      <c r="C176" s="120" t="n">
        <v>2</v>
      </c>
      <c r="D176" s="120" t="n">
        <v>34.67</v>
      </c>
      <c r="E176" s="121" t="n">
        <v>1</v>
      </c>
      <c r="F176" s="111" t="n">
        <f aca="false">+C176*E176</f>
        <v>2</v>
      </c>
      <c r="G176" s="121" t="n">
        <f aca="false">F176*D176</f>
        <v>69.34</v>
      </c>
      <c r="H176" s="124"/>
      <c r="I176" s="124"/>
      <c r="J176" s="124"/>
      <c r="K176" s="124"/>
      <c r="L176" s="124"/>
      <c r="M176" s="124"/>
      <c r="N176" s="124"/>
      <c r="O176" s="217" t="n">
        <f aca="false">SUM(G176:N176)</f>
        <v>69.34</v>
      </c>
      <c r="P176" s="218" t="n">
        <f aca="false">+(G176+H176)*$B$3+(K176+L176)*$B$4+(M176+N176)*$F$4+(I176+J176)*$B$5</f>
        <v>0</v>
      </c>
      <c r="Q176" s="115" t="n">
        <v>8.00076923076923</v>
      </c>
      <c r="R176" s="218" t="n">
        <f aca="false">+Q176*$F$3</f>
        <v>0</v>
      </c>
      <c r="S176" s="116" t="n">
        <f aca="false">+R176+P176</f>
        <v>0</v>
      </c>
      <c r="T176" s="92"/>
      <c r="U176" s="117"/>
      <c r="V176" s="117"/>
      <c r="W176" s="117"/>
      <c r="X176" s="117"/>
      <c r="Y176" s="117"/>
      <c r="Z176" s="117"/>
      <c r="AA176" s="117"/>
      <c r="AB176" s="117"/>
      <c r="AC176" s="117"/>
      <c r="AD176" s="117"/>
      <c r="AE176" s="117"/>
      <c r="AF176" s="117"/>
      <c r="AG176" s="117"/>
      <c r="AH176" s="117"/>
      <c r="AI176" s="117"/>
      <c r="AJ176" s="117"/>
      <c r="AK176" s="117"/>
      <c r="AL176" s="117"/>
      <c r="AM176" s="117"/>
      <c r="AN176" s="117"/>
      <c r="AO176" s="117"/>
      <c r="AP176" s="117"/>
      <c r="AQ176" s="117"/>
      <c r="AR176" s="117"/>
      <c r="AS176" s="117"/>
      <c r="AT176" s="117"/>
      <c r="AU176" s="117"/>
      <c r="AV176" s="117"/>
      <c r="AW176" s="117"/>
      <c r="AX176" s="117"/>
      <c r="AY176" s="117"/>
      <c r="AZ176" s="117"/>
      <c r="BA176" s="117"/>
      <c r="BB176" s="117"/>
      <c r="BC176" s="117"/>
      <c r="BD176" s="117"/>
      <c r="BE176" s="117"/>
      <c r="BF176" s="117"/>
      <c r="BG176" s="117"/>
      <c r="BH176" s="117"/>
      <c r="BI176" s="117"/>
      <c r="BJ176" s="117"/>
      <c r="BK176" s="117"/>
      <c r="BL176" s="117"/>
      <c r="BM176" s="117"/>
      <c r="BN176" s="117"/>
      <c r="BO176" s="117"/>
      <c r="BP176" s="117"/>
      <c r="BQ176" s="117"/>
      <c r="BR176" s="117"/>
      <c r="BS176" s="117"/>
      <c r="BT176" s="117"/>
      <c r="BU176" s="117"/>
      <c r="BV176" s="117"/>
      <c r="BW176" s="117"/>
      <c r="BX176" s="117"/>
      <c r="BY176" s="117"/>
      <c r="BZ176" s="117"/>
      <c r="CA176" s="117"/>
      <c r="CB176" s="117"/>
      <c r="CC176" s="117"/>
      <c r="CD176" s="117"/>
      <c r="CE176" s="117"/>
      <c r="CF176" s="117"/>
      <c r="CG176" s="117"/>
      <c r="CH176" s="117"/>
      <c r="CI176" s="117"/>
      <c r="CJ176" s="117"/>
      <c r="CK176" s="117"/>
      <c r="CL176" s="117"/>
      <c r="CM176" s="117"/>
      <c r="CN176" s="117"/>
      <c r="CO176" s="117"/>
      <c r="CP176" s="117"/>
      <c r="CQ176" s="117"/>
      <c r="CR176" s="117"/>
      <c r="CS176" s="117"/>
      <c r="CT176" s="117"/>
      <c r="CU176" s="117"/>
      <c r="CV176" s="117"/>
      <c r="CW176" s="117"/>
      <c r="CX176" s="117"/>
      <c r="CY176" s="117"/>
      <c r="CZ176" s="117"/>
      <c r="DA176" s="117"/>
      <c r="DB176" s="117"/>
      <c r="DC176" s="117"/>
      <c r="DD176" s="117"/>
      <c r="DE176" s="117"/>
      <c r="DF176" s="117"/>
      <c r="DG176" s="117"/>
      <c r="DH176" s="117"/>
      <c r="DI176" s="117"/>
      <c r="DJ176" s="117"/>
      <c r="DK176" s="117"/>
      <c r="DL176" s="117"/>
      <c r="DM176" s="117"/>
      <c r="DN176" s="117"/>
      <c r="DO176" s="117"/>
      <c r="DP176" s="117"/>
      <c r="DQ176" s="117"/>
      <c r="DR176" s="117"/>
      <c r="DS176" s="117"/>
      <c r="DT176" s="117"/>
      <c r="DU176" s="117"/>
      <c r="DV176" s="117"/>
      <c r="DW176" s="117"/>
      <c r="DX176" s="117"/>
      <c r="DY176" s="117"/>
      <c r="DZ176" s="117"/>
      <c r="EA176" s="117"/>
      <c r="EB176" s="117"/>
      <c r="EC176" s="117"/>
      <c r="ED176" s="117"/>
      <c r="EE176" s="117"/>
      <c r="EF176" s="117"/>
      <c r="EG176" s="117"/>
      <c r="EH176" s="117"/>
      <c r="EI176" s="117"/>
      <c r="EJ176" s="117"/>
      <c r="EK176" s="117"/>
      <c r="EL176" s="117"/>
      <c r="EM176" s="117"/>
      <c r="EN176" s="117"/>
      <c r="EO176" s="117"/>
      <c r="EP176" s="117"/>
      <c r="EQ176" s="117"/>
      <c r="ER176" s="117"/>
      <c r="ES176" s="117"/>
      <c r="ET176" s="117"/>
      <c r="EU176" s="117"/>
      <c r="EV176" s="117"/>
      <c r="EW176" s="117"/>
      <c r="EX176" s="117"/>
      <c r="EY176" s="117"/>
      <c r="EZ176" s="117"/>
      <c r="FA176" s="117"/>
      <c r="FB176" s="117"/>
      <c r="FC176" s="117"/>
      <c r="FD176" s="117"/>
      <c r="FE176" s="117"/>
      <c r="FF176" s="117"/>
      <c r="FG176" s="117"/>
      <c r="FH176" s="117"/>
      <c r="FI176" s="117"/>
      <c r="FJ176" s="117"/>
      <c r="FK176" s="117"/>
      <c r="FL176" s="117"/>
      <c r="FM176" s="117"/>
      <c r="FN176" s="117"/>
      <c r="FO176" s="117"/>
      <c r="FP176" s="117"/>
      <c r="FQ176" s="117"/>
      <c r="FR176" s="117"/>
      <c r="FS176" s="117"/>
      <c r="FT176" s="117"/>
      <c r="FU176" s="117"/>
      <c r="FV176" s="117"/>
      <c r="FW176" s="117"/>
      <c r="FX176" s="117"/>
      <c r="FY176" s="117"/>
      <c r="FZ176" s="117"/>
      <c r="GA176" s="117"/>
      <c r="GB176" s="117"/>
      <c r="GC176" s="117"/>
      <c r="GD176" s="117"/>
      <c r="GE176" s="117"/>
      <c r="GF176" s="117"/>
      <c r="GG176" s="117"/>
      <c r="GH176" s="117"/>
      <c r="GI176" s="117"/>
      <c r="GJ176" s="117"/>
      <c r="GK176" s="117"/>
      <c r="GL176" s="117"/>
      <c r="GM176" s="117"/>
      <c r="GN176" s="117"/>
      <c r="GO176" s="117"/>
      <c r="GP176" s="117"/>
      <c r="GQ176" s="117"/>
      <c r="GR176" s="117"/>
      <c r="GS176" s="117"/>
      <c r="GT176" s="117"/>
      <c r="GU176" s="117"/>
      <c r="GV176" s="117"/>
      <c r="GW176" s="117"/>
      <c r="GX176" s="117"/>
      <c r="GY176" s="117"/>
      <c r="GZ176" s="117"/>
      <c r="HA176" s="117"/>
      <c r="HB176" s="117"/>
      <c r="HC176" s="117"/>
      <c r="HD176" s="117"/>
      <c r="HE176" s="117"/>
      <c r="HF176" s="117"/>
      <c r="HG176" s="117"/>
      <c r="HH176" s="117"/>
      <c r="HI176" s="117"/>
      <c r="HJ176" s="117"/>
      <c r="HK176" s="117"/>
      <c r="HL176" s="117"/>
      <c r="HM176" s="117"/>
      <c r="HN176" s="117"/>
      <c r="HO176" s="117"/>
      <c r="HP176" s="117"/>
      <c r="HQ176" s="117"/>
      <c r="HR176" s="117"/>
      <c r="HS176" s="117"/>
      <c r="HT176" s="117"/>
      <c r="HU176" s="117"/>
      <c r="HV176" s="117"/>
      <c r="HW176" s="117"/>
      <c r="HX176" s="117"/>
      <c r="HY176" s="117"/>
      <c r="HZ176" s="117"/>
      <c r="IA176" s="117"/>
      <c r="IB176" s="117"/>
      <c r="IC176" s="117"/>
      <c r="ID176" s="117"/>
      <c r="IE176" s="117"/>
      <c r="IF176" s="117"/>
      <c r="IG176" s="117"/>
      <c r="IH176" s="117"/>
      <c r="II176" s="117"/>
      <c r="IJ176" s="117"/>
      <c r="IK176" s="117"/>
      <c r="IL176" s="117"/>
      <c r="IM176" s="117"/>
      <c r="IN176" s="117"/>
      <c r="IO176" s="117"/>
      <c r="IP176" s="117"/>
      <c r="IQ176" s="117"/>
      <c r="IR176" s="117"/>
      <c r="IS176" s="117"/>
      <c r="IT176" s="117"/>
      <c r="IU176" s="117"/>
      <c r="IV176" s="117"/>
      <c r="IW176" s="117"/>
    </row>
    <row r="177" customFormat="false" ht="15" hidden="false" customHeight="false" outlineLevel="0" collapsed="false">
      <c r="A177" s="118" t="s">
        <v>233</v>
      </c>
      <c r="B177" s="119" t="s">
        <v>82</v>
      </c>
      <c r="C177" s="120" t="n">
        <v>5</v>
      </c>
      <c r="D177" s="120" t="n">
        <v>31.78</v>
      </c>
      <c r="E177" s="121" t="n">
        <v>1</v>
      </c>
      <c r="F177" s="111" t="n">
        <f aca="false">+C177*E177</f>
        <v>5</v>
      </c>
      <c r="G177" s="121" t="n">
        <f aca="false">F177*D177</f>
        <v>158.9</v>
      </c>
      <c r="H177" s="127" t="n">
        <f aca="false">+E177*-8</f>
        <v>-8</v>
      </c>
      <c r="I177" s="151"/>
      <c r="J177" s="151"/>
      <c r="K177" s="124"/>
      <c r="L177" s="124"/>
      <c r="M177" s="124"/>
      <c r="N177" s="121"/>
      <c r="O177" s="217" t="n">
        <f aca="false">SUM(G177:N177)</f>
        <v>150.9</v>
      </c>
      <c r="P177" s="218" t="n">
        <f aca="false">+(G177+H177)*$B$3+(K177+L177)*$B$4+(M177+N177)*$F$4+(I177+J177)*$B$5</f>
        <v>0</v>
      </c>
      <c r="Q177" s="129" t="n">
        <v>5.33333333333333</v>
      </c>
      <c r="R177" s="218" t="n">
        <f aca="false">+Q177*$F$3</f>
        <v>0</v>
      </c>
      <c r="S177" s="116" t="n">
        <f aca="false">+R177+P177</f>
        <v>0</v>
      </c>
      <c r="T177" s="92"/>
    </row>
    <row r="178" customFormat="false" ht="15" hidden="false" customHeight="false" outlineLevel="0" collapsed="false">
      <c r="A178" s="118" t="s">
        <v>234</v>
      </c>
      <c r="B178" s="119" t="s">
        <v>82</v>
      </c>
      <c r="C178" s="120" t="n">
        <v>5</v>
      </c>
      <c r="D178" s="120" t="n">
        <v>34.67</v>
      </c>
      <c r="E178" s="121" t="n">
        <v>2</v>
      </c>
      <c r="F178" s="111" t="n">
        <f aca="false">+C178*E178</f>
        <v>10</v>
      </c>
      <c r="G178" s="121" t="n">
        <f aca="false">F178*D178</f>
        <v>346.7</v>
      </c>
      <c r="H178" s="127" t="n">
        <f aca="false">+E178*-8</f>
        <v>-16</v>
      </c>
      <c r="I178" s="151"/>
      <c r="J178" s="151"/>
      <c r="K178" s="124"/>
      <c r="L178" s="124"/>
      <c r="M178" s="124"/>
      <c r="N178" s="121"/>
      <c r="O178" s="217" t="n">
        <f aca="false">SUM(G178:N178)</f>
        <v>330.7</v>
      </c>
      <c r="P178" s="218" t="n">
        <f aca="false">+(G178+H178)*$B$3+(K178+L178)*$B$4+(M178+N178)*$F$4+(I178+J178)*$B$5</f>
        <v>0</v>
      </c>
      <c r="Q178" s="129" t="n">
        <v>10.0009615384615</v>
      </c>
      <c r="R178" s="218" t="n">
        <f aca="false">+Q178*$F$3</f>
        <v>0</v>
      </c>
      <c r="S178" s="116" t="n">
        <f aca="false">+R178+P178</f>
        <v>0</v>
      </c>
      <c r="T178" s="92"/>
    </row>
    <row r="179" customFormat="false" ht="15" hidden="false" customHeight="false" outlineLevel="0" collapsed="false">
      <c r="A179" s="118" t="s">
        <v>235</v>
      </c>
      <c r="B179" s="119" t="s">
        <v>82</v>
      </c>
      <c r="C179" s="120" t="n">
        <v>5</v>
      </c>
      <c r="D179" s="120" t="n">
        <v>34.67</v>
      </c>
      <c r="E179" s="121" t="n">
        <v>6</v>
      </c>
      <c r="F179" s="111" t="n">
        <f aca="false">+C179*E179</f>
        <v>30</v>
      </c>
      <c r="G179" s="121" t="n">
        <f aca="false">F179*D179</f>
        <v>1040.1</v>
      </c>
      <c r="H179" s="127" t="n">
        <f aca="false">+E179*-8</f>
        <v>-48</v>
      </c>
      <c r="I179" s="151"/>
      <c r="J179" s="151"/>
      <c r="K179" s="124"/>
      <c r="L179" s="124"/>
      <c r="M179" s="124"/>
      <c r="N179" s="121"/>
      <c r="O179" s="217" t="n">
        <f aca="false">SUM(G179:N179)</f>
        <v>992.1</v>
      </c>
      <c r="P179" s="218" t="n">
        <f aca="false">+(G179+H179)*$B$3+(K179+L179)*$B$4+(M179+N179)*$F$4+(I179+J179)*$B$5</f>
        <v>0</v>
      </c>
      <c r="Q179" s="115" t="n">
        <v>8.00076923076923</v>
      </c>
      <c r="R179" s="218" t="n">
        <f aca="false">+Q179*$F$3</f>
        <v>0</v>
      </c>
      <c r="S179" s="116" t="n">
        <f aca="false">+R179+P179</f>
        <v>0</v>
      </c>
      <c r="T179" s="92"/>
    </row>
    <row r="180" s="1" customFormat="true" ht="15" hidden="false" customHeight="false" outlineLevel="0" collapsed="false">
      <c r="A180" s="118" t="s">
        <v>236</v>
      </c>
      <c r="B180" s="119" t="s">
        <v>82</v>
      </c>
      <c r="C180" s="120" t="n">
        <v>5</v>
      </c>
      <c r="D180" s="120" t="n">
        <v>34.67</v>
      </c>
      <c r="E180" s="121" t="n">
        <v>8</v>
      </c>
      <c r="F180" s="111" t="n">
        <f aca="false">+C180*E180</f>
        <v>40</v>
      </c>
      <c r="G180" s="121" t="n">
        <f aca="false">F180*D180</f>
        <v>1386.8</v>
      </c>
      <c r="H180" s="127" t="n">
        <f aca="false">+E180*-8</f>
        <v>-64</v>
      </c>
      <c r="I180" s="151"/>
      <c r="J180" s="151"/>
      <c r="K180" s="124"/>
      <c r="L180" s="124"/>
      <c r="M180" s="124"/>
      <c r="N180" s="121"/>
      <c r="O180" s="217" t="n">
        <f aca="false">SUM(G180:N180)</f>
        <v>1322.8</v>
      </c>
      <c r="P180" s="218" t="n">
        <f aca="false">+(G180+H180)*$B$3+(K180+L180)*$B$4+(M180+N180)*$F$4+(I180+J180)*$B$5</f>
        <v>0</v>
      </c>
      <c r="Q180" s="129" t="n">
        <v>130.0125</v>
      </c>
      <c r="R180" s="218" t="n">
        <f aca="false">+Q180*$F$3</f>
        <v>0</v>
      </c>
      <c r="S180" s="116" t="n">
        <f aca="false">+R180+P180</f>
        <v>0</v>
      </c>
      <c r="T180" s="92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  <c r="BT180" s="31"/>
      <c r="BU180" s="31"/>
      <c r="BV180" s="31"/>
      <c r="BW180" s="31"/>
      <c r="BX180" s="31"/>
      <c r="BY180" s="31"/>
      <c r="BZ180" s="31"/>
      <c r="CA180" s="31"/>
      <c r="CB180" s="31"/>
      <c r="CC180" s="31"/>
      <c r="CD180" s="31"/>
      <c r="CE180" s="31"/>
      <c r="CF180" s="31"/>
      <c r="CG180" s="31"/>
      <c r="CH180" s="31"/>
      <c r="CI180" s="31"/>
      <c r="CJ180" s="31"/>
      <c r="CK180" s="31"/>
      <c r="CL180" s="31"/>
      <c r="CM180" s="31"/>
      <c r="CN180" s="31"/>
      <c r="CO180" s="31"/>
      <c r="CP180" s="31"/>
      <c r="CQ180" s="31"/>
      <c r="CR180" s="31"/>
      <c r="CS180" s="31"/>
      <c r="CT180" s="31"/>
      <c r="CU180" s="31"/>
      <c r="CV180" s="31"/>
      <c r="CW180" s="31"/>
      <c r="CX180" s="31"/>
      <c r="CY180" s="31"/>
      <c r="CZ180" s="31"/>
      <c r="DA180" s="31"/>
      <c r="DB180" s="31"/>
      <c r="DC180" s="31"/>
      <c r="DD180" s="31"/>
      <c r="DE180" s="31"/>
      <c r="DF180" s="31"/>
      <c r="DG180" s="31"/>
      <c r="DH180" s="31"/>
      <c r="DI180" s="31"/>
      <c r="DJ180" s="31"/>
      <c r="DK180" s="31"/>
      <c r="DL180" s="31"/>
      <c r="DM180" s="31"/>
      <c r="DN180" s="31"/>
      <c r="DO180" s="31"/>
      <c r="DP180" s="31"/>
      <c r="DQ180" s="31"/>
      <c r="DR180" s="31"/>
      <c r="DS180" s="31"/>
      <c r="DT180" s="31"/>
      <c r="DU180" s="31"/>
      <c r="DV180" s="31"/>
      <c r="DW180" s="31"/>
      <c r="DX180" s="31"/>
      <c r="DY180" s="31"/>
      <c r="DZ180" s="31"/>
      <c r="EA180" s="31"/>
      <c r="EB180" s="31"/>
      <c r="EC180" s="31"/>
      <c r="ED180" s="31"/>
      <c r="EE180" s="31"/>
      <c r="EF180" s="31"/>
      <c r="EG180" s="31"/>
      <c r="EH180" s="31"/>
      <c r="EI180" s="31"/>
      <c r="EJ180" s="31"/>
      <c r="EK180" s="31"/>
      <c r="EL180" s="31"/>
      <c r="EM180" s="31"/>
      <c r="EN180" s="31"/>
      <c r="EO180" s="31"/>
      <c r="EP180" s="31"/>
      <c r="EQ180" s="31"/>
      <c r="ER180" s="31"/>
      <c r="ES180" s="31"/>
      <c r="ET180" s="31"/>
      <c r="EU180" s="31"/>
      <c r="EV180" s="31"/>
      <c r="EW180" s="31"/>
      <c r="EX180" s="31"/>
      <c r="EY180" s="31"/>
      <c r="EZ180" s="31"/>
      <c r="FA180" s="31"/>
      <c r="FB180" s="31"/>
      <c r="FC180" s="31"/>
      <c r="FD180" s="31"/>
      <c r="FE180" s="31"/>
      <c r="FF180" s="31"/>
      <c r="FG180" s="31"/>
      <c r="FH180" s="31"/>
      <c r="FI180" s="31"/>
      <c r="FJ180" s="31"/>
      <c r="FK180" s="31"/>
      <c r="FL180" s="31"/>
      <c r="FM180" s="31"/>
      <c r="FN180" s="31"/>
      <c r="FO180" s="31"/>
      <c r="FP180" s="31"/>
      <c r="FQ180" s="31"/>
      <c r="FR180" s="31"/>
      <c r="FS180" s="31"/>
      <c r="FT180" s="31"/>
      <c r="FU180" s="31"/>
      <c r="FV180" s="31"/>
      <c r="FW180" s="31"/>
      <c r="FX180" s="31"/>
      <c r="FY180" s="31"/>
      <c r="FZ180" s="31"/>
      <c r="GA180" s="31"/>
      <c r="GB180" s="31"/>
      <c r="GC180" s="31"/>
      <c r="GD180" s="31"/>
      <c r="GE180" s="31"/>
      <c r="GF180" s="31"/>
      <c r="GG180" s="31"/>
      <c r="GH180" s="31"/>
      <c r="GI180" s="31"/>
      <c r="GJ180" s="31"/>
      <c r="GK180" s="31"/>
      <c r="GL180" s="31"/>
      <c r="GM180" s="31"/>
      <c r="GN180" s="31"/>
      <c r="GO180" s="31"/>
      <c r="GP180" s="31"/>
      <c r="GQ180" s="31"/>
      <c r="GR180" s="31"/>
      <c r="GS180" s="31"/>
      <c r="GT180" s="31"/>
      <c r="GU180" s="31"/>
      <c r="GV180" s="31"/>
      <c r="GW180" s="31"/>
      <c r="GX180" s="31"/>
      <c r="GY180" s="31"/>
      <c r="GZ180" s="31"/>
      <c r="HA180" s="31"/>
      <c r="HB180" s="31"/>
      <c r="HC180" s="31"/>
      <c r="HD180" s="31"/>
      <c r="HE180" s="31"/>
      <c r="HF180" s="31"/>
      <c r="HG180" s="31"/>
      <c r="HH180" s="31"/>
      <c r="HI180" s="31"/>
      <c r="HJ180" s="31"/>
      <c r="HK180" s="31"/>
      <c r="HL180" s="31"/>
      <c r="HM180" s="31"/>
      <c r="HN180" s="31"/>
      <c r="HO180" s="31"/>
      <c r="HP180" s="31"/>
      <c r="HQ180" s="31"/>
      <c r="HR180" s="31"/>
      <c r="HS180" s="31"/>
      <c r="HT180" s="31"/>
      <c r="HU180" s="31"/>
      <c r="HV180" s="31"/>
      <c r="HW180" s="31"/>
      <c r="HX180" s="31"/>
      <c r="HY180" s="31"/>
      <c r="HZ180" s="31"/>
      <c r="IA180" s="31"/>
      <c r="IB180" s="31"/>
      <c r="IC180" s="31"/>
      <c r="ID180" s="31"/>
      <c r="IE180" s="31"/>
      <c r="IF180" s="31"/>
      <c r="IG180" s="31"/>
      <c r="IH180" s="31"/>
      <c r="II180" s="31"/>
      <c r="IJ180" s="31"/>
      <c r="IK180" s="31"/>
      <c r="IL180" s="31"/>
      <c r="IM180" s="31"/>
      <c r="IN180" s="31"/>
      <c r="IO180" s="31"/>
      <c r="IP180" s="31"/>
      <c r="IQ180" s="31"/>
      <c r="IR180" s="31"/>
      <c r="IS180" s="31"/>
      <c r="IT180" s="31"/>
      <c r="IU180" s="31"/>
      <c r="IV180" s="31"/>
      <c r="IW180" s="31"/>
    </row>
    <row r="181" customFormat="false" ht="15" hidden="false" customHeight="false" outlineLevel="0" collapsed="false">
      <c r="A181" s="149" t="s">
        <v>237</v>
      </c>
      <c r="B181" s="150"/>
      <c r="C181" s="121"/>
      <c r="D181" s="121"/>
      <c r="E181" s="121"/>
      <c r="F181" s="121"/>
      <c r="G181" s="121" t="n">
        <v>850</v>
      </c>
      <c r="H181" s="121"/>
      <c r="I181" s="121"/>
      <c r="J181" s="121"/>
      <c r="K181" s="142"/>
      <c r="L181" s="142"/>
      <c r="M181" s="142"/>
      <c r="N181" s="142"/>
      <c r="O181" s="217" t="n">
        <f aca="false">SUM(G181:N181)</f>
        <v>850</v>
      </c>
      <c r="P181" s="218" t="n">
        <f aca="false">+(G181+H181)*$B$3+(K181+L181)*$B$4+(M181+N181)*$F$4+(I181+J181)*$B$5</f>
        <v>0</v>
      </c>
      <c r="Q181" s="115" t="n">
        <v>0</v>
      </c>
      <c r="R181" s="218" t="n">
        <f aca="false">+Q181*$F$3</f>
        <v>0</v>
      </c>
      <c r="S181" s="116" t="n">
        <f aca="false">+R181+P181</f>
        <v>0</v>
      </c>
      <c r="T181" s="92"/>
    </row>
    <row r="182" s="1" customFormat="true" ht="15" hidden="false" customHeight="true" outlineLevel="0" collapsed="false">
      <c r="A182" s="152"/>
      <c r="B182" s="68"/>
      <c r="C182" s="121"/>
      <c r="D182" s="121"/>
      <c r="E182" s="121"/>
      <c r="F182" s="121"/>
      <c r="G182" s="121"/>
      <c r="H182" s="121"/>
      <c r="I182" s="121"/>
      <c r="J182" s="121"/>
      <c r="K182" s="142"/>
      <c r="L182" s="142"/>
      <c r="M182" s="142"/>
      <c r="N182" s="142"/>
      <c r="O182" s="217" t="n">
        <f aca="false">SUM(G182:N182)</f>
        <v>0</v>
      </c>
      <c r="P182" s="218" t="n">
        <f aca="false">+(G182+H182)*$B$3+(K182+L182)*$B$4+(M182+N182)*$F$4+(I182+J182)*$B$5</f>
        <v>0</v>
      </c>
      <c r="Q182" s="125" t="s">
        <v>238</v>
      </c>
      <c r="R182" s="218"/>
      <c r="S182" s="131"/>
      <c r="T182" s="93" t="n">
        <f aca="false">SUM(S171:S181)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  <c r="BZ182" s="31"/>
      <c r="CA182" s="31"/>
      <c r="CB182" s="31"/>
      <c r="CC182" s="31"/>
      <c r="CD182" s="31"/>
      <c r="CE182" s="31"/>
      <c r="CF182" s="31"/>
      <c r="CG182" s="31"/>
      <c r="CH182" s="31"/>
      <c r="CI182" s="31"/>
      <c r="CJ182" s="31"/>
      <c r="CK182" s="31"/>
      <c r="CL182" s="31"/>
      <c r="CM182" s="31"/>
      <c r="CN182" s="31"/>
      <c r="CO182" s="31"/>
      <c r="CP182" s="31"/>
      <c r="CQ182" s="31"/>
      <c r="CR182" s="31"/>
      <c r="CS182" s="31"/>
      <c r="CT182" s="31"/>
      <c r="CU182" s="31"/>
      <c r="CV182" s="31"/>
      <c r="CW182" s="31"/>
      <c r="CX182" s="31"/>
      <c r="CY182" s="31"/>
      <c r="CZ182" s="31"/>
      <c r="DA182" s="31"/>
      <c r="DB182" s="31"/>
      <c r="DC182" s="31"/>
      <c r="DD182" s="31"/>
      <c r="DE182" s="31"/>
      <c r="DF182" s="31"/>
      <c r="DG182" s="31"/>
      <c r="DH182" s="31"/>
      <c r="DI182" s="31"/>
      <c r="DJ182" s="31"/>
      <c r="DK182" s="31"/>
      <c r="DL182" s="31"/>
      <c r="DM182" s="31"/>
      <c r="DN182" s="31"/>
      <c r="DO182" s="31"/>
      <c r="DP182" s="31"/>
      <c r="DQ182" s="31"/>
      <c r="DR182" s="31"/>
      <c r="DS182" s="31"/>
      <c r="DT182" s="31"/>
      <c r="DU182" s="31"/>
      <c r="DV182" s="31"/>
      <c r="DW182" s="31"/>
      <c r="DX182" s="31"/>
      <c r="DY182" s="31"/>
      <c r="DZ182" s="31"/>
      <c r="EA182" s="31"/>
      <c r="EB182" s="31"/>
      <c r="EC182" s="31"/>
      <c r="ED182" s="31"/>
      <c r="EE182" s="31"/>
      <c r="EF182" s="31"/>
      <c r="EG182" s="31"/>
      <c r="EH182" s="31"/>
      <c r="EI182" s="31"/>
      <c r="EJ182" s="31"/>
      <c r="EK182" s="31"/>
      <c r="EL182" s="31"/>
      <c r="EM182" s="31"/>
      <c r="EN182" s="31"/>
      <c r="EO182" s="31"/>
      <c r="EP182" s="31"/>
      <c r="EQ182" s="31"/>
      <c r="ER182" s="31"/>
      <c r="ES182" s="31"/>
      <c r="ET182" s="31"/>
      <c r="EU182" s="31"/>
      <c r="EV182" s="31"/>
      <c r="EW182" s="31"/>
      <c r="EX182" s="31"/>
      <c r="EY182" s="31"/>
      <c r="EZ182" s="31"/>
      <c r="FA182" s="31"/>
      <c r="FB182" s="31"/>
      <c r="FC182" s="31"/>
      <c r="FD182" s="31"/>
      <c r="FE182" s="31"/>
      <c r="FF182" s="31"/>
      <c r="FG182" s="31"/>
      <c r="FH182" s="31"/>
      <c r="FI182" s="31"/>
      <c r="FJ182" s="31"/>
      <c r="FK182" s="31"/>
      <c r="FL182" s="31"/>
      <c r="FM182" s="31"/>
      <c r="FN182" s="31"/>
      <c r="FO182" s="31"/>
      <c r="FP182" s="31"/>
      <c r="FQ182" s="31"/>
      <c r="FR182" s="31"/>
      <c r="FS182" s="31"/>
      <c r="FT182" s="31"/>
      <c r="FU182" s="31"/>
      <c r="FV182" s="31"/>
      <c r="FW182" s="31"/>
      <c r="FX182" s="31"/>
      <c r="FY182" s="31"/>
      <c r="FZ182" s="31"/>
      <c r="GA182" s="31"/>
      <c r="GB182" s="31"/>
      <c r="GC182" s="31"/>
      <c r="GD182" s="31"/>
      <c r="GE182" s="31"/>
      <c r="GF182" s="31"/>
      <c r="GG182" s="31"/>
      <c r="GH182" s="31"/>
      <c r="GI182" s="31"/>
      <c r="GJ182" s="31"/>
      <c r="GK182" s="31"/>
      <c r="GL182" s="31"/>
      <c r="GM182" s="31"/>
      <c r="GN182" s="31"/>
      <c r="GO182" s="31"/>
      <c r="GP182" s="31"/>
      <c r="GQ182" s="31"/>
      <c r="GR182" s="31"/>
      <c r="GS182" s="31"/>
      <c r="GT182" s="31"/>
      <c r="GU182" s="31"/>
      <c r="GV182" s="31"/>
      <c r="GW182" s="31"/>
      <c r="GX182" s="31"/>
      <c r="GY182" s="31"/>
      <c r="GZ182" s="31"/>
      <c r="HA182" s="31"/>
      <c r="HB182" s="31"/>
      <c r="HC182" s="31"/>
      <c r="HD182" s="31"/>
      <c r="HE182" s="31"/>
      <c r="HF182" s="31"/>
      <c r="HG182" s="31"/>
      <c r="HH182" s="31"/>
      <c r="HI182" s="31"/>
      <c r="HJ182" s="31"/>
      <c r="HK182" s="31"/>
      <c r="HL182" s="31"/>
      <c r="HM182" s="31"/>
      <c r="HN182" s="31"/>
      <c r="HO182" s="31"/>
      <c r="HP182" s="31"/>
      <c r="HQ182" s="31"/>
      <c r="HR182" s="31"/>
      <c r="HS182" s="31"/>
      <c r="HT182" s="31"/>
      <c r="HU182" s="31"/>
      <c r="HV182" s="31"/>
      <c r="HW182" s="31"/>
      <c r="HX182" s="31"/>
      <c r="HY182" s="31"/>
      <c r="HZ182" s="31"/>
      <c r="IA182" s="31"/>
      <c r="IB182" s="31"/>
      <c r="IC182" s="31"/>
      <c r="ID182" s="31"/>
      <c r="IE182" s="31"/>
      <c r="IF182" s="31"/>
      <c r="IG182" s="31"/>
      <c r="IH182" s="31"/>
      <c r="II182" s="31"/>
      <c r="IJ182" s="31"/>
      <c r="IK182" s="31"/>
      <c r="IL182" s="31"/>
      <c r="IM182" s="31"/>
      <c r="IN182" s="31"/>
      <c r="IO182" s="31"/>
      <c r="IP182" s="31"/>
      <c r="IQ182" s="31"/>
      <c r="IR182" s="31"/>
      <c r="IS182" s="31"/>
      <c r="IT182" s="31"/>
      <c r="IU182" s="31"/>
      <c r="IV182" s="31"/>
      <c r="IW182" s="31"/>
    </row>
    <row r="183" customFormat="false" ht="15" hidden="false" customHeight="false" outlineLevel="0" collapsed="false">
      <c r="A183" s="133" t="s">
        <v>239</v>
      </c>
      <c r="B183" s="119" t="s">
        <v>82</v>
      </c>
      <c r="C183" s="120" t="n">
        <v>5</v>
      </c>
      <c r="D183" s="120" t="n">
        <v>34.67</v>
      </c>
      <c r="E183" s="121" t="n">
        <v>10</v>
      </c>
      <c r="F183" s="121" t="n">
        <f aca="false">+C183*E183</f>
        <v>50</v>
      </c>
      <c r="G183" s="121" t="n">
        <f aca="false">F183*D183</f>
        <v>1733.5</v>
      </c>
      <c r="H183" s="127" t="n">
        <f aca="false">+E183*-8</f>
        <v>-80</v>
      </c>
      <c r="I183" s="151"/>
      <c r="J183" s="151"/>
      <c r="K183" s="124"/>
      <c r="L183" s="124"/>
      <c r="M183" s="124"/>
      <c r="N183" s="121"/>
      <c r="O183" s="217" t="n">
        <f aca="false">SUM(G183:N183)</f>
        <v>1653.5</v>
      </c>
      <c r="P183" s="218" t="n">
        <f aca="false">+(G183+H183)*$B$3+(K183+L183)*$B$4+(M183+N183)*$F$4+(I183+J183)*$B$5</f>
        <v>0</v>
      </c>
      <c r="Q183" s="129" t="n">
        <v>120.011538461538</v>
      </c>
      <c r="R183" s="218" t="n">
        <f aca="false">+Q183*$F$3</f>
        <v>0</v>
      </c>
      <c r="S183" s="116" t="n">
        <f aca="false">+R183+P183</f>
        <v>0</v>
      </c>
      <c r="T183" s="92"/>
    </row>
    <row r="184" customFormat="false" ht="15" hidden="false" customHeight="false" outlineLevel="0" collapsed="false">
      <c r="A184" s="118" t="s">
        <v>240</v>
      </c>
      <c r="B184" s="119" t="s">
        <v>82</v>
      </c>
      <c r="C184" s="120" t="n">
        <v>5</v>
      </c>
      <c r="D184" s="144" t="n">
        <v>31.78</v>
      </c>
      <c r="E184" s="121" t="n">
        <v>4</v>
      </c>
      <c r="F184" s="121" t="n">
        <f aca="false">+C184*E184</f>
        <v>20</v>
      </c>
      <c r="G184" s="121" t="n">
        <f aca="false">F184*D184</f>
        <v>635.6</v>
      </c>
      <c r="H184" s="127" t="n">
        <f aca="false">+E184*-8</f>
        <v>-32</v>
      </c>
      <c r="I184" s="151"/>
      <c r="J184" s="151"/>
      <c r="K184" s="142"/>
      <c r="L184" s="142"/>
      <c r="M184" s="142"/>
      <c r="N184" s="121"/>
      <c r="O184" s="217" t="n">
        <f aca="false">SUM(G184:N184)</f>
        <v>603.6</v>
      </c>
      <c r="P184" s="218" t="n">
        <f aca="false">+(G184+H184)*$B$3+(K184+L184)*$B$4+(M184+N184)*$F$4+(I184+J184)*$B$5</f>
        <v>0</v>
      </c>
      <c r="Q184" s="122" t="n">
        <v>38</v>
      </c>
      <c r="R184" s="218" t="n">
        <f aca="false">+Q184*$F$3</f>
        <v>0</v>
      </c>
      <c r="S184" s="116" t="n">
        <f aca="false">+R184+P184</f>
        <v>0</v>
      </c>
      <c r="T184" s="93"/>
    </row>
    <row r="185" customFormat="false" ht="15" hidden="false" customHeight="false" outlineLevel="0" collapsed="false">
      <c r="A185" s="118" t="s">
        <v>241</v>
      </c>
      <c r="B185" s="119" t="s">
        <v>82</v>
      </c>
      <c r="C185" s="120" t="n">
        <v>5</v>
      </c>
      <c r="D185" s="144" t="n">
        <v>31.78</v>
      </c>
      <c r="E185" s="121" t="n">
        <v>4</v>
      </c>
      <c r="F185" s="121" t="n">
        <f aca="false">+C185*E185</f>
        <v>20</v>
      </c>
      <c r="G185" s="121" t="n">
        <f aca="false">F185*D185</f>
        <v>635.6</v>
      </c>
      <c r="H185" s="127" t="n">
        <f aca="false">+E185*-8</f>
        <v>-32</v>
      </c>
      <c r="I185" s="151"/>
      <c r="J185" s="151"/>
      <c r="K185" s="142"/>
      <c r="L185" s="142"/>
      <c r="M185" s="142"/>
      <c r="N185" s="121"/>
      <c r="O185" s="217" t="n">
        <f aca="false">SUM(G185:N185)</f>
        <v>603.6</v>
      </c>
      <c r="P185" s="218" t="n">
        <f aca="false">+(G185+H185)*$B$3+(K185+L185)*$B$4+(M185+N185)*$F$4+(I185+J185)*$B$5</f>
        <v>0</v>
      </c>
      <c r="Q185" s="122" t="n">
        <v>48.6666666666667</v>
      </c>
      <c r="R185" s="218" t="n">
        <f aca="false">+Q185*$F$3</f>
        <v>0</v>
      </c>
      <c r="S185" s="116" t="n">
        <f aca="false">+R185+P185</f>
        <v>0</v>
      </c>
      <c r="T185" s="93"/>
    </row>
    <row r="186" customFormat="false" ht="15" hidden="false" customHeight="false" outlineLevel="0" collapsed="false">
      <c r="A186" s="118" t="s">
        <v>242</v>
      </c>
      <c r="B186" s="119" t="s">
        <v>82</v>
      </c>
      <c r="C186" s="120" t="n">
        <v>5</v>
      </c>
      <c r="D186" s="144" t="n">
        <v>31.78</v>
      </c>
      <c r="E186" s="121" t="n">
        <v>5</v>
      </c>
      <c r="F186" s="121" t="n">
        <f aca="false">+C186*E186</f>
        <v>25</v>
      </c>
      <c r="G186" s="121" t="n">
        <f aca="false">F186*D186</f>
        <v>794.5</v>
      </c>
      <c r="H186" s="127" t="n">
        <f aca="false">+E186*-8</f>
        <v>-40</v>
      </c>
      <c r="I186" s="151"/>
      <c r="J186" s="151"/>
      <c r="K186" s="142"/>
      <c r="L186" s="142"/>
      <c r="M186" s="142"/>
      <c r="N186" s="121"/>
      <c r="O186" s="217" t="n">
        <f aca="false">SUM(G186:N186)</f>
        <v>754.5</v>
      </c>
      <c r="P186" s="218" t="n">
        <f aca="false">+(G186+H186)*$B$3+(K186+L186)*$B$4+(M186+N186)*$F$4+(I186+J186)*$B$5</f>
        <v>0</v>
      </c>
      <c r="Q186" s="115" t="n">
        <v>24</v>
      </c>
      <c r="R186" s="218" t="n">
        <f aca="false">+Q186*$F$3</f>
        <v>0</v>
      </c>
      <c r="S186" s="116" t="n">
        <f aca="false">+R186+P186</f>
        <v>0</v>
      </c>
      <c r="T186" s="92"/>
    </row>
    <row r="187" customFormat="false" ht="15" hidden="false" customHeight="false" outlineLevel="0" collapsed="false">
      <c r="A187" s="118" t="s">
        <v>243</v>
      </c>
      <c r="B187" s="119" t="s">
        <v>82</v>
      </c>
      <c r="C187" s="120" t="n">
        <v>5</v>
      </c>
      <c r="D187" s="144" t="n">
        <v>31.78</v>
      </c>
      <c r="E187" s="121" t="n">
        <v>1</v>
      </c>
      <c r="F187" s="121" t="n">
        <f aca="false">+C187*E187</f>
        <v>5</v>
      </c>
      <c r="G187" s="121" t="n">
        <f aca="false">F187*D187</f>
        <v>158.9</v>
      </c>
      <c r="H187" s="127" t="n">
        <f aca="false">+E187*-8</f>
        <v>-8</v>
      </c>
      <c r="I187" s="151"/>
      <c r="J187" s="151"/>
      <c r="K187" s="142"/>
      <c r="L187" s="142"/>
      <c r="M187" s="142"/>
      <c r="N187" s="121"/>
      <c r="O187" s="217" t="n">
        <f aca="false">SUM(G187:N187)</f>
        <v>150.9</v>
      </c>
      <c r="P187" s="218" t="n">
        <f aca="false">+(G187+H187)*$B$3+(K187+L187)*$B$4+(M187+N187)*$F$4+(I187+J187)*$B$5</f>
        <v>0</v>
      </c>
      <c r="Q187" s="115" t="n">
        <v>18.6666666666667</v>
      </c>
      <c r="R187" s="218" t="n">
        <f aca="false">+Q187*$F$3</f>
        <v>0</v>
      </c>
      <c r="S187" s="116" t="n">
        <f aca="false">+R187+P187</f>
        <v>0</v>
      </c>
      <c r="T187" s="92"/>
    </row>
    <row r="188" customFormat="false" ht="15" hidden="false" customHeight="false" outlineLevel="0" collapsed="false">
      <c r="A188" s="118" t="s">
        <v>244</v>
      </c>
      <c r="B188" s="119" t="s">
        <v>82</v>
      </c>
      <c r="C188" s="120" t="n">
        <v>5</v>
      </c>
      <c r="D188" s="144" t="n">
        <v>31.78</v>
      </c>
      <c r="E188" s="121" t="n">
        <v>5</v>
      </c>
      <c r="F188" s="121" t="n">
        <f aca="false">+C188*E188</f>
        <v>25</v>
      </c>
      <c r="G188" s="121" t="n">
        <f aca="false">F188*D188</f>
        <v>794.5</v>
      </c>
      <c r="H188" s="127" t="n">
        <f aca="false">+E188*-8</f>
        <v>-40</v>
      </c>
      <c r="I188" s="151"/>
      <c r="J188" s="151"/>
      <c r="K188" s="142"/>
      <c r="L188" s="142"/>
      <c r="M188" s="142"/>
      <c r="N188" s="121"/>
      <c r="O188" s="217" t="n">
        <f aca="false">SUM(G188:N188)</f>
        <v>754.5</v>
      </c>
      <c r="P188" s="218" t="n">
        <f aca="false">+(G188+H188)*$B$3+(K188+L188)*$B$4+(M188+N188)*$F$4+(I188+J188)*$B$5</f>
        <v>0</v>
      </c>
      <c r="Q188" s="115" t="n">
        <v>46.6666666666667</v>
      </c>
      <c r="R188" s="218" t="n">
        <f aca="false">+Q188*$F$3</f>
        <v>0</v>
      </c>
      <c r="S188" s="116" t="n">
        <f aca="false">+R188+P188</f>
        <v>0</v>
      </c>
      <c r="T188" s="92"/>
    </row>
    <row r="189" customFormat="false" ht="15" hidden="false" customHeight="false" outlineLevel="0" collapsed="false">
      <c r="A189" s="153" t="s">
        <v>245</v>
      </c>
      <c r="B189" s="119" t="s">
        <v>82</v>
      </c>
      <c r="C189" s="120" t="n">
        <v>5</v>
      </c>
      <c r="D189" s="120" t="n">
        <v>32.67</v>
      </c>
      <c r="E189" s="124" t="n">
        <v>1.5</v>
      </c>
      <c r="F189" s="121" t="n">
        <f aca="false">+C189*E189</f>
        <v>7.5</v>
      </c>
      <c r="G189" s="121" t="n">
        <f aca="false">F189*D189</f>
        <v>245.025</v>
      </c>
      <c r="H189" s="127" t="n">
        <f aca="false">+E189*-8</f>
        <v>-12</v>
      </c>
      <c r="I189" s="151"/>
      <c r="J189" s="151"/>
      <c r="K189" s="124"/>
      <c r="L189" s="124"/>
      <c r="M189" s="124"/>
      <c r="N189" s="121"/>
      <c r="O189" s="217" t="n">
        <f aca="false">SUM(G189:N189)</f>
        <v>233.025</v>
      </c>
      <c r="P189" s="218" t="n">
        <f aca="false">+(G189+H189)*$B$3+(K189+L189)*$B$4+(M189+N189)*$F$4+(I189+J189)*$B$5</f>
        <v>0</v>
      </c>
      <c r="Q189" s="122" t="n">
        <v>0</v>
      </c>
      <c r="R189" s="218" t="n">
        <f aca="false">+Q189*$F$3</f>
        <v>0</v>
      </c>
      <c r="S189" s="116" t="n">
        <f aca="false">+R189+P189</f>
        <v>0</v>
      </c>
      <c r="T189" s="93"/>
    </row>
    <row r="190" customFormat="false" ht="15" hidden="false" customHeight="false" outlineLevel="0" collapsed="false">
      <c r="A190" s="118" t="s">
        <v>246</v>
      </c>
      <c r="B190" s="119" t="s">
        <v>82</v>
      </c>
      <c r="C190" s="120" t="n">
        <v>5</v>
      </c>
      <c r="D190" s="144" t="n">
        <v>31.78</v>
      </c>
      <c r="E190" s="121" t="n">
        <v>8</v>
      </c>
      <c r="F190" s="121" t="n">
        <f aca="false">+C190*E190</f>
        <v>40</v>
      </c>
      <c r="G190" s="121" t="n">
        <f aca="false">F190*D190</f>
        <v>1271.2</v>
      </c>
      <c r="H190" s="127" t="n">
        <f aca="false">+E190*-8</f>
        <v>-64</v>
      </c>
      <c r="I190" s="151"/>
      <c r="J190" s="151"/>
      <c r="K190" s="142"/>
      <c r="L190" s="142"/>
      <c r="M190" s="142"/>
      <c r="N190" s="121"/>
      <c r="O190" s="217" t="n">
        <f aca="false">SUM(G190:N190)</f>
        <v>1207.2</v>
      </c>
      <c r="P190" s="218" t="n">
        <f aca="false">+(G190+H190)*$B$3+(K190+L190)*$B$4+(M190+N190)*$F$4+(I190+J190)*$B$5</f>
        <v>0</v>
      </c>
      <c r="Q190" s="115" t="n">
        <v>46</v>
      </c>
      <c r="R190" s="218" t="n">
        <f aca="false">+Q190*$F$3</f>
        <v>0</v>
      </c>
      <c r="S190" s="116" t="n">
        <f aca="false">+R190+P190</f>
        <v>0</v>
      </c>
      <c r="T190" s="92"/>
    </row>
    <row r="191" customFormat="false" ht="15" hidden="false" customHeight="true" outlineLevel="0" collapsed="false">
      <c r="B191" s="132"/>
      <c r="C191" s="120"/>
      <c r="D191" s="144"/>
      <c r="E191" s="121"/>
      <c r="F191" s="121"/>
      <c r="G191" s="121"/>
      <c r="H191" s="121"/>
      <c r="I191" s="151"/>
      <c r="J191" s="151"/>
      <c r="K191" s="142"/>
      <c r="L191" s="142"/>
      <c r="M191" s="142"/>
      <c r="N191" s="121"/>
      <c r="O191" s="217" t="n">
        <f aca="false">SUM(G191:N191)</f>
        <v>0</v>
      </c>
      <c r="P191" s="218" t="n">
        <f aca="false">+(G191+H191)*$B$3+(K191+L191)*$B$4+(M191+N191)*$F$4+(I191+J191)*$B$5</f>
        <v>0</v>
      </c>
      <c r="Q191" s="125" t="s">
        <v>247</v>
      </c>
      <c r="R191" s="218"/>
      <c r="S191" s="131"/>
      <c r="T191" s="93" t="n">
        <f aca="false">SUM(S183:S190)</f>
        <v>0</v>
      </c>
    </row>
    <row r="192" customFormat="false" ht="15" hidden="false" customHeight="false" outlineLevel="0" collapsed="false">
      <c r="A192" s="118" t="s">
        <v>248</v>
      </c>
      <c r="B192" s="119" t="s">
        <v>82</v>
      </c>
      <c r="C192" s="120" t="n">
        <v>5</v>
      </c>
      <c r="D192" s="120" t="n">
        <v>34.67</v>
      </c>
      <c r="E192" s="121" t="n">
        <v>1</v>
      </c>
      <c r="F192" s="121" t="n">
        <f aca="false">+C192*E192</f>
        <v>5</v>
      </c>
      <c r="G192" s="121" t="n">
        <f aca="false">F192*D192</f>
        <v>173.35</v>
      </c>
      <c r="H192" s="127" t="n">
        <f aca="false">+E192*-8</f>
        <v>-8</v>
      </c>
      <c r="I192" s="151"/>
      <c r="J192" s="151"/>
      <c r="K192" s="124"/>
      <c r="L192" s="124"/>
      <c r="M192" s="124"/>
      <c r="N192" s="121"/>
      <c r="O192" s="217" t="n">
        <f aca="false">SUM(G192:N192)</f>
        <v>165.35</v>
      </c>
      <c r="P192" s="218" t="n">
        <f aca="false">+(G192+H192)*$B$3+(K192+L192)*$B$4+(M192+N192)*$F$4+(I192+J192)*$B$5</f>
        <v>0</v>
      </c>
      <c r="Q192" s="115" t="n">
        <v>0</v>
      </c>
      <c r="R192" s="218" t="n">
        <f aca="false">+Q192*$F$3</f>
        <v>0</v>
      </c>
      <c r="S192" s="116" t="n">
        <f aca="false">+R192+P192</f>
        <v>0</v>
      </c>
      <c r="T192" s="92"/>
    </row>
    <row r="193" customFormat="false" ht="15" hidden="false" customHeight="false" outlineLevel="0" collapsed="false">
      <c r="A193" s="118" t="s">
        <v>249</v>
      </c>
      <c r="B193" s="154" t="s">
        <v>250</v>
      </c>
      <c r="C193" s="120"/>
      <c r="D193" s="150"/>
      <c r="E193" s="121" t="n">
        <v>0</v>
      </c>
      <c r="F193" s="121"/>
      <c r="G193" s="121" t="n">
        <v>12.5</v>
      </c>
      <c r="H193" s="121"/>
      <c r="I193" s="121"/>
      <c r="J193" s="121"/>
      <c r="K193" s="124"/>
      <c r="L193" s="124"/>
      <c r="M193" s="124"/>
      <c r="N193" s="124"/>
      <c r="O193" s="217" t="n">
        <f aca="false">SUM(G193:N193)</f>
        <v>12.5</v>
      </c>
      <c r="P193" s="218" t="n">
        <f aca="false">+(G193+H193)*$B$3+(K193+L193)*$B$4+(M193+N193)*$F$4+(I193+J193)*$B$5</f>
        <v>0</v>
      </c>
      <c r="Q193" s="115" t="n">
        <v>10</v>
      </c>
      <c r="R193" s="218" t="n">
        <f aca="false">+Q193*$F$3</f>
        <v>0</v>
      </c>
      <c r="S193" s="116" t="n">
        <f aca="false">+R193+P193</f>
        <v>0</v>
      </c>
      <c r="T193" s="92"/>
    </row>
    <row r="194" customFormat="false" ht="15" hidden="false" customHeight="false" outlineLevel="0" collapsed="false">
      <c r="A194" s="118" t="s">
        <v>251</v>
      </c>
      <c r="B194" s="154" t="s">
        <v>250</v>
      </c>
      <c r="C194" s="120"/>
      <c r="D194" s="150"/>
      <c r="E194" s="121"/>
      <c r="F194" s="121"/>
      <c r="G194" s="121" t="n">
        <v>12.5</v>
      </c>
      <c r="H194" s="121"/>
      <c r="I194" s="151"/>
      <c r="J194" s="151"/>
      <c r="K194" s="124"/>
      <c r="L194" s="124"/>
      <c r="M194" s="124"/>
      <c r="N194" s="124"/>
      <c r="O194" s="217" t="n">
        <f aca="false">SUM(G194:N194)</f>
        <v>12.5</v>
      </c>
      <c r="P194" s="218" t="n">
        <f aca="false">+(G194+H194)*$B$3+(K194+L194)*$B$4+(M194+N194)*$F$4+(I194+J194)*$B$5</f>
        <v>0</v>
      </c>
      <c r="Q194" s="115" t="n">
        <v>0</v>
      </c>
      <c r="R194" s="218" t="n">
        <f aca="false">+Q194*$F$3</f>
        <v>0</v>
      </c>
      <c r="S194" s="116" t="n">
        <f aca="false">+R194+P194</f>
        <v>0</v>
      </c>
      <c r="T194" s="92"/>
    </row>
    <row r="195" s="1" customFormat="true" ht="15" hidden="false" customHeight="false" outlineLevel="0" collapsed="false">
      <c r="A195" s="118" t="s">
        <v>252</v>
      </c>
      <c r="B195" s="119" t="s">
        <v>82</v>
      </c>
      <c r="C195" s="120" t="n">
        <v>5</v>
      </c>
      <c r="D195" s="120" t="n">
        <v>34.67</v>
      </c>
      <c r="E195" s="121" t="n">
        <v>1</v>
      </c>
      <c r="F195" s="121" t="n">
        <f aca="false">+C195*E195</f>
        <v>5</v>
      </c>
      <c r="G195" s="121" t="n">
        <f aca="false">+D195*F195</f>
        <v>173.35</v>
      </c>
      <c r="H195" s="127" t="n">
        <f aca="false">+E195*-8</f>
        <v>-8</v>
      </c>
      <c r="I195" s="151"/>
      <c r="J195" s="151"/>
      <c r="K195" s="124"/>
      <c r="L195" s="124"/>
      <c r="M195" s="124"/>
      <c r="N195" s="124"/>
      <c r="O195" s="217" t="n">
        <f aca="false">SUM(G195:N195)</f>
        <v>165.35</v>
      </c>
      <c r="P195" s="218" t="n">
        <f aca="false">+(G195+H195)*$B$3+(K195+L195)*$B$4+(M195+N195)*$F$4+(I195+J195)*$B$5</f>
        <v>0</v>
      </c>
      <c r="Q195" s="115" t="n">
        <v>6.66730769230769</v>
      </c>
      <c r="R195" s="218" t="n">
        <f aca="false">+Q195*$F$3</f>
        <v>0</v>
      </c>
      <c r="S195" s="116" t="n">
        <f aca="false">+R195+P195</f>
        <v>0</v>
      </c>
      <c r="T195" s="92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  <c r="BM195" s="31"/>
      <c r="BN195" s="31"/>
      <c r="BO195" s="31"/>
      <c r="BP195" s="31"/>
      <c r="BQ195" s="31"/>
      <c r="BR195" s="31"/>
      <c r="BS195" s="31"/>
      <c r="BT195" s="31"/>
      <c r="BU195" s="31"/>
      <c r="BV195" s="31"/>
      <c r="BW195" s="31"/>
      <c r="BX195" s="31"/>
      <c r="BY195" s="31"/>
      <c r="BZ195" s="31"/>
      <c r="CA195" s="31"/>
      <c r="CB195" s="31"/>
      <c r="CC195" s="31"/>
      <c r="CD195" s="31"/>
      <c r="CE195" s="31"/>
      <c r="CF195" s="31"/>
      <c r="CG195" s="31"/>
      <c r="CH195" s="31"/>
      <c r="CI195" s="31"/>
      <c r="CJ195" s="31"/>
      <c r="CK195" s="31"/>
      <c r="CL195" s="31"/>
      <c r="CM195" s="31"/>
      <c r="CN195" s="31"/>
      <c r="CO195" s="31"/>
      <c r="CP195" s="31"/>
      <c r="CQ195" s="31"/>
      <c r="CR195" s="31"/>
      <c r="CS195" s="31"/>
      <c r="CT195" s="31"/>
      <c r="CU195" s="31"/>
      <c r="CV195" s="31"/>
      <c r="CW195" s="31"/>
      <c r="CX195" s="31"/>
      <c r="CY195" s="31"/>
      <c r="CZ195" s="31"/>
      <c r="DA195" s="31"/>
      <c r="DB195" s="31"/>
      <c r="DC195" s="31"/>
      <c r="DD195" s="31"/>
      <c r="DE195" s="31"/>
      <c r="DF195" s="31"/>
      <c r="DG195" s="31"/>
      <c r="DH195" s="31"/>
      <c r="DI195" s="31"/>
      <c r="DJ195" s="31"/>
      <c r="DK195" s="31"/>
      <c r="DL195" s="31"/>
      <c r="DM195" s="31"/>
      <c r="DN195" s="31"/>
      <c r="DO195" s="31"/>
      <c r="DP195" s="31"/>
      <c r="DQ195" s="31"/>
      <c r="DR195" s="31"/>
      <c r="DS195" s="31"/>
      <c r="DT195" s="31"/>
      <c r="DU195" s="31"/>
      <c r="DV195" s="31"/>
      <c r="DW195" s="31"/>
      <c r="DX195" s="31"/>
      <c r="DY195" s="31"/>
      <c r="DZ195" s="31"/>
      <c r="EA195" s="31"/>
      <c r="EB195" s="31"/>
      <c r="EC195" s="31"/>
      <c r="ED195" s="31"/>
      <c r="EE195" s="31"/>
      <c r="EF195" s="31"/>
      <c r="EG195" s="31"/>
      <c r="EH195" s="31"/>
      <c r="EI195" s="31"/>
      <c r="EJ195" s="31"/>
      <c r="EK195" s="31"/>
      <c r="EL195" s="31"/>
      <c r="EM195" s="31"/>
      <c r="EN195" s="31"/>
      <c r="EO195" s="31"/>
      <c r="EP195" s="31"/>
      <c r="EQ195" s="31"/>
      <c r="ER195" s="31"/>
      <c r="ES195" s="31"/>
      <c r="ET195" s="31"/>
      <c r="EU195" s="31"/>
      <c r="EV195" s="31"/>
      <c r="EW195" s="31"/>
      <c r="EX195" s="31"/>
      <c r="EY195" s="31"/>
      <c r="EZ195" s="31"/>
      <c r="FA195" s="31"/>
      <c r="FB195" s="31"/>
      <c r="FC195" s="31"/>
      <c r="FD195" s="31"/>
      <c r="FE195" s="31"/>
      <c r="FF195" s="31"/>
      <c r="FG195" s="31"/>
      <c r="FH195" s="31"/>
      <c r="FI195" s="31"/>
      <c r="FJ195" s="31"/>
      <c r="FK195" s="31"/>
      <c r="FL195" s="31"/>
      <c r="FM195" s="31"/>
      <c r="FN195" s="31"/>
      <c r="FO195" s="31"/>
      <c r="FP195" s="31"/>
      <c r="FQ195" s="31"/>
      <c r="FR195" s="31"/>
      <c r="FS195" s="31"/>
      <c r="FT195" s="31"/>
      <c r="FU195" s="31"/>
      <c r="FV195" s="31"/>
      <c r="FW195" s="31"/>
      <c r="FX195" s="31"/>
      <c r="FY195" s="31"/>
      <c r="FZ195" s="31"/>
      <c r="GA195" s="31"/>
      <c r="GB195" s="31"/>
      <c r="GC195" s="31"/>
      <c r="GD195" s="31"/>
      <c r="GE195" s="31"/>
      <c r="GF195" s="31"/>
      <c r="GG195" s="31"/>
      <c r="GH195" s="31"/>
      <c r="GI195" s="31"/>
      <c r="GJ195" s="31"/>
      <c r="GK195" s="31"/>
      <c r="GL195" s="31"/>
      <c r="GM195" s="31"/>
      <c r="GN195" s="31"/>
      <c r="GO195" s="31"/>
      <c r="GP195" s="31"/>
      <c r="GQ195" s="31"/>
      <c r="GR195" s="31"/>
      <c r="GS195" s="31"/>
      <c r="GT195" s="31"/>
      <c r="GU195" s="31"/>
      <c r="GV195" s="31"/>
      <c r="GW195" s="31"/>
      <c r="GX195" s="31"/>
      <c r="GY195" s="31"/>
      <c r="GZ195" s="31"/>
      <c r="HA195" s="31"/>
      <c r="HB195" s="31"/>
      <c r="HC195" s="31"/>
      <c r="HD195" s="31"/>
      <c r="HE195" s="31"/>
      <c r="HF195" s="31"/>
      <c r="HG195" s="31"/>
      <c r="HH195" s="31"/>
      <c r="HI195" s="31"/>
      <c r="HJ195" s="31"/>
      <c r="HK195" s="31"/>
      <c r="HL195" s="31"/>
      <c r="HM195" s="31"/>
      <c r="HN195" s="31"/>
      <c r="HO195" s="31"/>
      <c r="HP195" s="31"/>
      <c r="HQ195" s="31"/>
      <c r="HR195" s="31"/>
      <c r="HS195" s="31"/>
      <c r="HT195" s="31"/>
      <c r="HU195" s="31"/>
      <c r="HV195" s="31"/>
      <c r="HW195" s="31"/>
      <c r="HX195" s="31"/>
      <c r="HY195" s="31"/>
      <c r="HZ195" s="31"/>
      <c r="IA195" s="31"/>
      <c r="IB195" s="31"/>
      <c r="IC195" s="31"/>
      <c r="ID195" s="31"/>
      <c r="IE195" s="31"/>
      <c r="IF195" s="31"/>
      <c r="IG195" s="31"/>
      <c r="IH195" s="31"/>
      <c r="II195" s="31"/>
      <c r="IJ195" s="31"/>
      <c r="IK195" s="31"/>
      <c r="IL195" s="31"/>
      <c r="IM195" s="31"/>
      <c r="IN195" s="31"/>
      <c r="IO195" s="31"/>
      <c r="IP195" s="31"/>
      <c r="IQ195" s="31"/>
      <c r="IR195" s="31"/>
      <c r="IS195" s="31"/>
      <c r="IT195" s="31"/>
      <c r="IU195" s="31"/>
      <c r="IV195" s="31"/>
      <c r="IW195" s="31"/>
    </row>
    <row r="196" s="92" customFormat="true" ht="15" hidden="false" customHeight="false" outlineLevel="0" collapsed="false">
      <c r="A196" s="118" t="s">
        <v>253</v>
      </c>
      <c r="B196" s="119" t="s">
        <v>254</v>
      </c>
      <c r="C196" s="120" t="n">
        <v>2</v>
      </c>
      <c r="D196" s="120" t="n">
        <v>34.67</v>
      </c>
      <c r="E196" s="121" t="n">
        <v>1</v>
      </c>
      <c r="F196" s="121" t="n">
        <f aca="false">+C196*E196</f>
        <v>2</v>
      </c>
      <c r="G196" s="121" t="n">
        <f aca="false">+D196*F196</f>
        <v>69.34</v>
      </c>
      <c r="H196" s="121"/>
      <c r="I196" s="121"/>
      <c r="J196" s="121"/>
      <c r="K196" s="124"/>
      <c r="L196" s="124"/>
      <c r="M196" s="124"/>
      <c r="N196" s="124"/>
      <c r="O196" s="217" t="n">
        <f aca="false">SUM(G196:N196)</f>
        <v>69.34</v>
      </c>
      <c r="P196" s="218" t="n">
        <f aca="false">+(G196+H196)*$B$3+(K196+L196)*$B$4+(M196+N196)*$F$4+(I196+J196)*$B$5</f>
        <v>0</v>
      </c>
      <c r="Q196" s="115" t="n">
        <v>5.33384615384615</v>
      </c>
      <c r="R196" s="218" t="n">
        <f aca="false">+Q196*$F$3</f>
        <v>0</v>
      </c>
      <c r="S196" s="116" t="n">
        <f aca="false">+R196+P196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1"/>
      <c r="BM196" s="31"/>
      <c r="BN196" s="31"/>
      <c r="BO196" s="31"/>
      <c r="BP196" s="31"/>
      <c r="BQ196" s="31"/>
      <c r="BR196" s="31"/>
      <c r="BS196" s="31"/>
      <c r="BT196" s="31"/>
      <c r="BU196" s="31"/>
      <c r="BV196" s="31"/>
      <c r="BW196" s="31"/>
      <c r="BX196" s="31"/>
      <c r="BY196" s="31"/>
      <c r="BZ196" s="31"/>
      <c r="CA196" s="31"/>
      <c r="CB196" s="31"/>
      <c r="CC196" s="31"/>
      <c r="CD196" s="31"/>
      <c r="CE196" s="31"/>
      <c r="CF196" s="31"/>
      <c r="CG196" s="31"/>
      <c r="CH196" s="31"/>
      <c r="CI196" s="31"/>
      <c r="CJ196" s="31"/>
      <c r="CK196" s="31"/>
      <c r="CL196" s="31"/>
      <c r="CM196" s="31"/>
      <c r="CN196" s="31"/>
      <c r="CO196" s="31"/>
      <c r="CP196" s="31"/>
      <c r="CQ196" s="31"/>
      <c r="CR196" s="31"/>
      <c r="CS196" s="31"/>
      <c r="CT196" s="31"/>
      <c r="CU196" s="31"/>
      <c r="CV196" s="31"/>
      <c r="CW196" s="31"/>
      <c r="CX196" s="31"/>
      <c r="CY196" s="31"/>
      <c r="CZ196" s="31"/>
      <c r="DA196" s="31"/>
      <c r="DB196" s="31"/>
      <c r="DC196" s="31"/>
      <c r="DD196" s="31"/>
      <c r="DE196" s="31"/>
      <c r="DF196" s="31"/>
      <c r="DG196" s="31"/>
      <c r="DH196" s="31"/>
      <c r="DI196" s="31"/>
      <c r="DJ196" s="31"/>
      <c r="DK196" s="31"/>
      <c r="DL196" s="31"/>
      <c r="DM196" s="31"/>
      <c r="DN196" s="31"/>
      <c r="DO196" s="31"/>
      <c r="DP196" s="31"/>
      <c r="DQ196" s="31"/>
      <c r="DR196" s="31"/>
      <c r="DS196" s="31"/>
      <c r="DT196" s="31"/>
      <c r="DU196" s="31"/>
      <c r="DV196" s="31"/>
      <c r="DW196" s="31"/>
      <c r="DX196" s="31"/>
      <c r="DY196" s="31"/>
      <c r="DZ196" s="31"/>
      <c r="EA196" s="31"/>
      <c r="EB196" s="31"/>
      <c r="EC196" s="31"/>
      <c r="ED196" s="31"/>
      <c r="EE196" s="31"/>
      <c r="EF196" s="31"/>
      <c r="EG196" s="31"/>
      <c r="EH196" s="31"/>
      <c r="EI196" s="31"/>
      <c r="EJ196" s="31"/>
      <c r="EK196" s="31"/>
      <c r="EL196" s="31"/>
      <c r="EM196" s="31"/>
      <c r="EN196" s="31"/>
      <c r="EO196" s="31"/>
      <c r="EP196" s="31"/>
      <c r="EQ196" s="31"/>
      <c r="ER196" s="31"/>
      <c r="ES196" s="31"/>
      <c r="ET196" s="31"/>
      <c r="EU196" s="31"/>
      <c r="EV196" s="31"/>
      <c r="EW196" s="31"/>
      <c r="EX196" s="31"/>
      <c r="EY196" s="31"/>
      <c r="EZ196" s="31"/>
      <c r="FA196" s="31"/>
      <c r="FB196" s="31"/>
      <c r="FC196" s="31"/>
      <c r="FD196" s="31"/>
      <c r="FE196" s="31"/>
      <c r="FF196" s="31"/>
      <c r="FG196" s="31"/>
      <c r="FH196" s="31"/>
      <c r="FI196" s="31"/>
      <c r="FJ196" s="31"/>
      <c r="FK196" s="31"/>
      <c r="FL196" s="31"/>
      <c r="FM196" s="31"/>
      <c r="FN196" s="31"/>
      <c r="FO196" s="31"/>
      <c r="FP196" s="31"/>
      <c r="FQ196" s="31"/>
      <c r="FR196" s="31"/>
      <c r="FS196" s="31"/>
      <c r="FT196" s="31"/>
      <c r="FU196" s="31"/>
      <c r="FV196" s="31"/>
      <c r="FW196" s="31"/>
      <c r="FX196" s="31"/>
      <c r="FY196" s="31"/>
      <c r="FZ196" s="31"/>
      <c r="GA196" s="31"/>
      <c r="GB196" s="31"/>
      <c r="GC196" s="31"/>
      <c r="GD196" s="31"/>
      <c r="GE196" s="31"/>
      <c r="GF196" s="31"/>
      <c r="GG196" s="31"/>
      <c r="GH196" s="31"/>
      <c r="GI196" s="31"/>
      <c r="GJ196" s="31"/>
      <c r="GK196" s="31"/>
      <c r="GL196" s="31"/>
      <c r="GM196" s="31"/>
      <c r="GN196" s="31"/>
      <c r="GO196" s="31"/>
      <c r="GP196" s="31"/>
      <c r="GQ196" s="31"/>
      <c r="GR196" s="31"/>
      <c r="GS196" s="31"/>
      <c r="GT196" s="31"/>
      <c r="GU196" s="31"/>
      <c r="GV196" s="31"/>
      <c r="GW196" s="31"/>
      <c r="GX196" s="31"/>
      <c r="GY196" s="31"/>
      <c r="GZ196" s="31"/>
      <c r="HA196" s="31"/>
      <c r="HB196" s="31"/>
      <c r="HC196" s="31"/>
      <c r="HD196" s="31"/>
      <c r="HE196" s="31"/>
      <c r="HF196" s="31"/>
      <c r="HG196" s="31"/>
      <c r="HH196" s="31"/>
      <c r="HI196" s="31"/>
      <c r="HJ196" s="31"/>
      <c r="HK196" s="31"/>
      <c r="HL196" s="31"/>
      <c r="HM196" s="31"/>
      <c r="HN196" s="31"/>
      <c r="HO196" s="31"/>
      <c r="HP196" s="31"/>
      <c r="HQ196" s="31"/>
      <c r="HR196" s="31"/>
      <c r="HS196" s="31"/>
      <c r="HT196" s="31"/>
      <c r="HU196" s="31"/>
      <c r="HV196" s="31"/>
      <c r="HW196" s="31"/>
      <c r="HX196" s="31"/>
      <c r="HY196" s="31"/>
      <c r="HZ196" s="31"/>
      <c r="IA196" s="31"/>
      <c r="IB196" s="31"/>
      <c r="IC196" s="31"/>
      <c r="ID196" s="31"/>
      <c r="IE196" s="31"/>
      <c r="IF196" s="31"/>
      <c r="IG196" s="31"/>
      <c r="IH196" s="31"/>
      <c r="II196" s="31"/>
      <c r="IJ196" s="31"/>
      <c r="IK196" s="31"/>
      <c r="IL196" s="31"/>
      <c r="IM196" s="31"/>
      <c r="IN196" s="31"/>
      <c r="IO196" s="31"/>
      <c r="IP196" s="31"/>
      <c r="IQ196" s="31"/>
      <c r="IR196" s="31"/>
      <c r="IS196" s="31"/>
      <c r="IT196" s="31"/>
      <c r="IU196" s="31"/>
      <c r="IV196" s="31"/>
      <c r="IW196" s="31"/>
    </row>
    <row r="197" customFormat="false" ht="15" hidden="false" customHeight="false" outlineLevel="0" collapsed="false">
      <c r="A197" s="118" t="s">
        <v>255</v>
      </c>
      <c r="B197" s="119" t="s">
        <v>82</v>
      </c>
      <c r="C197" s="120" t="n">
        <v>5</v>
      </c>
      <c r="D197" s="120" t="n">
        <v>34.67</v>
      </c>
      <c r="E197" s="121" t="n">
        <v>1</v>
      </c>
      <c r="F197" s="121" t="n">
        <f aca="false">+C197*E197</f>
        <v>5</v>
      </c>
      <c r="G197" s="121" t="n">
        <f aca="false">+D197*F197</f>
        <v>173.35</v>
      </c>
      <c r="H197" s="127" t="n">
        <f aca="false">+E197*-8</f>
        <v>-8</v>
      </c>
      <c r="I197" s="151"/>
      <c r="J197" s="151"/>
      <c r="K197" s="124"/>
      <c r="L197" s="124"/>
      <c r="M197" s="124"/>
      <c r="N197" s="121"/>
      <c r="O197" s="217" t="n">
        <f aca="false">SUM(G197:N197)</f>
        <v>165.35</v>
      </c>
      <c r="P197" s="218" t="n">
        <f aca="false">+(G197+H197)*$B$3+(K197+L197)*$B$4+(M197+N197)*$F$4+(I197+J197)*$B$5</f>
        <v>0</v>
      </c>
      <c r="Q197" s="115" t="n">
        <v>16.0015384615385</v>
      </c>
      <c r="R197" s="218" t="n">
        <f aca="false">+Q197*$F$3</f>
        <v>0</v>
      </c>
      <c r="S197" s="116" t="n">
        <f aca="false">+R197+P197</f>
        <v>0</v>
      </c>
      <c r="T197" s="92"/>
    </row>
    <row r="198" customFormat="false" ht="15" hidden="false" customHeight="true" outlineLevel="0" collapsed="false">
      <c r="C198" s="120"/>
      <c r="D198" s="120"/>
      <c r="E198" s="121"/>
      <c r="F198" s="121"/>
      <c r="G198" s="121"/>
      <c r="H198" s="121"/>
      <c r="I198" s="151"/>
      <c r="J198" s="151"/>
      <c r="K198" s="124"/>
      <c r="L198" s="124"/>
      <c r="M198" s="124"/>
      <c r="N198" s="121"/>
      <c r="O198" s="217" t="n">
        <f aca="false">SUM(G198:N198)</f>
        <v>0</v>
      </c>
      <c r="P198" s="218" t="n">
        <f aca="false">+(G198+H198)*$B$3+(K198+L198)*$B$4+(M198+N198)*$F$4+(I198+J198)*$B$5</f>
        <v>0</v>
      </c>
      <c r="Q198" s="125" t="s">
        <v>256</v>
      </c>
      <c r="R198" s="218"/>
      <c r="S198" s="131"/>
      <c r="T198" s="93" t="n">
        <f aca="false">SUM(S192:S197)</f>
        <v>0</v>
      </c>
    </row>
    <row r="199" customFormat="false" ht="15" hidden="false" customHeight="false" outlineLevel="0" collapsed="false">
      <c r="A199" s="118" t="s">
        <v>257</v>
      </c>
      <c r="B199" s="155" t="s">
        <v>82</v>
      </c>
      <c r="C199" s="156"/>
      <c r="D199" s="156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217" t="n">
        <f aca="false">SUM(G199:N199)</f>
        <v>0</v>
      </c>
      <c r="P199" s="218" t="n">
        <f aca="false">+(G199+H199)*$B$3+(K199+L199)*$B$4+(M199+N199)*$F$4+(I199+J199)*$B$5</f>
        <v>0</v>
      </c>
      <c r="Q199" s="115" t="n">
        <v>66.6730769230769</v>
      </c>
      <c r="R199" s="218" t="n">
        <f aca="false">+Q199*$F$3</f>
        <v>0</v>
      </c>
      <c r="S199" s="116" t="n">
        <f aca="false">+R199+P199</f>
        <v>0</v>
      </c>
      <c r="T199" s="92"/>
    </row>
    <row r="200" customFormat="false" ht="15" hidden="false" customHeight="false" outlineLevel="0" collapsed="false">
      <c r="A200" s="157" t="s">
        <v>257</v>
      </c>
      <c r="B200" s="119" t="s">
        <v>258</v>
      </c>
      <c r="C200" s="120"/>
      <c r="D200" s="120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217" t="n">
        <f aca="false">SUM(G200:N200)</f>
        <v>0</v>
      </c>
      <c r="P200" s="218" t="n">
        <f aca="false">+(G200+H200)*$B$3+(K200+L200)*$B$4+(M200+N200)*$F$4+(I200+J200)*$B$5</f>
        <v>0</v>
      </c>
      <c r="Q200" s="115" t="n">
        <v>0</v>
      </c>
      <c r="R200" s="218" t="n">
        <f aca="false">+Q200*$F$3</f>
        <v>0</v>
      </c>
      <c r="S200" s="116" t="n">
        <f aca="false">+R200+P200</f>
        <v>0</v>
      </c>
      <c r="T200" s="92"/>
    </row>
    <row r="201" s="1" customFormat="true" ht="15" hidden="false" customHeight="true" outlineLevel="0" collapsed="false">
      <c r="A201" s="158"/>
      <c r="B201" s="68"/>
      <c r="C201" s="120"/>
      <c r="D201" s="120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217" t="n">
        <f aca="false">SUM(G201:N201)</f>
        <v>0</v>
      </c>
      <c r="P201" s="218" t="n">
        <f aca="false">+(G201+H201)*$B$3+(K201+L201)*$B$4+(M201+N201)*$F$4+(I201+J201)*$B$5</f>
        <v>0</v>
      </c>
      <c r="Q201" s="125" t="s">
        <v>259</v>
      </c>
      <c r="R201" s="218"/>
      <c r="S201" s="131"/>
      <c r="T201" s="93" t="n">
        <f aca="false">SUM(S199:S200)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  <c r="BM201" s="31"/>
      <c r="BN201" s="31"/>
      <c r="BO201" s="31"/>
      <c r="BP201" s="31"/>
      <c r="BQ201" s="31"/>
      <c r="BR201" s="31"/>
      <c r="BS201" s="31"/>
      <c r="BT201" s="31"/>
      <c r="BU201" s="31"/>
      <c r="BV201" s="31"/>
      <c r="BW201" s="31"/>
      <c r="BX201" s="31"/>
      <c r="BY201" s="31"/>
      <c r="BZ201" s="31"/>
      <c r="CA201" s="31"/>
      <c r="CB201" s="31"/>
      <c r="CC201" s="31"/>
      <c r="CD201" s="31"/>
      <c r="CE201" s="31"/>
      <c r="CF201" s="31"/>
      <c r="CG201" s="31"/>
      <c r="CH201" s="31"/>
      <c r="CI201" s="31"/>
      <c r="CJ201" s="31"/>
      <c r="CK201" s="31"/>
      <c r="CL201" s="31"/>
      <c r="CM201" s="31"/>
      <c r="CN201" s="31"/>
      <c r="CO201" s="31"/>
      <c r="CP201" s="31"/>
      <c r="CQ201" s="31"/>
      <c r="CR201" s="31"/>
      <c r="CS201" s="31"/>
      <c r="CT201" s="31"/>
      <c r="CU201" s="31"/>
      <c r="CV201" s="31"/>
      <c r="CW201" s="31"/>
      <c r="CX201" s="31"/>
      <c r="CY201" s="31"/>
      <c r="CZ201" s="31"/>
      <c r="DA201" s="31"/>
      <c r="DB201" s="31"/>
      <c r="DC201" s="31"/>
      <c r="DD201" s="31"/>
      <c r="DE201" s="31"/>
      <c r="DF201" s="31"/>
      <c r="DG201" s="31"/>
      <c r="DH201" s="31"/>
      <c r="DI201" s="31"/>
      <c r="DJ201" s="31"/>
      <c r="DK201" s="31"/>
      <c r="DL201" s="31"/>
      <c r="DM201" s="31"/>
      <c r="DN201" s="31"/>
      <c r="DO201" s="31"/>
      <c r="DP201" s="31"/>
      <c r="DQ201" s="31"/>
      <c r="DR201" s="31"/>
      <c r="DS201" s="31"/>
      <c r="DT201" s="31"/>
      <c r="DU201" s="31"/>
      <c r="DV201" s="31"/>
      <c r="DW201" s="31"/>
      <c r="DX201" s="31"/>
      <c r="DY201" s="31"/>
      <c r="DZ201" s="31"/>
      <c r="EA201" s="31"/>
      <c r="EB201" s="31"/>
      <c r="EC201" s="31"/>
      <c r="ED201" s="31"/>
      <c r="EE201" s="31"/>
      <c r="EF201" s="31"/>
      <c r="EG201" s="31"/>
      <c r="EH201" s="31"/>
      <c r="EI201" s="31"/>
      <c r="EJ201" s="31"/>
      <c r="EK201" s="31"/>
      <c r="EL201" s="31"/>
      <c r="EM201" s="31"/>
      <c r="EN201" s="31"/>
      <c r="EO201" s="31"/>
      <c r="EP201" s="31"/>
      <c r="EQ201" s="31"/>
      <c r="ER201" s="31"/>
      <c r="ES201" s="31"/>
      <c r="ET201" s="31"/>
      <c r="EU201" s="31"/>
      <c r="EV201" s="31"/>
      <c r="EW201" s="31"/>
      <c r="EX201" s="31"/>
      <c r="EY201" s="31"/>
      <c r="EZ201" s="31"/>
      <c r="FA201" s="31"/>
      <c r="FB201" s="31"/>
      <c r="FC201" s="31"/>
      <c r="FD201" s="31"/>
      <c r="FE201" s="31"/>
      <c r="FF201" s="31"/>
      <c r="FG201" s="31"/>
      <c r="FH201" s="31"/>
      <c r="FI201" s="31"/>
      <c r="FJ201" s="31"/>
      <c r="FK201" s="31"/>
      <c r="FL201" s="31"/>
      <c r="FM201" s="31"/>
      <c r="FN201" s="31"/>
      <c r="FO201" s="31"/>
      <c r="FP201" s="31"/>
      <c r="FQ201" s="31"/>
      <c r="FR201" s="31"/>
      <c r="FS201" s="31"/>
      <c r="FT201" s="31"/>
      <c r="FU201" s="31"/>
      <c r="FV201" s="31"/>
      <c r="FW201" s="31"/>
      <c r="FX201" s="31"/>
      <c r="FY201" s="31"/>
      <c r="FZ201" s="31"/>
      <c r="GA201" s="31"/>
      <c r="GB201" s="31"/>
      <c r="GC201" s="31"/>
      <c r="GD201" s="31"/>
      <c r="GE201" s="31"/>
      <c r="GF201" s="31"/>
      <c r="GG201" s="31"/>
      <c r="GH201" s="31"/>
      <c r="GI201" s="31"/>
      <c r="GJ201" s="31"/>
      <c r="GK201" s="31"/>
      <c r="GL201" s="31"/>
      <c r="GM201" s="31"/>
      <c r="GN201" s="31"/>
      <c r="GO201" s="31"/>
      <c r="GP201" s="31"/>
      <c r="GQ201" s="31"/>
      <c r="GR201" s="31"/>
      <c r="GS201" s="31"/>
      <c r="GT201" s="31"/>
      <c r="GU201" s="31"/>
      <c r="GV201" s="31"/>
      <c r="GW201" s="31"/>
      <c r="GX201" s="31"/>
      <c r="GY201" s="31"/>
      <c r="GZ201" s="31"/>
      <c r="HA201" s="31"/>
      <c r="HB201" s="31"/>
      <c r="HC201" s="31"/>
      <c r="HD201" s="31"/>
      <c r="HE201" s="31"/>
      <c r="HF201" s="31"/>
      <c r="HG201" s="31"/>
      <c r="HH201" s="31"/>
      <c r="HI201" s="31"/>
      <c r="HJ201" s="31"/>
      <c r="HK201" s="31"/>
      <c r="HL201" s="31"/>
      <c r="HM201" s="31"/>
      <c r="HN201" s="31"/>
      <c r="HO201" s="31"/>
      <c r="HP201" s="31"/>
      <c r="HQ201" s="31"/>
      <c r="HR201" s="31"/>
      <c r="HS201" s="31"/>
      <c r="HT201" s="31"/>
      <c r="HU201" s="31"/>
      <c r="HV201" s="31"/>
      <c r="HW201" s="31"/>
      <c r="HX201" s="31"/>
      <c r="HY201" s="31"/>
      <c r="HZ201" s="31"/>
      <c r="IA201" s="31"/>
      <c r="IB201" s="31"/>
      <c r="IC201" s="31"/>
      <c r="ID201" s="31"/>
      <c r="IE201" s="31"/>
      <c r="IF201" s="31"/>
      <c r="IG201" s="31"/>
      <c r="IH201" s="31"/>
      <c r="II201" s="31"/>
      <c r="IJ201" s="31"/>
      <c r="IK201" s="31"/>
      <c r="IL201" s="31"/>
      <c r="IM201" s="31"/>
      <c r="IN201" s="31"/>
      <c r="IO201" s="31"/>
      <c r="IP201" s="31"/>
      <c r="IQ201" s="31"/>
      <c r="IR201" s="31"/>
      <c r="IS201" s="31"/>
      <c r="IT201" s="31"/>
      <c r="IU201" s="31"/>
      <c r="IV201" s="31"/>
      <c r="IW201" s="31"/>
    </row>
    <row r="202" customFormat="false" ht="15" hidden="false" customHeight="true" outlineLevel="0" collapsed="false">
      <c r="A202" s="159" t="s">
        <v>260</v>
      </c>
      <c r="B202" s="160" t="s">
        <v>261</v>
      </c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217" t="n">
        <f aca="false">SUM(G202:N202)</f>
        <v>0</v>
      </c>
      <c r="P202" s="218" t="n">
        <f aca="false">+(G202+H202)*$B$3+(K202+L202)*$B$4+(M202+N202)*$F$4+(I202+J202)*$B$5</f>
        <v>0</v>
      </c>
      <c r="Q202" s="115"/>
      <c r="R202" s="218" t="n">
        <f aca="false">+Q202*$F$3</f>
        <v>0</v>
      </c>
      <c r="S202" s="116" t="n">
        <f aca="false">+R202+P202</f>
        <v>0</v>
      </c>
      <c r="T202" s="92"/>
    </row>
    <row r="203" customFormat="false" ht="15" hidden="false" customHeight="false" outlineLevel="0" collapsed="false">
      <c r="A203" s="159"/>
      <c r="B203" s="160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217" t="n">
        <f aca="false">SUM(G203:N203)</f>
        <v>0</v>
      </c>
      <c r="P203" s="218" t="n">
        <f aca="false">+(G203+H203)*$B$3+(K203+L203)*$B$4+(M203+N203)*$F$4+(I203+J203)*$B$5</f>
        <v>0</v>
      </c>
      <c r="Q203" s="122"/>
      <c r="R203" s="218" t="n">
        <f aca="false">+Q203*$F$3</f>
        <v>0</v>
      </c>
      <c r="S203" s="116" t="n">
        <f aca="false">+R203+P203</f>
        <v>0</v>
      </c>
      <c r="T203" s="93"/>
    </row>
    <row r="204" customFormat="false" ht="15" hidden="false" customHeight="false" outlineLevel="0" collapsed="false">
      <c r="A204" s="146"/>
      <c r="B204" s="161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217" t="n">
        <f aca="false">SUM(G204:N204)</f>
        <v>0</v>
      </c>
      <c r="P204" s="218" t="n">
        <f aca="false">+(G204+H204)*$B$3+(K204+L204)*$B$4+(M204+N204)*$F$4+(I204+J204)*$B$5</f>
        <v>0</v>
      </c>
      <c r="Q204" s="115"/>
      <c r="R204" s="218" t="n">
        <f aca="false">+Q204*$F$3</f>
        <v>0</v>
      </c>
      <c r="S204" s="116" t="n">
        <f aca="false">+R204+P204</f>
        <v>0</v>
      </c>
      <c r="T204" s="92"/>
    </row>
    <row r="205" customFormat="false" ht="15" hidden="false" customHeight="false" outlineLevel="0" collapsed="false">
      <c r="A205" s="157" t="s">
        <v>262</v>
      </c>
      <c r="B205" s="119" t="s">
        <v>263</v>
      </c>
      <c r="C205" s="120" t="n">
        <v>6</v>
      </c>
      <c r="D205" s="120" t="n">
        <v>34.67</v>
      </c>
      <c r="E205" s="121" t="n">
        <v>5</v>
      </c>
      <c r="F205" s="121" t="n">
        <f aca="false">+C205*E205</f>
        <v>30</v>
      </c>
      <c r="G205" s="121" t="n">
        <f aca="false">F205*D205</f>
        <v>1040.1</v>
      </c>
      <c r="H205" s="121"/>
      <c r="I205" s="121"/>
      <c r="J205" s="121"/>
      <c r="K205" s="121"/>
      <c r="L205" s="121"/>
      <c r="M205" s="121"/>
      <c r="N205" s="121"/>
      <c r="O205" s="217" t="n">
        <f aca="false">SUM(G205:N205)</f>
        <v>1040.1</v>
      </c>
      <c r="P205" s="218" t="n">
        <f aca="false">+(G205+H205)*$B$3+(K205+L205)*$B$4+(M205+N205)*$F$4+(I205+J205)*$B$5</f>
        <v>0</v>
      </c>
      <c r="Q205" s="115" t="n">
        <v>40.0038461538462</v>
      </c>
      <c r="R205" s="218" t="n">
        <f aca="false">+Q205*$F$3</f>
        <v>0</v>
      </c>
      <c r="S205" s="116" t="n">
        <f aca="false">+R205+P205</f>
        <v>0</v>
      </c>
      <c r="T205" s="92"/>
    </row>
    <row r="206" customFormat="false" ht="15" hidden="false" customHeight="false" outlineLevel="0" collapsed="false">
      <c r="A206" s="157" t="s">
        <v>262</v>
      </c>
      <c r="B206" s="119" t="s">
        <v>264</v>
      </c>
      <c r="C206" s="120" t="n">
        <v>1</v>
      </c>
      <c r="D206" s="120" t="n">
        <v>34.67</v>
      </c>
      <c r="E206" s="121" t="n">
        <v>5</v>
      </c>
      <c r="F206" s="121" t="n">
        <f aca="false">+C206*E206</f>
        <v>5</v>
      </c>
      <c r="G206" s="121" t="n">
        <f aca="false">F206*D206</f>
        <v>173.35</v>
      </c>
      <c r="H206" s="121"/>
      <c r="I206" s="121"/>
      <c r="J206" s="121"/>
      <c r="K206" s="121" t="n">
        <f aca="false">+C206*D206*E206</f>
        <v>173.35</v>
      </c>
      <c r="L206" s="127" t="n">
        <f aca="false">+F206*8</f>
        <v>40</v>
      </c>
      <c r="M206" s="121"/>
      <c r="N206" s="121"/>
      <c r="O206" s="217" t="n">
        <f aca="false">SUM(G206:N206)</f>
        <v>386.7</v>
      </c>
      <c r="P206" s="218" t="n">
        <f aca="false">+(G206+H206)*$B$3+(K206+L206)*$B$4+(M206+N206)*$F$4+(I206+J206)*$B$5</f>
        <v>0</v>
      </c>
      <c r="Q206" s="115"/>
      <c r="R206" s="218" t="n">
        <f aca="false">+Q206*$F$3</f>
        <v>0</v>
      </c>
      <c r="S206" s="116" t="n">
        <f aca="false">+R206+P206</f>
        <v>0</v>
      </c>
      <c r="T206" s="92"/>
    </row>
    <row r="207" customFormat="false" ht="15" hidden="false" customHeight="false" outlineLevel="0" collapsed="false">
      <c r="A207" s="146"/>
      <c r="B207" s="161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217" t="n">
        <f aca="false">SUM(G207:N207)</f>
        <v>0</v>
      </c>
      <c r="P207" s="218" t="n">
        <f aca="false">+(G207+H207)*$B$3+(K207+L207)*$B$4+(M207+N207)*$F$4+(I207+J207)*$B$5</f>
        <v>0</v>
      </c>
      <c r="Q207" s="125" t="s">
        <v>265</v>
      </c>
      <c r="R207" s="71"/>
      <c r="S207" s="131"/>
      <c r="T207" s="93" t="n">
        <f aca="false">SUM(S205:S206)</f>
        <v>0</v>
      </c>
    </row>
    <row r="208" customFormat="false" ht="15" hidden="false" customHeight="false" outlineLevel="0" collapsed="false">
      <c r="A208" s="158" t="s">
        <v>266</v>
      </c>
      <c r="B208" s="68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217" t="n">
        <f aca="false">SUM(G208:N208)</f>
        <v>0</v>
      </c>
      <c r="P208" s="218" t="n">
        <f aca="false">+(G208+H208)*$B$3+(K208+L208)*$B$4+(M208+N208)*$F$4+(I208+J208)*$B$5</f>
        <v>0</v>
      </c>
      <c r="Q208" s="115"/>
      <c r="R208" s="218" t="n">
        <f aca="false">+Q208*$F$3</f>
        <v>0</v>
      </c>
      <c r="S208" s="116" t="n">
        <f aca="false">+R208+P208</f>
        <v>0</v>
      </c>
      <c r="T208" s="92"/>
    </row>
    <row r="209" customFormat="false" ht="15" hidden="false" customHeight="false" outlineLevel="0" collapsed="false">
      <c r="A209" s="162" t="s">
        <v>267</v>
      </c>
      <c r="B209" s="162" t="s">
        <v>268</v>
      </c>
      <c r="N209" s="69"/>
      <c r="O209" s="217" t="n">
        <f aca="false">SUM(G209:N209)</f>
        <v>0</v>
      </c>
      <c r="P209" s="218" t="n">
        <f aca="false">+(G209+H209)*$B$3+(K209+L209)*$B$4+(M209+N209)*$F$4+(I209+J209)*$B$5</f>
        <v>0</v>
      </c>
      <c r="Q209" s="115"/>
      <c r="R209" s="218" t="n">
        <f aca="false">+Q209*$F$3</f>
        <v>0</v>
      </c>
      <c r="S209" s="116" t="n">
        <f aca="false">+R209+P209</f>
        <v>0</v>
      </c>
      <c r="T209" s="92"/>
    </row>
    <row r="210" customFormat="false" ht="15" hidden="false" customHeight="false" outlineLevel="0" collapsed="false">
      <c r="A210" s="154" t="s">
        <v>269</v>
      </c>
      <c r="B210" s="119" t="s">
        <v>270</v>
      </c>
      <c r="C210" s="120" t="n">
        <v>5</v>
      </c>
      <c r="D210" s="120" t="n">
        <v>17</v>
      </c>
      <c r="E210" s="121" t="n">
        <v>2</v>
      </c>
      <c r="F210" s="121" t="n">
        <f aca="false">+C210*E210</f>
        <v>10</v>
      </c>
      <c r="G210" s="121" t="n">
        <f aca="false">F210*D210</f>
        <v>170</v>
      </c>
      <c r="H210" s="127" t="n">
        <f aca="false">+E210*-5</f>
        <v>-10</v>
      </c>
      <c r="I210" s="151"/>
      <c r="J210" s="151"/>
      <c r="K210" s="121"/>
      <c r="L210" s="121"/>
      <c r="M210" s="121"/>
      <c r="N210" s="121"/>
      <c r="O210" s="217" t="n">
        <f aca="false">SUM(G210:N210)</f>
        <v>160</v>
      </c>
      <c r="P210" s="218" t="n">
        <f aca="false">+(G210+H210)*$B$3+(K210+L210)*$B$4+(M210+N210)*$F$4+(I210+J210)*$B$5</f>
        <v>0</v>
      </c>
      <c r="Q210" s="115"/>
      <c r="R210" s="218" t="n">
        <f aca="false">+Q210*$F$3</f>
        <v>0</v>
      </c>
      <c r="S210" s="116" t="n">
        <f aca="false">+R210+P210</f>
        <v>0</v>
      </c>
      <c r="T210" s="92"/>
    </row>
    <row r="211" customFormat="false" ht="15" hidden="false" customHeight="false" outlineLevel="0" collapsed="false">
      <c r="A211" s="154" t="s">
        <v>269</v>
      </c>
      <c r="B211" s="119" t="s">
        <v>271</v>
      </c>
      <c r="C211" s="120" t="n">
        <v>1</v>
      </c>
      <c r="D211" s="120" t="n">
        <v>17</v>
      </c>
      <c r="E211" s="121" t="n">
        <v>4</v>
      </c>
      <c r="F211" s="121" t="n">
        <f aca="false">+C211*E211</f>
        <v>4</v>
      </c>
      <c r="G211" s="121" t="n">
        <f aca="false">F211*D211</f>
        <v>68</v>
      </c>
      <c r="H211" s="121"/>
      <c r="I211" s="121"/>
      <c r="J211" s="121"/>
      <c r="K211" s="121"/>
      <c r="L211" s="121"/>
      <c r="M211" s="121"/>
      <c r="N211" s="121"/>
      <c r="O211" s="217" t="n">
        <f aca="false">SUM(G211:N211)</f>
        <v>68</v>
      </c>
      <c r="P211" s="218" t="n">
        <f aca="false">+(G211+H211)*$B$3+(K211+L211)*$B$4+(M211+N211)*$F$4+(I211+J211)*$B$5</f>
        <v>0</v>
      </c>
      <c r="Q211" s="115"/>
      <c r="R211" s="218" t="n">
        <f aca="false">+Q211*$F$3</f>
        <v>0</v>
      </c>
      <c r="S211" s="116" t="n">
        <f aca="false">+R211+P211</f>
        <v>0</v>
      </c>
      <c r="T211" s="92"/>
    </row>
    <row r="212" customFormat="false" ht="15" hidden="false" customHeight="false" outlineLevel="0" collapsed="false">
      <c r="A212" s="154" t="s">
        <v>269</v>
      </c>
      <c r="B212" s="119" t="s">
        <v>264</v>
      </c>
      <c r="C212" s="120" t="n">
        <v>1</v>
      </c>
      <c r="D212" s="120" t="n">
        <v>17</v>
      </c>
      <c r="E212" s="121" t="n">
        <v>4</v>
      </c>
      <c r="F212" s="121" t="n">
        <f aca="false">+C212*E212</f>
        <v>4</v>
      </c>
      <c r="G212" s="121"/>
      <c r="H212" s="121"/>
      <c r="I212" s="121"/>
      <c r="J212" s="121"/>
      <c r="K212" s="121" t="n">
        <f aca="false">+C212*D212*E212</f>
        <v>68</v>
      </c>
      <c r="L212" s="127" t="n">
        <f aca="false">+F212*4</f>
        <v>16</v>
      </c>
      <c r="M212" s="121"/>
      <c r="N212" s="121"/>
      <c r="O212" s="217" t="n">
        <f aca="false">SUM(G212:N212)</f>
        <v>84</v>
      </c>
      <c r="P212" s="218" t="n">
        <f aca="false">+(G212+H212)*$B$3+(K212+L212)*$B$4+(M212+N212)*$F$4+(I212+J212)*$B$5</f>
        <v>0</v>
      </c>
      <c r="Q212" s="122"/>
      <c r="R212" s="218" t="n">
        <f aca="false">+Q212*$F$3</f>
        <v>0</v>
      </c>
      <c r="S212" s="116" t="n">
        <f aca="false">+R212+P212</f>
        <v>0</v>
      </c>
      <c r="T212" s="93"/>
    </row>
    <row r="213" s="92" customFormat="true" ht="15" hidden="false" customHeight="false" outlineLevel="0" collapsed="false">
      <c r="A213" s="154" t="s">
        <v>272</v>
      </c>
      <c r="B213" s="119" t="s">
        <v>263</v>
      </c>
      <c r="C213" s="120" t="n">
        <v>6</v>
      </c>
      <c r="D213" s="120" t="n">
        <v>17</v>
      </c>
      <c r="E213" s="121" t="n">
        <v>2</v>
      </c>
      <c r="F213" s="121" t="n">
        <f aca="false">+C213*E213</f>
        <v>12</v>
      </c>
      <c r="G213" s="151" t="n">
        <f aca="false">F213*D213</f>
        <v>204</v>
      </c>
      <c r="H213" s="127" t="n">
        <f aca="false">+E213*-5</f>
        <v>-10</v>
      </c>
      <c r="I213" s="151"/>
      <c r="J213" s="151"/>
      <c r="K213" s="151"/>
      <c r="L213" s="151"/>
      <c r="M213" s="151"/>
      <c r="N213" s="121"/>
      <c r="O213" s="217" t="n">
        <f aca="false">SUM(G213:N213)</f>
        <v>194</v>
      </c>
      <c r="P213" s="218" t="n">
        <f aca="false">+(G213+H213)*$B$3+(K213+L213)*$B$4+(M213+N213)*$F$4+(I213+J213)*$B$5</f>
        <v>0</v>
      </c>
      <c r="Q213" s="129"/>
      <c r="R213" s="218" t="n">
        <f aca="false">+Q213*$F$3</f>
        <v>0</v>
      </c>
      <c r="S213" s="116" t="n">
        <f aca="false">+R213+P213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  <c r="BC213" s="31"/>
      <c r="BD213" s="31"/>
      <c r="BE213" s="31"/>
      <c r="BF213" s="31"/>
      <c r="BG213" s="31"/>
      <c r="BH213" s="31"/>
      <c r="BI213" s="31"/>
      <c r="BJ213" s="31"/>
      <c r="BK213" s="31"/>
      <c r="BL213" s="31"/>
      <c r="BM213" s="31"/>
      <c r="BN213" s="31"/>
      <c r="BO213" s="31"/>
      <c r="BP213" s="31"/>
      <c r="BQ213" s="31"/>
      <c r="BR213" s="31"/>
      <c r="BS213" s="31"/>
      <c r="BT213" s="31"/>
      <c r="BU213" s="31"/>
      <c r="BV213" s="31"/>
      <c r="BW213" s="31"/>
      <c r="BX213" s="31"/>
      <c r="BY213" s="31"/>
      <c r="BZ213" s="31"/>
      <c r="CA213" s="31"/>
      <c r="CB213" s="31"/>
      <c r="CC213" s="31"/>
      <c r="CD213" s="31"/>
      <c r="CE213" s="31"/>
      <c r="CF213" s="31"/>
      <c r="CG213" s="31"/>
      <c r="CH213" s="31"/>
      <c r="CI213" s="31"/>
      <c r="CJ213" s="31"/>
      <c r="CK213" s="31"/>
      <c r="CL213" s="31"/>
      <c r="CM213" s="31"/>
      <c r="CN213" s="31"/>
      <c r="CO213" s="31"/>
      <c r="CP213" s="31"/>
      <c r="CQ213" s="31"/>
      <c r="CR213" s="31"/>
      <c r="CS213" s="31"/>
      <c r="CT213" s="31"/>
      <c r="CU213" s="31"/>
      <c r="CV213" s="31"/>
      <c r="CW213" s="31"/>
      <c r="CX213" s="31"/>
      <c r="CY213" s="31"/>
      <c r="CZ213" s="31"/>
      <c r="DA213" s="31"/>
      <c r="DB213" s="31"/>
      <c r="DC213" s="31"/>
      <c r="DD213" s="31"/>
      <c r="DE213" s="31"/>
      <c r="DF213" s="31"/>
      <c r="DG213" s="31"/>
      <c r="DH213" s="31"/>
      <c r="DI213" s="31"/>
      <c r="DJ213" s="31"/>
      <c r="DK213" s="31"/>
      <c r="DL213" s="31"/>
      <c r="DM213" s="31"/>
      <c r="DN213" s="31"/>
      <c r="DO213" s="31"/>
      <c r="DP213" s="31"/>
      <c r="DQ213" s="31"/>
      <c r="DR213" s="31"/>
      <c r="DS213" s="31"/>
      <c r="DT213" s="31"/>
      <c r="DU213" s="31"/>
      <c r="DV213" s="31"/>
      <c r="DW213" s="31"/>
      <c r="DX213" s="31"/>
      <c r="DY213" s="31"/>
      <c r="DZ213" s="31"/>
      <c r="EA213" s="31"/>
      <c r="EB213" s="31"/>
      <c r="EC213" s="31"/>
      <c r="ED213" s="31"/>
      <c r="EE213" s="31"/>
      <c r="EF213" s="31"/>
      <c r="EG213" s="31"/>
      <c r="EH213" s="31"/>
      <c r="EI213" s="31"/>
      <c r="EJ213" s="31"/>
      <c r="EK213" s="31"/>
      <c r="EL213" s="31"/>
      <c r="EM213" s="31"/>
      <c r="EN213" s="31"/>
      <c r="EO213" s="31"/>
      <c r="EP213" s="31"/>
      <c r="EQ213" s="31"/>
      <c r="ER213" s="31"/>
      <c r="ES213" s="31"/>
      <c r="ET213" s="31"/>
      <c r="EU213" s="31"/>
      <c r="EV213" s="31"/>
      <c r="EW213" s="31"/>
      <c r="EX213" s="31"/>
      <c r="EY213" s="31"/>
      <c r="EZ213" s="31"/>
      <c r="FA213" s="31"/>
      <c r="FB213" s="31"/>
      <c r="FC213" s="31"/>
      <c r="FD213" s="31"/>
      <c r="FE213" s="31"/>
      <c r="FF213" s="31"/>
      <c r="FG213" s="31"/>
      <c r="FH213" s="31"/>
      <c r="FI213" s="31"/>
      <c r="FJ213" s="31"/>
      <c r="FK213" s="31"/>
      <c r="FL213" s="31"/>
      <c r="FM213" s="31"/>
      <c r="FN213" s="31"/>
      <c r="FO213" s="31"/>
      <c r="FP213" s="31"/>
      <c r="FQ213" s="31"/>
      <c r="FR213" s="31"/>
      <c r="FS213" s="31"/>
      <c r="FT213" s="31"/>
      <c r="FU213" s="31"/>
      <c r="FV213" s="31"/>
      <c r="FW213" s="31"/>
      <c r="FX213" s="31"/>
      <c r="FY213" s="31"/>
      <c r="FZ213" s="31"/>
      <c r="GA213" s="31"/>
      <c r="GB213" s="31"/>
      <c r="GC213" s="31"/>
      <c r="GD213" s="31"/>
      <c r="GE213" s="31"/>
      <c r="GF213" s="31"/>
      <c r="GG213" s="31"/>
      <c r="GH213" s="31"/>
      <c r="GI213" s="31"/>
      <c r="GJ213" s="31"/>
      <c r="GK213" s="31"/>
      <c r="GL213" s="31"/>
      <c r="GM213" s="31"/>
      <c r="GN213" s="31"/>
      <c r="GO213" s="31"/>
      <c r="GP213" s="31"/>
      <c r="GQ213" s="31"/>
      <c r="GR213" s="31"/>
      <c r="GS213" s="31"/>
      <c r="GT213" s="31"/>
      <c r="GU213" s="31"/>
      <c r="GV213" s="31"/>
      <c r="GW213" s="31"/>
      <c r="GX213" s="31"/>
      <c r="GY213" s="31"/>
      <c r="GZ213" s="31"/>
      <c r="HA213" s="31"/>
      <c r="HB213" s="31"/>
      <c r="HC213" s="31"/>
      <c r="HD213" s="31"/>
      <c r="HE213" s="31"/>
      <c r="HF213" s="31"/>
      <c r="HG213" s="31"/>
      <c r="HH213" s="31"/>
      <c r="HI213" s="31"/>
      <c r="HJ213" s="31"/>
      <c r="HK213" s="31"/>
      <c r="HL213" s="31"/>
      <c r="HM213" s="31"/>
      <c r="HN213" s="31"/>
      <c r="HO213" s="31"/>
      <c r="HP213" s="31"/>
      <c r="HQ213" s="31"/>
      <c r="HR213" s="31"/>
      <c r="HS213" s="31"/>
      <c r="HT213" s="31"/>
      <c r="HU213" s="31"/>
      <c r="HV213" s="31"/>
      <c r="HW213" s="31"/>
      <c r="HX213" s="31"/>
      <c r="HY213" s="31"/>
      <c r="HZ213" s="31"/>
      <c r="IA213" s="31"/>
      <c r="IB213" s="31"/>
      <c r="IC213" s="31"/>
      <c r="ID213" s="31"/>
      <c r="IE213" s="31"/>
      <c r="IF213" s="31"/>
      <c r="IG213" s="31"/>
      <c r="IH213" s="31"/>
      <c r="II213" s="31"/>
      <c r="IJ213" s="31"/>
      <c r="IK213" s="31"/>
      <c r="IL213" s="31"/>
      <c r="IM213" s="31"/>
      <c r="IN213" s="31"/>
      <c r="IO213" s="31"/>
      <c r="IP213" s="31"/>
      <c r="IQ213" s="31"/>
      <c r="IR213" s="31"/>
      <c r="IS213" s="31"/>
      <c r="IT213" s="31"/>
      <c r="IU213" s="31"/>
      <c r="IV213" s="31"/>
      <c r="IW213" s="31"/>
    </row>
    <row r="214" customFormat="false" ht="15" hidden="false" customHeight="false" outlineLevel="0" collapsed="false">
      <c r="A214" s="154" t="s">
        <v>272</v>
      </c>
      <c r="B214" s="119" t="s">
        <v>264</v>
      </c>
      <c r="C214" s="120" t="n">
        <v>1</v>
      </c>
      <c r="D214" s="120" t="n">
        <v>17</v>
      </c>
      <c r="E214" s="121" t="n">
        <v>2</v>
      </c>
      <c r="F214" s="164" t="n">
        <f aca="false">+C214*E214</f>
        <v>2</v>
      </c>
      <c r="G214" s="121"/>
      <c r="H214" s="121"/>
      <c r="I214" s="115"/>
      <c r="J214" s="115"/>
      <c r="K214" s="121" t="n">
        <f aca="false">+C214*D214*E214</f>
        <v>34</v>
      </c>
      <c r="L214" s="127" t="n">
        <f aca="false">+F214*4</f>
        <v>8</v>
      </c>
      <c r="M214" s="165"/>
      <c r="N214" s="166"/>
      <c r="O214" s="217" t="n">
        <f aca="false">SUM(G214:N214)</f>
        <v>42</v>
      </c>
      <c r="P214" s="218" t="n">
        <f aca="false">+(G214+H214)*$B$3+(K214+L214)*$B$4+(M214+N214)*$F$4+(I214+J214)*$B$5</f>
        <v>0</v>
      </c>
      <c r="Q214" s="129"/>
      <c r="R214" s="218" t="n">
        <f aca="false">+Q214*$F$3</f>
        <v>0</v>
      </c>
      <c r="S214" s="116" t="n">
        <f aca="false">+R214+P214</f>
        <v>0</v>
      </c>
      <c r="T214" s="92"/>
    </row>
    <row r="215" customFormat="false" ht="15" hidden="false" customHeight="true" outlineLevel="0" collapsed="false">
      <c r="A215" s="158" t="s">
        <v>273</v>
      </c>
      <c r="B215" s="158"/>
      <c r="N215" s="69"/>
      <c r="O215" s="217" t="n">
        <f aca="false">SUM(G215:N215)</f>
        <v>0</v>
      </c>
      <c r="P215" s="218" t="n">
        <f aca="false">+(G215+H215)*$B$3+(K215+L215)*$B$4+(M215+N215)*$F$4+(I215+J215)*$B$5</f>
        <v>0</v>
      </c>
      <c r="Q215" s="125" t="s">
        <v>274</v>
      </c>
      <c r="R215" s="218"/>
      <c r="S215" s="131"/>
      <c r="T215" s="93" t="n">
        <f aca="false">SUM(S210:S214)</f>
        <v>0</v>
      </c>
    </row>
    <row r="216" customFormat="false" ht="15" hidden="false" customHeight="false" outlineLevel="0" collapsed="false">
      <c r="A216" s="162" t="s">
        <v>275</v>
      </c>
      <c r="B216" s="162"/>
      <c r="N216" s="69"/>
      <c r="O216" s="217" t="n">
        <f aca="false">SUM(G216:N216)</f>
        <v>0</v>
      </c>
      <c r="P216" s="218" t="n">
        <f aca="false">+(G216+H216)*$B$3+(K216+L216)*$B$4+(M216+N216)*$F$4+(I216+J216)*$B$5</f>
        <v>0</v>
      </c>
      <c r="Q216" s="129"/>
      <c r="R216" s="218" t="n">
        <f aca="false">+Q216*$F$3</f>
        <v>0</v>
      </c>
      <c r="S216" s="126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  <c r="AM216" s="92"/>
      <c r="AN216" s="92"/>
      <c r="AO216" s="92"/>
      <c r="AP216" s="92"/>
      <c r="AQ216" s="92"/>
      <c r="AR216" s="92"/>
      <c r="AS216" s="92"/>
      <c r="AT216" s="92"/>
      <c r="AU216" s="92"/>
      <c r="AV216" s="92"/>
      <c r="AW216" s="92"/>
      <c r="AX216" s="92"/>
      <c r="AY216" s="92"/>
      <c r="AZ216" s="92"/>
      <c r="BA216" s="92"/>
      <c r="BB216" s="92"/>
      <c r="BC216" s="92"/>
      <c r="BD216" s="92"/>
      <c r="BE216" s="92"/>
      <c r="BF216" s="92"/>
      <c r="BG216" s="92"/>
      <c r="BH216" s="92"/>
      <c r="BI216" s="92"/>
      <c r="BJ216" s="92"/>
      <c r="BK216" s="92"/>
      <c r="BL216" s="92"/>
      <c r="BM216" s="92"/>
      <c r="BN216" s="92"/>
      <c r="BO216" s="92"/>
      <c r="BP216" s="92"/>
      <c r="BQ216" s="92"/>
      <c r="BR216" s="92"/>
      <c r="BS216" s="92"/>
      <c r="BT216" s="92"/>
      <c r="BU216" s="92"/>
      <c r="BV216" s="92"/>
      <c r="BW216" s="92"/>
      <c r="BX216" s="92"/>
      <c r="BY216" s="92"/>
      <c r="BZ216" s="92"/>
      <c r="CA216" s="92"/>
      <c r="CB216" s="92"/>
      <c r="CC216" s="92"/>
      <c r="CD216" s="92"/>
      <c r="CE216" s="92"/>
      <c r="CF216" s="92"/>
      <c r="CG216" s="92"/>
      <c r="CH216" s="92"/>
      <c r="CI216" s="92"/>
      <c r="CJ216" s="92"/>
      <c r="CK216" s="92"/>
      <c r="CL216" s="92"/>
      <c r="CM216" s="92"/>
      <c r="CN216" s="92"/>
      <c r="CO216" s="92"/>
      <c r="CP216" s="92"/>
      <c r="CQ216" s="92"/>
      <c r="CR216" s="92"/>
      <c r="CS216" s="92"/>
      <c r="CT216" s="92"/>
      <c r="CU216" s="92"/>
      <c r="CV216" s="92"/>
      <c r="CW216" s="92"/>
      <c r="CX216" s="92"/>
      <c r="CY216" s="92"/>
      <c r="CZ216" s="92"/>
      <c r="DA216" s="92"/>
      <c r="DB216" s="92"/>
      <c r="DC216" s="92"/>
      <c r="DD216" s="92"/>
      <c r="DE216" s="92"/>
      <c r="DF216" s="92"/>
      <c r="DG216" s="92"/>
      <c r="DH216" s="92"/>
      <c r="DI216" s="92"/>
      <c r="DJ216" s="92"/>
      <c r="DK216" s="92"/>
      <c r="DL216" s="92"/>
      <c r="DM216" s="92"/>
      <c r="DN216" s="92"/>
      <c r="DO216" s="92"/>
      <c r="DP216" s="92"/>
      <c r="DQ216" s="92"/>
      <c r="DR216" s="92"/>
      <c r="DS216" s="92"/>
      <c r="DT216" s="92"/>
      <c r="DU216" s="92"/>
      <c r="DV216" s="92"/>
      <c r="DW216" s="92"/>
      <c r="DX216" s="92"/>
      <c r="DY216" s="92"/>
      <c r="DZ216" s="92"/>
      <c r="EA216" s="92"/>
      <c r="EB216" s="92"/>
      <c r="EC216" s="92"/>
      <c r="ED216" s="92"/>
      <c r="EE216" s="92"/>
      <c r="EF216" s="92"/>
      <c r="EG216" s="92"/>
      <c r="EH216" s="92"/>
      <c r="EI216" s="92"/>
      <c r="EJ216" s="92"/>
      <c r="EK216" s="92"/>
      <c r="EL216" s="92"/>
      <c r="EM216" s="92"/>
      <c r="EN216" s="92"/>
      <c r="EO216" s="92"/>
      <c r="EP216" s="92"/>
      <c r="EQ216" s="92"/>
      <c r="ER216" s="92"/>
      <c r="ES216" s="92"/>
      <c r="ET216" s="92"/>
      <c r="EU216" s="92"/>
      <c r="EV216" s="92"/>
      <c r="EW216" s="92"/>
      <c r="EX216" s="92"/>
      <c r="EY216" s="92"/>
      <c r="EZ216" s="92"/>
      <c r="FA216" s="92"/>
      <c r="FB216" s="92"/>
      <c r="FC216" s="92"/>
      <c r="FD216" s="92"/>
      <c r="FE216" s="92"/>
      <c r="FF216" s="92"/>
      <c r="FG216" s="92"/>
      <c r="FH216" s="92"/>
      <c r="FI216" s="92"/>
      <c r="FJ216" s="92"/>
      <c r="FK216" s="92"/>
      <c r="FL216" s="92"/>
      <c r="FM216" s="92"/>
      <c r="FN216" s="92"/>
      <c r="FO216" s="92"/>
      <c r="FP216" s="92"/>
      <c r="FQ216" s="92"/>
      <c r="FR216" s="92"/>
      <c r="FS216" s="92"/>
      <c r="FT216" s="92"/>
      <c r="FU216" s="92"/>
      <c r="FV216" s="92"/>
      <c r="FW216" s="92"/>
      <c r="FX216" s="92"/>
      <c r="FY216" s="92"/>
      <c r="FZ216" s="92"/>
      <c r="GA216" s="92"/>
      <c r="GB216" s="92"/>
      <c r="GC216" s="92"/>
      <c r="GD216" s="92"/>
      <c r="GE216" s="92"/>
      <c r="GF216" s="92"/>
      <c r="GG216" s="92"/>
      <c r="GH216" s="92"/>
      <c r="GI216" s="92"/>
      <c r="GJ216" s="92"/>
      <c r="GK216" s="92"/>
      <c r="GL216" s="92"/>
      <c r="GM216" s="92"/>
      <c r="GN216" s="92"/>
      <c r="GO216" s="92"/>
      <c r="GP216" s="92"/>
      <c r="GQ216" s="92"/>
      <c r="GR216" s="92"/>
      <c r="GS216" s="92"/>
      <c r="GT216" s="92"/>
      <c r="GU216" s="92"/>
      <c r="GV216" s="92"/>
      <c r="GW216" s="92"/>
      <c r="GX216" s="92"/>
      <c r="GY216" s="92"/>
      <c r="GZ216" s="92"/>
      <c r="HA216" s="92"/>
      <c r="HB216" s="92"/>
      <c r="HC216" s="92"/>
      <c r="HD216" s="92"/>
      <c r="HE216" s="92"/>
      <c r="HF216" s="92"/>
      <c r="HG216" s="92"/>
      <c r="HH216" s="92"/>
      <c r="HI216" s="92"/>
      <c r="HJ216" s="92"/>
      <c r="HK216" s="92"/>
      <c r="HL216" s="92"/>
      <c r="HM216" s="92"/>
      <c r="HN216" s="92"/>
      <c r="HO216" s="92"/>
      <c r="HP216" s="92"/>
      <c r="HQ216" s="92"/>
      <c r="HR216" s="92"/>
      <c r="HS216" s="92"/>
      <c r="HT216" s="92"/>
      <c r="HU216" s="92"/>
      <c r="HV216" s="92"/>
      <c r="HW216" s="92"/>
      <c r="HX216" s="92"/>
      <c r="HY216" s="92"/>
      <c r="HZ216" s="92"/>
      <c r="IA216" s="92"/>
      <c r="IB216" s="92"/>
      <c r="IC216" s="92"/>
      <c r="ID216" s="92"/>
      <c r="IE216" s="92"/>
      <c r="IF216" s="92"/>
      <c r="IG216" s="92"/>
      <c r="IH216" s="92"/>
      <c r="II216" s="92"/>
      <c r="IJ216" s="92"/>
      <c r="IK216" s="92"/>
      <c r="IL216" s="92"/>
      <c r="IM216" s="92"/>
      <c r="IN216" s="92"/>
      <c r="IO216" s="92"/>
      <c r="IP216" s="92"/>
      <c r="IQ216" s="92"/>
      <c r="IR216" s="92"/>
      <c r="IS216" s="92"/>
      <c r="IT216" s="92"/>
      <c r="IU216" s="92"/>
      <c r="IV216" s="92"/>
      <c r="IW216" s="92"/>
    </row>
    <row r="217" customFormat="false" ht="15" hidden="false" customHeight="false" outlineLevel="0" collapsed="false">
      <c r="A217" s="154" t="s">
        <v>276</v>
      </c>
      <c r="B217" s="119" t="s">
        <v>277</v>
      </c>
      <c r="C217" s="120" t="n">
        <v>6</v>
      </c>
      <c r="D217" s="120" t="n">
        <v>17</v>
      </c>
      <c r="E217" s="121" t="n">
        <v>6</v>
      </c>
      <c r="F217" s="121" t="n">
        <f aca="false">+C217*E217</f>
        <v>36</v>
      </c>
      <c r="G217" s="121" t="n">
        <f aca="false">F217*D217</f>
        <v>612</v>
      </c>
      <c r="H217" s="127" t="n">
        <f aca="false">+E217*-3</f>
        <v>-18</v>
      </c>
      <c r="I217" s="151"/>
      <c r="J217" s="151"/>
      <c r="K217" s="121"/>
      <c r="L217" s="121"/>
      <c r="M217" s="121"/>
      <c r="N217" s="121"/>
      <c r="O217" s="217" t="n">
        <f aca="false">SUM(G217:N217)</f>
        <v>594</v>
      </c>
      <c r="P217" s="218" t="n">
        <f aca="false">+(G217+H217)*$B$3+(K217+L217)*$B$4+(M217+N217)*$F$4+(I217+J217)*$B$5</f>
        <v>0</v>
      </c>
      <c r="Q217" s="115"/>
      <c r="R217" s="218" t="n">
        <f aca="false">+Q217*$F$3</f>
        <v>0</v>
      </c>
      <c r="S217" s="116" t="n">
        <f aca="false">+R217+P217</f>
        <v>0</v>
      </c>
      <c r="T217" s="92"/>
    </row>
    <row r="218" customFormat="false" ht="15" hidden="false" customHeight="false" outlineLevel="0" collapsed="false">
      <c r="A218" s="154" t="s">
        <v>276</v>
      </c>
      <c r="B218" s="119" t="s">
        <v>264</v>
      </c>
      <c r="C218" s="120" t="n">
        <v>1</v>
      </c>
      <c r="D218" s="120" t="n">
        <v>17</v>
      </c>
      <c r="E218" s="121" t="n">
        <v>6</v>
      </c>
      <c r="F218" s="121" t="n">
        <f aca="false">+C218*E218</f>
        <v>6</v>
      </c>
      <c r="G218" s="121"/>
      <c r="H218" s="121"/>
      <c r="I218" s="121"/>
      <c r="J218" s="121"/>
      <c r="K218" s="121" t="n">
        <f aca="false">+C218*D218*E218</f>
        <v>102</v>
      </c>
      <c r="L218" s="127" t="n">
        <f aca="false">+F218*2</f>
        <v>12</v>
      </c>
      <c r="M218" s="121"/>
      <c r="N218" s="121"/>
      <c r="O218" s="217" t="n">
        <f aca="false">SUM(G218:N218)</f>
        <v>114</v>
      </c>
      <c r="P218" s="218" t="n">
        <f aca="false">+(G218+H218)*$B$3+(K218+L218)*$B$4+(M218+N218)*$F$4+(I218+J218)*$B$5</f>
        <v>0</v>
      </c>
      <c r="Q218" s="122"/>
      <c r="R218" s="218" t="n">
        <f aca="false">+Q218*$F$3</f>
        <v>0</v>
      </c>
      <c r="S218" s="116" t="n">
        <f aca="false">+R218+P218</f>
        <v>0</v>
      </c>
      <c r="T218" s="93"/>
    </row>
    <row r="219" customFormat="false" ht="15" hidden="false" customHeight="false" outlineLevel="0" collapsed="false">
      <c r="A219" s="154" t="s">
        <v>272</v>
      </c>
      <c r="B219" s="119" t="s">
        <v>277</v>
      </c>
      <c r="C219" s="120" t="n">
        <v>6</v>
      </c>
      <c r="D219" s="120" t="n">
        <v>17</v>
      </c>
      <c r="E219" s="121" t="n">
        <v>6</v>
      </c>
      <c r="F219" s="121" t="n">
        <f aca="false">+C219*E219</f>
        <v>36</v>
      </c>
      <c r="G219" s="121" t="n">
        <f aca="false">F219*D219</f>
        <v>612</v>
      </c>
      <c r="H219" s="127" t="n">
        <f aca="false">+E219*-3</f>
        <v>-18</v>
      </c>
      <c r="I219" s="151"/>
      <c r="J219" s="151"/>
      <c r="K219" s="121"/>
      <c r="L219" s="121"/>
      <c r="M219" s="121"/>
      <c r="N219" s="121"/>
      <c r="O219" s="217" t="n">
        <f aca="false">SUM(G219:N219)</f>
        <v>594</v>
      </c>
      <c r="P219" s="218" t="n">
        <f aca="false">+(G219+H219)*$B$3+(K219+L219)*$B$4+(M219+N219)*$F$4+(I219+J219)*$B$5</f>
        <v>0</v>
      </c>
      <c r="Q219" s="115"/>
      <c r="R219" s="218" t="n">
        <f aca="false">+Q219*$F$3</f>
        <v>0</v>
      </c>
      <c r="S219" s="116" t="n">
        <f aca="false">+R219+P219</f>
        <v>0</v>
      </c>
      <c r="T219" s="92"/>
    </row>
    <row r="220" customFormat="false" ht="15" hidden="false" customHeight="false" outlineLevel="0" collapsed="false">
      <c r="A220" s="154" t="s">
        <v>272</v>
      </c>
      <c r="B220" s="119" t="s">
        <v>264</v>
      </c>
      <c r="C220" s="120" t="n">
        <v>1</v>
      </c>
      <c r="D220" s="120" t="n">
        <v>17</v>
      </c>
      <c r="E220" s="121" t="n">
        <v>6</v>
      </c>
      <c r="F220" s="121" t="n">
        <f aca="false">+C220*E220</f>
        <v>6</v>
      </c>
      <c r="G220" s="121"/>
      <c r="H220" s="121"/>
      <c r="I220" s="121"/>
      <c r="J220" s="121"/>
      <c r="K220" s="121" t="n">
        <f aca="false">+C220*D220*E220</f>
        <v>102</v>
      </c>
      <c r="L220" s="127" t="n">
        <f aca="false">+F220*2</f>
        <v>12</v>
      </c>
      <c r="M220" s="121"/>
      <c r="N220" s="121"/>
      <c r="O220" s="217" t="n">
        <f aca="false">SUM(G220:N220)</f>
        <v>114</v>
      </c>
      <c r="P220" s="218" t="n">
        <f aca="false">+(G220+H220)*$B$3+(K220+L220)*$B$4+(M220+N220)*$F$4+(I220+J220)*$B$5</f>
        <v>0</v>
      </c>
      <c r="Q220" s="122"/>
      <c r="R220" s="218" t="n">
        <f aca="false">+Q220*$F$3</f>
        <v>0</v>
      </c>
      <c r="S220" s="116" t="n">
        <f aca="false">+R220+P220</f>
        <v>0</v>
      </c>
      <c r="T220" s="93"/>
    </row>
    <row r="221" customFormat="false" ht="15" hidden="false" customHeight="true" outlineLevel="0" collapsed="false">
      <c r="A221" s="158"/>
      <c r="B221" s="158"/>
      <c r="O221" s="70"/>
      <c r="P221" s="70"/>
      <c r="Q221" s="125" t="s">
        <v>278</v>
      </c>
      <c r="R221" s="218"/>
      <c r="S221" s="93"/>
      <c r="T221" s="93" t="n">
        <f aca="false">SUM(S217:S220)</f>
        <v>0</v>
      </c>
    </row>
    <row r="222" customFormat="false" ht="15" hidden="false" customHeight="false" outlineLevel="0" collapsed="false">
      <c r="A222" s="158"/>
      <c r="B222" s="158"/>
      <c r="G222" s="168" t="n">
        <f aca="false">SUM(G9:G220)</f>
        <v>112255.43</v>
      </c>
      <c r="H222" s="168" t="n">
        <f aca="false">SUM(H9:H220)</f>
        <v>-5222.8</v>
      </c>
      <c r="I222" s="168" t="n">
        <f aca="false">SUM(I9:I220)</f>
        <v>15413.3</v>
      </c>
      <c r="J222" s="168" t="n">
        <f aca="false">SUM(J9:J220)</f>
        <v>-776</v>
      </c>
      <c r="K222" s="168" t="n">
        <f aca="false">SUM(K9:K220)</f>
        <v>2193.96</v>
      </c>
      <c r="L222" s="168" t="n">
        <f aca="false">SUM(L9:L220)</f>
        <v>508</v>
      </c>
      <c r="M222" s="168" t="n">
        <f aca="false">SUM(M9:M220)</f>
        <v>0</v>
      </c>
      <c r="N222" s="168" t="n">
        <f aca="false">SUM(N9:N220)</f>
        <v>0</v>
      </c>
      <c r="O222" s="168" t="n">
        <f aca="false">SUM(O9:O220)</f>
        <v>124371.89</v>
      </c>
      <c r="P222" s="208" t="n">
        <f aca="false">SUM(P9:P221)</f>
        <v>0</v>
      </c>
      <c r="Q222" s="168" t="n">
        <f aca="false">SUM(Q9:Q220)</f>
        <v>6954.59550185766</v>
      </c>
      <c r="R222" s="208" t="n">
        <f aca="false">SUM(R9:R220)</f>
        <v>0</v>
      </c>
      <c r="S222" s="208" t="n">
        <f aca="false">SUM(S9:S220)</f>
        <v>0</v>
      </c>
      <c r="T222" s="170" t="s">
        <v>330</v>
      </c>
    </row>
    <row r="223" customFormat="false" ht="15" hidden="false" customHeight="false" outlineLevel="0" collapsed="false">
      <c r="A223" s="158"/>
      <c r="B223" s="158"/>
      <c r="G223" s="171"/>
      <c r="H223" s="171"/>
      <c r="I223" s="171"/>
      <c r="J223" s="171"/>
      <c r="K223" s="171"/>
      <c r="L223" s="171"/>
      <c r="M223" s="171"/>
      <c r="N223" s="171"/>
      <c r="O223" s="171"/>
      <c r="P223" s="172"/>
      <c r="Q223" s="171"/>
      <c r="R223" s="172"/>
      <c r="S223" s="172"/>
      <c r="T223" s="173"/>
    </row>
    <row r="224" customFormat="false" ht="15" hidden="false" customHeight="false" outlineLevel="0" collapsed="false">
      <c r="A224" s="174" t="s">
        <v>279</v>
      </c>
      <c r="B224" s="175" t="s">
        <v>82</v>
      </c>
      <c r="C224" s="176" t="n">
        <v>5</v>
      </c>
      <c r="D224" s="176" t="n">
        <v>34.67</v>
      </c>
      <c r="E224" s="177" t="n">
        <v>14</v>
      </c>
      <c r="F224" s="177" t="n">
        <f aca="false">E224*C224</f>
        <v>70</v>
      </c>
      <c r="G224" s="177" t="n">
        <f aca="false">F224*D224</f>
        <v>2426.9</v>
      </c>
      <c r="H224" s="177" t="n">
        <f aca="false">+E224*-8</f>
        <v>-112</v>
      </c>
      <c r="I224" s="178"/>
      <c r="J224" s="178"/>
      <c r="K224" s="177"/>
      <c r="L224" s="177"/>
      <c r="M224" s="177"/>
      <c r="N224" s="177"/>
      <c r="O224" s="177" t="n">
        <f aca="false">SUM(G224:N224)</f>
        <v>2314.9</v>
      </c>
      <c r="P224" s="179" t="n">
        <f aca="false">+(G224+H224)*$B$3+(K224+L224)*$B$4+(M224+N224)*$F$4+(I224+J224)*$B$5</f>
        <v>0</v>
      </c>
      <c r="Q224" s="129" t="n">
        <v>84.3414423076923</v>
      </c>
      <c r="R224" s="114" t="n">
        <f aca="false">+Q224*$F$3</f>
        <v>0</v>
      </c>
      <c r="S224" s="116" t="n">
        <f aca="false">+R224+P224</f>
        <v>0</v>
      </c>
      <c r="T224" s="92"/>
    </row>
    <row r="225" customFormat="false" ht="15" hidden="false" customHeight="false" outlineLevel="0" collapsed="false">
      <c r="A225" s="174" t="s">
        <v>280</v>
      </c>
      <c r="B225" s="175" t="s">
        <v>281</v>
      </c>
      <c r="C225" s="176" t="n">
        <v>1</v>
      </c>
      <c r="D225" s="176" t="n">
        <v>8</v>
      </c>
      <c r="E225" s="177" t="n">
        <v>4</v>
      </c>
      <c r="F225" s="177" t="n">
        <f aca="false">E225*C225</f>
        <v>4</v>
      </c>
      <c r="G225" s="177" t="n">
        <f aca="false">F225*D225</f>
        <v>32</v>
      </c>
      <c r="H225" s="177"/>
      <c r="I225" s="177"/>
      <c r="J225" s="177"/>
      <c r="K225" s="177"/>
      <c r="L225" s="177"/>
      <c r="M225" s="177"/>
      <c r="N225" s="177"/>
      <c r="O225" s="177" t="n">
        <f aca="false">SUM(G225:N225)</f>
        <v>32</v>
      </c>
      <c r="P225" s="114" t="n">
        <f aca="false">+(G225+H225)*$B$3+(K225+L225)*$B$4+(M225+N225)*$F$4+(I225+J225)*$B$5</f>
        <v>0</v>
      </c>
      <c r="Q225" s="129" t="n">
        <v>0</v>
      </c>
      <c r="R225" s="163"/>
      <c r="S225" s="116" t="n">
        <f aca="false">+R225+P225</f>
        <v>0</v>
      </c>
      <c r="T225" s="92"/>
    </row>
    <row r="226" customFormat="false" ht="15" hidden="false" customHeight="false" outlineLevel="0" collapsed="false">
      <c r="A226" s="174" t="s">
        <v>282</v>
      </c>
      <c r="B226" s="175" t="s">
        <v>281</v>
      </c>
      <c r="C226" s="176" t="n">
        <v>1</v>
      </c>
      <c r="D226" s="176" t="n">
        <v>8</v>
      </c>
      <c r="E226" s="177" t="n">
        <v>4</v>
      </c>
      <c r="F226" s="177" t="n">
        <f aca="false">E226*C226</f>
        <v>4</v>
      </c>
      <c r="G226" s="177" t="n">
        <f aca="false">F226*D226</f>
        <v>32</v>
      </c>
      <c r="H226" s="177"/>
      <c r="I226" s="177"/>
      <c r="J226" s="177"/>
      <c r="K226" s="177"/>
      <c r="L226" s="177"/>
      <c r="M226" s="177"/>
      <c r="N226" s="177"/>
      <c r="O226" s="177" t="n">
        <f aca="false">SUM(G226:N226)</f>
        <v>32</v>
      </c>
      <c r="P226" s="114" t="n">
        <f aca="false">+(G226+H226)*$B$3+(K226+L226)*$B$4+(M226+N226)*$F$4+(I226+J226)*$B$5</f>
        <v>0</v>
      </c>
      <c r="Q226" s="129" t="n">
        <v>0</v>
      </c>
      <c r="R226" s="163"/>
      <c r="S226" s="116" t="n">
        <f aca="false">+R226+P226</f>
        <v>0</v>
      </c>
      <c r="T226" s="92"/>
    </row>
    <row r="227" customFormat="false" ht="15" hidden="false" customHeight="false" outlineLevel="0" collapsed="false">
      <c r="A227" s="174" t="s">
        <v>283</v>
      </c>
      <c r="B227" s="175" t="s">
        <v>281</v>
      </c>
      <c r="C227" s="176" t="n">
        <v>1</v>
      </c>
      <c r="D227" s="176" t="n">
        <v>8</v>
      </c>
      <c r="E227" s="177" t="n">
        <v>2</v>
      </c>
      <c r="F227" s="177" t="n">
        <f aca="false">E227*C227</f>
        <v>2</v>
      </c>
      <c r="G227" s="177" t="n">
        <f aca="false">F227*D227</f>
        <v>16</v>
      </c>
      <c r="H227" s="177"/>
      <c r="I227" s="177"/>
      <c r="J227" s="177"/>
      <c r="K227" s="177"/>
      <c r="L227" s="177"/>
      <c r="M227" s="177"/>
      <c r="N227" s="177"/>
      <c r="O227" s="177" t="n">
        <f aca="false">SUM(G227:N227)</f>
        <v>16</v>
      </c>
      <c r="P227" s="114" t="n">
        <f aca="false">+(G227+H227)*$B$3+(K227+L227)*$B$4+(M227+N227)*$F$4+(I227+J227)*$B$5</f>
        <v>0</v>
      </c>
      <c r="Q227" s="129" t="n">
        <v>0</v>
      </c>
      <c r="R227" s="163"/>
      <c r="S227" s="116" t="n">
        <f aca="false">+R227+P227</f>
        <v>0</v>
      </c>
      <c r="T227" s="92"/>
    </row>
    <row r="228" customFormat="false" ht="15" hidden="false" customHeight="false" outlineLevel="0" collapsed="false">
      <c r="A228" s="174" t="s">
        <v>283</v>
      </c>
      <c r="B228" s="175" t="s">
        <v>284</v>
      </c>
      <c r="C228" s="176" t="n">
        <v>1</v>
      </c>
      <c r="D228" s="180" t="n">
        <v>17.3333333333333</v>
      </c>
      <c r="E228" s="177" t="n">
        <v>2</v>
      </c>
      <c r="F228" s="177" t="n">
        <f aca="false">E228*C228</f>
        <v>2</v>
      </c>
      <c r="G228" s="177" t="n">
        <f aca="false">F228*D228</f>
        <v>34.6666666666666</v>
      </c>
      <c r="H228" s="177"/>
      <c r="I228" s="177"/>
      <c r="J228" s="177"/>
      <c r="K228" s="177"/>
      <c r="L228" s="177"/>
      <c r="M228" s="177"/>
      <c r="N228" s="177"/>
      <c r="O228" s="177" t="n">
        <f aca="false">SUM(G228:N228)</f>
        <v>34.6666666666666</v>
      </c>
      <c r="P228" s="114" t="n">
        <f aca="false">+(G228+H228)*$B$3+(K228+L228)*$B$4+(M228+N228)*$F$4+(I228+J228)*$B$5</f>
        <v>0</v>
      </c>
      <c r="Q228" s="129" t="n">
        <v>0</v>
      </c>
      <c r="R228" s="163"/>
      <c r="S228" s="116" t="n">
        <f aca="false">+R228+P228</f>
        <v>0</v>
      </c>
      <c r="T228" s="92"/>
    </row>
    <row r="229" customFormat="false" ht="15" hidden="false" customHeight="false" outlineLevel="0" collapsed="false">
      <c r="A229" s="174" t="s">
        <v>285</v>
      </c>
      <c r="B229" s="175" t="s">
        <v>281</v>
      </c>
      <c r="C229" s="176" t="n">
        <v>1</v>
      </c>
      <c r="D229" s="176" t="n">
        <v>8</v>
      </c>
      <c r="E229" s="177" t="n">
        <v>2</v>
      </c>
      <c r="F229" s="177" t="n">
        <f aca="false">E229*C229</f>
        <v>2</v>
      </c>
      <c r="G229" s="177" t="n">
        <f aca="false">F229*D229</f>
        <v>16</v>
      </c>
      <c r="H229" s="177"/>
      <c r="I229" s="177"/>
      <c r="J229" s="177"/>
      <c r="K229" s="177"/>
      <c r="L229" s="177"/>
      <c r="M229" s="177"/>
      <c r="N229" s="177"/>
      <c r="O229" s="177" t="n">
        <f aca="false">SUM(G229:N229)</f>
        <v>16</v>
      </c>
      <c r="P229" s="114" t="n">
        <f aca="false">+(G229+H229)*$B$3+(K229+L229)*$B$4+(M229+N229)*$F$4+(I229+J229)*$B$5</f>
        <v>0</v>
      </c>
      <c r="Q229" s="122" t="n">
        <v>10.6666666666667</v>
      </c>
      <c r="R229" s="114" t="n">
        <f aca="false">+Q229*$F$3</f>
        <v>0</v>
      </c>
      <c r="S229" s="116" t="n">
        <f aca="false">+R229+P229</f>
        <v>0</v>
      </c>
      <c r="T229" s="93"/>
    </row>
    <row r="230" customFormat="false" ht="15" hidden="false" customHeight="false" outlineLevel="0" collapsed="false">
      <c r="A230" s="174" t="s">
        <v>286</v>
      </c>
      <c r="B230" s="175"/>
      <c r="C230" s="176"/>
      <c r="D230" s="176"/>
      <c r="E230" s="177"/>
      <c r="F230" s="177"/>
      <c r="G230" s="177"/>
      <c r="H230" s="177"/>
      <c r="I230" s="177"/>
      <c r="J230" s="177"/>
      <c r="K230" s="177"/>
      <c r="L230" s="177"/>
      <c r="M230" s="177"/>
      <c r="N230" s="177"/>
      <c r="O230" s="177" t="n">
        <f aca="false">SUM(G230:N230)</f>
        <v>0</v>
      </c>
      <c r="P230" s="114" t="n">
        <f aca="false">+(G230+H230)*$B$3+(K230+L230)*$B$4+(M230+N230)*$F$4+(I230+J230)*$B$5</f>
        <v>0</v>
      </c>
      <c r="Q230" s="122" t="n">
        <v>16</v>
      </c>
      <c r="R230" s="114" t="n">
        <f aca="false">+Q230*$F$3</f>
        <v>0</v>
      </c>
      <c r="S230" s="116" t="n">
        <f aca="false">+R230+P230</f>
        <v>0</v>
      </c>
      <c r="T230" s="92"/>
    </row>
    <row r="231" customFormat="false" ht="15" hidden="false" customHeight="false" outlineLevel="0" collapsed="false">
      <c r="A231" s="174" t="s">
        <v>287</v>
      </c>
      <c r="B231" s="175" t="s">
        <v>281</v>
      </c>
      <c r="C231" s="176" t="n">
        <v>1</v>
      </c>
      <c r="D231" s="176" t="n">
        <v>8</v>
      </c>
      <c r="E231" s="177" t="n">
        <v>2</v>
      </c>
      <c r="F231" s="177" t="n">
        <f aca="false">E231*C231</f>
        <v>2</v>
      </c>
      <c r="G231" s="177" t="n">
        <f aca="false">F231*D231</f>
        <v>16</v>
      </c>
      <c r="H231" s="177"/>
      <c r="I231" s="177"/>
      <c r="J231" s="177"/>
      <c r="K231" s="177"/>
      <c r="L231" s="177"/>
      <c r="M231" s="177"/>
      <c r="N231" s="177"/>
      <c r="O231" s="177" t="n">
        <f aca="false">SUM(G231:N231)</f>
        <v>16</v>
      </c>
      <c r="P231" s="114" t="n">
        <f aca="false">+(G231+H231)*$B$3+(K231+L231)*$B$4+(M231+N231)*$F$4+(I231+J231)*$B$5</f>
        <v>0</v>
      </c>
      <c r="Q231" s="129" t="n">
        <v>0</v>
      </c>
      <c r="R231" s="163"/>
      <c r="S231" s="116" t="n">
        <f aca="false">+R231+P231</f>
        <v>0</v>
      </c>
      <c r="T231" s="92"/>
    </row>
    <row r="232" customFormat="false" ht="15" hidden="false" customHeight="false" outlineLevel="0" collapsed="false">
      <c r="A232" s="174" t="s">
        <v>288</v>
      </c>
      <c r="B232" s="175" t="s">
        <v>289</v>
      </c>
      <c r="C232" s="176" t="n">
        <v>1</v>
      </c>
      <c r="D232" s="176" t="n">
        <v>4</v>
      </c>
      <c r="E232" s="177" t="n">
        <v>2</v>
      </c>
      <c r="F232" s="177" t="n">
        <f aca="false">E232*C232</f>
        <v>2</v>
      </c>
      <c r="G232" s="177" t="n">
        <f aca="false">F232*D232</f>
        <v>8</v>
      </c>
      <c r="H232" s="177"/>
      <c r="I232" s="177"/>
      <c r="J232" s="177"/>
      <c r="K232" s="177"/>
      <c r="L232" s="177"/>
      <c r="M232" s="177"/>
      <c r="N232" s="177"/>
      <c r="O232" s="177" t="n">
        <f aca="false">SUM(G232:N232)</f>
        <v>8</v>
      </c>
      <c r="P232" s="114" t="n">
        <f aca="false">+(G232+H232)*$B$3+(K232+L232)*$B$4+(M232+N232)*$F$4+(I232+J232)*$B$5</f>
        <v>0</v>
      </c>
      <c r="Q232" s="129" t="n">
        <v>0</v>
      </c>
      <c r="R232" s="163"/>
      <c r="S232" s="116" t="n">
        <f aca="false">+R232+P232</f>
        <v>0</v>
      </c>
      <c r="T232" s="92"/>
    </row>
    <row r="233" customFormat="false" ht="15" hidden="false" customHeight="false" outlineLevel="0" collapsed="false">
      <c r="A233" s="181" t="s">
        <v>290</v>
      </c>
      <c r="B233" s="175"/>
      <c r="C233" s="176"/>
      <c r="D233" s="176"/>
      <c r="E233" s="177"/>
      <c r="F233" s="177"/>
      <c r="G233" s="177" t="n">
        <f aca="false">96/2</f>
        <v>48</v>
      </c>
      <c r="H233" s="177"/>
      <c r="I233" s="177"/>
      <c r="J233" s="177"/>
      <c r="K233" s="177"/>
      <c r="L233" s="177"/>
      <c r="M233" s="177"/>
      <c r="N233" s="177"/>
      <c r="O233" s="177" t="n">
        <f aca="false">SUM(G233:N233)</f>
        <v>48</v>
      </c>
      <c r="P233" s="114" t="n">
        <f aca="false">+(G233+H233)*$B$3+(K233+L233)*$B$4+(M233+N233)*$F$4+(I233+J233)*$B$5</f>
        <v>0</v>
      </c>
      <c r="Q233" s="129" t="n">
        <v>0</v>
      </c>
      <c r="R233" s="163"/>
      <c r="S233" s="116" t="n">
        <f aca="false">+R233+P233</f>
        <v>0</v>
      </c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2"/>
      <c r="AT233" s="92"/>
      <c r="AU233" s="92"/>
      <c r="AV233" s="92"/>
      <c r="AW233" s="92"/>
      <c r="AX233" s="92"/>
      <c r="AY233" s="92"/>
      <c r="AZ233" s="92"/>
      <c r="BA233" s="92"/>
      <c r="BB233" s="92"/>
      <c r="BC233" s="92"/>
      <c r="BD233" s="92"/>
      <c r="BE233" s="92"/>
      <c r="BF233" s="92"/>
      <c r="BG233" s="92"/>
      <c r="BH233" s="92"/>
      <c r="BI233" s="92"/>
      <c r="BJ233" s="92"/>
      <c r="BK233" s="92"/>
      <c r="BL233" s="92"/>
      <c r="BM233" s="92"/>
      <c r="BN233" s="92"/>
      <c r="BO233" s="92"/>
      <c r="BP233" s="92"/>
      <c r="BQ233" s="92"/>
      <c r="BR233" s="92"/>
      <c r="BS233" s="92"/>
      <c r="BT233" s="92"/>
      <c r="BU233" s="92"/>
      <c r="BV233" s="92"/>
      <c r="BW233" s="92"/>
      <c r="BX233" s="92"/>
      <c r="BY233" s="92"/>
      <c r="BZ233" s="92"/>
      <c r="CA233" s="92"/>
      <c r="CB233" s="92"/>
      <c r="CC233" s="92"/>
      <c r="CD233" s="92"/>
      <c r="CE233" s="92"/>
      <c r="CF233" s="92"/>
      <c r="CG233" s="92"/>
      <c r="CH233" s="92"/>
      <c r="CI233" s="92"/>
      <c r="CJ233" s="92"/>
      <c r="CK233" s="92"/>
      <c r="CL233" s="92"/>
      <c r="CM233" s="92"/>
      <c r="CN233" s="92"/>
      <c r="CO233" s="92"/>
      <c r="CP233" s="92"/>
      <c r="CQ233" s="92"/>
      <c r="CR233" s="92"/>
      <c r="CS233" s="92"/>
      <c r="CT233" s="92"/>
      <c r="CU233" s="92"/>
      <c r="CV233" s="92"/>
      <c r="CW233" s="92"/>
      <c r="CX233" s="92"/>
      <c r="CY233" s="92"/>
      <c r="CZ233" s="92"/>
      <c r="DA233" s="92"/>
      <c r="DB233" s="92"/>
      <c r="DC233" s="92"/>
      <c r="DD233" s="92"/>
      <c r="DE233" s="92"/>
      <c r="DF233" s="92"/>
      <c r="DG233" s="92"/>
      <c r="DH233" s="92"/>
      <c r="DI233" s="92"/>
      <c r="DJ233" s="92"/>
      <c r="DK233" s="92"/>
      <c r="DL233" s="92"/>
      <c r="DM233" s="92"/>
      <c r="DN233" s="92"/>
      <c r="DO233" s="92"/>
      <c r="DP233" s="92"/>
      <c r="DQ233" s="92"/>
      <c r="DR233" s="92"/>
      <c r="DS233" s="92"/>
      <c r="DT233" s="92"/>
      <c r="DU233" s="92"/>
      <c r="DV233" s="92"/>
      <c r="DW233" s="92"/>
      <c r="DX233" s="92"/>
      <c r="DY233" s="92"/>
      <c r="DZ233" s="92"/>
      <c r="EA233" s="92"/>
      <c r="EB233" s="92"/>
      <c r="EC233" s="92"/>
      <c r="ED233" s="92"/>
      <c r="EE233" s="92"/>
      <c r="EF233" s="92"/>
      <c r="EG233" s="92"/>
      <c r="EH233" s="92"/>
      <c r="EI233" s="92"/>
      <c r="EJ233" s="92"/>
      <c r="EK233" s="92"/>
      <c r="EL233" s="92"/>
      <c r="EM233" s="92"/>
      <c r="EN233" s="92"/>
      <c r="EO233" s="92"/>
      <c r="EP233" s="92"/>
      <c r="EQ233" s="92"/>
      <c r="ER233" s="92"/>
      <c r="ES233" s="92"/>
      <c r="ET233" s="92"/>
      <c r="EU233" s="92"/>
      <c r="EV233" s="92"/>
      <c r="EW233" s="92"/>
      <c r="EX233" s="92"/>
      <c r="EY233" s="92"/>
      <c r="EZ233" s="92"/>
      <c r="FA233" s="92"/>
      <c r="FB233" s="92"/>
      <c r="FC233" s="92"/>
      <c r="FD233" s="92"/>
      <c r="FE233" s="92"/>
      <c r="FF233" s="92"/>
      <c r="FG233" s="92"/>
      <c r="FH233" s="92"/>
      <c r="FI233" s="92"/>
      <c r="FJ233" s="92"/>
      <c r="FK233" s="92"/>
      <c r="FL233" s="92"/>
      <c r="FM233" s="92"/>
      <c r="FN233" s="92"/>
      <c r="FO233" s="92"/>
      <c r="FP233" s="92"/>
      <c r="FQ233" s="92"/>
      <c r="FR233" s="92"/>
      <c r="FS233" s="92"/>
      <c r="FT233" s="92"/>
      <c r="FU233" s="92"/>
      <c r="FV233" s="92"/>
      <c r="FW233" s="92"/>
      <c r="FX233" s="92"/>
      <c r="FY233" s="92"/>
      <c r="FZ233" s="92"/>
      <c r="GA233" s="92"/>
      <c r="GB233" s="92"/>
      <c r="GC233" s="92"/>
      <c r="GD233" s="92"/>
      <c r="GE233" s="92"/>
      <c r="GF233" s="92"/>
      <c r="GG233" s="92"/>
      <c r="GH233" s="92"/>
      <c r="GI233" s="92"/>
      <c r="GJ233" s="92"/>
      <c r="GK233" s="92"/>
      <c r="GL233" s="92"/>
      <c r="GM233" s="92"/>
      <c r="GN233" s="92"/>
      <c r="GO233" s="92"/>
      <c r="GP233" s="92"/>
      <c r="GQ233" s="92"/>
      <c r="GR233" s="92"/>
      <c r="GS233" s="92"/>
      <c r="GT233" s="92"/>
      <c r="GU233" s="92"/>
      <c r="GV233" s="92"/>
      <c r="GW233" s="92"/>
      <c r="GX233" s="92"/>
      <c r="GY233" s="92"/>
      <c r="GZ233" s="92"/>
      <c r="HA233" s="92"/>
      <c r="HB233" s="92"/>
      <c r="HC233" s="92"/>
      <c r="HD233" s="92"/>
      <c r="HE233" s="92"/>
      <c r="HF233" s="92"/>
      <c r="HG233" s="92"/>
      <c r="HH233" s="92"/>
      <c r="HI233" s="92"/>
      <c r="HJ233" s="92"/>
      <c r="HK233" s="92"/>
      <c r="HL233" s="92"/>
      <c r="HM233" s="92"/>
      <c r="HN233" s="92"/>
      <c r="HO233" s="92"/>
      <c r="HP233" s="92"/>
      <c r="HQ233" s="92"/>
      <c r="HR233" s="92"/>
      <c r="HS233" s="92"/>
      <c r="HT233" s="92"/>
      <c r="HU233" s="92"/>
      <c r="HV233" s="92"/>
      <c r="HW233" s="92"/>
      <c r="HX233" s="92"/>
      <c r="HY233" s="92"/>
      <c r="HZ233" s="92"/>
      <c r="IA233" s="92"/>
      <c r="IB233" s="92"/>
      <c r="IC233" s="92"/>
      <c r="ID233" s="92"/>
      <c r="IE233" s="92"/>
      <c r="IF233" s="92"/>
      <c r="IG233" s="92"/>
      <c r="IH233" s="92"/>
      <c r="II233" s="92"/>
      <c r="IJ233" s="92"/>
      <c r="IK233" s="92"/>
      <c r="IL233" s="92"/>
      <c r="IM233" s="92"/>
      <c r="IN233" s="92"/>
      <c r="IO233" s="92"/>
      <c r="IP233" s="92"/>
      <c r="IQ233" s="92"/>
      <c r="IR233" s="92"/>
      <c r="IS233" s="92"/>
      <c r="IT233" s="92"/>
      <c r="IU233" s="92"/>
      <c r="IV233" s="92"/>
      <c r="IW233" s="92"/>
    </row>
    <row r="234" customFormat="false" ht="15" hidden="false" customHeight="false" outlineLevel="0" collapsed="false">
      <c r="A234" s="158"/>
      <c r="B234" s="158"/>
      <c r="G234" s="168" t="n">
        <f aca="false">SUM(G224:G233)</f>
        <v>2629.56666666667</v>
      </c>
      <c r="H234" s="168" t="n">
        <f aca="false">SUM(H224:H233)</f>
        <v>-112</v>
      </c>
      <c r="I234" s="168" t="n">
        <f aca="false">SUM(I224:I233)</f>
        <v>0</v>
      </c>
      <c r="J234" s="168" t="n">
        <f aca="false">SUM(J224:J233)</f>
        <v>0</v>
      </c>
      <c r="K234" s="168" t="n">
        <f aca="false">SUM(K224:K233)</f>
        <v>0</v>
      </c>
      <c r="L234" s="168" t="n">
        <f aca="false">SUM(L224:L233)</f>
        <v>0</v>
      </c>
      <c r="M234" s="168" t="n">
        <f aca="false">SUM(M224:M233)</f>
        <v>0</v>
      </c>
      <c r="N234" s="168" t="n">
        <f aca="false">SUM(N224:N233)</f>
        <v>0</v>
      </c>
      <c r="O234" s="168" t="n">
        <f aca="false">SUM(O224:O233)</f>
        <v>2517.56666666667</v>
      </c>
      <c r="P234" s="208" t="n">
        <f aca="false">SUM(P224:P233)</f>
        <v>0</v>
      </c>
      <c r="Q234" s="168" t="n">
        <f aca="false">SUM(Q224:Q233)</f>
        <v>111.008108974359</v>
      </c>
      <c r="R234" s="208" t="n">
        <f aca="false">SUM(R224:R233)</f>
        <v>0</v>
      </c>
      <c r="S234" s="208" t="n">
        <f aca="false">SUM(S224:S233)</f>
        <v>0</v>
      </c>
      <c r="T234" s="170" t="s">
        <v>291</v>
      </c>
    </row>
    <row r="235" customFormat="false" ht="15" hidden="false" customHeight="false" outlineLevel="0" collapsed="false">
      <c r="A235" s="182"/>
      <c r="B235" s="132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67"/>
      <c r="Q235" s="122"/>
      <c r="R235" s="131"/>
      <c r="S235" s="93"/>
      <c r="T235" s="93"/>
      <c r="U235" s="69"/>
    </row>
    <row r="236" customFormat="false" ht="15" hidden="false" customHeight="false" outlineLevel="0" collapsed="false">
      <c r="A236" s="183" t="s">
        <v>292</v>
      </c>
      <c r="B236" s="184" t="s">
        <v>82</v>
      </c>
      <c r="C236" s="185" t="n">
        <v>5</v>
      </c>
      <c r="D236" s="185" t="n">
        <v>34.67</v>
      </c>
      <c r="E236" s="186" t="n">
        <v>1</v>
      </c>
      <c r="F236" s="186" t="n">
        <f aca="false">E236*C236</f>
        <v>5</v>
      </c>
      <c r="G236" s="186" t="n">
        <f aca="false">F236*D236</f>
        <v>173.35</v>
      </c>
      <c r="H236" s="186" t="n">
        <f aca="false">+E236*-8</f>
        <v>-8</v>
      </c>
      <c r="I236" s="187"/>
      <c r="J236" s="187"/>
      <c r="K236" s="186"/>
      <c r="L236" s="186"/>
      <c r="M236" s="186"/>
      <c r="N236" s="186"/>
      <c r="O236" s="186" t="n">
        <f aca="false">SUM(G236:N236)</f>
        <v>165.35</v>
      </c>
      <c r="P236" s="179" t="n">
        <f aca="false">+(G236+H236)*$B$3+(K236+L236)*$B$4+(M236+N236)*$F$4+(I236+J236)*$B$5</f>
        <v>0</v>
      </c>
      <c r="Q236" s="115" t="n">
        <v>8.00076923076923</v>
      </c>
      <c r="R236" s="114" t="n">
        <f aca="false">+Q236*$F$3</f>
        <v>0</v>
      </c>
      <c r="S236" s="116" t="n">
        <f aca="false">+R236+P236</f>
        <v>0</v>
      </c>
      <c r="T236" s="93"/>
    </row>
    <row r="237" customFormat="false" ht="15" hidden="false" customHeight="false" outlineLevel="0" collapsed="false">
      <c r="A237" s="158"/>
      <c r="B237" s="158"/>
      <c r="G237" s="168" t="n">
        <f aca="false">SUM(G236)</f>
        <v>173.35</v>
      </c>
      <c r="H237" s="168" t="n">
        <f aca="false">SUM(H236)</f>
        <v>-8</v>
      </c>
      <c r="I237" s="168" t="n">
        <f aca="false">SUM(I236)</f>
        <v>0</v>
      </c>
      <c r="J237" s="168" t="n">
        <f aca="false">SUM(J236)</f>
        <v>0</v>
      </c>
      <c r="K237" s="168" t="n">
        <f aca="false">SUM(K236)</f>
        <v>0</v>
      </c>
      <c r="L237" s="168" t="n">
        <f aca="false">SUM(L236)</f>
        <v>0</v>
      </c>
      <c r="M237" s="168" t="n">
        <f aca="false">SUM(M236)</f>
        <v>0</v>
      </c>
      <c r="N237" s="168" t="n">
        <f aca="false">SUM(N236)</f>
        <v>0</v>
      </c>
      <c r="O237" s="168" t="n">
        <f aca="false">SUM(O236)</f>
        <v>165.35</v>
      </c>
      <c r="P237" s="208" t="n">
        <f aca="false">SUM(P236)</f>
        <v>0</v>
      </c>
      <c r="Q237" s="168" t="n">
        <f aca="false">SUM(Q236)</f>
        <v>8.00076923076923</v>
      </c>
      <c r="R237" s="208" t="n">
        <f aca="false">SUM(R236)</f>
        <v>0</v>
      </c>
      <c r="S237" s="208" t="n">
        <f aca="false">SUM(S236)</f>
        <v>0</v>
      </c>
      <c r="T237" s="170" t="s">
        <v>293</v>
      </c>
    </row>
    <row r="238" customFormat="false" ht="15" hidden="false" customHeight="false" outlineLevel="0" collapsed="false">
      <c r="A238" s="158"/>
      <c r="B238" s="158"/>
      <c r="N238" s="69"/>
      <c r="P238" s="71"/>
      <c r="Q238" s="122"/>
      <c r="R238" s="71"/>
      <c r="S238" s="131"/>
      <c r="T238" s="92"/>
    </row>
    <row r="239" customFormat="false" ht="15" hidden="false" customHeight="false" outlineLevel="0" collapsed="false">
      <c r="A239" s="188" t="s">
        <v>294</v>
      </c>
      <c r="B239" s="189" t="s">
        <v>295</v>
      </c>
      <c r="C239" s="190" t="n">
        <v>5</v>
      </c>
      <c r="D239" s="190" t="n">
        <v>34.67</v>
      </c>
      <c r="E239" s="191" t="n">
        <v>2.5</v>
      </c>
      <c r="F239" s="191" t="n">
        <f aca="false">E239*C239</f>
        <v>12.5</v>
      </c>
      <c r="G239" s="191" t="n">
        <f aca="false">F239*D239</f>
        <v>433.375</v>
      </c>
      <c r="H239" s="191" t="n">
        <f aca="false">+E239*-8</f>
        <v>-20</v>
      </c>
      <c r="I239" s="192"/>
      <c r="J239" s="192"/>
      <c r="K239" s="191"/>
      <c r="L239" s="191"/>
      <c r="M239" s="191"/>
      <c r="N239" s="191"/>
      <c r="O239" s="191" t="n">
        <f aca="false">SUM(G239:N239)</f>
        <v>413.375</v>
      </c>
      <c r="P239" s="179" t="n">
        <f aca="false">+(G239+H239)*$B$3+(K239+L239)*$B$4+(M239+N239)*$F$4+(I239+J239)*$B$5</f>
        <v>0</v>
      </c>
      <c r="Q239" s="129" t="n">
        <v>44.0042307692308</v>
      </c>
      <c r="R239" s="114" t="n">
        <f aca="false">+Q239*$F$3</f>
        <v>0</v>
      </c>
      <c r="S239" s="116" t="n">
        <f aca="false">+R239+P239</f>
        <v>0</v>
      </c>
      <c r="T239" s="92"/>
    </row>
    <row r="240" customFormat="false" ht="15" hidden="false" customHeight="false" outlineLevel="0" collapsed="false">
      <c r="A240" s="188" t="s">
        <v>294</v>
      </c>
      <c r="B240" s="189" t="s">
        <v>97</v>
      </c>
      <c r="C240" s="190" t="n">
        <v>1</v>
      </c>
      <c r="D240" s="190" t="n">
        <v>34.67</v>
      </c>
      <c r="E240" s="191" t="n">
        <v>2.5</v>
      </c>
      <c r="F240" s="191" t="n">
        <f aca="false">E240*C240</f>
        <v>2.5</v>
      </c>
      <c r="G240" s="191" t="n">
        <v>0</v>
      </c>
      <c r="H240" s="191" t="n">
        <v>0</v>
      </c>
      <c r="I240" s="191"/>
      <c r="J240" s="191"/>
      <c r="K240" s="191" t="n">
        <f aca="false">+C240*D240*E240</f>
        <v>86.675</v>
      </c>
      <c r="L240" s="191" t="n">
        <f aca="false">+E240*8</f>
        <v>20</v>
      </c>
      <c r="M240" s="191"/>
      <c r="N240" s="191"/>
      <c r="O240" s="191" t="n">
        <f aca="false">SUM(G240:N240)</f>
        <v>106.675</v>
      </c>
      <c r="P240" s="114" t="n">
        <f aca="false">+(G240+H240)*$B$3+(K240+L240)*$B$4+(M240+N240)*$F$4+(I240+J240)*$B$5</f>
        <v>0</v>
      </c>
      <c r="Q240" s="129"/>
      <c r="R240" s="114" t="n">
        <f aca="false">+Q240*$F$3</f>
        <v>0</v>
      </c>
      <c r="S240" s="116" t="n">
        <f aca="false">+R240+P240</f>
        <v>0</v>
      </c>
      <c r="T240" s="92"/>
    </row>
    <row r="241" customFormat="false" ht="15" hidden="false" customHeight="false" outlineLevel="0" collapsed="false">
      <c r="A241" s="158"/>
      <c r="B241" s="158"/>
      <c r="G241" s="168" t="n">
        <f aca="false">SUM(G239:G240)</f>
        <v>433.375</v>
      </c>
      <c r="H241" s="168" t="n">
        <f aca="false">SUM(H239:H240)</f>
        <v>-20</v>
      </c>
      <c r="I241" s="168" t="n">
        <f aca="false">SUM(I239:I240)</f>
        <v>0</v>
      </c>
      <c r="J241" s="168" t="n">
        <f aca="false">SUM(J239:J240)</f>
        <v>0</v>
      </c>
      <c r="K241" s="168" t="n">
        <f aca="false">SUM(K239:K240)</f>
        <v>86.675</v>
      </c>
      <c r="L241" s="168" t="n">
        <f aca="false">SUM(L239:L240)</f>
        <v>20</v>
      </c>
      <c r="M241" s="168" t="n">
        <f aca="false">SUM(M239:M240)</f>
        <v>0</v>
      </c>
      <c r="N241" s="168" t="n">
        <f aca="false">SUM(N239:N240)</f>
        <v>0</v>
      </c>
      <c r="O241" s="168" t="n">
        <f aca="false">SUM(O239:O240)</f>
        <v>520.05</v>
      </c>
      <c r="P241" s="208" t="n">
        <f aca="false">SUM(P239:P240)</f>
        <v>0</v>
      </c>
      <c r="Q241" s="168" t="n">
        <f aca="false">SUM(Q239:Q240)</f>
        <v>44.0042307692308</v>
      </c>
      <c r="R241" s="208" t="n">
        <f aca="false">SUM(R239:R240)</f>
        <v>0</v>
      </c>
      <c r="S241" s="208" t="n">
        <f aca="false">SUM(S239:S240)</f>
        <v>0</v>
      </c>
      <c r="T241" s="170" t="s">
        <v>296</v>
      </c>
    </row>
    <row r="242" customFormat="false" ht="15" hidden="false" customHeight="false" outlineLevel="0" collapsed="false">
      <c r="P242" s="71"/>
      <c r="Q242" s="129"/>
      <c r="R242" s="163"/>
      <c r="S242" s="131"/>
      <c r="T242" s="92"/>
    </row>
    <row r="243" customFormat="false" ht="15" hidden="false" customHeight="false" outlineLevel="0" collapsed="false">
      <c r="A243" s="193" t="s">
        <v>297</v>
      </c>
      <c r="B243" s="194" t="s">
        <v>298</v>
      </c>
      <c r="C243" s="195" t="n">
        <v>5</v>
      </c>
      <c r="D243" s="195" t="n">
        <v>32</v>
      </c>
      <c r="E243" s="196" t="n">
        <v>6</v>
      </c>
      <c r="F243" s="196" t="n">
        <f aca="false">E243*C243</f>
        <v>30</v>
      </c>
      <c r="G243" s="197" t="n">
        <f aca="false">F243*D243</f>
        <v>960</v>
      </c>
      <c r="H243" s="197" t="n">
        <f aca="false">+E243*-8</f>
        <v>-48</v>
      </c>
      <c r="I243" s="198"/>
      <c r="J243" s="198"/>
      <c r="K243" s="198"/>
      <c r="L243" s="198"/>
      <c r="M243" s="198"/>
      <c r="N243" s="198"/>
      <c r="O243" s="197" t="n">
        <f aca="false">SUM(G243:N243)</f>
        <v>912</v>
      </c>
      <c r="P243" s="179" t="n">
        <f aca="false">+(G243+H243)*$B$3+(K243+L243)*$B$4+(M243+N243)*$F$4+(I243+J243)*$B$5</f>
        <v>0</v>
      </c>
      <c r="Q243" s="122" t="n">
        <v>14.6666666666667</v>
      </c>
      <c r="R243" s="114" t="n">
        <f aca="false">+Q243*$F$3</f>
        <v>0</v>
      </c>
      <c r="S243" s="116" t="n">
        <f aca="false">+R243+P243</f>
        <v>0</v>
      </c>
      <c r="T243" s="92"/>
    </row>
    <row r="244" customFormat="false" ht="15" hidden="false" customHeight="false" outlineLevel="0" collapsed="false">
      <c r="A244" s="158"/>
      <c r="B244" s="158"/>
      <c r="G244" s="168" t="n">
        <f aca="false">SUM(G242:G243)</f>
        <v>960</v>
      </c>
      <c r="H244" s="168" t="n">
        <f aca="false">SUM(H242:H243)</f>
        <v>-48</v>
      </c>
      <c r="I244" s="168" t="n">
        <f aca="false">SUM(I242:I243)</f>
        <v>0</v>
      </c>
      <c r="J244" s="168" t="n">
        <f aca="false">SUM(J242:J243)</f>
        <v>0</v>
      </c>
      <c r="K244" s="168" t="n">
        <f aca="false">SUM(K242:K243)</f>
        <v>0</v>
      </c>
      <c r="L244" s="168" t="n">
        <f aca="false">SUM(L242:L243)</f>
        <v>0</v>
      </c>
      <c r="M244" s="168" t="n">
        <f aca="false">SUM(M242:M243)</f>
        <v>0</v>
      </c>
      <c r="N244" s="168" t="n">
        <f aca="false">SUM(N242:N243)</f>
        <v>0</v>
      </c>
      <c r="O244" s="168" t="n">
        <f aca="false">SUM(O242:O243)</f>
        <v>912</v>
      </c>
      <c r="P244" s="208" t="n">
        <f aca="false">SUM(P242:P243)</f>
        <v>0</v>
      </c>
      <c r="Q244" s="168" t="n">
        <f aca="false">SUM(Q242:Q243)</f>
        <v>14.6666666666667</v>
      </c>
      <c r="R244" s="208" t="n">
        <f aca="false">SUM(R242:R243)</f>
        <v>0</v>
      </c>
      <c r="S244" s="208" t="n">
        <f aca="false">SUM(S242:S243)</f>
        <v>0</v>
      </c>
      <c r="T244" s="170" t="s">
        <v>299</v>
      </c>
    </row>
    <row r="245" customFormat="false" ht="15" hidden="false" customHeight="false" outlineLevel="0" collapsed="false">
      <c r="A245" s="158"/>
      <c r="B245" s="158"/>
      <c r="N245" s="69"/>
      <c r="P245" s="71"/>
      <c r="Q245" s="129"/>
      <c r="R245" s="163"/>
      <c r="S245" s="131"/>
      <c r="T245" s="92"/>
    </row>
    <row r="246" customFormat="false" ht="15" hidden="false" customHeight="false" outlineLevel="0" collapsed="false">
      <c r="A246" s="200" t="s">
        <v>300</v>
      </c>
      <c r="B246" s="201" t="s">
        <v>301</v>
      </c>
      <c r="C246" s="201" t="n">
        <v>2</v>
      </c>
      <c r="D246" s="201" t="n">
        <v>34.67</v>
      </c>
      <c r="E246" s="202" t="n">
        <v>4</v>
      </c>
      <c r="F246" s="202" t="n">
        <f aca="false">+C246*E246</f>
        <v>8</v>
      </c>
      <c r="G246" s="202" t="n">
        <f aca="false">D246*F246</f>
        <v>277.36</v>
      </c>
      <c r="H246" s="202"/>
      <c r="I246" s="202"/>
      <c r="J246" s="202"/>
      <c r="K246" s="203"/>
      <c r="L246" s="203"/>
      <c r="M246" s="203"/>
      <c r="N246" s="203"/>
      <c r="O246" s="202" t="n">
        <f aca="false">SUM(G246:N246)</f>
        <v>277.36</v>
      </c>
      <c r="P246" s="179" t="n">
        <f aca="false">+(G246+H246)*$B$3+(K246+L246)*$B$4+(M246+N246)*$F$4+(I246+J246)*$B$5</f>
        <v>0</v>
      </c>
      <c r="Q246" s="129" t="n">
        <v>5.33384615384615</v>
      </c>
      <c r="R246" s="114" t="n">
        <f aca="false">+Q246*$F$3</f>
        <v>0</v>
      </c>
      <c r="S246" s="116" t="n">
        <f aca="false">+R246+P246</f>
        <v>0</v>
      </c>
      <c r="T246" s="92"/>
    </row>
    <row r="247" customFormat="false" ht="15" hidden="false" customHeight="false" outlineLevel="0" collapsed="false">
      <c r="A247" s="200" t="s">
        <v>302</v>
      </c>
      <c r="B247" s="201" t="s">
        <v>127</v>
      </c>
      <c r="C247" s="201" t="n">
        <v>1</v>
      </c>
      <c r="D247" s="201" t="n">
        <v>34.67</v>
      </c>
      <c r="E247" s="202" t="n">
        <v>2.5</v>
      </c>
      <c r="F247" s="202" t="n">
        <f aca="false">+C247*E247</f>
        <v>2.5</v>
      </c>
      <c r="G247" s="202" t="n">
        <f aca="false">+D247*F247</f>
        <v>86.675</v>
      </c>
      <c r="H247" s="202"/>
      <c r="I247" s="202"/>
      <c r="J247" s="202"/>
      <c r="K247" s="203"/>
      <c r="L247" s="203"/>
      <c r="M247" s="203"/>
      <c r="N247" s="203"/>
      <c r="O247" s="202" t="n">
        <f aca="false">SUM(G247:N247)</f>
        <v>86.675</v>
      </c>
      <c r="P247" s="114" t="n">
        <f aca="false">+(G247+H247)*$B$3+(K247+L247)*$B$4+(M247+N247)*$F$4+(I247+J247)*$B$5</f>
        <v>0</v>
      </c>
      <c r="Q247" s="129" t="n">
        <v>0</v>
      </c>
      <c r="R247" s="114" t="n">
        <f aca="false">+Q247*$F$3</f>
        <v>0</v>
      </c>
      <c r="S247" s="116" t="n">
        <f aca="false">+R247+P247</f>
        <v>0</v>
      </c>
      <c r="T247" s="92"/>
    </row>
    <row r="248" customFormat="false" ht="15" hidden="false" customHeight="false" outlineLevel="0" collapsed="false">
      <c r="A248" s="200" t="s">
        <v>303</v>
      </c>
      <c r="B248" s="201" t="s">
        <v>174</v>
      </c>
      <c r="C248" s="201" t="n">
        <v>1</v>
      </c>
      <c r="D248" s="201" t="n">
        <v>34.67</v>
      </c>
      <c r="E248" s="202" t="n">
        <v>2.5</v>
      </c>
      <c r="F248" s="202" t="n">
        <f aca="false">+C248*E248</f>
        <v>2.5</v>
      </c>
      <c r="G248" s="202" t="n">
        <f aca="false">+D248*F248</f>
        <v>86.675</v>
      </c>
      <c r="H248" s="202"/>
      <c r="I248" s="202"/>
      <c r="J248" s="202"/>
      <c r="K248" s="203"/>
      <c r="L248" s="203"/>
      <c r="M248" s="203"/>
      <c r="N248" s="203"/>
      <c r="O248" s="202" t="n">
        <f aca="false">SUM(G248:N248)</f>
        <v>86.675</v>
      </c>
      <c r="P248" s="114" t="n">
        <f aca="false">+(G248+H248)*$B$3+(K248+L248)*$B$4+(M248+N248)*$F$4+(I248+J248)*$B$5</f>
        <v>0</v>
      </c>
      <c r="Q248" s="241" t="n">
        <v>5.33384615384615</v>
      </c>
      <c r="R248" s="114" t="n">
        <f aca="false">+Q248*$F$3</f>
        <v>0</v>
      </c>
      <c r="S248" s="116" t="n">
        <f aca="false">+R248+P248</f>
        <v>0</v>
      </c>
      <c r="T248" s="173"/>
    </row>
    <row r="249" customFormat="false" ht="15" hidden="false" customHeight="false" outlineLevel="0" collapsed="false">
      <c r="A249" s="200" t="s">
        <v>303</v>
      </c>
      <c r="B249" s="201" t="s">
        <v>304</v>
      </c>
      <c r="C249" s="201" t="n">
        <v>1</v>
      </c>
      <c r="D249" s="201" t="n">
        <v>34.67</v>
      </c>
      <c r="E249" s="202" t="n">
        <v>0.75</v>
      </c>
      <c r="F249" s="202" t="n">
        <f aca="false">+C249*E249</f>
        <v>0.75</v>
      </c>
      <c r="G249" s="202" t="n">
        <f aca="false">+D249*F249</f>
        <v>26.0025</v>
      </c>
      <c r="H249" s="202"/>
      <c r="I249" s="202"/>
      <c r="J249" s="202"/>
      <c r="K249" s="203"/>
      <c r="L249" s="203"/>
      <c r="M249" s="203"/>
      <c r="N249" s="203"/>
      <c r="O249" s="202" t="n">
        <f aca="false">SUM(G249:N249)</f>
        <v>26.0025</v>
      </c>
      <c r="P249" s="114" t="n">
        <f aca="false">+(G249+H249)*$B$3+(K249+L249)*$B$4+(M249+N249)*$F$4+(I249+J249)*$B$5</f>
        <v>0</v>
      </c>
      <c r="Q249" s="204" t="n">
        <v>0</v>
      </c>
      <c r="R249" s="114" t="n">
        <f aca="false">+Q249*$F$3</f>
        <v>0</v>
      </c>
      <c r="S249" s="116" t="n">
        <f aca="false">+R249+P249</f>
        <v>0</v>
      </c>
      <c r="T249" s="93"/>
    </row>
    <row r="250" s="117" customFormat="true" ht="15" hidden="false" customHeight="false" outlineLevel="0" collapsed="false">
      <c r="A250" s="200" t="s">
        <v>305</v>
      </c>
      <c r="B250" s="201" t="s">
        <v>91</v>
      </c>
      <c r="C250" s="201" t="n">
        <v>2</v>
      </c>
      <c r="D250" s="201" t="n">
        <v>34.67</v>
      </c>
      <c r="E250" s="202" t="n">
        <v>2.25</v>
      </c>
      <c r="F250" s="202" t="n">
        <f aca="false">+C250*E250</f>
        <v>4.5</v>
      </c>
      <c r="G250" s="202" t="n">
        <f aca="false">+D250*F250</f>
        <v>156.015</v>
      </c>
      <c r="H250" s="202"/>
      <c r="I250" s="202"/>
      <c r="J250" s="202"/>
      <c r="K250" s="203"/>
      <c r="L250" s="203"/>
      <c r="M250" s="203"/>
      <c r="N250" s="203"/>
      <c r="O250" s="202" t="n">
        <f aca="false">SUM(G250:N250)</f>
        <v>156.015</v>
      </c>
      <c r="P250" s="114" t="n">
        <f aca="false">+(G250+H250)*$B$3+(K250+L250)*$B$4+(M250+N250)*$F$4+(I250+J250)*$B$5</f>
        <v>0</v>
      </c>
      <c r="Q250" s="115" t="n">
        <v>4.00038461538462</v>
      </c>
      <c r="R250" s="114" t="n">
        <f aca="false">+Q250*$F$3</f>
        <v>0</v>
      </c>
      <c r="S250" s="116" t="n">
        <f aca="false">+R250+P250</f>
        <v>0</v>
      </c>
      <c r="T250" s="93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  <c r="BA250" s="31"/>
      <c r="BB250" s="31"/>
      <c r="BC250" s="31"/>
      <c r="BD250" s="31"/>
      <c r="BE250" s="31"/>
      <c r="BF250" s="31"/>
      <c r="BG250" s="31"/>
      <c r="BH250" s="31"/>
      <c r="BI250" s="31"/>
      <c r="BJ250" s="31"/>
      <c r="BK250" s="31"/>
      <c r="BL250" s="31"/>
      <c r="BM250" s="31"/>
      <c r="BN250" s="31"/>
      <c r="BO250" s="31"/>
      <c r="BP250" s="31"/>
      <c r="BQ250" s="31"/>
      <c r="BR250" s="31"/>
      <c r="BS250" s="31"/>
      <c r="BT250" s="31"/>
      <c r="BU250" s="31"/>
      <c r="BV250" s="31"/>
      <c r="BW250" s="31"/>
      <c r="BX250" s="31"/>
      <c r="BY250" s="31"/>
      <c r="BZ250" s="31"/>
      <c r="CA250" s="31"/>
      <c r="CB250" s="31"/>
      <c r="CC250" s="31"/>
      <c r="CD250" s="31"/>
      <c r="CE250" s="31"/>
      <c r="CF250" s="31"/>
      <c r="CG250" s="31"/>
      <c r="CH250" s="31"/>
      <c r="CI250" s="31"/>
      <c r="CJ250" s="31"/>
      <c r="CK250" s="31"/>
      <c r="CL250" s="31"/>
      <c r="CM250" s="31"/>
      <c r="CN250" s="31"/>
      <c r="CO250" s="31"/>
      <c r="CP250" s="31"/>
      <c r="CQ250" s="31"/>
      <c r="CR250" s="31"/>
      <c r="CS250" s="31"/>
      <c r="CT250" s="31"/>
      <c r="CU250" s="31"/>
      <c r="CV250" s="31"/>
      <c r="CW250" s="31"/>
      <c r="CX250" s="31"/>
      <c r="CY250" s="31"/>
      <c r="CZ250" s="31"/>
      <c r="DA250" s="31"/>
      <c r="DB250" s="31"/>
      <c r="DC250" s="31"/>
      <c r="DD250" s="31"/>
      <c r="DE250" s="31"/>
      <c r="DF250" s="31"/>
      <c r="DG250" s="31"/>
      <c r="DH250" s="31"/>
      <c r="DI250" s="31"/>
      <c r="DJ250" s="31"/>
      <c r="DK250" s="31"/>
      <c r="DL250" s="31"/>
      <c r="DM250" s="31"/>
      <c r="DN250" s="31"/>
      <c r="DO250" s="31"/>
      <c r="DP250" s="31"/>
      <c r="DQ250" s="31"/>
      <c r="DR250" s="31"/>
      <c r="DS250" s="31"/>
      <c r="DT250" s="31"/>
      <c r="DU250" s="31"/>
      <c r="DV250" s="31"/>
      <c r="DW250" s="31"/>
      <c r="DX250" s="31"/>
      <c r="DY250" s="31"/>
      <c r="DZ250" s="31"/>
      <c r="EA250" s="31"/>
      <c r="EB250" s="31"/>
      <c r="EC250" s="31"/>
      <c r="ED250" s="31"/>
      <c r="EE250" s="31"/>
      <c r="EF250" s="31"/>
      <c r="EG250" s="31"/>
      <c r="EH250" s="31"/>
      <c r="EI250" s="31"/>
      <c r="EJ250" s="31"/>
      <c r="EK250" s="31"/>
      <c r="EL250" s="31"/>
      <c r="EM250" s="31"/>
      <c r="EN250" s="31"/>
      <c r="EO250" s="31"/>
      <c r="EP250" s="31"/>
      <c r="EQ250" s="31"/>
      <c r="ER250" s="31"/>
      <c r="ES250" s="31"/>
      <c r="ET250" s="31"/>
      <c r="EU250" s="31"/>
      <c r="EV250" s="31"/>
      <c r="EW250" s="31"/>
      <c r="EX250" s="31"/>
      <c r="EY250" s="31"/>
      <c r="EZ250" s="31"/>
      <c r="FA250" s="31"/>
      <c r="FB250" s="31"/>
      <c r="FC250" s="31"/>
      <c r="FD250" s="31"/>
      <c r="FE250" s="31"/>
      <c r="FF250" s="31"/>
      <c r="FG250" s="31"/>
      <c r="FH250" s="31"/>
      <c r="FI250" s="31"/>
      <c r="FJ250" s="31"/>
      <c r="FK250" s="31"/>
      <c r="FL250" s="31"/>
      <c r="FM250" s="31"/>
      <c r="FN250" s="31"/>
      <c r="FO250" s="31"/>
      <c r="FP250" s="31"/>
      <c r="FQ250" s="31"/>
      <c r="FR250" s="31"/>
      <c r="FS250" s="31"/>
      <c r="FT250" s="31"/>
      <c r="FU250" s="31"/>
      <c r="FV250" s="31"/>
      <c r="FW250" s="31"/>
      <c r="FX250" s="31"/>
      <c r="FY250" s="31"/>
      <c r="FZ250" s="31"/>
      <c r="GA250" s="31"/>
      <c r="GB250" s="31"/>
      <c r="GC250" s="31"/>
      <c r="GD250" s="31"/>
      <c r="GE250" s="31"/>
      <c r="GF250" s="31"/>
      <c r="GG250" s="31"/>
      <c r="GH250" s="31"/>
      <c r="GI250" s="31"/>
      <c r="GJ250" s="31"/>
      <c r="GK250" s="31"/>
      <c r="GL250" s="31"/>
      <c r="GM250" s="31"/>
      <c r="GN250" s="31"/>
      <c r="GO250" s="31"/>
      <c r="GP250" s="31"/>
      <c r="GQ250" s="31"/>
      <c r="GR250" s="31"/>
      <c r="GS250" s="31"/>
      <c r="GT250" s="31"/>
      <c r="GU250" s="31"/>
      <c r="GV250" s="31"/>
      <c r="GW250" s="31"/>
      <c r="GX250" s="31"/>
      <c r="GY250" s="31"/>
      <c r="GZ250" s="31"/>
      <c r="HA250" s="31"/>
      <c r="HB250" s="31"/>
      <c r="HC250" s="31"/>
      <c r="HD250" s="31"/>
      <c r="HE250" s="31"/>
      <c r="HF250" s="31"/>
      <c r="HG250" s="31"/>
      <c r="HH250" s="31"/>
      <c r="HI250" s="31"/>
      <c r="HJ250" s="31"/>
      <c r="HK250" s="31"/>
      <c r="HL250" s="31"/>
      <c r="HM250" s="31"/>
      <c r="HN250" s="31"/>
      <c r="HO250" s="31"/>
      <c r="HP250" s="31"/>
      <c r="HQ250" s="31"/>
      <c r="HR250" s="31"/>
      <c r="HS250" s="31"/>
      <c r="HT250" s="31"/>
      <c r="HU250" s="31"/>
      <c r="HV250" s="31"/>
      <c r="HW250" s="31"/>
      <c r="HX250" s="31"/>
      <c r="HY250" s="31"/>
      <c r="HZ250" s="31"/>
      <c r="IA250" s="31"/>
      <c r="IB250" s="31"/>
      <c r="IC250" s="31"/>
      <c r="ID250" s="31"/>
      <c r="IE250" s="31"/>
      <c r="IF250" s="31"/>
      <c r="IG250" s="31"/>
      <c r="IH250" s="31"/>
      <c r="II250" s="31"/>
      <c r="IJ250" s="31"/>
      <c r="IK250" s="31"/>
      <c r="IL250" s="31"/>
      <c r="IM250" s="31"/>
      <c r="IN250" s="31"/>
      <c r="IO250" s="31"/>
      <c r="IP250" s="31"/>
      <c r="IQ250" s="31"/>
      <c r="IR250" s="31"/>
      <c r="IS250" s="31"/>
      <c r="IT250" s="31"/>
      <c r="IU250" s="31"/>
      <c r="IV250" s="31"/>
      <c r="IW250" s="31"/>
    </row>
    <row r="251" s="117" customFormat="true" ht="15" hidden="false" customHeight="false" outlineLevel="0" collapsed="false">
      <c r="A251" s="200" t="s">
        <v>306</v>
      </c>
      <c r="B251" s="201" t="s">
        <v>174</v>
      </c>
      <c r="C251" s="201" t="n">
        <v>1</v>
      </c>
      <c r="D251" s="201" t="n">
        <v>34.67</v>
      </c>
      <c r="E251" s="202" t="n">
        <v>2</v>
      </c>
      <c r="F251" s="202" t="n">
        <f aca="false">+C251*E251</f>
        <v>2</v>
      </c>
      <c r="G251" s="202" t="n">
        <f aca="false">+D251*F251</f>
        <v>69.34</v>
      </c>
      <c r="H251" s="202"/>
      <c r="I251" s="202"/>
      <c r="J251" s="202"/>
      <c r="K251" s="203"/>
      <c r="L251" s="203"/>
      <c r="M251" s="203"/>
      <c r="N251" s="203"/>
      <c r="O251" s="202" t="n">
        <f aca="false">SUM(G251:N251)</f>
        <v>69.34</v>
      </c>
      <c r="P251" s="114" t="n">
        <f aca="false">+(G251+H251)*$B$3+(K251+L251)*$B$4+(M251+N251)*$F$4+(I251+J251)*$B$5</f>
        <v>0</v>
      </c>
      <c r="Q251" s="171" t="n">
        <v>0</v>
      </c>
      <c r="R251" s="114" t="n">
        <f aca="false">+Q251*$F$3</f>
        <v>0</v>
      </c>
      <c r="S251" s="116" t="n">
        <f aca="false">+R251+P251</f>
        <v>0</v>
      </c>
      <c r="T251" s="173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  <c r="BA251" s="31"/>
      <c r="BB251" s="31"/>
      <c r="BC251" s="31"/>
      <c r="BD251" s="31"/>
      <c r="BE251" s="31"/>
      <c r="BF251" s="31"/>
      <c r="BG251" s="31"/>
      <c r="BH251" s="31"/>
      <c r="BI251" s="31"/>
      <c r="BJ251" s="31"/>
      <c r="BK251" s="31"/>
      <c r="BL251" s="31"/>
      <c r="BM251" s="31"/>
      <c r="BN251" s="31"/>
      <c r="BO251" s="31"/>
      <c r="BP251" s="31"/>
      <c r="BQ251" s="31"/>
      <c r="BR251" s="31"/>
      <c r="BS251" s="31"/>
      <c r="BT251" s="31"/>
      <c r="BU251" s="31"/>
      <c r="BV251" s="31"/>
      <c r="BW251" s="31"/>
      <c r="BX251" s="31"/>
      <c r="BY251" s="31"/>
      <c r="BZ251" s="31"/>
      <c r="CA251" s="31"/>
      <c r="CB251" s="31"/>
      <c r="CC251" s="31"/>
      <c r="CD251" s="31"/>
      <c r="CE251" s="31"/>
      <c r="CF251" s="31"/>
      <c r="CG251" s="31"/>
      <c r="CH251" s="31"/>
      <c r="CI251" s="31"/>
      <c r="CJ251" s="31"/>
      <c r="CK251" s="31"/>
      <c r="CL251" s="31"/>
      <c r="CM251" s="31"/>
      <c r="CN251" s="31"/>
      <c r="CO251" s="31"/>
      <c r="CP251" s="31"/>
      <c r="CQ251" s="31"/>
      <c r="CR251" s="31"/>
      <c r="CS251" s="31"/>
      <c r="CT251" s="31"/>
      <c r="CU251" s="31"/>
      <c r="CV251" s="31"/>
      <c r="CW251" s="31"/>
      <c r="CX251" s="31"/>
      <c r="CY251" s="31"/>
      <c r="CZ251" s="31"/>
      <c r="DA251" s="31"/>
      <c r="DB251" s="31"/>
      <c r="DC251" s="31"/>
      <c r="DD251" s="31"/>
      <c r="DE251" s="31"/>
      <c r="DF251" s="31"/>
      <c r="DG251" s="31"/>
      <c r="DH251" s="31"/>
      <c r="DI251" s="31"/>
      <c r="DJ251" s="31"/>
      <c r="DK251" s="31"/>
      <c r="DL251" s="31"/>
      <c r="DM251" s="31"/>
      <c r="DN251" s="31"/>
      <c r="DO251" s="31"/>
      <c r="DP251" s="31"/>
      <c r="DQ251" s="31"/>
      <c r="DR251" s="31"/>
      <c r="DS251" s="31"/>
      <c r="DT251" s="31"/>
      <c r="DU251" s="31"/>
      <c r="DV251" s="31"/>
      <c r="DW251" s="31"/>
      <c r="DX251" s="31"/>
      <c r="DY251" s="31"/>
      <c r="DZ251" s="31"/>
      <c r="EA251" s="31"/>
      <c r="EB251" s="31"/>
      <c r="EC251" s="31"/>
      <c r="ED251" s="31"/>
      <c r="EE251" s="31"/>
      <c r="EF251" s="31"/>
      <c r="EG251" s="31"/>
      <c r="EH251" s="31"/>
      <c r="EI251" s="31"/>
      <c r="EJ251" s="31"/>
      <c r="EK251" s="31"/>
      <c r="EL251" s="31"/>
      <c r="EM251" s="31"/>
      <c r="EN251" s="31"/>
      <c r="EO251" s="31"/>
      <c r="EP251" s="31"/>
      <c r="EQ251" s="31"/>
      <c r="ER251" s="31"/>
      <c r="ES251" s="31"/>
      <c r="ET251" s="31"/>
      <c r="EU251" s="31"/>
      <c r="EV251" s="31"/>
      <c r="EW251" s="31"/>
      <c r="EX251" s="31"/>
      <c r="EY251" s="31"/>
      <c r="EZ251" s="31"/>
      <c r="FA251" s="31"/>
      <c r="FB251" s="31"/>
      <c r="FC251" s="31"/>
      <c r="FD251" s="31"/>
      <c r="FE251" s="31"/>
      <c r="FF251" s="31"/>
      <c r="FG251" s="31"/>
      <c r="FH251" s="31"/>
      <c r="FI251" s="31"/>
      <c r="FJ251" s="31"/>
      <c r="FK251" s="31"/>
      <c r="FL251" s="31"/>
      <c r="FM251" s="31"/>
      <c r="FN251" s="31"/>
      <c r="FO251" s="31"/>
      <c r="FP251" s="31"/>
      <c r="FQ251" s="31"/>
      <c r="FR251" s="31"/>
      <c r="FS251" s="31"/>
      <c r="FT251" s="31"/>
      <c r="FU251" s="31"/>
      <c r="FV251" s="31"/>
      <c r="FW251" s="31"/>
      <c r="FX251" s="31"/>
      <c r="FY251" s="31"/>
      <c r="FZ251" s="31"/>
      <c r="GA251" s="31"/>
      <c r="GB251" s="31"/>
      <c r="GC251" s="31"/>
      <c r="GD251" s="31"/>
      <c r="GE251" s="31"/>
      <c r="GF251" s="31"/>
      <c r="GG251" s="31"/>
      <c r="GH251" s="31"/>
      <c r="GI251" s="31"/>
      <c r="GJ251" s="31"/>
      <c r="GK251" s="31"/>
      <c r="GL251" s="31"/>
      <c r="GM251" s="31"/>
      <c r="GN251" s="31"/>
      <c r="GO251" s="31"/>
      <c r="GP251" s="31"/>
      <c r="GQ251" s="31"/>
      <c r="GR251" s="31"/>
      <c r="GS251" s="31"/>
      <c r="GT251" s="31"/>
      <c r="GU251" s="31"/>
      <c r="GV251" s="31"/>
      <c r="GW251" s="31"/>
      <c r="GX251" s="31"/>
      <c r="GY251" s="31"/>
      <c r="GZ251" s="31"/>
      <c r="HA251" s="31"/>
      <c r="HB251" s="31"/>
      <c r="HC251" s="31"/>
      <c r="HD251" s="31"/>
      <c r="HE251" s="31"/>
      <c r="HF251" s="31"/>
      <c r="HG251" s="31"/>
      <c r="HH251" s="31"/>
      <c r="HI251" s="31"/>
      <c r="HJ251" s="31"/>
      <c r="HK251" s="31"/>
      <c r="HL251" s="31"/>
      <c r="HM251" s="31"/>
      <c r="HN251" s="31"/>
      <c r="HO251" s="31"/>
      <c r="HP251" s="31"/>
      <c r="HQ251" s="31"/>
      <c r="HR251" s="31"/>
      <c r="HS251" s="31"/>
      <c r="HT251" s="31"/>
      <c r="HU251" s="31"/>
      <c r="HV251" s="31"/>
      <c r="HW251" s="31"/>
      <c r="HX251" s="31"/>
      <c r="HY251" s="31"/>
      <c r="HZ251" s="31"/>
      <c r="IA251" s="31"/>
      <c r="IB251" s="31"/>
      <c r="IC251" s="31"/>
      <c r="ID251" s="31"/>
      <c r="IE251" s="31"/>
      <c r="IF251" s="31"/>
      <c r="IG251" s="31"/>
      <c r="IH251" s="31"/>
      <c r="II251" s="31"/>
      <c r="IJ251" s="31"/>
      <c r="IK251" s="31"/>
      <c r="IL251" s="31"/>
      <c r="IM251" s="31"/>
      <c r="IN251" s="31"/>
      <c r="IO251" s="31"/>
      <c r="IP251" s="31"/>
      <c r="IQ251" s="31"/>
      <c r="IR251" s="31"/>
      <c r="IS251" s="31"/>
      <c r="IT251" s="31"/>
      <c r="IU251" s="31"/>
      <c r="IV251" s="31"/>
      <c r="IW251" s="31"/>
    </row>
    <row r="252" s="117" customFormat="true" ht="15" hidden="false" customHeight="false" outlineLevel="0" collapsed="false">
      <c r="A252" s="200" t="s">
        <v>307</v>
      </c>
      <c r="B252" s="201" t="s">
        <v>127</v>
      </c>
      <c r="C252" s="201" t="n">
        <v>1</v>
      </c>
      <c r="D252" s="201" t="n">
        <v>34.67</v>
      </c>
      <c r="E252" s="202" t="n">
        <v>3</v>
      </c>
      <c r="F252" s="202" t="n">
        <f aca="false">+C252*E252</f>
        <v>3</v>
      </c>
      <c r="G252" s="202" t="n">
        <f aca="false">+D252*F252</f>
        <v>104.01</v>
      </c>
      <c r="H252" s="202"/>
      <c r="I252" s="202"/>
      <c r="J252" s="202"/>
      <c r="K252" s="203"/>
      <c r="L252" s="203"/>
      <c r="M252" s="203"/>
      <c r="N252" s="203"/>
      <c r="O252" s="202" t="n">
        <f aca="false">SUM(G252:N252)</f>
        <v>104.01</v>
      </c>
      <c r="P252" s="114" t="n">
        <f aca="false">+(G252+H252)*$B$3+(K252+L252)*$B$4+(M252+N252)*$F$4+(I252+J252)*$B$5</f>
        <v>0</v>
      </c>
      <c r="Q252" s="204" t="n">
        <v>0</v>
      </c>
      <c r="R252" s="114" t="n">
        <f aca="false">+Q252*$F$3</f>
        <v>0</v>
      </c>
      <c r="S252" s="116" t="n">
        <f aca="false">+R252+P252</f>
        <v>0</v>
      </c>
      <c r="T252" s="93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  <c r="BA252" s="31"/>
      <c r="BB252" s="31"/>
      <c r="BC252" s="31"/>
      <c r="BD252" s="31"/>
      <c r="BE252" s="31"/>
      <c r="BF252" s="31"/>
      <c r="BG252" s="31"/>
      <c r="BH252" s="31"/>
      <c r="BI252" s="31"/>
      <c r="BJ252" s="31"/>
      <c r="BK252" s="31"/>
      <c r="BL252" s="31"/>
      <c r="BM252" s="31"/>
      <c r="BN252" s="31"/>
      <c r="BO252" s="31"/>
      <c r="BP252" s="31"/>
      <c r="BQ252" s="31"/>
      <c r="BR252" s="31"/>
      <c r="BS252" s="31"/>
      <c r="BT252" s="31"/>
      <c r="BU252" s="31"/>
      <c r="BV252" s="31"/>
      <c r="BW252" s="31"/>
      <c r="BX252" s="31"/>
      <c r="BY252" s="31"/>
      <c r="BZ252" s="31"/>
      <c r="CA252" s="31"/>
      <c r="CB252" s="31"/>
      <c r="CC252" s="31"/>
      <c r="CD252" s="31"/>
      <c r="CE252" s="31"/>
      <c r="CF252" s="31"/>
      <c r="CG252" s="31"/>
      <c r="CH252" s="31"/>
      <c r="CI252" s="31"/>
      <c r="CJ252" s="31"/>
      <c r="CK252" s="31"/>
      <c r="CL252" s="31"/>
      <c r="CM252" s="31"/>
      <c r="CN252" s="31"/>
      <c r="CO252" s="31"/>
      <c r="CP252" s="31"/>
      <c r="CQ252" s="31"/>
      <c r="CR252" s="31"/>
      <c r="CS252" s="31"/>
      <c r="CT252" s="31"/>
      <c r="CU252" s="31"/>
      <c r="CV252" s="31"/>
      <c r="CW252" s="31"/>
      <c r="CX252" s="31"/>
      <c r="CY252" s="31"/>
      <c r="CZ252" s="31"/>
      <c r="DA252" s="31"/>
      <c r="DB252" s="31"/>
      <c r="DC252" s="31"/>
      <c r="DD252" s="31"/>
      <c r="DE252" s="31"/>
      <c r="DF252" s="31"/>
      <c r="DG252" s="31"/>
      <c r="DH252" s="31"/>
      <c r="DI252" s="31"/>
      <c r="DJ252" s="31"/>
      <c r="DK252" s="31"/>
      <c r="DL252" s="31"/>
      <c r="DM252" s="31"/>
      <c r="DN252" s="31"/>
      <c r="DO252" s="31"/>
      <c r="DP252" s="31"/>
      <c r="DQ252" s="31"/>
      <c r="DR252" s="31"/>
      <c r="DS252" s="31"/>
      <c r="DT252" s="31"/>
      <c r="DU252" s="31"/>
      <c r="DV252" s="31"/>
      <c r="DW252" s="31"/>
      <c r="DX252" s="31"/>
      <c r="DY252" s="31"/>
      <c r="DZ252" s="31"/>
      <c r="EA252" s="31"/>
      <c r="EB252" s="31"/>
      <c r="EC252" s="31"/>
      <c r="ED252" s="31"/>
      <c r="EE252" s="31"/>
      <c r="EF252" s="31"/>
      <c r="EG252" s="31"/>
      <c r="EH252" s="31"/>
      <c r="EI252" s="31"/>
      <c r="EJ252" s="31"/>
      <c r="EK252" s="31"/>
      <c r="EL252" s="31"/>
      <c r="EM252" s="31"/>
      <c r="EN252" s="31"/>
      <c r="EO252" s="31"/>
      <c r="EP252" s="31"/>
      <c r="EQ252" s="31"/>
      <c r="ER252" s="31"/>
      <c r="ES252" s="31"/>
      <c r="ET252" s="31"/>
      <c r="EU252" s="31"/>
      <c r="EV252" s="31"/>
      <c r="EW252" s="31"/>
      <c r="EX252" s="31"/>
      <c r="EY252" s="31"/>
      <c r="EZ252" s="31"/>
      <c r="FA252" s="31"/>
      <c r="FB252" s="31"/>
      <c r="FC252" s="31"/>
      <c r="FD252" s="31"/>
      <c r="FE252" s="31"/>
      <c r="FF252" s="31"/>
      <c r="FG252" s="31"/>
      <c r="FH252" s="31"/>
      <c r="FI252" s="31"/>
      <c r="FJ252" s="31"/>
      <c r="FK252" s="31"/>
      <c r="FL252" s="31"/>
      <c r="FM252" s="31"/>
      <c r="FN252" s="31"/>
      <c r="FO252" s="31"/>
      <c r="FP252" s="31"/>
      <c r="FQ252" s="31"/>
      <c r="FR252" s="31"/>
      <c r="FS252" s="31"/>
      <c r="FT252" s="31"/>
      <c r="FU252" s="31"/>
      <c r="FV252" s="31"/>
      <c r="FW252" s="31"/>
      <c r="FX252" s="31"/>
      <c r="FY252" s="31"/>
      <c r="FZ252" s="31"/>
      <c r="GA252" s="31"/>
      <c r="GB252" s="31"/>
      <c r="GC252" s="31"/>
      <c r="GD252" s="31"/>
      <c r="GE252" s="31"/>
      <c r="GF252" s="31"/>
      <c r="GG252" s="31"/>
      <c r="GH252" s="31"/>
      <c r="GI252" s="31"/>
      <c r="GJ252" s="31"/>
      <c r="GK252" s="31"/>
      <c r="GL252" s="31"/>
      <c r="GM252" s="31"/>
      <c r="GN252" s="31"/>
      <c r="GO252" s="31"/>
      <c r="GP252" s="31"/>
      <c r="GQ252" s="31"/>
      <c r="GR252" s="31"/>
      <c r="GS252" s="31"/>
      <c r="GT252" s="31"/>
      <c r="GU252" s="31"/>
      <c r="GV252" s="31"/>
      <c r="GW252" s="31"/>
      <c r="GX252" s="31"/>
      <c r="GY252" s="31"/>
      <c r="GZ252" s="31"/>
      <c r="HA252" s="31"/>
      <c r="HB252" s="31"/>
      <c r="HC252" s="31"/>
      <c r="HD252" s="31"/>
      <c r="HE252" s="31"/>
      <c r="HF252" s="31"/>
      <c r="HG252" s="31"/>
      <c r="HH252" s="31"/>
      <c r="HI252" s="31"/>
      <c r="HJ252" s="31"/>
      <c r="HK252" s="31"/>
      <c r="HL252" s="31"/>
      <c r="HM252" s="31"/>
      <c r="HN252" s="31"/>
      <c r="HO252" s="31"/>
      <c r="HP252" s="31"/>
      <c r="HQ252" s="31"/>
      <c r="HR252" s="31"/>
      <c r="HS252" s="31"/>
      <c r="HT252" s="31"/>
      <c r="HU252" s="31"/>
      <c r="HV252" s="31"/>
      <c r="HW252" s="31"/>
      <c r="HX252" s="31"/>
      <c r="HY252" s="31"/>
      <c r="HZ252" s="31"/>
      <c r="IA252" s="31"/>
      <c r="IB252" s="31"/>
      <c r="IC252" s="31"/>
      <c r="ID252" s="31"/>
      <c r="IE252" s="31"/>
      <c r="IF252" s="31"/>
      <c r="IG252" s="31"/>
      <c r="IH252" s="31"/>
      <c r="II252" s="31"/>
      <c r="IJ252" s="31"/>
      <c r="IK252" s="31"/>
      <c r="IL252" s="31"/>
      <c r="IM252" s="31"/>
      <c r="IN252" s="31"/>
      <c r="IO252" s="31"/>
      <c r="IP252" s="31"/>
      <c r="IQ252" s="31"/>
      <c r="IR252" s="31"/>
      <c r="IS252" s="31"/>
      <c r="IT252" s="31"/>
      <c r="IU252" s="31"/>
      <c r="IV252" s="31"/>
      <c r="IW252" s="31"/>
    </row>
    <row r="253" customFormat="false" ht="15" hidden="false" customHeight="false" outlineLevel="0" collapsed="false">
      <c r="A253" s="200" t="s">
        <v>308</v>
      </c>
      <c r="B253" s="201" t="s">
        <v>101</v>
      </c>
      <c r="C253" s="201" t="n">
        <v>1</v>
      </c>
      <c r="D253" s="201" t="n">
        <v>34.67</v>
      </c>
      <c r="E253" s="202" t="n">
        <v>1</v>
      </c>
      <c r="F253" s="202" t="n">
        <f aca="false">+C253*E253</f>
        <v>1</v>
      </c>
      <c r="G253" s="202" t="n">
        <f aca="false">+D253*F253</f>
        <v>34.67</v>
      </c>
      <c r="H253" s="202"/>
      <c r="I253" s="202"/>
      <c r="J253" s="202"/>
      <c r="K253" s="203"/>
      <c r="L253" s="203"/>
      <c r="M253" s="203"/>
      <c r="N253" s="203"/>
      <c r="O253" s="202" t="n">
        <f aca="false">SUM(G253:N253)</f>
        <v>34.67</v>
      </c>
      <c r="P253" s="114" t="n">
        <f aca="false">+(G253+H253)*$B$3+(K253+L253)*$B$4+(M253+N253)*$F$4+(I253+J253)*$B$5</f>
        <v>0</v>
      </c>
      <c r="Q253" s="115" t="n">
        <v>0</v>
      </c>
      <c r="R253" s="114" t="n">
        <f aca="false">+Q253*$F$3</f>
        <v>0</v>
      </c>
      <c r="S253" s="116" t="n">
        <f aca="false">+R253+P253</f>
        <v>0</v>
      </c>
      <c r="T253" s="92"/>
    </row>
    <row r="254" customFormat="false" ht="15" hidden="false" customHeight="false" outlineLevel="0" collapsed="false">
      <c r="A254" s="200" t="s">
        <v>308</v>
      </c>
      <c r="B254" s="201" t="s">
        <v>309</v>
      </c>
      <c r="C254" s="201" t="n">
        <v>1</v>
      </c>
      <c r="D254" s="201" t="n">
        <v>34.67</v>
      </c>
      <c r="E254" s="202" t="n">
        <v>3.15</v>
      </c>
      <c r="F254" s="202" t="n">
        <f aca="false">+C254*E254</f>
        <v>3.15</v>
      </c>
      <c r="G254" s="202" t="n">
        <f aca="false">+D254*F254</f>
        <v>109.2105</v>
      </c>
      <c r="H254" s="202"/>
      <c r="I254" s="202"/>
      <c r="J254" s="202"/>
      <c r="K254" s="203"/>
      <c r="L254" s="203"/>
      <c r="M254" s="203"/>
      <c r="N254" s="203"/>
      <c r="O254" s="202" t="n">
        <f aca="false">SUM(G254:N254)</f>
        <v>109.2105</v>
      </c>
      <c r="P254" s="114" t="n">
        <f aca="false">+(G254+H254)*$B$3+(K254+L254)*$B$4+(M254+N254)*$F$4+(I254+J254)*$B$5</f>
        <v>0</v>
      </c>
      <c r="Q254" s="115" t="n">
        <v>0</v>
      </c>
      <c r="R254" s="114" t="n">
        <f aca="false">+Q254*$F$3</f>
        <v>0</v>
      </c>
      <c r="S254" s="116" t="n">
        <f aca="false">+R254+P254</f>
        <v>0</v>
      </c>
      <c r="T254" s="92"/>
    </row>
    <row r="255" customFormat="false" ht="15" hidden="false" customHeight="false" outlineLevel="0" collapsed="false">
      <c r="A255" s="200" t="s">
        <v>310</v>
      </c>
      <c r="B255" s="201" t="s">
        <v>174</v>
      </c>
      <c r="C255" s="201" t="n">
        <v>1</v>
      </c>
      <c r="D255" s="201" t="n">
        <v>34.67</v>
      </c>
      <c r="E255" s="202" t="n">
        <v>1</v>
      </c>
      <c r="F255" s="202" t="n">
        <f aca="false">+C255*E255</f>
        <v>1</v>
      </c>
      <c r="G255" s="202" t="n">
        <f aca="false">+D255*F255</f>
        <v>34.67</v>
      </c>
      <c r="H255" s="202"/>
      <c r="I255" s="202"/>
      <c r="J255" s="202"/>
      <c r="K255" s="203"/>
      <c r="L255" s="203"/>
      <c r="M255" s="203"/>
      <c r="N255" s="203"/>
      <c r="O255" s="202" t="n">
        <f aca="false">SUM(G255:N255)</f>
        <v>34.67</v>
      </c>
      <c r="P255" s="114" t="n">
        <f aca="false">+(G255+H255)*$B$3+(K255+L255)*$B$4+(M255+N255)*$F$4+(I255+J255)*$B$5</f>
        <v>0</v>
      </c>
      <c r="Q255" s="171" t="n">
        <v>0</v>
      </c>
      <c r="R255" s="114" t="n">
        <f aca="false">+Q255*$F$3</f>
        <v>0</v>
      </c>
      <c r="S255" s="116" t="n">
        <f aca="false">+R255+P255</f>
        <v>0</v>
      </c>
      <c r="T255" s="173"/>
    </row>
    <row r="256" customFormat="false" ht="15" hidden="false" customHeight="false" outlineLevel="0" collapsed="false">
      <c r="A256" s="200" t="s">
        <v>311</v>
      </c>
      <c r="B256" s="201" t="s">
        <v>174</v>
      </c>
      <c r="C256" s="201" t="n">
        <v>1</v>
      </c>
      <c r="D256" s="201" t="n">
        <v>34.67</v>
      </c>
      <c r="E256" s="202" t="n">
        <v>3</v>
      </c>
      <c r="F256" s="202" t="n">
        <f aca="false">+C256*E256</f>
        <v>3</v>
      </c>
      <c r="G256" s="202" t="n">
        <f aca="false">+D256*F256</f>
        <v>104.01</v>
      </c>
      <c r="H256" s="202"/>
      <c r="I256" s="202"/>
      <c r="J256" s="202"/>
      <c r="K256" s="203"/>
      <c r="L256" s="203"/>
      <c r="M256" s="203"/>
      <c r="N256" s="203"/>
      <c r="O256" s="202" t="n">
        <f aca="false">SUM(G256:N256)</f>
        <v>104.01</v>
      </c>
      <c r="P256" s="114" t="n">
        <f aca="false">+(G256+H256)*$B$3+(K256+L256)*$B$4+(M256+N256)*$F$4+(I256+J256)*$B$5</f>
        <v>0</v>
      </c>
      <c r="Q256" s="204" t="n">
        <v>0</v>
      </c>
      <c r="R256" s="114" t="n">
        <f aca="false">+Q256*$F$3</f>
        <v>0</v>
      </c>
      <c r="S256" s="116" t="n">
        <f aca="false">+R256+P256</f>
        <v>0</v>
      </c>
      <c r="T256" s="93"/>
    </row>
    <row r="257" customFormat="false" ht="15" hidden="false" customHeight="false" outlineLevel="0" collapsed="false">
      <c r="A257" s="200" t="s">
        <v>312</v>
      </c>
      <c r="B257" s="201" t="s">
        <v>101</v>
      </c>
      <c r="C257" s="201" t="n">
        <v>1</v>
      </c>
      <c r="D257" s="201" t="n">
        <v>34.67</v>
      </c>
      <c r="E257" s="202" t="n">
        <v>1</v>
      </c>
      <c r="F257" s="202" t="n">
        <f aca="false">+C257*E257</f>
        <v>1</v>
      </c>
      <c r="G257" s="202" t="n">
        <f aca="false">+D257*F257</f>
        <v>34.67</v>
      </c>
      <c r="H257" s="202"/>
      <c r="I257" s="202"/>
      <c r="J257" s="202"/>
      <c r="K257" s="203"/>
      <c r="L257" s="203"/>
      <c r="M257" s="203"/>
      <c r="N257" s="203"/>
      <c r="O257" s="202" t="n">
        <f aca="false">SUM(G257:N257)</f>
        <v>34.67</v>
      </c>
      <c r="P257" s="114" t="n">
        <f aca="false">+(G257+H257)*$B$3+(K257+L257)*$B$4+(M257+N257)*$F$4+(I257+J257)*$B$5</f>
        <v>0</v>
      </c>
      <c r="Q257" s="115" t="n">
        <v>1.33346153846154</v>
      </c>
      <c r="R257" s="114" t="n">
        <f aca="false">+Q257*$F$3</f>
        <v>0</v>
      </c>
      <c r="S257" s="116" t="n">
        <f aca="false">+R257+P257</f>
        <v>0</v>
      </c>
      <c r="T257" s="72"/>
    </row>
    <row r="258" s="1" customFormat="true" ht="15" hidden="false" customHeight="false" outlineLevel="0" collapsed="false">
      <c r="A258" s="200" t="s">
        <v>312</v>
      </c>
      <c r="B258" s="201" t="s">
        <v>309</v>
      </c>
      <c r="C258" s="201" t="n">
        <v>1</v>
      </c>
      <c r="D258" s="201" t="n">
        <v>34.67</v>
      </c>
      <c r="E258" s="202" t="n">
        <v>2</v>
      </c>
      <c r="F258" s="202" t="n">
        <f aca="false">+C258*E258</f>
        <v>2</v>
      </c>
      <c r="G258" s="202" t="n">
        <f aca="false">+D258*F258</f>
        <v>69.34</v>
      </c>
      <c r="H258" s="202"/>
      <c r="I258" s="202"/>
      <c r="J258" s="202"/>
      <c r="K258" s="203"/>
      <c r="L258" s="203"/>
      <c r="M258" s="203"/>
      <c r="N258" s="203"/>
      <c r="O258" s="202" t="n">
        <f aca="false">SUM(G258:N258)</f>
        <v>69.34</v>
      </c>
      <c r="P258" s="114" t="n">
        <f aca="false">+(G258+H258)*$B$3+(K258+L258)*$B$4+(M258+N258)*$F$4+(I258+J258)*$B$5</f>
        <v>0</v>
      </c>
      <c r="Q258" s="129" t="n">
        <v>0</v>
      </c>
      <c r="R258" s="114" t="n">
        <f aca="false">+Q258*$F$3</f>
        <v>0</v>
      </c>
      <c r="S258" s="116" t="n">
        <f aca="false">+R258+P258</f>
        <v>0</v>
      </c>
      <c r="T258" s="72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  <c r="BE258" s="31"/>
      <c r="BF258" s="31"/>
      <c r="BG258" s="31"/>
      <c r="BH258" s="31"/>
      <c r="BI258" s="31"/>
      <c r="BJ258" s="31"/>
      <c r="BK258" s="31"/>
      <c r="BL258" s="31"/>
      <c r="BM258" s="31"/>
      <c r="BN258" s="31"/>
      <c r="BO258" s="31"/>
      <c r="BP258" s="31"/>
      <c r="BQ258" s="31"/>
      <c r="BR258" s="31"/>
      <c r="BS258" s="31"/>
      <c r="BT258" s="31"/>
      <c r="BU258" s="31"/>
      <c r="BV258" s="31"/>
      <c r="BW258" s="31"/>
      <c r="BX258" s="31"/>
      <c r="BY258" s="31"/>
      <c r="BZ258" s="31"/>
      <c r="CA258" s="31"/>
      <c r="CB258" s="31"/>
      <c r="CC258" s="31"/>
      <c r="CD258" s="31"/>
      <c r="CE258" s="31"/>
      <c r="CF258" s="31"/>
      <c r="CG258" s="31"/>
      <c r="CH258" s="31"/>
      <c r="CI258" s="31"/>
      <c r="CJ258" s="31"/>
      <c r="CK258" s="31"/>
      <c r="CL258" s="31"/>
      <c r="CM258" s="31"/>
      <c r="CN258" s="31"/>
      <c r="CO258" s="31"/>
      <c r="CP258" s="31"/>
      <c r="CQ258" s="31"/>
      <c r="CR258" s="31"/>
      <c r="CS258" s="31"/>
      <c r="CT258" s="31"/>
      <c r="CU258" s="31"/>
      <c r="CV258" s="31"/>
      <c r="CW258" s="31"/>
      <c r="CX258" s="31"/>
      <c r="CY258" s="31"/>
      <c r="CZ258" s="31"/>
      <c r="DA258" s="31"/>
      <c r="DB258" s="31"/>
      <c r="DC258" s="31"/>
      <c r="DD258" s="31"/>
      <c r="DE258" s="31"/>
      <c r="DF258" s="31"/>
      <c r="DG258" s="31"/>
      <c r="DH258" s="31"/>
      <c r="DI258" s="31"/>
      <c r="DJ258" s="31"/>
      <c r="DK258" s="31"/>
      <c r="DL258" s="31"/>
      <c r="DM258" s="31"/>
      <c r="DN258" s="31"/>
      <c r="DO258" s="31"/>
      <c r="DP258" s="31"/>
      <c r="DQ258" s="31"/>
      <c r="DR258" s="31"/>
      <c r="DS258" s="31"/>
      <c r="DT258" s="31"/>
      <c r="DU258" s="31"/>
      <c r="DV258" s="31"/>
      <c r="DW258" s="31"/>
      <c r="DX258" s="31"/>
      <c r="DY258" s="31"/>
      <c r="DZ258" s="31"/>
      <c r="EA258" s="31"/>
      <c r="EB258" s="31"/>
      <c r="EC258" s="31"/>
      <c r="ED258" s="31"/>
      <c r="EE258" s="31"/>
      <c r="EF258" s="31"/>
      <c r="EG258" s="31"/>
      <c r="EH258" s="31"/>
      <c r="EI258" s="31"/>
      <c r="EJ258" s="31"/>
      <c r="EK258" s="31"/>
      <c r="EL258" s="31"/>
      <c r="EM258" s="31"/>
      <c r="EN258" s="31"/>
      <c r="EO258" s="31"/>
      <c r="EP258" s="31"/>
      <c r="EQ258" s="31"/>
      <c r="ER258" s="31"/>
      <c r="ES258" s="31"/>
      <c r="ET258" s="31"/>
      <c r="EU258" s="31"/>
      <c r="EV258" s="31"/>
      <c r="EW258" s="31"/>
      <c r="EX258" s="31"/>
      <c r="EY258" s="31"/>
      <c r="EZ258" s="31"/>
      <c r="FA258" s="31"/>
      <c r="FB258" s="31"/>
      <c r="FC258" s="31"/>
      <c r="FD258" s="31"/>
      <c r="FE258" s="31"/>
      <c r="FF258" s="31"/>
      <c r="FG258" s="31"/>
      <c r="FH258" s="31"/>
      <c r="FI258" s="31"/>
      <c r="FJ258" s="31"/>
      <c r="FK258" s="31"/>
      <c r="FL258" s="31"/>
      <c r="FM258" s="31"/>
      <c r="FN258" s="31"/>
      <c r="FO258" s="31"/>
      <c r="FP258" s="31"/>
      <c r="FQ258" s="31"/>
      <c r="FR258" s="31"/>
      <c r="FS258" s="31"/>
      <c r="FT258" s="31"/>
      <c r="FU258" s="31"/>
      <c r="FV258" s="31"/>
      <c r="FW258" s="31"/>
      <c r="FX258" s="31"/>
      <c r="FY258" s="31"/>
      <c r="FZ258" s="31"/>
      <c r="GA258" s="31"/>
      <c r="GB258" s="31"/>
      <c r="GC258" s="31"/>
      <c r="GD258" s="31"/>
      <c r="GE258" s="31"/>
      <c r="GF258" s="31"/>
      <c r="GG258" s="31"/>
      <c r="GH258" s="31"/>
      <c r="GI258" s="31"/>
      <c r="GJ258" s="31"/>
      <c r="GK258" s="31"/>
      <c r="GL258" s="31"/>
      <c r="GM258" s="31"/>
      <c r="GN258" s="31"/>
      <c r="GO258" s="31"/>
      <c r="GP258" s="31"/>
      <c r="GQ258" s="31"/>
      <c r="GR258" s="31"/>
      <c r="GS258" s="31"/>
      <c r="GT258" s="31"/>
      <c r="GU258" s="31"/>
      <c r="GV258" s="31"/>
      <c r="GW258" s="31"/>
      <c r="GX258" s="31"/>
      <c r="GY258" s="31"/>
      <c r="GZ258" s="31"/>
      <c r="HA258" s="31"/>
      <c r="HB258" s="31"/>
      <c r="HC258" s="31"/>
      <c r="HD258" s="31"/>
      <c r="HE258" s="31"/>
      <c r="HF258" s="31"/>
      <c r="HG258" s="31"/>
      <c r="HH258" s="31"/>
      <c r="HI258" s="31"/>
      <c r="HJ258" s="31"/>
      <c r="HK258" s="31"/>
      <c r="HL258" s="31"/>
      <c r="HM258" s="31"/>
      <c r="HN258" s="31"/>
      <c r="HO258" s="31"/>
      <c r="HP258" s="31"/>
      <c r="HQ258" s="31"/>
      <c r="HR258" s="31"/>
      <c r="HS258" s="31"/>
      <c r="HT258" s="31"/>
      <c r="HU258" s="31"/>
      <c r="HV258" s="31"/>
      <c r="HW258" s="31"/>
      <c r="HX258" s="31"/>
      <c r="HY258" s="31"/>
      <c r="HZ258" s="31"/>
      <c r="IA258" s="31"/>
      <c r="IB258" s="31"/>
      <c r="IC258" s="31"/>
      <c r="ID258" s="31"/>
      <c r="IE258" s="31"/>
      <c r="IF258" s="31"/>
      <c r="IG258" s="31"/>
      <c r="IH258" s="31"/>
      <c r="II258" s="31"/>
      <c r="IJ258" s="31"/>
      <c r="IK258" s="31"/>
      <c r="IL258" s="31"/>
      <c r="IM258" s="31"/>
      <c r="IN258" s="31"/>
      <c r="IO258" s="31"/>
      <c r="IP258" s="31"/>
      <c r="IQ258" s="31"/>
      <c r="IR258" s="31"/>
      <c r="IS258" s="31"/>
      <c r="IT258" s="31"/>
      <c r="IU258" s="31"/>
      <c r="IV258" s="31"/>
      <c r="IW258" s="31"/>
    </row>
    <row r="259" customFormat="false" ht="15" hidden="false" customHeight="false" outlineLevel="0" collapsed="false">
      <c r="A259" s="200" t="s">
        <v>313</v>
      </c>
      <c r="B259" s="201" t="s">
        <v>174</v>
      </c>
      <c r="C259" s="201" t="n">
        <v>1</v>
      </c>
      <c r="D259" s="201" t="n">
        <v>34.67</v>
      </c>
      <c r="E259" s="202" t="n">
        <v>3</v>
      </c>
      <c r="F259" s="202" t="n">
        <f aca="false">+C259*E259</f>
        <v>3</v>
      </c>
      <c r="G259" s="202" t="n">
        <f aca="false">+D259*F259</f>
        <v>104.01</v>
      </c>
      <c r="H259" s="202"/>
      <c r="I259" s="202"/>
      <c r="J259" s="202"/>
      <c r="K259" s="203"/>
      <c r="L259" s="203"/>
      <c r="M259" s="203"/>
      <c r="N259" s="203"/>
      <c r="O259" s="202" t="n">
        <f aca="false">SUM(G259:N259)</f>
        <v>104.01</v>
      </c>
      <c r="P259" s="114" t="n">
        <f aca="false">+(G259+H259)*$B$3+(K259+L259)*$B$4+(M259+N259)*$F$4+(I259+J259)*$B$5</f>
        <v>0</v>
      </c>
      <c r="Q259" s="115" t="n">
        <v>0</v>
      </c>
      <c r="R259" s="114" t="n">
        <f aca="false">+Q259*$F$3</f>
        <v>0</v>
      </c>
      <c r="S259" s="116" t="n">
        <f aca="false">+R259+P259</f>
        <v>0</v>
      </c>
      <c r="T259" s="72"/>
    </row>
    <row r="260" customFormat="false" ht="15" hidden="false" customHeight="false" outlineLevel="0" collapsed="false">
      <c r="A260" s="200" t="s">
        <v>313</v>
      </c>
      <c r="B260" s="201" t="s">
        <v>304</v>
      </c>
      <c r="C260" s="201" t="n">
        <v>1</v>
      </c>
      <c r="D260" s="201" t="n">
        <v>34.67</v>
      </c>
      <c r="E260" s="202" t="n">
        <v>2</v>
      </c>
      <c r="F260" s="202" t="n">
        <f aca="false">+C260*E260</f>
        <v>2</v>
      </c>
      <c r="G260" s="202" t="n">
        <f aca="false">+D260*F260</f>
        <v>69.34</v>
      </c>
      <c r="H260" s="202"/>
      <c r="I260" s="202"/>
      <c r="J260" s="202"/>
      <c r="K260" s="203"/>
      <c r="L260" s="203"/>
      <c r="M260" s="203"/>
      <c r="N260" s="203"/>
      <c r="O260" s="202" t="n">
        <f aca="false">SUM(G260:N260)</f>
        <v>69.34</v>
      </c>
      <c r="P260" s="114" t="n">
        <f aca="false">+(G260+H260)*$B$3+(K260+L260)*$B$4+(M260+N260)*$F$4+(I260+J260)*$B$5</f>
        <v>0</v>
      </c>
      <c r="Q260" s="205" t="n">
        <v>0</v>
      </c>
      <c r="R260" s="114" t="n">
        <f aca="false">+Q260*$F$3</f>
        <v>0</v>
      </c>
      <c r="S260" s="116" t="n">
        <f aca="false">+R260+P260</f>
        <v>0</v>
      </c>
      <c r="T260" s="72"/>
    </row>
    <row r="261" customFormat="false" ht="15" hidden="false" customHeight="false" outlineLevel="0" collapsed="false">
      <c r="A261" s="200" t="s">
        <v>314</v>
      </c>
      <c r="B261" s="201" t="s">
        <v>315</v>
      </c>
      <c r="C261" s="201" t="n">
        <v>1</v>
      </c>
      <c r="D261" s="201" t="n">
        <v>34.67</v>
      </c>
      <c r="E261" s="202" t="n">
        <v>1.5</v>
      </c>
      <c r="F261" s="202" t="n">
        <f aca="false">+C261*E261</f>
        <v>1.5</v>
      </c>
      <c r="G261" s="202" t="n">
        <f aca="false">+D261*F261</f>
        <v>52.005</v>
      </c>
      <c r="H261" s="202"/>
      <c r="I261" s="202"/>
      <c r="J261" s="202"/>
      <c r="K261" s="203"/>
      <c r="L261" s="203"/>
      <c r="M261" s="203"/>
      <c r="N261" s="203"/>
      <c r="O261" s="202" t="n">
        <f aca="false">SUM(G261:N261)</f>
        <v>52.005</v>
      </c>
      <c r="P261" s="114" t="n">
        <f aca="false">+(G261+H261)*$B$3+(K261+L261)*$B$4+(M261+N261)*$F$4+(I261+J261)*$B$5</f>
        <v>0</v>
      </c>
      <c r="Q261" s="115" t="n">
        <v>12.0011538461538</v>
      </c>
      <c r="R261" s="114" t="n">
        <f aca="false">+Q261*$F$3</f>
        <v>0</v>
      </c>
      <c r="S261" s="116" t="n">
        <f aca="false">+R261+P261</f>
        <v>0</v>
      </c>
      <c r="T261" s="72"/>
    </row>
    <row r="262" customFormat="false" ht="15" hidden="false" customHeight="false" outlineLevel="0" collapsed="false">
      <c r="A262" s="200" t="s">
        <v>316</v>
      </c>
      <c r="B262" s="201" t="s">
        <v>270</v>
      </c>
      <c r="C262" s="201" t="n">
        <v>5</v>
      </c>
      <c r="D262" s="201" t="n">
        <v>34.67</v>
      </c>
      <c r="E262" s="202" t="n">
        <v>2.5</v>
      </c>
      <c r="F262" s="202" t="n">
        <f aca="false">+C262*E262</f>
        <v>12.5</v>
      </c>
      <c r="G262" s="202" t="n">
        <f aca="false">+D262*F262</f>
        <v>433.375</v>
      </c>
      <c r="H262" s="202" t="n">
        <f aca="false">+E262*-8</f>
        <v>-20</v>
      </c>
      <c r="I262" s="206"/>
      <c r="J262" s="206"/>
      <c r="K262" s="203"/>
      <c r="L262" s="203"/>
      <c r="M262" s="203"/>
      <c r="N262" s="203"/>
      <c r="O262" s="202" t="n">
        <f aca="false">SUM(G262:N262)</f>
        <v>413.375</v>
      </c>
      <c r="P262" s="114" t="n">
        <f aca="false">+(G262+H262)*$B$3+(K262+L262)*$B$4+(M262+N262)*$F$4+(I262+J262)*$B$5</f>
        <v>0</v>
      </c>
      <c r="Q262" s="205" t="n">
        <v>57.3388461538462</v>
      </c>
      <c r="R262" s="114" t="n">
        <f aca="false">+Q262*$F$3</f>
        <v>0</v>
      </c>
      <c r="S262" s="116" t="n">
        <f aca="false">+R262+P262</f>
        <v>0</v>
      </c>
      <c r="T262" s="72"/>
    </row>
    <row r="263" customFormat="false" ht="15" hidden="false" customHeight="false" outlineLevel="0" collapsed="false">
      <c r="A263" s="200" t="s">
        <v>317</v>
      </c>
      <c r="B263" s="201" t="s">
        <v>270</v>
      </c>
      <c r="C263" s="201" t="n">
        <v>5</v>
      </c>
      <c r="D263" s="201" t="n">
        <v>32.67</v>
      </c>
      <c r="E263" s="202" t="n">
        <v>3</v>
      </c>
      <c r="F263" s="202" t="n">
        <f aca="false">+C263*E263</f>
        <v>15</v>
      </c>
      <c r="G263" s="202" t="n">
        <f aca="false">+D263*F263</f>
        <v>490.05</v>
      </c>
      <c r="H263" s="202" t="n">
        <f aca="false">+E263*-8</f>
        <v>-24</v>
      </c>
      <c r="I263" s="206"/>
      <c r="J263" s="206"/>
      <c r="K263" s="203"/>
      <c r="L263" s="203"/>
      <c r="M263" s="203"/>
      <c r="N263" s="203"/>
      <c r="O263" s="202" t="n">
        <f aca="false">SUM(G263:N263)</f>
        <v>466.05</v>
      </c>
      <c r="P263" s="114" t="n">
        <f aca="false">+(G263+H263)*$B$3+(K263+L263)*$B$4+(M263+N263)*$F$4+(I263+J263)*$B$5</f>
        <v>0</v>
      </c>
      <c r="Q263" s="205" t="n">
        <v>4.00040816326531</v>
      </c>
      <c r="R263" s="114" t="n">
        <f aca="false">+Q263*$F$3</f>
        <v>0</v>
      </c>
      <c r="S263" s="116" t="n">
        <f aca="false">+R263+P263</f>
        <v>0</v>
      </c>
      <c r="T263" s="72"/>
    </row>
    <row r="264" customFormat="false" ht="24.75" hidden="false" customHeight="false" outlineLevel="0" collapsed="false">
      <c r="A264" s="200" t="s">
        <v>318</v>
      </c>
      <c r="B264" s="207" t="s">
        <v>319</v>
      </c>
      <c r="C264" s="201" t="n">
        <v>4</v>
      </c>
      <c r="D264" s="201" t="n">
        <v>34.67</v>
      </c>
      <c r="E264" s="202" t="n">
        <v>3.5</v>
      </c>
      <c r="F264" s="202" t="n">
        <f aca="false">+C264*E264</f>
        <v>14</v>
      </c>
      <c r="G264" s="202" t="n">
        <f aca="false">+D264*F264</f>
        <v>485.38</v>
      </c>
      <c r="H264" s="202" t="n">
        <f aca="false">+E264*-8</f>
        <v>-28</v>
      </c>
      <c r="I264" s="206"/>
      <c r="J264" s="206"/>
      <c r="K264" s="203"/>
      <c r="L264" s="203"/>
      <c r="M264" s="203"/>
      <c r="N264" s="203"/>
      <c r="O264" s="202" t="n">
        <f aca="false">SUM(G264:N264)</f>
        <v>457.38</v>
      </c>
      <c r="P264" s="114" t="n">
        <f aca="false">+(G264+H264)*$B$3+(K264+L264)*$B$4+(M264+N264)*$F$4+(I264+J264)*$B$5</f>
        <v>0</v>
      </c>
      <c r="Q264" s="205" t="n">
        <v>16.0015384615385</v>
      </c>
      <c r="R264" s="114" t="n">
        <f aca="false">+Q264*$F$3</f>
        <v>0</v>
      </c>
      <c r="S264" s="116" t="n">
        <f aca="false">+R264+P264</f>
        <v>0</v>
      </c>
      <c r="T264" s="72"/>
    </row>
    <row r="265" customFormat="false" ht="15" hidden="false" customHeight="false" outlineLevel="0" collapsed="false">
      <c r="A265" s="200" t="s">
        <v>318</v>
      </c>
      <c r="B265" s="201" t="s">
        <v>309</v>
      </c>
      <c r="C265" s="201" t="n">
        <v>1</v>
      </c>
      <c r="D265" s="201" t="n">
        <v>34.67</v>
      </c>
      <c r="E265" s="202" t="n">
        <v>1.5</v>
      </c>
      <c r="F265" s="202" t="n">
        <f aca="false">+C265*E265</f>
        <v>1.5</v>
      </c>
      <c r="G265" s="202" t="n">
        <f aca="false">+D265*F265</f>
        <v>52.005</v>
      </c>
      <c r="H265" s="202"/>
      <c r="I265" s="202"/>
      <c r="J265" s="202"/>
      <c r="K265" s="203"/>
      <c r="L265" s="203"/>
      <c r="M265" s="203"/>
      <c r="N265" s="203"/>
      <c r="O265" s="202" t="n">
        <f aca="false">SUM(G265:N265)</f>
        <v>52.005</v>
      </c>
      <c r="P265" s="114" t="n">
        <f aca="false">+(G265+H265)*$B$3+(K265+L265)*$B$4+(M265+N265)*$F$4+(I265+J265)*$B$5</f>
        <v>0</v>
      </c>
      <c r="Q265" s="205" t="n">
        <v>0</v>
      </c>
      <c r="R265" s="114" t="n">
        <f aca="false">+Q265*$F$3</f>
        <v>0</v>
      </c>
      <c r="S265" s="116" t="n">
        <f aca="false">+R265+P265</f>
        <v>0</v>
      </c>
      <c r="T265" s="72"/>
    </row>
    <row r="266" customFormat="false" ht="15" hidden="false" customHeight="false" outlineLevel="0" collapsed="false">
      <c r="A266" s="200" t="s">
        <v>320</v>
      </c>
      <c r="B266" s="201" t="s">
        <v>270</v>
      </c>
      <c r="C266" s="201" t="n">
        <v>5</v>
      </c>
      <c r="D266" s="201" t="n">
        <v>34.67</v>
      </c>
      <c r="E266" s="202" t="n">
        <v>1</v>
      </c>
      <c r="F266" s="202" t="n">
        <f aca="false">+C266*E266</f>
        <v>5</v>
      </c>
      <c r="G266" s="202" t="n">
        <f aca="false">+D266*F266</f>
        <v>173.35</v>
      </c>
      <c r="H266" s="202" t="n">
        <f aca="false">+E266*-8</f>
        <v>-8</v>
      </c>
      <c r="I266" s="206"/>
      <c r="J266" s="206"/>
      <c r="K266" s="203"/>
      <c r="L266" s="203"/>
      <c r="M266" s="203"/>
      <c r="N266" s="203"/>
      <c r="O266" s="202" t="n">
        <f aca="false">SUM(G266:N266)</f>
        <v>165.35</v>
      </c>
      <c r="P266" s="114" t="n">
        <f aca="false">+(G266+H266)*$B$3+(K266+L266)*$B$4+(M266+N266)*$F$4+(I266+J266)*$B$5</f>
        <v>0</v>
      </c>
      <c r="Q266" s="205" t="n">
        <v>0</v>
      </c>
      <c r="R266" s="114" t="n">
        <f aca="false">+Q266*$F$3</f>
        <v>0</v>
      </c>
      <c r="S266" s="116" t="n">
        <f aca="false">+R266+P266</f>
        <v>0</v>
      </c>
      <c r="T266" s="72"/>
    </row>
    <row r="267" customFormat="false" ht="15" hidden="false" customHeight="false" outlineLevel="0" collapsed="false">
      <c r="A267" s="200" t="s">
        <v>321</v>
      </c>
      <c r="B267" s="201" t="s">
        <v>270</v>
      </c>
      <c r="C267" s="201" t="n">
        <v>5</v>
      </c>
      <c r="D267" s="201" t="n">
        <v>34.67</v>
      </c>
      <c r="E267" s="202" t="n">
        <v>1</v>
      </c>
      <c r="F267" s="202" t="n">
        <f aca="false">+C267*E267</f>
        <v>5</v>
      </c>
      <c r="G267" s="202" t="n">
        <f aca="false">+D267*F267</f>
        <v>173.35</v>
      </c>
      <c r="H267" s="202" t="n">
        <f aca="false">+E267*-8</f>
        <v>-8</v>
      </c>
      <c r="I267" s="206"/>
      <c r="J267" s="206"/>
      <c r="K267" s="203"/>
      <c r="L267" s="203"/>
      <c r="M267" s="203"/>
      <c r="N267" s="203"/>
      <c r="O267" s="202" t="n">
        <f aca="false">SUM(G267:N267)</f>
        <v>165.35</v>
      </c>
      <c r="P267" s="114" t="n">
        <f aca="false">+(G267+H267)*$B$3+(K267+L267)*$B$4+(M267+N267)*$F$4+(I267+J267)*$B$5</f>
        <v>0</v>
      </c>
      <c r="Q267" s="205" t="n">
        <v>0</v>
      </c>
      <c r="R267" s="114" t="n">
        <f aca="false">+Q267*$F$3</f>
        <v>0</v>
      </c>
      <c r="S267" s="116" t="n">
        <f aca="false">+R267+P267</f>
        <v>0</v>
      </c>
      <c r="T267" s="72"/>
    </row>
    <row r="268" customFormat="false" ht="15" hidden="false" customHeight="false" outlineLevel="0" collapsed="false">
      <c r="A268" s="200" t="s">
        <v>322</v>
      </c>
      <c r="B268" s="201" t="s">
        <v>270</v>
      </c>
      <c r="C268" s="201" t="n">
        <v>5</v>
      </c>
      <c r="D268" s="201" t="n">
        <v>34.67</v>
      </c>
      <c r="E268" s="202" t="n">
        <v>1.75</v>
      </c>
      <c r="F268" s="202" t="n">
        <f aca="false">+C268*E268</f>
        <v>8.75</v>
      </c>
      <c r="G268" s="202" t="n">
        <f aca="false">+D268*F268</f>
        <v>303.3625</v>
      </c>
      <c r="H268" s="202" t="n">
        <f aca="false">+E268*-8</f>
        <v>-14</v>
      </c>
      <c r="I268" s="206"/>
      <c r="J268" s="206"/>
      <c r="K268" s="203"/>
      <c r="L268" s="203"/>
      <c r="M268" s="203"/>
      <c r="N268" s="203"/>
      <c r="O268" s="202" t="n">
        <f aca="false">SUM(G268:N268)</f>
        <v>289.3625</v>
      </c>
      <c r="P268" s="114" t="n">
        <f aca="false">+(G268+H268)*$B$3+(K268+L268)*$B$4+(M268+N268)*$F$4+(I268+J268)*$B$5</f>
        <v>0</v>
      </c>
      <c r="Q268" s="115" t="n">
        <v>0</v>
      </c>
      <c r="R268" s="114" t="n">
        <f aca="false">+Q268*$F$3</f>
        <v>0</v>
      </c>
      <c r="S268" s="116" t="n">
        <f aca="false">+R268+P268</f>
        <v>0</v>
      </c>
      <c r="T268" s="72"/>
    </row>
    <row r="269" customFormat="false" ht="15" hidden="false" customHeight="false" outlineLevel="0" collapsed="false">
      <c r="A269" s="200" t="s">
        <v>323</v>
      </c>
      <c r="B269" s="201" t="s">
        <v>254</v>
      </c>
      <c r="C269" s="201" t="n">
        <v>2</v>
      </c>
      <c r="D269" s="201" t="n">
        <v>34.67</v>
      </c>
      <c r="E269" s="202" t="n">
        <v>1.5</v>
      </c>
      <c r="F269" s="202" t="n">
        <f aca="false">+C269*E269</f>
        <v>3</v>
      </c>
      <c r="G269" s="202" t="n">
        <f aca="false">+D269*F269</f>
        <v>104.01</v>
      </c>
      <c r="H269" s="206"/>
      <c r="I269" s="206"/>
      <c r="J269" s="206"/>
      <c r="K269" s="203"/>
      <c r="L269" s="203"/>
      <c r="M269" s="203"/>
      <c r="N269" s="203"/>
      <c r="O269" s="202" t="n">
        <f aca="false">SUM(G269:N269)</f>
        <v>104.01</v>
      </c>
      <c r="P269" s="114" t="n">
        <f aca="false">+(G269+H269)*$B$3+(K269+L269)*$B$4+(M269+N269)*$F$4+(I269+J269)*$B$5</f>
        <v>0</v>
      </c>
      <c r="Q269" s="129" t="n">
        <v>0</v>
      </c>
      <c r="R269" s="114" t="n">
        <f aca="false">+Q269*$F$3</f>
        <v>0</v>
      </c>
      <c r="S269" s="116" t="n">
        <f aca="false">+R269+P269</f>
        <v>0</v>
      </c>
      <c r="T269" s="72"/>
    </row>
    <row r="270" customFormat="false" ht="15" hidden="false" customHeight="false" outlineLevel="0" collapsed="false">
      <c r="A270" s="158"/>
      <c r="B270" s="158"/>
      <c r="G270" s="168" t="n">
        <f aca="false">SUM(G246:G269)</f>
        <v>3632.8855</v>
      </c>
      <c r="H270" s="168" t="n">
        <f aca="false">SUM(H246:H269)</f>
        <v>-102</v>
      </c>
      <c r="I270" s="168" t="n">
        <f aca="false">SUM(I246:I269)</f>
        <v>0</v>
      </c>
      <c r="J270" s="168" t="n">
        <f aca="false">SUM(J246:J269)</f>
        <v>0</v>
      </c>
      <c r="K270" s="168" t="n">
        <f aca="false">SUM(K246:K269)</f>
        <v>0</v>
      </c>
      <c r="L270" s="168" t="n">
        <f aca="false">SUM(L246:L269)</f>
        <v>0</v>
      </c>
      <c r="M270" s="168" t="n">
        <f aca="false">SUM(M246:M269)</f>
        <v>0</v>
      </c>
      <c r="N270" s="168" t="n">
        <f aca="false">SUM(N246:N269)</f>
        <v>0</v>
      </c>
      <c r="O270" s="168" t="n">
        <f aca="false">SUM(O246:O269)</f>
        <v>3530.8855</v>
      </c>
      <c r="P270" s="208" t="n">
        <f aca="false">SUM(P246:P269)</f>
        <v>0</v>
      </c>
      <c r="Q270" s="168" t="n">
        <f aca="false">SUM(Q246:Q269)</f>
        <v>105.343485086342</v>
      </c>
      <c r="R270" s="208" t="n">
        <f aca="false">SUM(R246:R269)</f>
        <v>0</v>
      </c>
      <c r="S270" s="208" t="n">
        <f aca="false">SUM(S246:S269)</f>
        <v>0</v>
      </c>
      <c r="T270" s="170" t="s">
        <v>324</v>
      </c>
      <c r="U270" s="117"/>
      <c r="V270" s="117"/>
      <c r="W270" s="117"/>
      <c r="X270" s="117"/>
      <c r="Y270" s="117"/>
      <c r="Z270" s="117"/>
      <c r="AA270" s="117"/>
      <c r="AB270" s="117"/>
      <c r="AC270" s="117"/>
      <c r="AD270" s="117"/>
      <c r="AE270" s="117"/>
      <c r="AF270" s="117"/>
      <c r="AG270" s="117"/>
      <c r="AH270" s="117"/>
      <c r="AI270" s="117"/>
      <c r="AJ270" s="117"/>
      <c r="AK270" s="117"/>
      <c r="AL270" s="117"/>
      <c r="AM270" s="117"/>
      <c r="AN270" s="117"/>
      <c r="AO270" s="117"/>
      <c r="AP270" s="117"/>
      <c r="AQ270" s="117"/>
      <c r="AR270" s="117"/>
      <c r="AS270" s="117"/>
      <c r="AT270" s="117"/>
      <c r="AU270" s="117"/>
      <c r="AV270" s="117"/>
      <c r="AW270" s="117"/>
      <c r="AX270" s="117"/>
      <c r="AY270" s="117"/>
      <c r="AZ270" s="117"/>
      <c r="BA270" s="117"/>
      <c r="BB270" s="117"/>
      <c r="BC270" s="117"/>
      <c r="BD270" s="117"/>
      <c r="BE270" s="117"/>
      <c r="BF270" s="117"/>
      <c r="BG270" s="117"/>
      <c r="BH270" s="117"/>
      <c r="BI270" s="117"/>
      <c r="BJ270" s="117"/>
      <c r="BK270" s="117"/>
      <c r="BL270" s="117"/>
      <c r="BM270" s="117"/>
      <c r="BN270" s="117"/>
      <c r="BO270" s="117"/>
      <c r="BP270" s="117"/>
      <c r="BQ270" s="117"/>
      <c r="BR270" s="117"/>
      <c r="BS270" s="117"/>
      <c r="BT270" s="117"/>
      <c r="BU270" s="117"/>
      <c r="BV270" s="117"/>
      <c r="BW270" s="117"/>
      <c r="BX270" s="117"/>
      <c r="BY270" s="117"/>
      <c r="BZ270" s="117"/>
      <c r="CA270" s="117"/>
      <c r="CB270" s="117"/>
      <c r="CC270" s="117"/>
      <c r="CD270" s="117"/>
      <c r="CE270" s="117"/>
      <c r="CF270" s="117"/>
      <c r="CG270" s="117"/>
      <c r="CH270" s="117"/>
      <c r="CI270" s="117"/>
      <c r="CJ270" s="117"/>
      <c r="CK270" s="117"/>
      <c r="CL270" s="117"/>
      <c r="CM270" s="117"/>
      <c r="CN270" s="117"/>
      <c r="CO270" s="117"/>
      <c r="CP270" s="117"/>
      <c r="CQ270" s="117"/>
      <c r="CR270" s="117"/>
      <c r="CS270" s="117"/>
      <c r="CT270" s="117"/>
      <c r="CU270" s="117"/>
      <c r="CV270" s="117"/>
      <c r="CW270" s="117"/>
      <c r="CX270" s="117"/>
      <c r="CY270" s="117"/>
      <c r="CZ270" s="117"/>
      <c r="DA270" s="117"/>
      <c r="DB270" s="117"/>
      <c r="DC270" s="117"/>
      <c r="DD270" s="117"/>
      <c r="DE270" s="117"/>
      <c r="DF270" s="117"/>
      <c r="DG270" s="117"/>
      <c r="DH270" s="117"/>
      <c r="DI270" s="117"/>
      <c r="DJ270" s="117"/>
      <c r="DK270" s="117"/>
      <c r="DL270" s="117"/>
      <c r="DM270" s="117"/>
      <c r="DN270" s="117"/>
      <c r="DO270" s="117"/>
      <c r="DP270" s="117"/>
      <c r="DQ270" s="117"/>
      <c r="DR270" s="117"/>
      <c r="DS270" s="117"/>
      <c r="DT270" s="117"/>
      <c r="DU270" s="117"/>
      <c r="DV270" s="117"/>
      <c r="DW270" s="117"/>
      <c r="DX270" s="117"/>
      <c r="DY270" s="117"/>
      <c r="DZ270" s="117"/>
      <c r="EA270" s="117"/>
      <c r="EB270" s="117"/>
      <c r="EC270" s="117"/>
      <c r="ED270" s="117"/>
      <c r="EE270" s="117"/>
      <c r="EF270" s="117"/>
      <c r="EG270" s="117"/>
      <c r="EH270" s="117"/>
      <c r="EI270" s="117"/>
      <c r="EJ270" s="117"/>
      <c r="EK270" s="117"/>
      <c r="EL270" s="117"/>
      <c r="EM270" s="117"/>
      <c r="EN270" s="117"/>
      <c r="EO270" s="117"/>
      <c r="EP270" s="117"/>
      <c r="EQ270" s="117"/>
      <c r="ER270" s="117"/>
      <c r="ES270" s="117"/>
      <c r="ET270" s="117"/>
      <c r="EU270" s="117"/>
      <c r="EV270" s="117"/>
      <c r="EW270" s="117"/>
      <c r="EX270" s="117"/>
      <c r="EY270" s="117"/>
      <c r="EZ270" s="117"/>
      <c r="FA270" s="117"/>
      <c r="FB270" s="117"/>
      <c r="FC270" s="117"/>
      <c r="FD270" s="117"/>
      <c r="FE270" s="117"/>
      <c r="FF270" s="117"/>
      <c r="FG270" s="117"/>
      <c r="FH270" s="117"/>
      <c r="FI270" s="117"/>
      <c r="FJ270" s="117"/>
      <c r="FK270" s="117"/>
      <c r="FL270" s="117"/>
      <c r="FM270" s="117"/>
      <c r="FN270" s="117"/>
      <c r="FO270" s="117"/>
      <c r="FP270" s="117"/>
      <c r="FQ270" s="117"/>
      <c r="FR270" s="117"/>
      <c r="FS270" s="117"/>
      <c r="FT270" s="117"/>
      <c r="FU270" s="117"/>
      <c r="FV270" s="117"/>
      <c r="FW270" s="117"/>
      <c r="FX270" s="117"/>
      <c r="FY270" s="117"/>
      <c r="FZ270" s="117"/>
      <c r="GA270" s="117"/>
      <c r="GB270" s="117"/>
      <c r="GC270" s="117"/>
      <c r="GD270" s="117"/>
      <c r="GE270" s="117"/>
      <c r="GF270" s="117"/>
      <c r="GG270" s="117"/>
      <c r="GH270" s="117"/>
      <c r="GI270" s="117"/>
      <c r="GJ270" s="117"/>
      <c r="GK270" s="117"/>
      <c r="GL270" s="117"/>
      <c r="GM270" s="117"/>
      <c r="GN270" s="117"/>
      <c r="GO270" s="117"/>
      <c r="GP270" s="117"/>
      <c r="GQ270" s="117"/>
      <c r="GR270" s="117"/>
      <c r="GS270" s="117"/>
      <c r="GT270" s="117"/>
      <c r="GU270" s="117"/>
      <c r="GV270" s="117"/>
      <c r="GW270" s="117"/>
      <c r="GX270" s="117"/>
      <c r="GY270" s="117"/>
      <c r="GZ270" s="117"/>
      <c r="HA270" s="117"/>
      <c r="HB270" s="117"/>
      <c r="HC270" s="117"/>
      <c r="HD270" s="117"/>
      <c r="HE270" s="117"/>
      <c r="HF270" s="117"/>
      <c r="HG270" s="117"/>
      <c r="HH270" s="117"/>
      <c r="HI270" s="117"/>
      <c r="HJ270" s="117"/>
      <c r="HK270" s="117"/>
      <c r="HL270" s="117"/>
      <c r="HM270" s="117"/>
      <c r="HN270" s="117"/>
      <c r="HO270" s="117"/>
      <c r="HP270" s="117"/>
      <c r="HQ270" s="117"/>
      <c r="HR270" s="117"/>
      <c r="HS270" s="117"/>
      <c r="HT270" s="117"/>
      <c r="HU270" s="117"/>
      <c r="HV270" s="117"/>
      <c r="HW270" s="117"/>
      <c r="HX270" s="117"/>
      <c r="HY270" s="117"/>
      <c r="HZ270" s="117"/>
      <c r="IA270" s="117"/>
      <c r="IB270" s="117"/>
      <c r="IC270" s="117"/>
      <c r="ID270" s="117"/>
      <c r="IE270" s="117"/>
      <c r="IF270" s="117"/>
      <c r="IG270" s="117"/>
      <c r="IH270" s="117"/>
      <c r="II270" s="117"/>
      <c r="IJ270" s="117"/>
      <c r="IK270" s="117"/>
      <c r="IL270" s="117"/>
      <c r="IM270" s="117"/>
      <c r="IN270" s="117"/>
      <c r="IO270" s="117"/>
      <c r="IP270" s="117"/>
      <c r="IQ270" s="117"/>
      <c r="IR270" s="117"/>
      <c r="IS270" s="117"/>
      <c r="IT270" s="117"/>
      <c r="IU270" s="117"/>
      <c r="IV270" s="117"/>
      <c r="IW270" s="117"/>
    </row>
    <row r="271" customFormat="false" ht="15" hidden="false" customHeight="false" outlineLevel="0" collapsed="false">
      <c r="C271" s="117"/>
      <c r="D271" s="117"/>
      <c r="E271" s="143"/>
      <c r="F271" s="143"/>
      <c r="G271" s="143"/>
      <c r="H271" s="143"/>
      <c r="I271" s="143"/>
      <c r="J271" s="143"/>
      <c r="K271" s="143"/>
      <c r="L271" s="143"/>
      <c r="M271" s="143"/>
      <c r="N271" s="143"/>
      <c r="O271" s="143"/>
      <c r="P271" s="71"/>
      <c r="Q271" s="129"/>
      <c r="R271" s="163"/>
      <c r="S271" s="131"/>
      <c r="T271" s="72"/>
      <c r="U271" s="117"/>
      <c r="V271" s="117"/>
      <c r="W271" s="117"/>
      <c r="X271" s="117"/>
      <c r="Y271" s="117"/>
      <c r="Z271" s="117"/>
      <c r="AA271" s="117"/>
      <c r="AB271" s="117"/>
      <c r="AC271" s="117"/>
      <c r="AD271" s="117"/>
      <c r="AE271" s="117"/>
      <c r="AF271" s="117"/>
      <c r="AG271" s="117"/>
      <c r="AH271" s="117"/>
      <c r="AI271" s="117"/>
      <c r="AJ271" s="117"/>
      <c r="AK271" s="117"/>
      <c r="AL271" s="117"/>
      <c r="AM271" s="117"/>
      <c r="AN271" s="117"/>
      <c r="AO271" s="117"/>
      <c r="AP271" s="117"/>
      <c r="AQ271" s="117"/>
      <c r="AR271" s="117"/>
      <c r="AS271" s="117"/>
      <c r="AT271" s="117"/>
      <c r="AU271" s="117"/>
      <c r="AV271" s="117"/>
      <c r="AW271" s="117"/>
      <c r="AX271" s="117"/>
      <c r="AY271" s="117"/>
      <c r="AZ271" s="117"/>
      <c r="BA271" s="117"/>
      <c r="BB271" s="117"/>
      <c r="BC271" s="117"/>
      <c r="BD271" s="117"/>
      <c r="BE271" s="117"/>
      <c r="BF271" s="117"/>
      <c r="BG271" s="117"/>
      <c r="BH271" s="117"/>
      <c r="BI271" s="117"/>
      <c r="BJ271" s="117"/>
      <c r="BK271" s="117"/>
      <c r="BL271" s="117"/>
      <c r="BM271" s="117"/>
      <c r="BN271" s="117"/>
      <c r="BO271" s="117"/>
      <c r="BP271" s="117"/>
      <c r="BQ271" s="117"/>
      <c r="BR271" s="117"/>
      <c r="BS271" s="117"/>
      <c r="BT271" s="117"/>
      <c r="BU271" s="117"/>
      <c r="BV271" s="117"/>
      <c r="BW271" s="117"/>
      <c r="BX271" s="117"/>
      <c r="BY271" s="117"/>
      <c r="BZ271" s="117"/>
      <c r="CA271" s="117"/>
      <c r="CB271" s="117"/>
      <c r="CC271" s="117"/>
      <c r="CD271" s="117"/>
      <c r="CE271" s="117"/>
      <c r="CF271" s="117"/>
      <c r="CG271" s="117"/>
      <c r="CH271" s="117"/>
      <c r="CI271" s="117"/>
      <c r="CJ271" s="117"/>
      <c r="CK271" s="117"/>
      <c r="CL271" s="117"/>
      <c r="CM271" s="117"/>
      <c r="CN271" s="117"/>
      <c r="CO271" s="117"/>
      <c r="CP271" s="117"/>
      <c r="CQ271" s="117"/>
      <c r="CR271" s="117"/>
      <c r="CS271" s="117"/>
      <c r="CT271" s="117"/>
      <c r="CU271" s="117"/>
      <c r="CV271" s="117"/>
      <c r="CW271" s="117"/>
      <c r="CX271" s="117"/>
      <c r="CY271" s="117"/>
      <c r="CZ271" s="117"/>
      <c r="DA271" s="117"/>
      <c r="DB271" s="117"/>
      <c r="DC271" s="117"/>
      <c r="DD271" s="117"/>
      <c r="DE271" s="117"/>
      <c r="DF271" s="117"/>
      <c r="DG271" s="117"/>
      <c r="DH271" s="117"/>
      <c r="DI271" s="117"/>
      <c r="DJ271" s="117"/>
      <c r="DK271" s="117"/>
      <c r="DL271" s="117"/>
      <c r="DM271" s="117"/>
      <c r="DN271" s="117"/>
      <c r="DO271" s="117"/>
      <c r="DP271" s="117"/>
      <c r="DQ271" s="117"/>
      <c r="DR271" s="117"/>
      <c r="DS271" s="117"/>
      <c r="DT271" s="117"/>
      <c r="DU271" s="117"/>
      <c r="DV271" s="117"/>
      <c r="DW271" s="117"/>
      <c r="DX271" s="117"/>
      <c r="DY271" s="117"/>
      <c r="DZ271" s="117"/>
      <c r="EA271" s="117"/>
      <c r="EB271" s="117"/>
      <c r="EC271" s="117"/>
      <c r="ED271" s="117"/>
      <c r="EE271" s="117"/>
      <c r="EF271" s="117"/>
      <c r="EG271" s="117"/>
      <c r="EH271" s="117"/>
      <c r="EI271" s="117"/>
      <c r="EJ271" s="117"/>
      <c r="EK271" s="117"/>
      <c r="EL271" s="117"/>
      <c r="EM271" s="117"/>
      <c r="EN271" s="117"/>
      <c r="EO271" s="117"/>
      <c r="EP271" s="117"/>
      <c r="EQ271" s="117"/>
      <c r="ER271" s="117"/>
      <c r="ES271" s="117"/>
      <c r="ET271" s="117"/>
      <c r="EU271" s="117"/>
      <c r="EV271" s="117"/>
      <c r="EW271" s="117"/>
      <c r="EX271" s="117"/>
      <c r="EY271" s="117"/>
      <c r="EZ271" s="117"/>
      <c r="FA271" s="117"/>
      <c r="FB271" s="117"/>
      <c r="FC271" s="117"/>
      <c r="FD271" s="117"/>
      <c r="FE271" s="117"/>
      <c r="FF271" s="117"/>
      <c r="FG271" s="117"/>
      <c r="FH271" s="117"/>
      <c r="FI271" s="117"/>
      <c r="FJ271" s="117"/>
      <c r="FK271" s="117"/>
      <c r="FL271" s="117"/>
      <c r="FM271" s="117"/>
      <c r="FN271" s="117"/>
      <c r="FO271" s="117"/>
      <c r="FP271" s="117"/>
      <c r="FQ271" s="117"/>
      <c r="FR271" s="117"/>
      <c r="FS271" s="117"/>
      <c r="FT271" s="117"/>
      <c r="FU271" s="117"/>
      <c r="FV271" s="117"/>
      <c r="FW271" s="117"/>
      <c r="FX271" s="117"/>
      <c r="FY271" s="117"/>
      <c r="FZ271" s="117"/>
      <c r="GA271" s="117"/>
      <c r="GB271" s="117"/>
      <c r="GC271" s="117"/>
      <c r="GD271" s="117"/>
      <c r="GE271" s="117"/>
      <c r="GF271" s="117"/>
      <c r="GG271" s="117"/>
      <c r="GH271" s="117"/>
      <c r="GI271" s="117"/>
      <c r="GJ271" s="117"/>
      <c r="GK271" s="117"/>
      <c r="GL271" s="117"/>
      <c r="GM271" s="117"/>
      <c r="GN271" s="117"/>
      <c r="GO271" s="117"/>
      <c r="GP271" s="117"/>
      <c r="GQ271" s="117"/>
      <c r="GR271" s="117"/>
      <c r="GS271" s="117"/>
      <c r="GT271" s="117"/>
      <c r="GU271" s="117"/>
      <c r="GV271" s="117"/>
      <c r="GW271" s="117"/>
      <c r="GX271" s="117"/>
      <c r="GY271" s="117"/>
      <c r="GZ271" s="117"/>
      <c r="HA271" s="117"/>
      <c r="HB271" s="117"/>
      <c r="HC271" s="117"/>
      <c r="HD271" s="117"/>
      <c r="HE271" s="117"/>
      <c r="HF271" s="117"/>
      <c r="HG271" s="117"/>
      <c r="HH271" s="117"/>
      <c r="HI271" s="117"/>
      <c r="HJ271" s="117"/>
      <c r="HK271" s="117"/>
      <c r="HL271" s="117"/>
      <c r="HM271" s="117"/>
      <c r="HN271" s="117"/>
      <c r="HO271" s="117"/>
      <c r="HP271" s="117"/>
      <c r="HQ271" s="117"/>
      <c r="HR271" s="117"/>
      <c r="HS271" s="117"/>
      <c r="HT271" s="117"/>
      <c r="HU271" s="117"/>
      <c r="HV271" s="117"/>
      <c r="HW271" s="117"/>
      <c r="HX271" s="117"/>
      <c r="HY271" s="117"/>
      <c r="HZ271" s="117"/>
      <c r="IA271" s="117"/>
      <c r="IB271" s="117"/>
      <c r="IC271" s="117"/>
      <c r="ID271" s="117"/>
      <c r="IE271" s="117"/>
      <c r="IF271" s="117"/>
      <c r="IG271" s="117"/>
      <c r="IH271" s="117"/>
      <c r="II271" s="117"/>
      <c r="IJ271" s="117"/>
      <c r="IK271" s="117"/>
      <c r="IL271" s="117"/>
      <c r="IM271" s="117"/>
      <c r="IN271" s="117"/>
      <c r="IO271" s="117"/>
      <c r="IP271" s="117"/>
      <c r="IQ271" s="117"/>
      <c r="IR271" s="117"/>
      <c r="IS271" s="117"/>
      <c r="IT271" s="117"/>
      <c r="IU271" s="117"/>
      <c r="IV271" s="117"/>
      <c r="IW271" s="117"/>
    </row>
    <row r="272" customFormat="false" ht="15" hidden="false" customHeight="false" outlineLevel="0" collapsed="false">
      <c r="B272" s="117"/>
      <c r="C272" s="117"/>
      <c r="D272" s="92" t="s">
        <v>325</v>
      </c>
      <c r="E272" s="143"/>
      <c r="F272" s="143"/>
      <c r="G272" s="168" t="n">
        <f aca="false">+G222+G234+G237+G241+G244+G270</f>
        <v>120084.607166667</v>
      </c>
      <c r="H272" s="168" t="n">
        <f aca="false">+H222+H234+H237+H241+H244+H270</f>
        <v>-5512.8</v>
      </c>
      <c r="I272" s="168" t="n">
        <f aca="false">+I222+I234+I237+I241+I244+I270</f>
        <v>15413.3</v>
      </c>
      <c r="J272" s="168" t="n">
        <f aca="false">+J222+J234+J237+J241+J244+J270</f>
        <v>-776</v>
      </c>
      <c r="K272" s="168" t="n">
        <f aca="false">+K222+K234+K237+K241+K244+K270</f>
        <v>2280.635</v>
      </c>
      <c r="L272" s="168" t="n">
        <f aca="false">+L222+L234+L237+L241+L244+L270</f>
        <v>528</v>
      </c>
      <c r="M272" s="168" t="n">
        <f aca="false">+M222+M234+M237+M241+M244+M270</f>
        <v>0</v>
      </c>
      <c r="N272" s="168" t="n">
        <f aca="false">+N222+N234+N237+N241+N244+N270</f>
        <v>0</v>
      </c>
      <c r="O272" s="168" t="n">
        <f aca="false">+O222+O234+O237+O241+O244+O270</f>
        <v>132017.742166667</v>
      </c>
      <c r="P272" s="208" t="n">
        <f aca="false">+P222+P234+P237+P241+P244+P270</f>
        <v>0</v>
      </c>
      <c r="Q272" s="168" t="n">
        <f aca="false">+Q222+Q234+Q237+Q241+Q244+Q270</f>
        <v>7237.61876258503</v>
      </c>
      <c r="R272" s="168" t="n">
        <f aca="false">+R222+R234+R237+R241+R244+R270</f>
        <v>0</v>
      </c>
      <c r="S272" s="208" t="n">
        <f aca="false">+S222+S234+S237+S241+S244+S270</f>
        <v>0</v>
      </c>
      <c r="T272" s="170" t="s">
        <v>80</v>
      </c>
      <c r="U272" s="117"/>
      <c r="V272" s="117"/>
      <c r="W272" s="117"/>
      <c r="X272" s="117"/>
      <c r="Y272" s="117"/>
      <c r="Z272" s="117"/>
      <c r="AA272" s="117"/>
      <c r="AB272" s="117"/>
      <c r="AC272" s="117"/>
      <c r="AD272" s="117"/>
      <c r="AE272" s="117"/>
      <c r="AF272" s="117"/>
      <c r="AG272" s="117"/>
      <c r="AH272" s="117"/>
      <c r="AI272" s="117"/>
      <c r="AJ272" s="117"/>
      <c r="AK272" s="117"/>
      <c r="AL272" s="117"/>
      <c r="AM272" s="117"/>
      <c r="AN272" s="117"/>
      <c r="AO272" s="117"/>
      <c r="AP272" s="117"/>
      <c r="AQ272" s="117"/>
      <c r="AR272" s="117"/>
      <c r="AS272" s="117"/>
      <c r="AT272" s="117"/>
      <c r="AU272" s="117"/>
      <c r="AV272" s="117"/>
      <c r="AW272" s="117"/>
      <c r="AX272" s="117"/>
      <c r="AY272" s="117"/>
      <c r="AZ272" s="117"/>
      <c r="BA272" s="117"/>
      <c r="BB272" s="117"/>
      <c r="BC272" s="117"/>
      <c r="BD272" s="117"/>
      <c r="BE272" s="117"/>
      <c r="BF272" s="117"/>
      <c r="BG272" s="117"/>
      <c r="BH272" s="117"/>
      <c r="BI272" s="117"/>
      <c r="BJ272" s="117"/>
      <c r="BK272" s="117"/>
      <c r="BL272" s="117"/>
      <c r="BM272" s="117"/>
      <c r="BN272" s="117"/>
      <c r="BO272" s="117"/>
      <c r="BP272" s="117"/>
      <c r="BQ272" s="117"/>
      <c r="BR272" s="117"/>
      <c r="BS272" s="117"/>
      <c r="BT272" s="117"/>
      <c r="BU272" s="117"/>
      <c r="BV272" s="117"/>
      <c r="BW272" s="117"/>
      <c r="BX272" s="117"/>
      <c r="BY272" s="117"/>
      <c r="BZ272" s="117"/>
      <c r="CA272" s="117"/>
      <c r="CB272" s="117"/>
      <c r="CC272" s="117"/>
      <c r="CD272" s="117"/>
      <c r="CE272" s="117"/>
      <c r="CF272" s="117"/>
      <c r="CG272" s="117"/>
      <c r="CH272" s="117"/>
      <c r="CI272" s="117"/>
      <c r="CJ272" s="117"/>
      <c r="CK272" s="117"/>
      <c r="CL272" s="117"/>
      <c r="CM272" s="117"/>
      <c r="CN272" s="117"/>
      <c r="CO272" s="117"/>
      <c r="CP272" s="117"/>
      <c r="CQ272" s="117"/>
      <c r="CR272" s="117"/>
      <c r="CS272" s="117"/>
      <c r="CT272" s="117"/>
      <c r="CU272" s="117"/>
      <c r="CV272" s="117"/>
      <c r="CW272" s="117"/>
      <c r="CX272" s="117"/>
      <c r="CY272" s="117"/>
      <c r="CZ272" s="117"/>
      <c r="DA272" s="117"/>
      <c r="DB272" s="117"/>
      <c r="DC272" s="117"/>
      <c r="DD272" s="117"/>
      <c r="DE272" s="117"/>
      <c r="DF272" s="117"/>
      <c r="DG272" s="117"/>
      <c r="DH272" s="117"/>
      <c r="DI272" s="117"/>
      <c r="DJ272" s="117"/>
      <c r="DK272" s="117"/>
      <c r="DL272" s="117"/>
      <c r="DM272" s="117"/>
      <c r="DN272" s="117"/>
      <c r="DO272" s="117"/>
      <c r="DP272" s="117"/>
      <c r="DQ272" s="117"/>
      <c r="DR272" s="117"/>
      <c r="DS272" s="117"/>
      <c r="DT272" s="117"/>
      <c r="DU272" s="117"/>
      <c r="DV272" s="117"/>
      <c r="DW272" s="117"/>
      <c r="DX272" s="117"/>
      <c r="DY272" s="117"/>
      <c r="DZ272" s="117"/>
      <c r="EA272" s="117"/>
      <c r="EB272" s="117"/>
      <c r="EC272" s="117"/>
      <c r="ED272" s="117"/>
      <c r="EE272" s="117"/>
      <c r="EF272" s="117"/>
      <c r="EG272" s="117"/>
      <c r="EH272" s="117"/>
      <c r="EI272" s="117"/>
      <c r="EJ272" s="117"/>
      <c r="EK272" s="117"/>
      <c r="EL272" s="117"/>
      <c r="EM272" s="117"/>
      <c r="EN272" s="117"/>
      <c r="EO272" s="117"/>
      <c r="EP272" s="117"/>
      <c r="EQ272" s="117"/>
      <c r="ER272" s="117"/>
      <c r="ES272" s="117"/>
      <c r="ET272" s="117"/>
      <c r="EU272" s="117"/>
      <c r="EV272" s="117"/>
      <c r="EW272" s="117"/>
      <c r="EX272" s="117"/>
      <c r="EY272" s="117"/>
      <c r="EZ272" s="117"/>
      <c r="FA272" s="117"/>
      <c r="FB272" s="117"/>
      <c r="FC272" s="117"/>
      <c r="FD272" s="117"/>
      <c r="FE272" s="117"/>
      <c r="FF272" s="117"/>
      <c r="FG272" s="117"/>
      <c r="FH272" s="117"/>
      <c r="FI272" s="117"/>
      <c r="FJ272" s="117"/>
      <c r="FK272" s="117"/>
      <c r="FL272" s="117"/>
      <c r="FM272" s="117"/>
      <c r="FN272" s="117"/>
      <c r="FO272" s="117"/>
      <c r="FP272" s="117"/>
      <c r="FQ272" s="117"/>
      <c r="FR272" s="117"/>
      <c r="FS272" s="117"/>
      <c r="FT272" s="117"/>
      <c r="FU272" s="117"/>
      <c r="FV272" s="117"/>
      <c r="FW272" s="117"/>
      <c r="FX272" s="117"/>
      <c r="FY272" s="117"/>
      <c r="FZ272" s="117"/>
      <c r="GA272" s="117"/>
      <c r="GB272" s="117"/>
      <c r="GC272" s="117"/>
      <c r="GD272" s="117"/>
      <c r="GE272" s="117"/>
      <c r="GF272" s="117"/>
      <c r="GG272" s="117"/>
      <c r="GH272" s="117"/>
      <c r="GI272" s="117"/>
      <c r="GJ272" s="117"/>
      <c r="GK272" s="117"/>
      <c r="GL272" s="117"/>
      <c r="GM272" s="117"/>
      <c r="GN272" s="117"/>
      <c r="GO272" s="117"/>
      <c r="GP272" s="117"/>
      <c r="GQ272" s="117"/>
      <c r="GR272" s="117"/>
      <c r="GS272" s="117"/>
      <c r="GT272" s="117"/>
      <c r="GU272" s="117"/>
      <c r="GV272" s="117"/>
      <c r="GW272" s="117"/>
      <c r="GX272" s="117"/>
      <c r="GY272" s="117"/>
      <c r="GZ272" s="117"/>
      <c r="HA272" s="117"/>
      <c r="HB272" s="117"/>
      <c r="HC272" s="117"/>
      <c r="HD272" s="117"/>
      <c r="HE272" s="117"/>
      <c r="HF272" s="117"/>
      <c r="HG272" s="117"/>
      <c r="HH272" s="117"/>
      <c r="HI272" s="117"/>
      <c r="HJ272" s="117"/>
      <c r="HK272" s="117"/>
      <c r="HL272" s="117"/>
      <c r="HM272" s="117"/>
      <c r="HN272" s="117"/>
      <c r="HO272" s="117"/>
      <c r="HP272" s="117"/>
      <c r="HQ272" s="117"/>
      <c r="HR272" s="117"/>
      <c r="HS272" s="117"/>
      <c r="HT272" s="117"/>
      <c r="HU272" s="117"/>
      <c r="HV272" s="117"/>
      <c r="HW272" s="117"/>
      <c r="HX272" s="117"/>
      <c r="HY272" s="117"/>
      <c r="HZ272" s="117"/>
      <c r="IA272" s="117"/>
      <c r="IB272" s="117"/>
      <c r="IC272" s="117"/>
      <c r="ID272" s="117"/>
      <c r="IE272" s="117"/>
      <c r="IF272" s="117"/>
      <c r="IG272" s="117"/>
      <c r="IH272" s="117"/>
      <c r="II272" s="117"/>
      <c r="IJ272" s="117"/>
      <c r="IK272" s="117"/>
      <c r="IL272" s="117"/>
      <c r="IM272" s="117"/>
      <c r="IN272" s="117"/>
      <c r="IO272" s="117"/>
      <c r="IP272" s="117"/>
      <c r="IQ272" s="117"/>
      <c r="IR272" s="117"/>
      <c r="IS272" s="117"/>
      <c r="IT272" s="117"/>
      <c r="IU272" s="117"/>
      <c r="IV272" s="117"/>
      <c r="IW272" s="117"/>
    </row>
    <row r="273" customFormat="false" ht="15" hidden="false" customHeight="false" outlineLevel="0" collapsed="false">
      <c r="A273" s="209"/>
      <c r="B273" s="117"/>
      <c r="C273" s="117"/>
      <c r="D273" s="117"/>
      <c r="E273" s="143"/>
      <c r="F273" s="143"/>
      <c r="G273" s="143"/>
      <c r="H273" s="143"/>
      <c r="I273" s="143"/>
      <c r="J273" s="143"/>
      <c r="K273" s="143"/>
      <c r="L273" s="143"/>
      <c r="M273" s="143"/>
      <c r="N273" s="143"/>
      <c r="O273" s="143"/>
    </row>
    <row r="274" customFormat="false" ht="15" hidden="false" customHeight="false" outlineLevel="0" collapsed="false">
      <c r="A274" s="209"/>
      <c r="B274" s="117"/>
      <c r="C274" s="117"/>
      <c r="D274" s="117"/>
      <c r="E274" s="143"/>
      <c r="F274" s="143"/>
      <c r="G274" s="143"/>
      <c r="H274" s="143"/>
      <c r="I274" s="143"/>
      <c r="J274" s="143"/>
      <c r="K274" s="143"/>
      <c r="L274" s="143"/>
      <c r="M274" s="143"/>
      <c r="N274" s="143"/>
      <c r="O274" s="143"/>
    </row>
    <row r="275" customFormat="false" ht="15" hidden="false" customHeight="false" outlineLevel="0" collapsed="false">
      <c r="A275" s="209"/>
      <c r="B275" s="117"/>
      <c r="C275" s="117"/>
      <c r="D275" s="117"/>
      <c r="E275" s="143"/>
      <c r="F275" s="143"/>
      <c r="G275" s="143"/>
      <c r="H275" s="143"/>
      <c r="I275" s="143"/>
      <c r="J275" s="143"/>
      <c r="K275" s="143"/>
      <c r="L275" s="143"/>
      <c r="M275" s="143"/>
      <c r="N275" s="143"/>
      <c r="O275" s="143"/>
    </row>
    <row r="276" s="31" customFormat="true" ht="15" hidden="false" customHeight="false" outlineLevel="0" collapsed="false">
      <c r="A276" s="31" t="s">
        <v>326</v>
      </c>
      <c r="C276" s="68"/>
      <c r="D276" s="68"/>
      <c r="R276" s="143"/>
      <c r="S276" s="143"/>
      <c r="T276" s="72"/>
      <c r="U276" s="72"/>
      <c r="V276" s="72"/>
      <c r="W276" s="72"/>
      <c r="X276" s="73"/>
    </row>
    <row r="277" customFormat="false" ht="15" hidden="false" customHeight="false" outlineLevel="0" collapsed="false">
      <c r="A277" s="209"/>
      <c r="B277" s="117"/>
      <c r="C277" s="117"/>
      <c r="D277" s="117"/>
      <c r="E277" s="143"/>
      <c r="F277" s="143"/>
      <c r="G277" s="143"/>
      <c r="H277" s="143"/>
      <c r="I277" s="143"/>
      <c r="J277" s="143"/>
      <c r="K277" s="143"/>
      <c r="L277" s="143"/>
      <c r="M277" s="143"/>
      <c r="N277" s="143"/>
      <c r="O277" s="143"/>
    </row>
    <row r="278" customFormat="false" ht="15" hidden="false" customHeight="false" outlineLevel="0" collapsed="false">
      <c r="A278" s="209"/>
      <c r="B278" s="117"/>
      <c r="C278" s="117"/>
      <c r="D278" s="117"/>
      <c r="E278" s="143"/>
      <c r="F278" s="143"/>
      <c r="G278" s="143"/>
      <c r="H278" s="143"/>
      <c r="I278" s="143"/>
      <c r="J278" s="143"/>
      <c r="K278" s="143"/>
      <c r="L278" s="143"/>
      <c r="M278" s="143"/>
      <c r="N278" s="143"/>
      <c r="O278" s="143"/>
    </row>
    <row r="279" customFormat="false" ht="15" hidden="false" customHeight="false" outlineLevel="0" collapsed="false">
      <c r="A279" s="209"/>
      <c r="B279" s="117"/>
      <c r="C279" s="117"/>
      <c r="D279" s="117"/>
      <c r="E279" s="143"/>
      <c r="F279" s="143"/>
      <c r="G279" s="143"/>
      <c r="H279" s="143"/>
      <c r="I279" s="143"/>
      <c r="J279" s="143"/>
      <c r="K279" s="143"/>
      <c r="L279" s="143"/>
      <c r="M279" s="143"/>
      <c r="N279" s="143"/>
      <c r="O279" s="143"/>
    </row>
    <row r="280" customFormat="false" ht="15" hidden="false" customHeight="false" outlineLevel="0" collapsed="false">
      <c r="A280" s="209"/>
      <c r="B280" s="117"/>
      <c r="C280" s="117"/>
      <c r="D280" s="117"/>
      <c r="E280" s="143"/>
      <c r="F280" s="143"/>
      <c r="G280" s="143"/>
      <c r="H280" s="143"/>
      <c r="I280" s="143"/>
      <c r="J280" s="143"/>
      <c r="K280" s="143"/>
      <c r="L280" s="143"/>
      <c r="M280" s="143"/>
      <c r="N280" s="143"/>
      <c r="O280" s="143"/>
    </row>
    <row r="281" customFormat="false" ht="15" hidden="false" customHeight="false" outlineLevel="0" collapsed="false">
      <c r="A281" s="209"/>
      <c r="B281" s="117"/>
      <c r="C281" s="117"/>
      <c r="D281" s="117"/>
      <c r="E281" s="143"/>
      <c r="F281" s="143"/>
      <c r="G281" s="143"/>
      <c r="H281" s="143"/>
      <c r="I281" s="143"/>
      <c r="J281" s="143"/>
      <c r="K281" s="143"/>
      <c r="L281" s="143"/>
      <c r="M281" s="143"/>
      <c r="N281" s="211"/>
      <c r="O281" s="143"/>
    </row>
    <row r="282" customFormat="false" ht="15" hidden="false" customHeight="false" outlineLevel="0" collapsed="false">
      <c r="A282" s="209"/>
      <c r="B282" s="117"/>
      <c r="C282" s="117"/>
      <c r="D282" s="117"/>
      <c r="E282" s="143"/>
      <c r="F282" s="143"/>
      <c r="G282" s="143"/>
      <c r="H282" s="143"/>
      <c r="I282" s="143"/>
      <c r="J282" s="143"/>
      <c r="K282" s="143"/>
      <c r="L282" s="143"/>
      <c r="M282" s="143"/>
      <c r="N282" s="211"/>
      <c r="O282" s="143"/>
    </row>
    <row r="283" customFormat="false" ht="15" hidden="false" customHeight="false" outlineLevel="0" collapsed="false">
      <c r="A283" s="209"/>
      <c r="B283" s="117"/>
      <c r="C283" s="117"/>
      <c r="D283" s="117"/>
      <c r="E283" s="143"/>
      <c r="F283" s="143"/>
      <c r="G283" s="143"/>
      <c r="H283" s="143"/>
      <c r="I283" s="143"/>
      <c r="J283" s="143"/>
      <c r="K283" s="143"/>
      <c r="L283" s="143"/>
      <c r="M283" s="143"/>
      <c r="N283" s="211"/>
      <c r="O283" s="143"/>
    </row>
  </sheetData>
  <sheetProtection sheet="true" password="dca9" objects="true" scenarios="true"/>
  <autoFilter ref="A8:T272"/>
  <mergeCells count="6">
    <mergeCell ref="B2:F2"/>
    <mergeCell ref="C3:E3"/>
    <mergeCell ref="C4:E4"/>
    <mergeCell ref="B7:T7"/>
    <mergeCell ref="A202:A203"/>
    <mergeCell ref="B202:B203"/>
  </mergeCells>
  <dataValidations count="1">
    <dataValidation allowBlank="true" errorStyle="stop" operator="equal" showDropDown="false" showErrorMessage="true" showInputMessage="false" sqref="B209 B216" type="list">
      <formula1>#ref!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_rels/item5.xml.rels><?xml version="1.0" encoding="UTF-8"?>
<Relationships xmlns="http://schemas.openxmlformats.org/package/2006/relationships"><Relationship Id="rId1" Type="http://schemas.openxmlformats.org/officeDocument/2006/relationships/customXmlProps" Target="itemProps5.xml"/>
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9B3D7587CA3D4FB0564F7D0C54EAB7" ma:contentTypeVersion="14" ma:contentTypeDescription="Crear nuevo documento." ma:contentTypeScope="" ma:versionID="4e4f3bc81986ad94af3b94247353d5a0">
  <xsd:schema xmlns:xsd="http://www.w3.org/2001/XMLSchema" xmlns:xs="http://www.w3.org/2001/XMLSchema" xmlns:p="http://schemas.microsoft.com/office/2006/metadata/properties" xmlns:ns2="bd6b893e-6d98-4710-92c2-389b59b64829" xmlns:ns3="bdc334ff-fa8b-47d3-aaa3-b464e9aabbec" targetNamespace="http://schemas.microsoft.com/office/2006/metadata/properties" ma:root="true" ma:fieldsID="46f962129c29600e8210281c29aef79f" ns2:_="" ns3:_="">
    <xsd:import namespace="bd6b893e-6d98-4710-92c2-389b59b64829"/>
    <xsd:import namespace="bdc334ff-fa8b-47d3-aaa3-b464e9aabb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reaci_x00f3_" minOccurs="0"/>
                <xsd:element ref="ns2:GTM" minOccurs="0"/>
                <xsd:element ref="ns2:Assessor" minOccurs="0"/>
                <xsd:element ref="ns2:Observac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b893e-6d98-4710-92c2-389b59b64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ci_x00f3_" ma:index="11" nillable="true" ma:displayName="Creació" ma:format="DateOnly" ma:internalName="Creaci_x00f3_">
      <xsd:simpleType>
        <xsd:restriction base="dms:DateTime"/>
      </xsd:simpleType>
    </xsd:element>
    <xsd:element name="GTM" ma:index="12" nillable="true" ma:displayName="GTM" ma:default="2025/0000" ma:description="2025/000028826" ma:internalName="GTM">
      <xsd:simpleType>
        <xsd:restriction base="dms:Text">
          <xsd:maxLength value="255"/>
        </xsd:restriction>
      </xsd:simpleType>
    </xsd:element>
    <xsd:element name="Assessor" ma:index="13" nillable="true" ma:displayName="Assessor" ma:format="Dropdown" ma:internalName="Assessor">
      <xsd:simpleType>
        <xsd:restriction base="dms:Text">
          <xsd:maxLength value="255"/>
        </xsd:restriction>
      </xsd:simpleType>
    </xsd:element>
    <xsd:element name="Observacions" ma:index="14" nillable="true" ma:displayName="Observacions" ma:description="Per tramesa invitació" ma:format="Dropdown" ma:internalName="Observacion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334ff-fa8b-47d3-aaa3-b464e9aabb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84e4afd-aaa9-4bfe-8f45-8288677bddf0}" ma:internalName="TaxCatchAll" ma:showField="CatchAllData" ma:web="bdc334ff-fa8b-47d3-aaa3-b464e9aabb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ons xmlns="bd6b893e-6d98-4710-92c2-389b59b64829" xsi:nil="true"/>
    <Creaci_x00f3_ xmlns="bd6b893e-6d98-4710-92c2-389b59b64829" xsi:nil="true"/>
    <Assessor xmlns="bd6b893e-6d98-4710-92c2-389b59b64829" xsi:nil="true"/>
    <lcf76f155ced4ddcb4097134ff3c332f xmlns="bd6b893e-6d98-4710-92c2-389b59b64829">
      <Terms xmlns="http://schemas.microsoft.com/office/infopath/2007/PartnerControls"/>
    </lcf76f155ced4ddcb4097134ff3c332f>
    <GTM xmlns="bd6b893e-6d98-4710-92c2-389b59b64829" xsi:nil="true"/>
    <TaxCatchAll xmlns="bdc334ff-fa8b-47d3-aaa3-b464e9aabbec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6b893e-6d98-4710-92c2-389b59b64829">
      <Terms xmlns="http://schemas.microsoft.com/office/infopath/2007/PartnerControls"/>
    </lcf76f155ced4ddcb4097134ff3c332f>
    <GTM xmlns="bd6b893e-6d98-4710-92c2-389b59b64829" xsi:nil="true"/>
    <TaxCatchAll xmlns="bdc334ff-fa8b-47d3-aaa3-b464e9aabbec" xsi:nil="true"/>
    <Observacions xmlns="bd6b893e-6d98-4710-92c2-389b59b64829" xsi:nil="true"/>
    <Creaci_x00f3_ xmlns="bd6b893e-6d98-4710-92c2-389b59b64829" xsi:nil="true"/>
    <Assessor xmlns="bd6b893e-6d98-4710-92c2-389b59b64829" xsi:nil="true"/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9B3D7587CA3D4FB0564F7D0C54EAB7" ma:contentTypeVersion="14" ma:contentTypeDescription="Crear nuevo documento." ma:contentTypeScope="" ma:versionID="4e4f3bc81986ad94af3b94247353d5a0">
  <xsd:schema xmlns:xsd="http://www.w3.org/2001/XMLSchema" xmlns:xs="http://www.w3.org/2001/XMLSchema" xmlns:p="http://schemas.microsoft.com/office/2006/metadata/properties" xmlns:ns2="bd6b893e-6d98-4710-92c2-389b59b64829" xmlns:ns3="bdc334ff-fa8b-47d3-aaa3-b464e9aabbec" targetNamespace="http://schemas.microsoft.com/office/2006/metadata/properties" ma:root="true" ma:fieldsID="46f962129c29600e8210281c29aef79f" ns2:_="" ns3:_="">
    <xsd:import namespace="bd6b893e-6d98-4710-92c2-389b59b64829"/>
    <xsd:import namespace="bdc334ff-fa8b-47d3-aaa3-b464e9aabb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reaci_x00f3_" minOccurs="0"/>
                <xsd:element ref="ns2:GTM" minOccurs="0"/>
                <xsd:element ref="ns2:Assessor" minOccurs="0"/>
                <xsd:element ref="ns2:Observac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b893e-6d98-4710-92c2-389b59b64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ci_x00f3_" ma:index="11" nillable="true" ma:displayName="Creació" ma:format="DateOnly" ma:internalName="Creaci_x00f3_">
      <xsd:simpleType>
        <xsd:restriction base="dms:DateTime"/>
      </xsd:simpleType>
    </xsd:element>
    <xsd:element name="GTM" ma:index="12" nillable="true" ma:displayName="GTM" ma:default="2025/0000" ma:description="2025/000028826" ma:internalName="GTM">
      <xsd:simpleType>
        <xsd:restriction base="dms:Text">
          <xsd:maxLength value="255"/>
        </xsd:restriction>
      </xsd:simpleType>
    </xsd:element>
    <xsd:element name="Assessor" ma:index="13" nillable="true" ma:displayName="Assessor" ma:format="Dropdown" ma:internalName="Assessor">
      <xsd:simpleType>
        <xsd:restriction base="dms:Text">
          <xsd:maxLength value="255"/>
        </xsd:restriction>
      </xsd:simpleType>
    </xsd:element>
    <xsd:element name="Observacions" ma:index="14" nillable="true" ma:displayName="Observacions" ma:description="Per tramesa invitació" ma:format="Dropdown" ma:internalName="Observacion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334ff-fa8b-47d3-aaa3-b464e9aabb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84e4afd-aaa9-4bfe-8f45-8288677bddf0}" ma:internalName="TaxCatchAll" ma:showField="CatchAllData" ma:web="bdc334ff-fa8b-47d3-aaa3-b464e9aabb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c334ff-fa8b-47d3-aaa3-b464e9aabbec" xsi:nil="true"/>
    <GTM xmlns="bd6b893e-6d98-4710-92c2-389b59b64829">2025/0000</GTM>
    <Assessor xmlns="bd6b893e-6d98-4710-92c2-389b59b64829" xsi:nil="true"/>
    <Creaci_x00f3_ xmlns="bd6b893e-6d98-4710-92c2-389b59b64829" xsi:nil="true"/>
    <Observacions xmlns="bd6b893e-6d98-4710-92c2-389b59b64829" xsi:nil="true"/>
    <lcf76f155ced4ddcb4097134ff3c332f xmlns="bd6b893e-6d98-4710-92c2-389b59b648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E4F827-FBBF-4B8A-BD7D-BFF16C3394CE}"/>
</file>

<file path=customXml/itemProps2.xml><?xml version="1.0" encoding="utf-8"?>
<ds:datastoreItem xmlns:ds="http://schemas.openxmlformats.org/officeDocument/2006/customXml" ds:itemID="{5CCD73A7-26F1-4C16-AE95-82AF598DD991}"/>
</file>

<file path=customXml/itemProps3.xml><?xml version="1.0" encoding="utf-8"?>
<ds:datastoreItem xmlns:ds="http://schemas.openxmlformats.org/officeDocument/2006/customXml" ds:itemID="{1CEC86C1-CE22-46F7-AEB4-880DAE5EF03C}"/>
</file>

<file path=customXml/itemProps4.xml><?xml version="1.0" encoding="utf-8"?>
<ds:datastoreItem xmlns:ds="http://schemas.openxmlformats.org/officeDocument/2006/customXml" ds:itemID="{5C35F57C-B9BE-49DB-B934-734A0BDF92AC}"/>
</file>

<file path=customXml/itemProps5.xml><?xml version="1.0" encoding="utf-8"?>
<ds:datastoreItem xmlns:ds="http://schemas.openxmlformats.org/officeDocument/2006/customXml" ds:itemID="{C81B4DB6-B4DC-41CD-B7E5-3E1BF5FED744}"/>
</file>

<file path=customXml/itemProps6.xml><?xml version="1.0" encoding="utf-8"?>
<ds:datastoreItem xmlns:ds="http://schemas.openxmlformats.org/officeDocument/2006/customXml" ds:itemID="{A78ACA6C-4003-4403-969A-AAA94418C954}"/>
</file>

<file path=customXml/itemProps7.xml><?xml version="1.0" encoding="utf-8"?>
<ds:datastoreItem xmlns:ds="http://schemas.openxmlformats.org/officeDocument/2006/customXml" ds:itemID="{5075F9F2-663D-4F84-831B-2EE2E1D940DC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LibreOffice/25.8.2.2$Windows_x86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Pruna Ribas, Immaculada</dc:creator>
  <dc:description/>
  <cp:lastModifiedBy/>
  <cp:revision>140</cp:revision>
  <dcterms:created xsi:type="dcterms:W3CDTF">2026-03-13T08:27:24Z</dcterms:created>
  <dcterms:modified xsi:type="dcterms:W3CDTF">2026-04-21T14:25:29Z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0x010100009B3D7587CA3D4FB0564F7D0C54EAB7</vt:lpwstr>
  </property>
  <property fmtid="{D5CDD505-2E9C-101B-9397-08002B2CF9AE}" pid="3" name="MediaServiceImageTags">
    <vt:lpwstr/>
  </property>
</Properties>
</file>