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defaultThemeVersion="124226"/>
  <mc:AlternateContent xmlns:mc="http://schemas.openxmlformats.org/markup-compatibility/2006">
    <mc:Choice Requires="x15">
      <x15ac:absPath xmlns:x15ac="http://schemas.microsoft.com/office/spreadsheetml/2010/11/ac" url="https://tmbbcn-my.sharepoint.com/personal/jespartero_tmb_cat/Documents/#PROYECTOS/202402 Escomesa 30kV SMS L9-Horta/G02 - DOC. GLOBAL PROJECTE/PRESUPUESTO/"/>
    </mc:Choice>
  </mc:AlternateContent>
  <xr:revisionPtr revIDLastSave="0" documentId="8_{87DCBA9A-3454-47FA-A93E-AB519EA825A3}" xr6:coauthVersionLast="47" xr6:coauthVersionMax="47" xr10:uidLastSave="{00000000-0000-0000-0000-000000000000}"/>
  <bookViews>
    <workbookView xWindow="-120" yWindow="-120" windowWidth="29040" windowHeight="15720" xr2:uid="{00000000-000D-0000-FFFF-FFFF00000000}"/>
  </bookViews>
  <sheets>
    <sheet name="Presupuest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F8" i="1"/>
  <c r="F67" i="1" l="1"/>
  <c r="F68" i="1"/>
  <c r="F69" i="1"/>
  <c r="F70" i="1"/>
  <c r="F32" i="1"/>
  <c r="F33" i="1"/>
  <c r="F34" i="1"/>
  <c r="F35" i="1"/>
  <c r="F36" i="1"/>
  <c r="F38" i="1"/>
  <c r="F39" i="1"/>
  <c r="F41" i="1"/>
  <c r="F42" i="1"/>
  <c r="F43" i="1"/>
  <c r="F44" i="1"/>
  <c r="F45" i="1"/>
  <c r="F47" i="1"/>
  <c r="F48" i="1"/>
  <c r="F49" i="1"/>
  <c r="F50" i="1"/>
  <c r="F51" i="1"/>
  <c r="F52" i="1"/>
  <c r="F53" i="1"/>
  <c r="F54" i="1"/>
  <c r="F55" i="1"/>
  <c r="F56" i="1"/>
  <c r="F57" i="1"/>
  <c r="F58" i="1"/>
  <c r="F59" i="1"/>
  <c r="F60" i="1"/>
  <c r="F61" i="1"/>
  <c r="F62" i="1"/>
  <c r="F63" i="1"/>
  <c r="F7" i="1" l="1"/>
  <c r="F9" i="1"/>
  <c r="F10" i="1"/>
  <c r="F11" i="1"/>
  <c r="F12" i="1"/>
  <c r="F13" i="1"/>
  <c r="F14" i="1"/>
  <c r="F15" i="1"/>
  <c r="A7" i="1"/>
  <c r="F37" i="1"/>
  <c r="D46" i="1"/>
  <c r="F46" i="1" s="1"/>
  <c r="E40" i="1"/>
  <c r="F40" i="1" s="1"/>
  <c r="F28" i="1"/>
  <c r="A28" i="1"/>
  <c r="F27" i="1"/>
  <c r="F24" i="1"/>
  <c r="F29" i="1" l="1"/>
  <c r="F31" i="1"/>
  <c r="F64" i="1" l="1"/>
  <c r="F23" i="1"/>
  <c r="F19" i="1"/>
  <c r="A67" i="1"/>
  <c r="A68" i="1" s="1"/>
  <c r="A69" i="1" s="1"/>
  <c r="A70" i="1" s="1"/>
  <c r="F22" i="1"/>
  <c r="A23" i="1"/>
  <c r="A32" i="1" l="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24" i="1"/>
  <c r="F25" i="1"/>
  <c r="F18" i="1"/>
  <c r="F20" i="1" s="1"/>
  <c r="A19" i="1"/>
  <c r="F6" i="1"/>
  <c r="F16" i="1" l="1"/>
  <c r="F66" i="1" l="1"/>
  <c r="F71" i="1" l="1"/>
  <c r="F72" i="1" s="1"/>
  <c r="F74" i="1" s="1"/>
</calcChain>
</file>

<file path=xl/sharedStrings.xml><?xml version="1.0" encoding="utf-8"?>
<sst xmlns="http://schemas.openxmlformats.org/spreadsheetml/2006/main" count="132" uniqueCount="82">
  <si>
    <t>Presupost Escomesa 30 KV des de SMS Sagrera L9 a CD 4 Cotxera Bus Horta</t>
  </si>
  <si>
    <t>Partida</t>
  </si>
  <si>
    <t>Concepto</t>
  </si>
  <si>
    <t>c</t>
  </si>
  <si>
    <t>ud</t>
  </si>
  <si>
    <t>coste unitario</t>
  </si>
  <si>
    <t>coste total</t>
  </si>
  <si>
    <t>1.1</t>
  </si>
  <si>
    <t>SMS SAGRERA L9</t>
  </si>
  <si>
    <r>
      <t>Subministrament i muntatge de nova cabina modular, compatible amb les existents (Ormazabal) tipus cel·la de protecció amb interruptor automàtic de buit amb comandament motoritzat, amb tensió assignada de 36 kV, envoltant de xapa d'acer galvanitzat, tall i aïllament íntegre en SF6, intensitat nominal de 630A/20kA, de 3 posicions (connectat, seccionat i posada a terra), captadors capacitius per a la detecció de tensió, TIs, TTs i connectors endollables recte o amb colze de 630 A, tensió nominal de 18/30 kV, per cable unipolar de fins 400 mm2. Inclou relé de protecció compatible amb els existents, tipus Easergy P5 Schneider,</t>
    </r>
    <r>
      <rPr>
        <sz val="11"/>
        <rFont val="Calibri"/>
        <family val="2"/>
        <scheme val="minor"/>
      </rPr>
      <t xml:space="preserve"> Siprotec 5 Siemens</t>
    </r>
    <r>
      <rPr>
        <sz val="11"/>
        <color theme="1"/>
        <rFont val="Calibri"/>
        <family val="2"/>
        <scheme val="minor"/>
      </rPr>
      <t xml:space="preserve"> o similar equivalent. Inclou tot l'equipament i cablejat de comunicacions per a la integració de la cel·la al bus de control local existent. Inclou el subministrament, bancades, instal·lació, connexió, proves i posada en servei, transport fins a emplaçament definitiu, connexió de potència i control, p.p. de cable aïllat de potència i de cablejat de control i de terminals. Enginyeria de desenvolupament de la cel·la, ajustament de tots els elements que la integren, entrega de documentació tècnica i enginyeria de la mateixa en 1 còpia en paper i 1 còpia en suport digital amb els arxius en format PDF i editable de tota la documentació associada juntament amb tots els programes i programari de configuració. Totalment instal·lada i en funcionament. Tot segons plec de condicions tècniques de TMB.</t>
    </r>
  </si>
  <si>
    <t>Subministrament de nova cabina modular, compatible amb les existents (Ormazabal) tipus cel·la de protecció amb interruptor automàtic de buit amb comandament motoritzat, amb tensió assignada de 36 kV, envoltant de xapa d'acer galvanitzat, tall i aïllament íntegre en SF6, intensitat nominal de 630A/20kA, de 3 posicions (connectat, seccionat i posada a terra), captadors capacitius per a la detecció de tensió, TIs i TTs. Inclou relé de protecció compatible amb els existents, tipus Easergy P5 Schneider, Siprotec 5 Siemens o similar equivalent. Inclou tot l'equipament i cablejat de comunicacions per a la integració de la cel·la al bus de control local existent. Inclou el subministrament, bancada i transport fins a emplaçament definitiu, connexió de potència i control, p.p. de cable aïllat de potència i de cablejat de control i de terminals. Enginyeria de desenvolupament de la cel·la, ajustament de tots els elements que la integren, entrega de documentació tècnica i enginyeria de la mateixa en 1 còpia en paper i 1 còpia en suport digital amb els arxius en format PDF i editable de tota la documentació associada juntament amb tots els programes i programari de configuració. Tot segons plec de condicions tècniques de TMB.</t>
  </si>
  <si>
    <t>Connector endollable recte o amb colze de 630 A, tensió nominal de 18/30 kV, unipolar, amb dispositiu de fixació del terminal d'acer inoxidable, pantalla semiconductora interna, contacte de coure, ull de presa de terra, divisor capacitiu de tensió, capa semiconductora externa, cos aïllant en EPDM, per a cables amb aïllament polimèric del tipus HEPRZ1, RHZ1 o DHZ1 de fins a 400 mm2 de secció, totalment muntat.</t>
  </si>
  <si>
    <t>Modificació i desplaçament del conjunt de cabines existents per permetre l'allotjament de la nova cabina, inclòs connexions/desconnexions en AT, BT i CC.</t>
  </si>
  <si>
    <t>Desplaçament Quadre BT serveis auxiliars existent. Inclou desconnexionat i connexionat cablejat, modificació/substitució cables, petit material. Totalment instal·lat i funcionant.</t>
  </si>
  <si>
    <t>Partida per a la integració de la nova cabina del SMS Sagrera L9 en anell control, incloent estesa de FO entre anell control existent i noves cabines, connectat en ambdós extrems, configuració de switch cabines, programació de PLC's noves cabines i cabines existents per permetre la comunicació i intercanvi d'informació entre posicions de protecció a Gestor proteccions, integració analitzador xarxes de la cabina a Gestor mesures, modificació Scada local, i tot el necessari per al funcionament dels nous elements. Tot segons Especificacions Tècniques de FMB i requeriments de la instal·lació.</t>
  </si>
  <si>
    <t>Actuacions en el telecomandament d'energia per a l'actualització del nou conjunt de cel·les al SMS.
Modificació BBDD i gràfics a Telecomandament Energia OTE L9.
Inclòs modificació i actualització de software per incloure noves posicions en SMS Sagrera a nivell d'estats i d'ordres, comandant esdeveniments necessaris per al correcte funcionament i control.</t>
  </si>
  <si>
    <t xml:space="preserve"> ud </t>
  </si>
  <si>
    <t>Perforacions de llosa en el SMS Sagrera per el pas de la terna de cables AT des del SMS al túnel L9 i la seva FO corresponent.</t>
  </si>
  <si>
    <t>Segellat de pas d'instal·lacions amb material intumescent termoexpansiu, amb resistència al foc EI-180.</t>
  </si>
  <si>
    <t>m2</t>
  </si>
  <si>
    <t>Retirada mitjançant gestor de residus generats en el SMS Sagrera, cables retirats, modificació i adequació del terra tècnic i tot residu generat.</t>
  </si>
  <si>
    <t>2.1</t>
  </si>
  <si>
    <t>TUNEL L9, L5 i L3</t>
  </si>
  <si>
    <t>Subministrament i muntatge de suport galvanitzat en calent per a cable 18/30 KV 1x400 Al homologat per TMB. Instal·lat en hastial de túnel amb reseva per futurs circuits. El muntatge es farà en horari nocturn i reduït, amb vehicle homologat i apte per circular per les vies de TMB i conductor homologat. Inclou part proporcional de tacs químics, varetes roscades, cargoleria i cuna plastificada per a la seva correcta instal·lació. Totalment instal·lada.</t>
  </si>
  <si>
    <t>Subministrament i estesa de cable 18/30 KV 1x400 Al homologat per TMB referència TMB-AT30-400AL00, tipus DHZ1-2OL-(AS) RTR H16, CPR: B2ca – s1a, d1, a1, estès al túnel sobre suport en hastial. L'estesa es realitzarà en horari nocturn i reduït, entre la nova cabina de l'SMS Sagrera de L9, i la sortida a la via pública per al túnel de L3 PK 115+665 aproximadament (entre les estacions de Valldaura i Canyelles), discorrent pel tunel de L9, estació Sagrera L9, estació Sagrera L5, a tunel L5, Taller Sant Genís, túnel L3 fins a PK 115+665 aproximadament amb l'entroncament dels tubulars de sortida a via pública. Amb vehicle homologat i apte per circular per les vies de TMB i conductor homologat. Es connectarà en cabina de protecció segons allò indicat en partida de cabines. Inclou part proporcional etiquetatge, brides de subjecció metàl·liques plastificades, connexions i empalmaments, assaig de rigidesa i aïllament i de descàrregues parcials. Totalment instal·lat i en funcionament, així com part proporcional de safata a les zones on la DO ho consideri necessari. Totalment instal·lat i en funcionament.</t>
  </si>
  <si>
    <t>ml</t>
  </si>
  <si>
    <t>3.1</t>
  </si>
  <si>
    <t>ESTESA PER VÍA PÚBLICA</t>
  </si>
  <si>
    <t>Obertura de les arquetes de la canalització d'FMB ja existent (executades en projectes anteriors) i el tancament posterior amb la resposició completa de la via pública segons indicacions de la DO i de l'Ajuntament.</t>
  </si>
  <si>
    <t>Elaboració de la documentació (projecte) per a poder obtenir els corresponents permisos d’obra tant en via pública (segons requeriments i procediment d’ACEFAT) com en els espais privatius (segons requeriments i procediments que corresponguin). El projecte estarà com a mínim signat i visat en cas que així ho exigeixi la normativa vigent o l’entitat administrativa per a la tramitació dels permisos i comunicats d’obra. El projecte haurà d’obtenir l’Informe d’idoneitat tècnica necessari per a la obtenció del comunicat d’obra a l’Ajuntament de Barcelona. Despeses a càrrec del adjudicatari.</t>
  </si>
  <si>
    <t>Subministrament i estesa de cable 18/30 KV 1x400 Al homologat per TMB referència TMB-AT30-400AL00, tipus DHZ1-2OL-(AS) RTR H16, CPR: B2ca – s1a, d1, a1, estès en Via Publica, en tubulars en rasa existents de FMB entre el túnel L3 (PK 115+665 aproximadament) i l'entrada a la cotxera Horta. L'estesa es realitzarà principalment en horari diurn. Incloent connexions i empiulaments de tots els trams esmentats, etiquetatge, brides de subjecció i assaig de descarrega parcials i megats. Totalment instal·lat i en funcionament.</t>
  </si>
  <si>
    <t xml:space="preserve"> ml </t>
  </si>
  <si>
    <t>4.1</t>
  </si>
  <si>
    <t>ESTESA CABLE AT PER COTXERA HORTA</t>
  </si>
  <si>
    <t>Subministrament i muntatge de safata perforada de plàstic 100x300 mm amb tapa per a cable 18/30 KV 1x400 Al homologat per TMB. Instal·lat en hastial de la Cotxera Horta, entre la sortida de la rasa i el CD4. El muntatge es farà en horari diurn, fora de la entrada i sortida de vehicles en hora punta, amb vehicle homologat i apte per circular per la via publica (cistella o plataforma elevadora). Inclou part proporcional de tacs químics i varetes roscades per a la seva correcta instal·lació. Totalment instal·lada.</t>
  </si>
  <si>
    <t>Subministrament i estesa de cable 18/30 KV 1x400 A l'homologat per TMB referència TMB-AT30-400AL00, tipus DHZ1-2OL-(AS) RTR H16, CPR: B2ca – s1a, d1, a1. Instal·lat en hastial de la Cotxera Horta, entre la sortida de la rasa i el CD4. L'estesa es realitzarà en horari diurn, fora de la entrada i sortida de vehicles en hora punta, amb vehicle homologat i apte per circular per la via publica (cistella o plataforma elevadora). Es connectarà en cabina de protecció segons allò indicat en partida de cabines. Inclou part proporcional etiquetatge, brides de subjecció metàl·liques plastificades, connexions, empalmaments, assaig de rigidesa i aïllament i de descàrregues parcials. Totalment instal·lat i en funcionament.</t>
  </si>
  <si>
    <t>5.1</t>
  </si>
  <si>
    <t>CENTRE DE DISTRIBUCIÓ COCHERAS BUS HORTA (CD 4)</t>
  </si>
  <si>
    <t>Construcció d'obra civil d'1 centre de distribució d'alta tensió. Realitzada amb paret de bloc fins al forjat superior existent, resistent al foc al perímetre exterior EI-120, portes metàl·liques galvanitzades de doble fulla EI-120 de 1800x2500 mm de pas i barra antipànic interior, amb parets interiors arrebossades i pintades, reixes de ventilació intumescents amb filtres d'aire i barana d'acer galvanitzat. Inclou subministrament i instal·lació dels bombins normalitzats per FMB tant per a les sales AT com per a la sala de telecomunicacions. Superfície total aproximada 25 m2.</t>
  </si>
  <si>
    <t>Subministrament, muntatge i anivellació de terra tècnic interior amb peus regulables i travessers d'acer galvanitzat compost per rajoles amb nucli de sulfat càlcic d'alta densitat classe CPR A1, plaques de 600x600 mm i una alçada mitjana de 600 mm, càrrega mínima 6 kN (classe 2A). Inclou la retallada necessària per adaptar el terra al recinte on s'instal·la. Inclou juntes de goma tipus neoprè a tot el perímetre exterior i interior.</t>
  </si>
  <si>
    <t xml:space="preserve"> m2 </t>
  </si>
  <si>
    <t>Subministrament i muntatge d'una cabina de distribució secundària modular amb funció de línia, embolcall de xapa d'acer galvanitzat, aïllament en SF6, tensió assignada de 36kV, 630A/20kA, amb interruptor-seccionador rotatiu tripolar de 3 posicions (connectat, seccionat i posada de terra) i captadors capacitius per a la detecció de tensió. Inclou tot l'equipament i cablejat de comunicacions per a la integració de la cel·la al bus de control local compatible amb IEC 61850. Inclou el subministrament, bancades, instal·lació, connexionat, proves i posada en servei, transport fins a emplaçament definitiu, connexionat de potència i control, p.p. de cable aïllat de potència i de cablejat de control i de terminals. Enginyeria de desenvolupament de la cel·la, ajustament de tots els elements que la integren, entrega de documentació tècnica i enginyeria de la mateixa en 1 còpia en paper i 1 còpia en suport digital amb els arxius en format PDF i editable de tota la documentació associada juntament amb tots els programes de configuració. Totalment instal·lada i en funcionament. Tot segons plec de condicions tècniques de TMB.</t>
  </si>
  <si>
    <t>Subministrament i muntatge de nova cabina modular tipus cel·la de protecció amb interruptor automàtic de buit amb comandament motoritzat, amb tensió assignada de 36 kV, envoltant de xapa d'acer galvanitzat, tall i aïllament íntegre en SF6, intensitat nominal de 630 A/20 kA, amb interruptor, seccionador i posada a terra i captadors capacitius per a la detecció de tensió. Inclou relé de protecció compatible amb IEC 61850 tipus REX615 ABB, Easergy P5 Schneider, Siprotec 5 Siemens o similar equivalent amb TIs de protecció. Inclou tot l'equipament i cablejat de comunicacions per a la integració de la cel·la al bus de control local compatible amb IEC 61850. Inclou el subministrament, bancades, instal·lació, connexionat, proves i posada en servei, transport fins a emplaçament definitiu, connexionat de potència i control, p.p. de cable aïllat de potència i de cablejat de control i de terminals. Enginyeria de desenvolupament de la cel·la, ajustament de tots els elements que la integren, entrega de documentació tècnica i enginyeria de la mateixa en 1 còpia en paper i 1 còpia en suport digital amb els arxius en format PDF i editable de tota la documentació associada juntament amb tots els programes de configuració. Totalment instal·lada i en funcionament. Tot segons plec de condicions tècniques de TMB.</t>
  </si>
  <si>
    <t>Subministrament i muntatge de nova cabina modular tipus cel·la de mesura a barres amb conjunt de TTs i TIs, tensió assignada de 36kV, 630A/20kA, envoltant de xapa d'acer galvanitzat. Inclou tot l'equipament i cablejat de comunicacions per a la integració de la cel·la al bus de control local compatible amb IEC 61850. Inclou el subministrament, bancades, instal·lació, connexionat, proves i posada en servei, transport fins a emplaçament definitiu, connexionat de potència i control, p.p. de cable aïllat de potència i de cablejat de control i de terminals. Enginyeria de desenvolupament de la cel·la, ajustament de tots els elements que la integren, entrega de documentació tècnica i enginyeria de la mateixa en 1 còpia en paper i 1 còpia en suport digital amb els arxius en format PDF i editable de tota la documentació associada juntament amb tots els programes de configuració. Totalment instal·lada i en funcionament. Tot segons plec de condicions tècniques de TMB.</t>
  </si>
  <si>
    <t>Conjunt de comptador de mesura fiscal clase 0,2 i equip de telemesura amb connectivitat per a punt de xarxa i per sistema 2G/3G/4G. Totalment instal·lat, configurat, provat i en funcionament. Inclou cablejat apantallat entre els transformadors de mesura i el comptador segons normativa,  especificacions Tècniques de FMB i indicacions de la DO i TMB.</t>
  </si>
  <si>
    <t>SAI online de 3 kVA, temperatura de treball de 50 ºC amb una autonomía de 1h. Totalment instal·lat i funcionant.</t>
  </si>
  <si>
    <t>Protecció de capçalera de la connexió de servei per als nous quadres BT compost per un interruptor automàtic 3P 40A 15kA corba C + interruptor diferencial 3P 63A 300mA tipus A-SI selectiu. Inclou petit material. Totalment instal·lat i funcionant.</t>
  </si>
  <si>
    <t>Quadre BT tipus mural per als serveis auxiliars d'un centre d'alta tensió. Quadre de superfície modular, IP41 amb porta, classe II, material aïllant autoextingible, mínim amb un 20% d'espai de reserva. Es compon d'una protecció de capçalera amb seccionador 3P 40A, 2 sortides amb magnetotèrmic 2P 10A 6kA corba C i diferencial 2P 25A 30mA tipus AC, 1 sortida amb magnetotèrmic 2P 10A 6kA corba C i diferencial 2P 25A 30mA tipus A-SI i 1 sortida amb mangetotèrmic 2P 16A 6A corba C i diferencial 2P 25A 30mA tipus AC. Inclou contactes auxiliars 1NO+1NC per cada sortida i petit material. Totalment instal·lat i funcionant.</t>
  </si>
  <si>
    <t>Subministrament i instal·lació de cable multipolar RZ1-K (AS) 3G2,5 mm2 Cu 0,6/1 kV totalment instal·lat en canal o safata, etiquetatge i connectat.</t>
  </si>
  <si>
    <t>Subministrament i instal·lació de cable multipolar RZ1-K (AS) 3G4 mm2 Cu 0,6/1 kV totalment instal·lat en canal o safata, etiquetatge i connectat.</t>
  </si>
  <si>
    <t>Subministrament i instal·lació de cable multipolar RZ1-K (AS) 4G4 mm2 Cu 0,6/1 kV totalment instal·lat en canal o safata, etiquetatge i connectat.</t>
  </si>
  <si>
    <t>Subministrament i instal·lació de cable multipolar RZ1-K (AS) 4G6 mm2 Cu 0,6/1 kV totalment instal·lat en canal o safata, etiquetatge i connectat.</t>
  </si>
  <si>
    <t>Subministrament i instal·lació de cable multipolar RZ1-K (AS) 4G10 mm2 Cu 0,6/1 kV totalment instal·lat en canal o safata, etiquetatge i connectat.</t>
  </si>
  <si>
    <t>Subministrament i estesa cable 18/30 KV 1x400 Al homologat per TMB referència TMB-AT30-400AL00, tipus DHZ1-2OL-(AS) RTR H16 CPR: B2ca-s1a,d1,a1 estès dins de Bus Cotxeres entre els centres de distribució i els centres de transformació, per suports homologats per TMB o per safates. Inclou part proporcional de brides metàl·liques plastificades, etiquetatge,  assaig de rigidesa i aïllament i de descàrregues parcials. Totalment instal·lada i en funcionament.</t>
  </si>
  <si>
    <t>Conjunt d'accessoris de seguretat i de senyalització, constituït per una banqueta aïllant fins a 36 kV i senyalització de prevenció normalitzada de risc elèctric, 5 regles d'or i primers auxilis. Inclou també un esquema unifilar plastificat i retolació de l'equipament.</t>
  </si>
  <si>
    <t>Unitat completa de xarxa de terres del Centre de Distribució amb cable de coure nu de 150mm2 de secció, per a formació d'anell perimetral a l'interior del CD, per a connexió de totes les parts metàl·liques a l'anell perimetral amb cable tipus RZ1-K (AS) 0,6/1kV de secció no inferior a 25mm2, part metàl·lica, caixes de seccionament amb platina homologada per FMB, petit material de muntatge i accessoris. Tot segons Plec Prescripcions Tècniques de FMB i normativa vigent. Totalment instal·lada.</t>
  </si>
  <si>
    <t>Subministrament i instal·lació de cable de terra aïllat verd i groc 450/750V de 50 mm2 Cu.</t>
  </si>
  <si>
    <t>Execució de nou pou de terres per a la protecció del nou conjunt de centres de distribució segons especificacions de TMB. Inclou caixes de seccionament, retolació i petit material, totalment executat i en servei. Valor ohmic inferior a 5 ohm, incloent la seva mesura i entrega de certificat.</t>
  </si>
  <si>
    <t>Nova BDD, gràfics en el Telecomandament d'Energia OTE, control local i RTU pel nou centre de distribució. Inclou tant el hardware como el software en el CD per incloure els nous conjunts de cel·les a nivell d'ordres, events i lectures necesàries pel correcte funcionament i control. Inclou modificació i integració en l'EMS d'energia per la transmisió i emmagatzematge de dades de mesura de les noves posicions del CD. Inclòs tant el hardware com el software a CD Cotxeres Horta.</t>
  </si>
  <si>
    <t>Subministrament, instal·lació, proves i posada en servei de sistema d'enllumenat i preses de corrent del nou Centre de Distribució, per a un nivell lumínic de 300 Lux a 1 metre d'alçada, enllumenat d'emergència i senyalització, pantalles estanques tipus LED, tubs, caixes de derivació, cablejat tipus RZ1-K/AS preses de corrent tipus schuko 16A/250V, part proporcional de safata, tub, petit material i accessoris. Tot segons REBT 2002 i Especificacions de FMB, seguint indicacions de la DO i FMB.</t>
  </si>
  <si>
    <t>Unitat completa de sistema de detecció d'incendis a l'interior del Centre Distribució, incloent la instal·lació de detectors òptic i termo velocimètric que indiqui FMB per cobrir tota la superfície del CD i fals terra, instal·lació de pulador d'incendis, sirena acústica, pictogrames de senyalització, integració de la instal·lació al Sistema Centralitzat de incendi del tipus parell trenat apantallat de 2x1,5 amb obertura lliure d'halògens, caixes de derivació, tub de plàstic lliure d'halògens, programació i integració dels elements, i tot el necessari per al funcionament correcte de la instal·lació. Inclou proves i entrega de tota la documentació necessària per a la posada en servei de la instal·lació.</t>
  </si>
  <si>
    <t>Subministrament i instal·lació d'unitat portàtil d'extinció d'incendis a l'interior del CD, d'eficàcia tipus i pes segons normativa, incloent-hi senyalització i tots els accessoris per instal·lar-los.</t>
  </si>
  <si>
    <t>Unitat completa de sistema antiintrusió a l'interior Centre de Distribució que comprèn la instal·lació de final de carrera a portes accés CD, connexionat amb cablejat lliure d'halògens dels elements de camp a la remota Telecomandament del CD per a la seva integració, instal·lació i posada en servei de sistema CAT0 a instal·lar a portes accés CD, integrant els elements al Centre de Control de Metro.</t>
  </si>
  <si>
    <t>Unitat completa de sistema de telefonia corporativa a l'interior del CD i la sala comunicacions, incloent la instal·lació de preses de dades RJ45 en cada sala, terminal telefònic homologat per FMB, instal·lació de cablejat estructurat necessari Cat7 S/FTP i connectors Cat6A, crimpat de cablejat, certificat de cablejat, programació centralita telefònica, actuacions habilitar 2 noves extensions, i tot allò necessari per dotar les noves sales de telefonia corporativa.</t>
  </si>
  <si>
    <t xml:space="preserve">Subministrament, muntatge i posada en servei d'armari amb remota homologada per FMB, equipada amb equip de tensió segura amb bateria 3kVA 1h autonomia, switch TME, switch Manteniment+Firewall, switch 61850 i altres elements de comunicació necessaris per la seva integració en el Telemcomandament d'Energia FMB i en la xarxa de manteniment (EMS). Totalment instal·lada, en funcionament i integrada en els sistemes de FMB. </t>
  </si>
  <si>
    <t>Subministrament i instal·lació de rack de 19" amb 2 patch pannel de 24 boques. Totalment instal·lat, certificat i seguint indicacions de FMB.</t>
  </si>
  <si>
    <t>Subministrament i instal·lació de tub de 24 fibres òptiques monomoda, homologada per FMB, instal·lada en qualsevol tipus de parament, inclòs túnel a una alçada de 4,5 metres, suportació homologada per FMB, i tot el necessari per a la seva instal·lació. Tot segons Plec Prescripcions Tècniques FMB. Connectors SC-SC a tots dos extrems, incloent el seu fusionat i proves.</t>
  </si>
  <si>
    <t>Subministrament, instal·lació, connexionat, proves i posada en servei de cable de fibra òptica multimode homologada per FMB, amb connectors FC-PC en ambdós extrems, longitud màxima de fins a 30m, per instal·lar entre armaris concentradors de FO i equips de comunicacions com switch, router, patch pannels i. Incloent petit material i accessoris, instal·lació en qualsevol tipus de canalització i parament vertical o horitzontal, connexionat als dos extrems, marcatge i tot necessari per al seu funcionament correcte.</t>
  </si>
  <si>
    <t>Fusionat de fibres òptiques en patch pannel dels Centres de Distribució Cotxera TB i sala comunicacions de la Cotxera i en qualsevol emplaçament objecte del Projecte. Incloent-hi reflexometries de les fibres amb lliurament d'informe segons format FMB, i mesures correctores oportunes en cas necessari, etiquetatge, entrega de documentació, petit material i accessoris.</t>
  </si>
  <si>
    <t>Subministrament, instal·lació, certificat de cablejat de xarxa estructurat s/ftp CAT7 Kerpen o Datwayler. Inclou desmuntatge de fals sostre i terra, tapes de canalitzacions, realització de forats passa cables i tot el necessari per passar el cable entre punts. Inclou els mòduls keystone CAT6A Kerpen o Datwayler als dos extrems, un preparat per a la fixació en patch pannel i un altre per a la fixació en caixa CIMA de superfície. Inclou petit material i etiquetatge segons la normativa FMB.</t>
  </si>
  <si>
    <t>Subministrament i instal·lació de caixa CYMA de color blanc amb els marcs i accessoris corresponents per poder acceptar un punt de dades keystone. Inclou etiquetatge segons la normativa de TMB.</t>
  </si>
  <si>
    <t>6.1</t>
  </si>
  <si>
    <t>PARTIDES GENERALS</t>
  </si>
  <si>
    <t>Partida alçada a justificar per a permisos, taxes i gestions davant de l'Ajuntament de BCN i altres Administracions.</t>
  </si>
  <si>
    <t xml:space="preserve"> PA </t>
  </si>
  <si>
    <t>Seguretat i Salut</t>
  </si>
  <si>
    <t>Control de Qualitat</t>
  </si>
  <si>
    <t>Estudi de selectivitat de la nova configuració de la xarxa de Metro, incloent-hi la reconfiguració i parametrització de tots els relés necessaris per disposar de selectivitat lògica i amperimètrica de la instal·lació, incloent-hi la part del SMS Sagrera L9 amb la part del CD-4 i la resta de centres de distribució d'Horta. Inclou entrega d'informe i arxius en ETAP.</t>
  </si>
  <si>
    <t>Projectes de legalització visats amb inspecció oficial OCA, inclòs tots els tràmits oficials i les taxes corresponents. Lliurament de projecte as-built amb la documentació en suport editable i PDF.</t>
  </si>
  <si>
    <t>PRESUPUESTO TOTAL  (PEM)(€)</t>
  </si>
  <si>
    <t>PRESUPUESTO TOTAL  (PEC)(€)</t>
  </si>
  <si>
    <t>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</si>
</sst>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 #,##0.00_-;\-[$€-2]\ * #,##0.00_-;_-[$€-2]\ * &quot;-&quot;??_-;_-@_-"/>
    <numFmt numFmtId="165" formatCode="_-* #,##0.00\ [$€-C0A]_-;\-* #,##0.00\ [$€-C0A]_-;_-* &quot;-&quot;??\ [$€-C0A]_-;_-@_-"/>
    <numFmt numFmtId="166" formatCode="_-* #,##0_-;\-* #,##0_-;_-* &quot;-&quot;??_-;_-@_-"/>
  </numFmts>
  <fonts count="5">
    <font>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s>
  <borders count="1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2">
    <xf numFmtId="0" fontId="0" fillId="0" borderId="0"/>
    <xf numFmtId="43" fontId="3" fillId="0" borderId="0" applyFont="0" applyFill="0" applyBorder="0" applyAlignment="0" applyProtection="0"/>
  </cellStyleXfs>
  <cellXfs count="57">
    <xf numFmtId="0" fontId="0" fillId="0" borderId="0" xfId="0"/>
    <xf numFmtId="0" fontId="0" fillId="0" borderId="0" xfId="0"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2" borderId="7" xfId="0" applyFill="1" applyBorder="1" applyAlignment="1">
      <alignment vertical="center" wrapText="1"/>
    </xf>
    <xf numFmtId="0" fontId="0" fillId="2" borderId="5" xfId="0" applyFill="1" applyBorder="1" applyAlignment="1">
      <alignment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2" borderId="6" xfId="0" applyFill="1" applyBorder="1" applyAlignment="1">
      <alignment horizontal="center" vertical="center" wrapText="1"/>
    </xf>
    <xf numFmtId="0" fontId="0" fillId="2" borderId="4" xfId="0" applyFill="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3" fontId="0" fillId="0" borderId="2" xfId="0" applyNumberFormat="1" applyBorder="1" applyAlignment="1">
      <alignment horizontal="center" vertical="center" wrapText="1"/>
    </xf>
    <xf numFmtId="0" fontId="2" fillId="0" borderId="10" xfId="0" applyFont="1" applyBorder="1" applyAlignment="1">
      <alignment vertical="center" wrapText="1"/>
    </xf>
    <xf numFmtId="164" fontId="0" fillId="0" borderId="10" xfId="0" applyNumberFormat="1" applyBorder="1" applyAlignment="1">
      <alignment horizontal="center" vertical="center" wrapText="1"/>
    </xf>
    <xf numFmtId="165" fontId="0" fillId="0" borderId="2" xfId="0" applyNumberFormat="1" applyBorder="1" applyAlignment="1">
      <alignment horizontal="center" vertical="center" wrapText="1"/>
    </xf>
    <xf numFmtId="165" fontId="0" fillId="0" borderId="3" xfId="0" applyNumberForma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65" fontId="0" fillId="0" borderId="14" xfId="0" applyNumberFormat="1" applyBorder="1" applyAlignment="1">
      <alignment horizontal="center" vertical="center" wrapText="1"/>
    </xf>
    <xf numFmtId="164" fontId="0" fillId="0" borderId="0" xfId="0" applyNumberFormat="1" applyAlignment="1">
      <alignment vertical="center" wrapText="1"/>
    </xf>
    <xf numFmtId="165" fontId="0" fillId="0" borderId="0" xfId="0" applyNumberFormat="1" applyAlignment="1">
      <alignment vertical="center" wrapText="1"/>
    </xf>
    <xf numFmtId="0" fontId="2" fillId="3" borderId="2" xfId="0" applyFont="1" applyFill="1" applyBorder="1" applyAlignment="1">
      <alignment vertical="center" wrapText="1"/>
    </xf>
    <xf numFmtId="0" fontId="2" fillId="3" borderId="10" xfId="0" applyFont="1" applyFill="1" applyBorder="1" applyAlignment="1">
      <alignment vertical="center" wrapText="1"/>
    </xf>
    <xf numFmtId="165" fontId="2" fillId="0" borderId="3" xfId="0" applyNumberFormat="1" applyFont="1" applyBorder="1" applyAlignment="1">
      <alignment horizontal="center" vertical="center" wrapText="1"/>
    </xf>
    <xf numFmtId="165" fontId="2" fillId="0" borderId="15" xfId="0" applyNumberFormat="1" applyFont="1" applyBorder="1" applyAlignment="1">
      <alignment horizontal="center" vertical="center" wrapText="1"/>
    </xf>
    <xf numFmtId="165" fontId="2" fillId="2" borderId="8" xfId="0" applyNumberFormat="1" applyFont="1" applyFill="1" applyBorder="1" applyAlignment="1">
      <alignment horizontal="center" vertical="center" wrapText="1"/>
    </xf>
    <xf numFmtId="165" fontId="2" fillId="2" borderId="12"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0" xfId="0" applyFill="1" applyBorder="1" applyAlignment="1">
      <alignment horizontal="center" vertical="center" wrapText="1"/>
    </xf>
    <xf numFmtId="164" fontId="0" fillId="3" borderId="10" xfId="0" applyNumberFormat="1" applyFill="1" applyBorder="1" applyAlignment="1">
      <alignment horizontal="center" vertical="center" wrapText="1"/>
    </xf>
    <xf numFmtId="164" fontId="0" fillId="3" borderId="11"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 xfId="0" applyFill="1" applyBorder="1" applyAlignment="1">
      <alignment horizontal="center" vertical="center" wrapText="1"/>
    </xf>
    <xf numFmtId="3" fontId="0" fillId="3" borderId="2"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165" fontId="2" fillId="0" borderId="11" xfId="0" applyNumberFormat="1" applyFont="1" applyBorder="1" applyAlignment="1">
      <alignment horizontal="center" vertical="center" wrapText="1"/>
    </xf>
    <xf numFmtId="3" fontId="0" fillId="0" borderId="10" xfId="0" applyNumberFormat="1" applyBorder="1" applyAlignment="1">
      <alignment horizontal="center" vertical="center" wrapText="1"/>
    </xf>
    <xf numFmtId="165" fontId="0" fillId="0" borderId="10" xfId="0" applyNumberFormat="1" applyBorder="1" applyAlignment="1">
      <alignment horizontal="center" vertical="center" wrapText="1"/>
    </xf>
    <xf numFmtId="0" fontId="1" fillId="0" borderId="0" xfId="0" applyFont="1" applyAlignment="1">
      <alignment vertical="center" wrapText="1"/>
    </xf>
    <xf numFmtId="166" fontId="0" fillId="0" borderId="2" xfId="1" applyNumberFormat="1" applyFont="1" applyBorder="1" applyAlignment="1">
      <alignment horizontal="center" vertical="center" wrapText="1"/>
    </xf>
    <xf numFmtId="43" fontId="0" fillId="0" borderId="0" xfId="1" applyFont="1" applyAlignment="1">
      <alignment vertical="center" wrapText="1"/>
    </xf>
    <xf numFmtId="43" fontId="0" fillId="0" borderId="0" xfId="1" applyFont="1" applyFill="1" applyAlignment="1">
      <alignment vertical="center" wrapText="1"/>
    </xf>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2" xfId="0" applyFont="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4"/>
  <sheetViews>
    <sheetView tabSelected="1" zoomScale="130" zoomScaleNormal="130" workbookViewId="0">
      <pane ySplit="4" topLeftCell="A5" activePane="bottomLeft" state="frozen"/>
      <selection pane="bottomLeft"/>
    </sheetView>
  </sheetViews>
  <sheetFormatPr defaultColWidth="11.42578125" defaultRowHeight="15"/>
  <cols>
    <col min="1" max="1" width="11.42578125" style="7"/>
    <col min="2" max="2" width="62.28515625" style="1" customWidth="1"/>
    <col min="3" max="3" width="8.28515625" style="7" customWidth="1"/>
    <col min="4" max="4" width="9" style="7" customWidth="1"/>
    <col min="5" max="5" width="12.42578125" style="7" bestFit="1" customWidth="1"/>
    <col min="6" max="6" width="16.140625" style="7" customWidth="1"/>
    <col min="7" max="7" width="11.42578125" style="1"/>
    <col min="8" max="9" width="14.140625" style="1" bestFit="1" customWidth="1"/>
    <col min="10" max="10" width="11.42578125" style="51"/>
    <col min="11" max="11" width="13.85546875" style="1" customWidth="1"/>
    <col min="12" max="16384" width="11.42578125" style="1"/>
  </cols>
  <sheetData>
    <row r="1" spans="1:9" ht="33.75" customHeight="1">
      <c r="B1" s="49" t="s">
        <v>0</v>
      </c>
    </row>
    <row r="3" spans="1:9" ht="15.75" thickBot="1"/>
    <row r="4" spans="1:9" ht="30.75" thickBot="1">
      <c r="A4" s="8" t="s">
        <v>1</v>
      </c>
      <c r="B4" s="4" t="s">
        <v>2</v>
      </c>
      <c r="C4" s="13" t="s">
        <v>3</v>
      </c>
      <c r="D4" s="13" t="s">
        <v>4</v>
      </c>
      <c r="E4" s="13" t="s">
        <v>5</v>
      </c>
      <c r="F4" s="18" t="s">
        <v>6</v>
      </c>
    </row>
    <row r="5" spans="1:9">
      <c r="A5" s="41" t="s">
        <v>7</v>
      </c>
      <c r="B5" s="32" t="s">
        <v>8</v>
      </c>
      <c r="C5" s="38"/>
      <c r="D5" s="38"/>
      <c r="E5" s="38"/>
      <c r="F5" s="42"/>
    </row>
    <row r="6" spans="1:9" ht="345">
      <c r="A6" s="10">
        <v>1</v>
      </c>
      <c r="B6" s="2" t="s">
        <v>9</v>
      </c>
      <c r="C6" s="15" t="s">
        <v>4</v>
      </c>
      <c r="D6" s="15">
        <v>1</v>
      </c>
      <c r="E6" s="23">
        <v>36638.353499999997</v>
      </c>
      <c r="F6" s="24">
        <f>D6*E6</f>
        <v>36638.353499999997</v>
      </c>
      <c r="H6" s="29"/>
      <c r="I6" s="29"/>
    </row>
    <row r="7" spans="1:9" ht="300">
      <c r="A7" s="10">
        <f>A6+1</f>
        <v>2</v>
      </c>
      <c r="B7" s="56" t="s">
        <v>10</v>
      </c>
      <c r="C7" s="15" t="s">
        <v>4</v>
      </c>
      <c r="D7" s="15">
        <v>1</v>
      </c>
      <c r="E7" s="23">
        <v>28350</v>
      </c>
      <c r="F7" s="24">
        <f t="shared" ref="F7:F15" si="0">D7*E7</f>
        <v>28350</v>
      </c>
      <c r="H7" s="29"/>
      <c r="I7" s="29"/>
    </row>
    <row r="8" spans="1:9" ht="105">
      <c r="A8" s="10">
        <f t="shared" ref="A8:A15" si="1">A7+1</f>
        <v>3</v>
      </c>
      <c r="B8" s="2" t="s">
        <v>11</v>
      </c>
      <c r="C8" s="15" t="s">
        <v>4</v>
      </c>
      <c r="D8" s="15">
        <v>3</v>
      </c>
      <c r="E8" s="54">
        <v>252</v>
      </c>
      <c r="F8" s="24">
        <f t="shared" si="0"/>
        <v>756</v>
      </c>
      <c r="I8" s="29"/>
    </row>
    <row r="9" spans="1:9" ht="45">
      <c r="A9" s="10">
        <f t="shared" si="1"/>
        <v>4</v>
      </c>
      <c r="B9" s="2" t="s">
        <v>12</v>
      </c>
      <c r="C9" s="15" t="s">
        <v>4</v>
      </c>
      <c r="D9" s="15">
        <v>1</v>
      </c>
      <c r="E9" s="23">
        <v>7119</v>
      </c>
      <c r="F9" s="24">
        <f t="shared" si="0"/>
        <v>7119</v>
      </c>
      <c r="G9" s="30"/>
      <c r="H9" s="29"/>
      <c r="I9" s="29"/>
    </row>
    <row r="10" spans="1:9" ht="45">
      <c r="A10" s="10">
        <f t="shared" si="1"/>
        <v>5</v>
      </c>
      <c r="B10" s="2" t="s">
        <v>13</v>
      </c>
      <c r="C10" s="15" t="s">
        <v>4</v>
      </c>
      <c r="D10" s="15">
        <v>1</v>
      </c>
      <c r="E10" s="23">
        <v>1417.5</v>
      </c>
      <c r="F10" s="24">
        <f t="shared" si="0"/>
        <v>1417.5</v>
      </c>
      <c r="H10" s="29"/>
      <c r="I10" s="29"/>
    </row>
    <row r="11" spans="1:9" ht="150">
      <c r="A11" s="10">
        <f t="shared" si="1"/>
        <v>6</v>
      </c>
      <c r="B11" s="2" t="s">
        <v>14</v>
      </c>
      <c r="C11" s="15" t="s">
        <v>4</v>
      </c>
      <c r="D11" s="15">
        <v>1</v>
      </c>
      <c r="E11" s="23">
        <v>13087.5</v>
      </c>
      <c r="F11" s="24">
        <f t="shared" si="0"/>
        <v>13087.5</v>
      </c>
      <c r="I11" s="29"/>
    </row>
    <row r="12" spans="1:9" ht="90">
      <c r="A12" s="10">
        <f t="shared" si="1"/>
        <v>7</v>
      </c>
      <c r="B12" s="2" t="s">
        <v>15</v>
      </c>
      <c r="C12" s="15" t="s">
        <v>16</v>
      </c>
      <c r="D12" s="15">
        <v>1</v>
      </c>
      <c r="E12" s="23">
        <v>11400</v>
      </c>
      <c r="F12" s="24">
        <f t="shared" si="0"/>
        <v>11400</v>
      </c>
      <c r="I12" s="29"/>
    </row>
    <row r="13" spans="1:9" ht="33" customHeight="1">
      <c r="A13" s="10">
        <f t="shared" si="1"/>
        <v>8</v>
      </c>
      <c r="B13" s="2" t="s">
        <v>17</v>
      </c>
      <c r="C13" s="15" t="s">
        <v>4</v>
      </c>
      <c r="D13" s="15">
        <v>1</v>
      </c>
      <c r="E13" s="23">
        <v>525</v>
      </c>
      <c r="F13" s="24">
        <f t="shared" si="0"/>
        <v>525</v>
      </c>
      <c r="H13" s="29"/>
      <c r="I13" s="29"/>
    </row>
    <row r="14" spans="1:9" ht="34.5" customHeight="1">
      <c r="A14" s="10">
        <f t="shared" si="1"/>
        <v>9</v>
      </c>
      <c r="B14" s="2" t="s">
        <v>18</v>
      </c>
      <c r="C14" s="15" t="s">
        <v>19</v>
      </c>
      <c r="D14" s="15">
        <v>0.8</v>
      </c>
      <c r="E14" s="23">
        <v>356</v>
      </c>
      <c r="F14" s="24">
        <f t="shared" si="0"/>
        <v>284.8</v>
      </c>
      <c r="H14" s="29"/>
      <c r="I14" s="29"/>
    </row>
    <row r="15" spans="1:9" ht="47.25" customHeight="1">
      <c r="A15" s="10">
        <f t="shared" si="1"/>
        <v>10</v>
      </c>
      <c r="B15" s="2" t="s">
        <v>20</v>
      </c>
      <c r="C15" s="15" t="s">
        <v>4</v>
      </c>
      <c r="D15" s="15">
        <v>1</v>
      </c>
      <c r="E15" s="23">
        <v>945</v>
      </c>
      <c r="F15" s="24">
        <f t="shared" si="0"/>
        <v>945</v>
      </c>
      <c r="H15" s="29"/>
      <c r="I15" s="29"/>
    </row>
    <row r="16" spans="1:9">
      <c r="A16" s="10"/>
      <c r="B16" s="21"/>
      <c r="C16" s="14"/>
      <c r="D16" s="14"/>
      <c r="E16" s="22"/>
      <c r="F16" s="46">
        <f>SUM(F6:F15)</f>
        <v>100523.1535</v>
      </c>
      <c r="I16" s="29"/>
    </row>
    <row r="17" spans="1:10">
      <c r="A17" s="41" t="s">
        <v>21</v>
      </c>
      <c r="B17" s="32" t="s">
        <v>22</v>
      </c>
      <c r="C17" s="38"/>
      <c r="D17" s="38"/>
      <c r="E17" s="39"/>
      <c r="F17" s="40"/>
      <c r="I17" s="29"/>
    </row>
    <row r="18" spans="1:10" ht="105">
      <c r="A18" s="10">
        <v>1</v>
      </c>
      <c r="B18" s="2" t="s">
        <v>23</v>
      </c>
      <c r="C18" s="15" t="s">
        <v>16</v>
      </c>
      <c r="D18" s="50">
        <v>14108</v>
      </c>
      <c r="E18" s="54">
        <v>26.88</v>
      </c>
      <c r="F18" s="24">
        <f t="shared" ref="F18:F19" si="2">D18*E18</f>
        <v>379223.03999999998</v>
      </c>
      <c r="I18" s="29"/>
    </row>
    <row r="19" spans="1:10" ht="262.5" customHeight="1">
      <c r="A19" s="10">
        <f t="shared" ref="A19" si="3">A18+1</f>
        <v>2</v>
      </c>
      <c r="B19" s="56" t="s">
        <v>24</v>
      </c>
      <c r="C19" s="15" t="s">
        <v>25</v>
      </c>
      <c r="D19" s="20">
        <v>33861</v>
      </c>
      <c r="E19" s="54">
        <v>63.887</v>
      </c>
      <c r="F19" s="24">
        <f t="shared" si="2"/>
        <v>2163277.7069999999</v>
      </c>
      <c r="I19" s="29"/>
    </row>
    <row r="20" spans="1:10">
      <c r="A20" s="10"/>
      <c r="B20" s="3"/>
      <c r="C20" s="14"/>
      <c r="D20" s="47"/>
      <c r="E20" s="48"/>
      <c r="F20" s="46">
        <f>SUM(F18:F19)</f>
        <v>2542500.747</v>
      </c>
      <c r="I20" s="29"/>
    </row>
    <row r="21" spans="1:10">
      <c r="A21" s="41" t="s">
        <v>26</v>
      </c>
      <c r="B21" s="32" t="s">
        <v>27</v>
      </c>
      <c r="C21" s="38"/>
      <c r="D21" s="38"/>
      <c r="E21" s="39"/>
      <c r="F21" s="40"/>
      <c r="I21" s="29"/>
    </row>
    <row r="22" spans="1:10" ht="60">
      <c r="A22" s="10">
        <v>1</v>
      </c>
      <c r="B22" s="56" t="s">
        <v>28</v>
      </c>
      <c r="C22" s="53" t="s">
        <v>16</v>
      </c>
      <c r="D22" s="53">
        <v>1</v>
      </c>
      <c r="E22" s="54">
        <v>5964</v>
      </c>
      <c r="F22" s="55">
        <f t="shared" ref="F22" si="4">D22*E22</f>
        <v>5964</v>
      </c>
      <c r="I22" s="29"/>
    </row>
    <row r="23" spans="1:10" ht="135">
      <c r="A23" s="10">
        <f>A22+1</f>
        <v>2</v>
      </c>
      <c r="B23" s="2" t="s">
        <v>29</v>
      </c>
      <c r="C23" s="15" t="s">
        <v>16</v>
      </c>
      <c r="D23" s="15">
        <v>1</v>
      </c>
      <c r="E23" s="23">
        <v>1398.5</v>
      </c>
      <c r="F23" s="24">
        <f t="shared" ref="F23:F24" si="5">D23*E23</f>
        <v>1398.5</v>
      </c>
      <c r="I23" s="29"/>
    </row>
    <row r="24" spans="1:10" ht="120">
      <c r="A24" s="10">
        <f>A23+1</f>
        <v>3</v>
      </c>
      <c r="B24" s="56" t="s">
        <v>30</v>
      </c>
      <c r="C24" s="15" t="s">
        <v>31</v>
      </c>
      <c r="D24" s="50">
        <v>1275</v>
      </c>
      <c r="E24" s="54">
        <v>56.466500000000003</v>
      </c>
      <c r="F24" s="24">
        <f t="shared" si="5"/>
        <v>71994.787500000006</v>
      </c>
      <c r="I24" s="29"/>
    </row>
    <row r="25" spans="1:10">
      <c r="A25" s="2"/>
      <c r="B25" s="2"/>
      <c r="C25" s="2"/>
      <c r="D25" s="2"/>
      <c r="E25" s="2"/>
      <c r="F25" s="33">
        <f>SUM(F22:F24)</f>
        <v>79357.287500000006</v>
      </c>
      <c r="I25" s="29"/>
    </row>
    <row r="26" spans="1:10">
      <c r="A26" s="41" t="s">
        <v>32</v>
      </c>
      <c r="B26" s="32" t="s">
        <v>33</v>
      </c>
      <c r="C26" s="38"/>
      <c r="D26" s="38"/>
      <c r="E26" s="39"/>
      <c r="F26" s="40"/>
      <c r="I26" s="29"/>
    </row>
    <row r="27" spans="1:10" ht="120">
      <c r="A27" s="10">
        <v>1</v>
      </c>
      <c r="B27" s="2" t="s">
        <v>34</v>
      </c>
      <c r="C27" s="15" t="s">
        <v>31</v>
      </c>
      <c r="D27" s="15">
        <v>500</v>
      </c>
      <c r="E27" s="54">
        <v>64.73</v>
      </c>
      <c r="F27" s="24">
        <f t="shared" ref="F27:F28" si="6">D27*E27</f>
        <v>32365.000000000004</v>
      </c>
      <c r="I27" s="29"/>
    </row>
    <row r="28" spans="1:10" ht="165">
      <c r="A28" s="10">
        <f t="shared" ref="A28" si="7">A27+1</f>
        <v>2</v>
      </c>
      <c r="B28" s="2" t="s">
        <v>35</v>
      </c>
      <c r="C28" s="15" t="s">
        <v>31</v>
      </c>
      <c r="D28" s="20">
        <v>1500</v>
      </c>
      <c r="E28" s="54">
        <v>54.55</v>
      </c>
      <c r="F28" s="24">
        <f t="shared" si="6"/>
        <v>81825</v>
      </c>
      <c r="I28" s="29"/>
    </row>
    <row r="29" spans="1:10">
      <c r="A29" s="2"/>
      <c r="B29" s="2"/>
      <c r="C29" s="2"/>
      <c r="D29" s="2"/>
      <c r="E29" s="2"/>
      <c r="F29" s="33">
        <f>SUM(F27:F28)</f>
        <v>114190</v>
      </c>
      <c r="I29" s="29"/>
    </row>
    <row r="30" spans="1:10">
      <c r="A30" s="37" t="s">
        <v>36</v>
      </c>
      <c r="B30" s="31" t="s">
        <v>37</v>
      </c>
      <c r="C30" s="43"/>
      <c r="D30" s="43"/>
      <c r="E30" s="44"/>
      <c r="F30" s="45"/>
      <c r="I30" s="29"/>
      <c r="J30" s="52"/>
    </row>
    <row r="31" spans="1:10" ht="135">
      <c r="A31" s="10">
        <v>1</v>
      </c>
      <c r="B31" s="2" t="s">
        <v>38</v>
      </c>
      <c r="C31" s="15" t="s">
        <v>4</v>
      </c>
      <c r="D31" s="15">
        <v>1</v>
      </c>
      <c r="E31" s="54">
        <v>25803.709500000001</v>
      </c>
      <c r="F31" s="24">
        <f t="shared" ref="F31:F63" si="8">D31*E31</f>
        <v>25803.709500000001</v>
      </c>
      <c r="I31" s="29"/>
      <c r="J31" s="52"/>
    </row>
    <row r="32" spans="1:10" ht="97.5" customHeight="1">
      <c r="A32" s="10">
        <f>A31+1</f>
        <v>2</v>
      </c>
      <c r="B32" s="2" t="s">
        <v>39</v>
      </c>
      <c r="C32" s="15" t="s">
        <v>40</v>
      </c>
      <c r="D32" s="15">
        <v>25</v>
      </c>
      <c r="E32" s="23">
        <v>113.4525</v>
      </c>
      <c r="F32" s="24">
        <f t="shared" si="8"/>
        <v>2836.3125</v>
      </c>
      <c r="I32" s="29"/>
      <c r="J32" s="1"/>
    </row>
    <row r="33" spans="1:11" ht="270">
      <c r="A33" s="10">
        <f t="shared" ref="A33:A63" si="9">A32+1</f>
        <v>3</v>
      </c>
      <c r="B33" s="2" t="s">
        <v>41</v>
      </c>
      <c r="C33" s="15" t="s">
        <v>4</v>
      </c>
      <c r="D33" s="53">
        <v>2</v>
      </c>
      <c r="E33" s="23">
        <v>10620.37</v>
      </c>
      <c r="F33" s="24">
        <f t="shared" si="8"/>
        <v>21240.74</v>
      </c>
      <c r="I33" s="29"/>
      <c r="J33" s="52"/>
      <c r="K33" s="29"/>
    </row>
    <row r="34" spans="1:11" ht="290.25" customHeight="1">
      <c r="A34" s="10">
        <f t="shared" si="9"/>
        <v>4</v>
      </c>
      <c r="B34" s="56" t="s">
        <v>42</v>
      </c>
      <c r="C34" s="15" t="s">
        <v>4</v>
      </c>
      <c r="D34" s="15">
        <v>1</v>
      </c>
      <c r="E34" s="23">
        <v>33395.29</v>
      </c>
      <c r="F34" s="24">
        <f t="shared" si="8"/>
        <v>33395.29</v>
      </c>
      <c r="I34" s="29"/>
      <c r="J34" s="52"/>
      <c r="K34" s="29"/>
    </row>
    <row r="35" spans="1:11" ht="241.5" customHeight="1">
      <c r="A35" s="10">
        <f t="shared" si="9"/>
        <v>5</v>
      </c>
      <c r="B35" s="2" t="s">
        <v>43</v>
      </c>
      <c r="C35" s="15" t="s">
        <v>4</v>
      </c>
      <c r="D35" s="15">
        <v>1</v>
      </c>
      <c r="E35" s="23">
        <v>10303.93</v>
      </c>
      <c r="F35" s="24">
        <f t="shared" si="8"/>
        <v>10303.93</v>
      </c>
      <c r="I35" s="29"/>
    </row>
    <row r="36" spans="1:11" ht="90">
      <c r="A36" s="10">
        <f t="shared" si="9"/>
        <v>6</v>
      </c>
      <c r="B36" s="56" t="s">
        <v>44</v>
      </c>
      <c r="C36" s="15" t="s">
        <v>4</v>
      </c>
      <c r="D36" s="15">
        <v>1</v>
      </c>
      <c r="E36" s="54">
        <v>4777.5</v>
      </c>
      <c r="F36" s="24">
        <f t="shared" si="8"/>
        <v>4777.5</v>
      </c>
      <c r="I36" s="29"/>
    </row>
    <row r="37" spans="1:11" ht="105">
      <c r="A37" s="10">
        <f t="shared" si="9"/>
        <v>7</v>
      </c>
      <c r="B37" s="2" t="s">
        <v>11</v>
      </c>
      <c r="C37" s="15" t="s">
        <v>4</v>
      </c>
      <c r="D37" s="15">
        <v>12</v>
      </c>
      <c r="E37" s="54">
        <v>252</v>
      </c>
      <c r="F37" s="24">
        <f t="shared" si="8"/>
        <v>3024</v>
      </c>
      <c r="I37" s="29"/>
    </row>
    <row r="38" spans="1:11" ht="30">
      <c r="A38" s="10">
        <f t="shared" si="9"/>
        <v>8</v>
      </c>
      <c r="B38" s="56" t="s">
        <v>45</v>
      </c>
      <c r="C38" s="53" t="s">
        <v>4</v>
      </c>
      <c r="D38" s="53">
        <v>1</v>
      </c>
      <c r="E38" s="54">
        <v>2850.5</v>
      </c>
      <c r="F38" s="24">
        <f t="shared" si="8"/>
        <v>2850.5</v>
      </c>
      <c r="I38" s="29"/>
    </row>
    <row r="39" spans="1:11" ht="63" customHeight="1">
      <c r="A39" s="10">
        <f t="shared" si="9"/>
        <v>9</v>
      </c>
      <c r="B39" s="2" t="s">
        <v>46</v>
      </c>
      <c r="C39" s="15" t="s">
        <v>4</v>
      </c>
      <c r="D39" s="15">
        <v>1</v>
      </c>
      <c r="E39" s="23">
        <v>880.2360000000001</v>
      </c>
      <c r="F39" s="24">
        <f t="shared" si="8"/>
        <v>880.2360000000001</v>
      </c>
      <c r="I39" s="29"/>
    </row>
    <row r="40" spans="1:11" ht="150">
      <c r="A40" s="10">
        <f t="shared" si="9"/>
        <v>10</v>
      </c>
      <c r="B40" s="56" t="s">
        <v>47</v>
      </c>
      <c r="C40" s="53" t="s">
        <v>4</v>
      </c>
      <c r="D40" s="53">
        <v>1</v>
      </c>
      <c r="E40" s="54">
        <f>2511.8625*2</f>
        <v>5023.7250000000004</v>
      </c>
      <c r="F40" s="24">
        <f t="shared" si="8"/>
        <v>5023.7250000000004</v>
      </c>
      <c r="G40" s="30"/>
      <c r="I40" s="29"/>
    </row>
    <row r="41" spans="1:11" ht="48" customHeight="1">
      <c r="A41" s="10">
        <f t="shared" si="9"/>
        <v>11</v>
      </c>
      <c r="B41" s="2" t="s">
        <v>48</v>
      </c>
      <c r="C41" s="15" t="s">
        <v>25</v>
      </c>
      <c r="D41" s="15">
        <v>100</v>
      </c>
      <c r="E41" s="54">
        <v>2.4465000000000003</v>
      </c>
      <c r="F41" s="24">
        <f t="shared" si="8"/>
        <v>244.65000000000003</v>
      </c>
      <c r="I41" s="29"/>
    </row>
    <row r="42" spans="1:11" ht="53.25" customHeight="1">
      <c r="A42" s="10">
        <f t="shared" si="9"/>
        <v>12</v>
      </c>
      <c r="B42" s="2" t="s">
        <v>49</v>
      </c>
      <c r="C42" s="15" t="s">
        <v>25</v>
      </c>
      <c r="D42" s="15">
        <v>100</v>
      </c>
      <c r="E42" s="54">
        <v>3.1814999999999998</v>
      </c>
      <c r="F42" s="24">
        <f t="shared" si="8"/>
        <v>318.14999999999998</v>
      </c>
      <c r="I42" s="29"/>
    </row>
    <row r="43" spans="1:11" ht="45">
      <c r="A43" s="10">
        <f t="shared" si="9"/>
        <v>13</v>
      </c>
      <c r="B43" s="2" t="s">
        <v>50</v>
      </c>
      <c r="C43" s="15" t="s">
        <v>25</v>
      </c>
      <c r="D43" s="15">
        <v>100</v>
      </c>
      <c r="E43" s="54">
        <v>4.41</v>
      </c>
      <c r="F43" s="24">
        <f t="shared" si="8"/>
        <v>441</v>
      </c>
      <c r="I43" s="29"/>
    </row>
    <row r="44" spans="1:11" ht="48" customHeight="1">
      <c r="A44" s="10">
        <f t="shared" si="9"/>
        <v>14</v>
      </c>
      <c r="B44" s="2" t="s">
        <v>51</v>
      </c>
      <c r="C44" s="15" t="s">
        <v>25</v>
      </c>
      <c r="D44" s="15">
        <v>150</v>
      </c>
      <c r="E44" s="54">
        <v>6.86</v>
      </c>
      <c r="F44" s="24">
        <f t="shared" si="8"/>
        <v>1029</v>
      </c>
      <c r="I44" s="29"/>
    </row>
    <row r="45" spans="1:11" ht="45">
      <c r="A45" s="10">
        <f t="shared" si="9"/>
        <v>15</v>
      </c>
      <c r="B45" s="2" t="s">
        <v>52</v>
      </c>
      <c r="C45" s="15" t="s">
        <v>25</v>
      </c>
      <c r="D45" s="15">
        <v>150</v>
      </c>
      <c r="E45" s="54">
        <v>9.6</v>
      </c>
      <c r="F45" s="24">
        <f t="shared" si="8"/>
        <v>1440</v>
      </c>
      <c r="I45" s="29"/>
    </row>
    <row r="46" spans="1:11" ht="120">
      <c r="A46" s="10">
        <f t="shared" si="9"/>
        <v>16</v>
      </c>
      <c r="B46" s="56" t="s">
        <v>53</v>
      </c>
      <c r="C46" s="15" t="s">
        <v>25</v>
      </c>
      <c r="D46" s="15">
        <f>30*3</f>
        <v>90</v>
      </c>
      <c r="E46" s="54">
        <v>54.55</v>
      </c>
      <c r="F46" s="24">
        <f t="shared" si="8"/>
        <v>4909.5</v>
      </c>
      <c r="I46" s="29"/>
    </row>
    <row r="47" spans="1:11" ht="60">
      <c r="A47" s="10">
        <f t="shared" si="9"/>
        <v>17</v>
      </c>
      <c r="B47" s="2" t="s">
        <v>54</v>
      </c>
      <c r="C47" s="15" t="s">
        <v>4</v>
      </c>
      <c r="D47" s="15">
        <v>1</v>
      </c>
      <c r="E47" s="23">
        <v>145.5615</v>
      </c>
      <c r="F47" s="24">
        <f t="shared" si="8"/>
        <v>145.5615</v>
      </c>
      <c r="I47" s="29"/>
    </row>
    <row r="48" spans="1:11" ht="120">
      <c r="A48" s="10">
        <f t="shared" si="9"/>
        <v>18</v>
      </c>
      <c r="B48" s="2" t="s">
        <v>55</v>
      </c>
      <c r="C48" s="15" t="s">
        <v>4</v>
      </c>
      <c r="D48" s="15">
        <v>1</v>
      </c>
      <c r="E48" s="23">
        <v>2362.5</v>
      </c>
      <c r="F48" s="24">
        <f t="shared" si="8"/>
        <v>2362.5</v>
      </c>
      <c r="I48" s="29"/>
    </row>
    <row r="49" spans="1:9" ht="30">
      <c r="A49" s="10">
        <f t="shared" si="9"/>
        <v>19</v>
      </c>
      <c r="B49" s="2" t="s">
        <v>56</v>
      </c>
      <c r="C49" s="15" t="s">
        <v>25</v>
      </c>
      <c r="D49" s="15">
        <v>160</v>
      </c>
      <c r="E49" s="23">
        <v>11.256000000000002</v>
      </c>
      <c r="F49" s="24">
        <f t="shared" si="8"/>
        <v>1800.9600000000003</v>
      </c>
      <c r="I49" s="29"/>
    </row>
    <row r="50" spans="1:9" ht="75">
      <c r="A50" s="10">
        <f t="shared" si="9"/>
        <v>20</v>
      </c>
      <c r="B50" s="2" t="s">
        <v>57</v>
      </c>
      <c r="C50" s="15" t="s">
        <v>4</v>
      </c>
      <c r="D50" s="15">
        <v>1</v>
      </c>
      <c r="E50" s="23">
        <v>2470.8705</v>
      </c>
      <c r="F50" s="24">
        <f t="shared" si="8"/>
        <v>2470.8705</v>
      </c>
      <c r="I50" s="29"/>
    </row>
    <row r="51" spans="1:9" ht="120">
      <c r="A51" s="10">
        <f t="shared" si="9"/>
        <v>21</v>
      </c>
      <c r="B51" s="2" t="s">
        <v>58</v>
      </c>
      <c r="C51" s="15" t="s">
        <v>16</v>
      </c>
      <c r="D51" s="15">
        <v>1</v>
      </c>
      <c r="E51" s="54">
        <v>19800</v>
      </c>
      <c r="F51" s="24">
        <f t="shared" si="8"/>
        <v>19800</v>
      </c>
      <c r="I51" s="29"/>
    </row>
    <row r="52" spans="1:9" ht="120">
      <c r="A52" s="10">
        <f t="shared" si="9"/>
        <v>22</v>
      </c>
      <c r="B52" s="56" t="s">
        <v>59</v>
      </c>
      <c r="C52" s="15" t="s">
        <v>16</v>
      </c>
      <c r="D52" s="15">
        <v>1</v>
      </c>
      <c r="E52" s="23">
        <v>1837.5</v>
      </c>
      <c r="F52" s="24">
        <f t="shared" si="8"/>
        <v>1837.5</v>
      </c>
      <c r="I52" s="29"/>
    </row>
    <row r="53" spans="1:9" ht="165">
      <c r="A53" s="10">
        <f t="shared" si="9"/>
        <v>23</v>
      </c>
      <c r="B53" s="2" t="s">
        <v>60</v>
      </c>
      <c r="C53" s="15" t="s">
        <v>16</v>
      </c>
      <c r="D53" s="15">
        <v>1</v>
      </c>
      <c r="E53" s="23">
        <v>1989.75</v>
      </c>
      <c r="F53" s="24">
        <f t="shared" si="8"/>
        <v>1989.75</v>
      </c>
      <c r="I53" s="29"/>
    </row>
    <row r="54" spans="1:9" ht="45">
      <c r="A54" s="10">
        <f t="shared" si="9"/>
        <v>24</v>
      </c>
      <c r="B54" s="2" t="s">
        <v>61</v>
      </c>
      <c r="C54" s="15" t="s">
        <v>16</v>
      </c>
      <c r="D54" s="15">
        <v>1</v>
      </c>
      <c r="E54" s="23">
        <v>472.5</v>
      </c>
      <c r="F54" s="24">
        <f t="shared" si="8"/>
        <v>472.5</v>
      </c>
      <c r="I54" s="29"/>
    </row>
    <row r="55" spans="1:9" ht="105">
      <c r="A55" s="10">
        <f t="shared" si="9"/>
        <v>25</v>
      </c>
      <c r="B55" s="2" t="s">
        <v>62</v>
      </c>
      <c r="C55" s="15" t="s">
        <v>16</v>
      </c>
      <c r="D55" s="15">
        <v>1</v>
      </c>
      <c r="E55" s="54">
        <v>2236.5</v>
      </c>
      <c r="F55" s="24">
        <f t="shared" si="8"/>
        <v>2236.5</v>
      </c>
      <c r="I55" s="29"/>
    </row>
    <row r="56" spans="1:9" ht="105">
      <c r="A56" s="10">
        <f t="shared" si="9"/>
        <v>26</v>
      </c>
      <c r="B56" s="2" t="s">
        <v>63</v>
      </c>
      <c r="C56" s="15" t="s">
        <v>16</v>
      </c>
      <c r="D56" s="15">
        <v>1</v>
      </c>
      <c r="E56" s="23">
        <v>997.5</v>
      </c>
      <c r="F56" s="24">
        <f t="shared" si="8"/>
        <v>997.5</v>
      </c>
      <c r="I56" s="29"/>
    </row>
    <row r="57" spans="1:9" ht="120">
      <c r="A57" s="10">
        <f t="shared" si="9"/>
        <v>27</v>
      </c>
      <c r="B57" s="2" t="s">
        <v>64</v>
      </c>
      <c r="C57" s="15" t="s">
        <v>16</v>
      </c>
      <c r="D57" s="15">
        <v>1</v>
      </c>
      <c r="E57" s="54">
        <v>36225</v>
      </c>
      <c r="F57" s="24">
        <f t="shared" si="8"/>
        <v>36225</v>
      </c>
      <c r="I57" s="29"/>
    </row>
    <row r="58" spans="1:9" ht="45">
      <c r="A58" s="10">
        <f t="shared" si="9"/>
        <v>28</v>
      </c>
      <c r="B58" s="56" t="s">
        <v>65</v>
      </c>
      <c r="C58" s="53" t="s">
        <v>16</v>
      </c>
      <c r="D58" s="53">
        <v>1</v>
      </c>
      <c r="E58" s="54">
        <v>898.5</v>
      </c>
      <c r="F58" s="55">
        <f t="shared" si="8"/>
        <v>898.5</v>
      </c>
      <c r="I58" s="29"/>
    </row>
    <row r="59" spans="1:9" ht="90">
      <c r="A59" s="10">
        <f t="shared" si="9"/>
        <v>29</v>
      </c>
      <c r="B59" s="2" t="s">
        <v>66</v>
      </c>
      <c r="C59" s="15" t="s">
        <v>31</v>
      </c>
      <c r="D59" s="15">
        <v>150</v>
      </c>
      <c r="E59" s="23">
        <v>12.652500000000002</v>
      </c>
      <c r="F59" s="24">
        <f t="shared" si="8"/>
        <v>1897.8750000000002</v>
      </c>
      <c r="I59" s="29"/>
    </row>
    <row r="60" spans="1:9" ht="120">
      <c r="A60" s="10">
        <f t="shared" si="9"/>
        <v>30</v>
      </c>
      <c r="B60" s="2" t="s">
        <v>67</v>
      </c>
      <c r="C60" s="15" t="s">
        <v>16</v>
      </c>
      <c r="D60" s="15">
        <v>100</v>
      </c>
      <c r="E60" s="23">
        <v>13.125</v>
      </c>
      <c r="F60" s="24">
        <f t="shared" si="8"/>
        <v>1312.5</v>
      </c>
      <c r="I60" s="29"/>
    </row>
    <row r="61" spans="1:9" ht="90">
      <c r="A61" s="10">
        <f t="shared" si="9"/>
        <v>31</v>
      </c>
      <c r="B61" s="56" t="s">
        <v>68</v>
      </c>
      <c r="C61" s="15" t="s">
        <v>16</v>
      </c>
      <c r="D61" s="15">
        <v>1</v>
      </c>
      <c r="E61" s="23">
        <v>2940</v>
      </c>
      <c r="F61" s="24">
        <f t="shared" si="8"/>
        <v>2940</v>
      </c>
      <c r="I61" s="29"/>
    </row>
    <row r="62" spans="1:9" ht="110.25" customHeight="1">
      <c r="A62" s="10">
        <f t="shared" si="9"/>
        <v>32</v>
      </c>
      <c r="B62" s="56" t="s">
        <v>69</v>
      </c>
      <c r="C62" s="15" t="s">
        <v>25</v>
      </c>
      <c r="D62" s="15">
        <v>750</v>
      </c>
      <c r="E62" s="23">
        <v>9.56</v>
      </c>
      <c r="F62" s="24">
        <f t="shared" si="8"/>
        <v>7170</v>
      </c>
      <c r="I62" s="29"/>
    </row>
    <row r="63" spans="1:9" ht="45">
      <c r="A63" s="10">
        <f t="shared" si="9"/>
        <v>33</v>
      </c>
      <c r="B63" s="2" t="s">
        <v>70</v>
      </c>
      <c r="C63" s="15" t="s">
        <v>4</v>
      </c>
      <c r="D63" s="15">
        <v>3</v>
      </c>
      <c r="E63" s="23">
        <v>60.900000000000006</v>
      </c>
      <c r="F63" s="24">
        <f t="shared" si="8"/>
        <v>182.70000000000002</v>
      </c>
      <c r="I63" s="29"/>
    </row>
    <row r="64" spans="1:9">
      <c r="A64" s="25"/>
      <c r="B64" s="26"/>
      <c r="C64" s="27"/>
      <c r="D64" s="27"/>
      <c r="E64" s="28"/>
      <c r="F64" s="34">
        <f>SUM(F31:F63)</f>
        <v>203258.46000000002</v>
      </c>
      <c r="I64" s="29"/>
    </row>
    <row r="65" spans="1:9">
      <c r="A65" s="37" t="s">
        <v>71</v>
      </c>
      <c r="B65" s="31" t="s">
        <v>72</v>
      </c>
      <c r="C65" s="43"/>
      <c r="D65" s="43"/>
      <c r="E65" s="44"/>
      <c r="F65" s="45"/>
      <c r="I65" s="29"/>
    </row>
    <row r="66" spans="1:9" ht="30">
      <c r="A66" s="10">
        <v>1</v>
      </c>
      <c r="B66" s="2" t="s">
        <v>73</v>
      </c>
      <c r="C66" s="15" t="s">
        <v>74</v>
      </c>
      <c r="D66" s="15">
        <v>1</v>
      </c>
      <c r="E66" s="23">
        <v>1875</v>
      </c>
      <c r="F66" s="24">
        <f>D66*E66</f>
        <v>1875</v>
      </c>
      <c r="I66" s="29"/>
    </row>
    <row r="67" spans="1:9" ht="20.25" customHeight="1">
      <c r="A67" s="10">
        <f>A66+1</f>
        <v>2</v>
      </c>
      <c r="B67" s="2" t="s">
        <v>75</v>
      </c>
      <c r="C67" s="15" t="s">
        <v>16</v>
      </c>
      <c r="D67" s="15">
        <v>1</v>
      </c>
      <c r="E67" s="23">
        <v>32501.154000000002</v>
      </c>
      <c r="F67" s="24">
        <f t="shared" ref="F67:F70" si="10">D67*E67</f>
        <v>32501.154000000002</v>
      </c>
      <c r="I67" s="29"/>
    </row>
    <row r="68" spans="1:9" ht="20.25" customHeight="1">
      <c r="A68" s="10">
        <f t="shared" ref="A68:A70" si="11">A67+1</f>
        <v>3</v>
      </c>
      <c r="B68" s="2" t="s">
        <v>76</v>
      </c>
      <c r="C68" s="15" t="s">
        <v>16</v>
      </c>
      <c r="D68" s="15">
        <v>1</v>
      </c>
      <c r="E68" s="23">
        <v>9650.2350000000006</v>
      </c>
      <c r="F68" s="24">
        <f t="shared" si="10"/>
        <v>9650.2350000000006</v>
      </c>
      <c r="I68" s="29"/>
    </row>
    <row r="69" spans="1:9" ht="90">
      <c r="A69" s="10">
        <f t="shared" si="11"/>
        <v>4</v>
      </c>
      <c r="B69" s="2" t="s">
        <v>77</v>
      </c>
      <c r="C69" s="15" t="s">
        <v>16</v>
      </c>
      <c r="D69" s="15">
        <v>1</v>
      </c>
      <c r="E69" s="23">
        <v>5775</v>
      </c>
      <c r="F69" s="24">
        <f t="shared" si="10"/>
        <v>5775</v>
      </c>
      <c r="I69" s="29"/>
    </row>
    <row r="70" spans="1:9" ht="45">
      <c r="A70" s="10">
        <f t="shared" si="11"/>
        <v>5</v>
      </c>
      <c r="B70" s="2" t="s">
        <v>78</v>
      </c>
      <c r="C70" s="15" t="s">
        <v>16</v>
      </c>
      <c r="D70" s="15">
        <v>1</v>
      </c>
      <c r="E70" s="23">
        <v>6350</v>
      </c>
      <c r="F70" s="24">
        <f t="shared" si="10"/>
        <v>6350</v>
      </c>
      <c r="I70" s="29"/>
    </row>
    <row r="71" spans="1:9" ht="15.75" thickBot="1">
      <c r="A71" s="25"/>
      <c r="B71" s="26"/>
      <c r="C71" s="27"/>
      <c r="D71" s="27"/>
      <c r="E71" s="28"/>
      <c r="F71" s="34">
        <f>SUM(F66:F70)</f>
        <v>56151.389000000003</v>
      </c>
    </row>
    <row r="72" spans="1:9" ht="15.75" thickBot="1">
      <c r="A72" s="11"/>
      <c r="B72" s="5" t="s">
        <v>79</v>
      </c>
      <c r="C72" s="16"/>
      <c r="D72" s="16"/>
      <c r="E72" s="16"/>
      <c r="F72" s="35">
        <f>SUM(F5:F71)/2</f>
        <v>3095981.037</v>
      </c>
    </row>
    <row r="73" spans="1:9">
      <c r="A73" s="9"/>
      <c r="B73" s="3"/>
      <c r="C73" s="14"/>
      <c r="D73" s="14"/>
      <c r="E73" s="14"/>
      <c r="F73" s="19"/>
    </row>
    <row r="74" spans="1:9" ht="15.75" thickBot="1">
      <c r="A74" s="12"/>
      <c r="B74" s="6" t="s">
        <v>80</v>
      </c>
      <c r="C74" s="17" t="s">
        <v>81</v>
      </c>
      <c r="D74" s="17"/>
      <c r="E74" s="17"/>
      <c r="F74" s="36">
        <f>F72*1.19</f>
        <v>3684217.4340299997</v>
      </c>
    </row>
  </sheetData>
  <pageMargins left="0.25" right="0.25" top="0.75" bottom="0.75" header="0.3" footer="0.3"/>
  <pageSetup paperSize="9" scale="1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3c6233-2ab6-44e4-b566-b78dc0012292" xsi:nil="true"/>
    <TaxCatchAll xmlns="c8de0594-42e2-4f26-8a69-9df094374455">
      <Value>3089</Value>
      <Value>3159</Value>
    </TaxCatchAll>
    <TMB_seguimentWorkflow xmlns="c8de0594-42e2-4f26-8a69-9df094374455" xsi:nil="true"/>
    <TMB_NumeroSolicitud xmlns="c8de0594-42e2-4f26-8a69-9df094374455">16127337</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16127337 - Línia Alta Tensió 30kV Sagrera Horta</TMB_TitolLicitacio>
    <TMB_IDLicitacio xmlns="c8de0594-42e2-4f26-8a69-9df094374455">556968</TMB_IDLicitacio>
    <TMB_DataComiteWF xmlns="c8de0594-42e2-4f26-8a69-9df094374455" xsi:nil="true"/>
    <DocOkMA xmlns="b33c6233-2ab6-44e4-b566-b78dc0012292"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ecb982cbbbba49edba287c0296970fd2>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TMB_CH_TipusDocu xmlns="c8de0594-42e2-4f26-8a69-9df094374455" xsi:nil="true"/>
    <b3a2275c509d4b0394d7e35eb2e777cd xmlns="c8de0594-42e2-4f26-8a69-9df094374455" xsi:nil="true"/>
    <TMB_DataAltres xmlns="c8de0594-42e2-4f26-8a69-9df094374455" xsi:nil="true"/>
    <TMB_OP xmlns="c8de0594-42e2-4f26-8a69-9df094374455">2026-04-27T22:00:00+00:00</TMB_OP>
    <TMB_CC xmlns="c8de0594-42e2-4f26-8a69-9df094374455" xsi:nil="true"/>
  </documentManagement>
</p:properties>
</file>

<file path=customXml/itemProps1.xml><?xml version="1.0" encoding="utf-8"?>
<ds:datastoreItem xmlns:ds="http://schemas.openxmlformats.org/officeDocument/2006/customXml" ds:itemID="{9EA5F152-20B3-4017-A58D-B8EA8CA4F53D}"/>
</file>

<file path=customXml/itemProps2.xml><?xml version="1.0" encoding="utf-8"?>
<ds:datastoreItem xmlns:ds="http://schemas.openxmlformats.org/officeDocument/2006/customXml" ds:itemID="{9601ACE2-9DE0-4AF4-8E0D-D239FD7D4684}"/>
</file>

<file path=customXml/itemProps3.xml><?xml version="1.0" encoding="utf-8"?>
<ds:datastoreItem xmlns:ds="http://schemas.openxmlformats.org/officeDocument/2006/customXml" ds:itemID="{71A94737-1F55-4C97-8C73-27DECC12FD69}"/>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 Agustin, Joaquin-a</dc:creator>
  <cp:keywords/>
  <dc:description/>
  <cp:lastModifiedBy/>
  <cp:revision/>
  <dcterms:created xsi:type="dcterms:W3CDTF">2023-05-16T07:06:29Z</dcterms:created>
  <dcterms:modified xsi:type="dcterms:W3CDTF">2026-04-23T07:06:40Z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21" name="TMB_LastProcessedHash">
    <vt:lpwstr>f079cccad67f13f9b99e74aa22d69e5ad2b8617a0e04e3a246d3d87536a9b5c9</vt:lpwstr>
  </property>
  <property fmtid="{D5CDD505-2E9C-101B-9397-08002B2CF9AE}" pid="22" name="h80888fb7b914359b90c46b7c452b251">
    <vt:lpwstr/>
  </property>
  <property fmtid="{D5CDD505-2E9C-101B-9397-08002B2CF9AE}" pid="23" name="o0f6527fa5184dfa91381007b0eb82df">
    <vt:lpwstr/>
  </property>
  <property fmtid="{D5CDD505-2E9C-101B-9397-08002B2CF9AE}" pid="24" name="ba05a5f98ed745b98d9dacf37bda167c">
    <vt:lpwstr/>
  </property>
  <property fmtid="{D5CDD505-2E9C-101B-9397-08002B2CF9AE}" pid="25" name="h3e189544f4e4582960eb2fb36374928">
    <vt:lpwstr/>
  </property>
</Properties>
</file>