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101_INFR/_CONTR_26_153_OBRA Talussos 01-23 BV/03_Enviat_AJ i PCAP/"/>
    </mc:Choice>
  </mc:AlternateContent>
  <xr:revisionPtr revIDLastSave="468" documentId="8_{F500E46C-30D4-49AE-B825-EBC5A828840F}" xr6:coauthVersionLast="47" xr6:coauthVersionMax="47" xr10:uidLastSave="{E57C570A-2C1A-49A6-BC63-40D9986A70BB}"/>
  <bookViews>
    <workbookView xWindow="25800" yWindow="0" windowWidth="25800" windowHeight="21000" xr2:uid="{23B3B575-57A1-4890-B988-8689E2D3621B}"/>
  </bookViews>
  <sheets>
    <sheet name="Annex 2 PCAP-Oferta ec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2" l="1"/>
  <c r="G38" i="2"/>
  <c r="F38" i="2"/>
  <c r="G24" i="2"/>
  <c r="G22" i="2"/>
  <c r="F41" i="2" l="1"/>
  <c r="F40" i="2"/>
  <c r="G18" i="2"/>
  <c r="G17" i="2"/>
  <c r="G39" i="2" s="1"/>
  <c r="G40" i="2" l="1"/>
  <c r="G41" i="2" l="1"/>
  <c r="G27" i="2" l="1"/>
  <c r="G28" i="2" s="1"/>
  <c r="G29" i="2" l="1"/>
  <c r="G30" i="2" s="1"/>
  <c r="G31" i="2" l="1"/>
  <c r="G32" i="2" l="1"/>
</calcChain>
</file>

<file path=xl/sharedStrings.xml><?xml version="1.0" encoding="utf-8"?>
<sst xmlns="http://schemas.openxmlformats.org/spreadsheetml/2006/main" count="30" uniqueCount="30">
  <si>
    <t>EMPRESA LICITADORA:</t>
  </si>
  <si>
    <t>21% IVA</t>
  </si>
  <si>
    <t>Total (amb 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</si>
  <si>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</si>
  <si>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</si>
  <si>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</si>
  <si>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</si>
  <si>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</si>
  <si>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</si>
  <si>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</si>
  <si>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</si>
  <si>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</si>
  <si>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</si>
  <si>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</si>
  <si>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</si>
  <si>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</si>
  <si>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</si>
  <si>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Total PEC (abans d’IVA)</t>
  </si>
  <si>
    <t>01.01. - ESTABILITZACIÓ Talús BV41TA01E</t>
  </si>
  <si>
    <t>01.01.01.1 - PA00MOB1 Partida alçada d'abonament íntegre per mobilització</t>
  </si>
  <si>
    <t>* 01.01.01.3 - XPA0SS10 Partida alçada a justificar per Pla SS</t>
  </si>
  <si>
    <t>01.01.01.4 - G222PILO Formació pilot catenària</t>
  </si>
  <si>
    <t xml:space="preserve">01.01.02. - Mesures estabilització </t>
  </si>
  <si>
    <t>01.02.01.5 - PA00MOB1 Partida alçada d'abonament íntegre per mobilització</t>
  </si>
  <si>
    <t>01.02.01.7 - G222PILO Formació pilot catenària</t>
  </si>
  <si>
    <t xml:space="preserve">01.02.02. - Mesures estabilització </t>
  </si>
  <si>
    <t>01.02. - ESTABILITZACIÓ Talús BV42TA23E</t>
  </si>
  <si>
    <t xml:space="preserve">* 01.01.01.2 - XPA1M10 Partida alçada a justificar per actuacions derivades de la descoberta de perills ocults, no detectats fins a l'entrada de l'obra al talús BV41TA01E. Pren en consideració també la possible variació d'amidaments per ajust al terreny i per la mesura acurada un cop efectuada l'esbrossada i habilitats els accessos necessaris </t>
  </si>
  <si>
    <t xml:space="preserve">* 01.02.01.4 - XPA1M11 Partida alçada a justificar per actuacions derivades de la descoberta de perills ocults, no detectats fins a l'entrada de l'obra al talús BV42TA23E. Pren en consideració també la possible variació d'amidaments per ajust al terreny i per la mesura acurada un cop efectuada l'esbrossada i habilitats els accessos necessaris </t>
  </si>
  <si>
    <t>* 01.02.01.6 - XPA0SS11  Partida alçada a justificar per Pla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</si>
</sst>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8" fontId="5" fillId="0" borderId="17" xfId="0" applyNumberFormat="1" applyFont="1" applyBorder="1" applyAlignment="1" applyProtection="1">
      <alignment horizontal="right" vertical="center" wrapText="1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11" fillId="0" borderId="0" xfId="0" applyNumberFormat="1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8" fontId="9" fillId="4" borderId="1" xfId="1" applyNumberFormat="1" applyFont="1" applyFill="1" applyBorder="1" applyAlignment="1" applyProtection="1">
      <alignment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5" fillId="0" borderId="1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8" fontId="4" fillId="3" borderId="24" xfId="0" applyNumberFormat="1" applyFont="1" applyFill="1" applyBorder="1" applyAlignment="1">
      <alignment horizontal="right" vertical="center" wrapText="1"/>
    </xf>
    <xf numFmtId="8" fontId="4" fillId="0" borderId="23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8" fontId="5" fillId="0" borderId="23" xfId="0" applyNumberFormat="1" applyFont="1" applyBorder="1" applyAlignment="1">
      <alignment horizontal="righ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CONTR/2026/153 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d'estabilització dels talussos de prioritat 3 (BV41TA01E i BV42TA23E) de la línia Barcelona - Vallès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42"/>
  <sheetViews>
    <sheetView tabSelected="1" zoomScaleNormal="100" workbookViewId="0">
      <selection activeCell="G26" sqref="G26"/>
    </sheetView>
  </sheetViews>
  <sheetFormatPr baseColWidth="10" defaultColWidth="8.85546875" defaultRowHeight="15" x14ac:dyDescent="0.25"/>
  <cols>
    <col min="5" max="5" width="42.5703125" customWidth="1"/>
    <col min="6" max="6" width="14.42578125" customWidth="1"/>
    <col min="7" max="7" width="16.8554687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27" t="s">
        <v>0</v>
      </c>
      <c r="C9" s="27"/>
      <c r="D9" s="28"/>
      <c r="E9" s="29"/>
      <c r="F9" s="30"/>
      <c r="G9" s="31"/>
    </row>
    <row r="12" spans="1:7" ht="23.45" customHeight="1" x14ac:dyDescent="0.25">
      <c r="A12" s="32" t="s">
        <v>3</v>
      </c>
      <c r="B12" s="32"/>
      <c r="C12" s="32"/>
      <c r="D12" s="32"/>
      <c r="E12" s="32"/>
      <c r="F12" s="32"/>
      <c r="G12" s="32"/>
    </row>
    <row r="13" spans="1:7" ht="15.75" thickBot="1" x14ac:dyDescent="0.3"/>
    <row r="14" spans="1:7" ht="41.25" customHeight="1" thickBot="1" x14ac:dyDescent="0.3">
      <c r="B14" s="33" t="s">
        <v>4</v>
      </c>
      <c r="C14" s="34"/>
      <c r="D14" s="34"/>
      <c r="E14" s="34"/>
      <c r="F14" s="25" t="s">
        <v>6</v>
      </c>
      <c r="G14" s="26" t="s">
        <v>7</v>
      </c>
    </row>
    <row r="15" spans="1:7" ht="15" customHeight="1" x14ac:dyDescent="0.25">
      <c r="B15" s="64" t="s">
        <v>18</v>
      </c>
      <c r="C15" s="65"/>
      <c r="D15" s="65"/>
      <c r="E15" s="65"/>
      <c r="F15" s="65"/>
      <c r="G15" s="66"/>
    </row>
    <row r="16" spans="1:7" ht="15" customHeight="1" x14ac:dyDescent="0.25">
      <c r="B16" s="35" t="s">
        <v>19</v>
      </c>
      <c r="C16" s="36"/>
      <c r="D16" s="36"/>
      <c r="E16" s="36"/>
      <c r="F16" s="24">
        <v>3500</v>
      </c>
      <c r="G16" s="1"/>
    </row>
    <row r="17" spans="2:10" ht="67.5" customHeight="1" x14ac:dyDescent="0.25">
      <c r="B17" s="40" t="s">
        <v>27</v>
      </c>
      <c r="C17" s="41"/>
      <c r="D17" s="41"/>
      <c r="E17" s="41"/>
      <c r="F17" s="21">
        <v>2250</v>
      </c>
      <c r="G17" s="22">
        <f>F17</f>
        <v>2250</v>
      </c>
    </row>
    <row r="18" spans="2:10" x14ac:dyDescent="0.25">
      <c r="B18" s="40" t="s">
        <v>20</v>
      </c>
      <c r="C18" s="41"/>
      <c r="D18" s="41"/>
      <c r="E18" s="41"/>
      <c r="F18" s="23">
        <v>3152.73</v>
      </c>
      <c r="G18" s="22">
        <f t="shared" ref="G18" si="0">F18</f>
        <v>3152.73</v>
      </c>
    </row>
    <row r="19" spans="2:10" ht="15" customHeight="1" x14ac:dyDescent="0.25">
      <c r="B19" s="35" t="s">
        <v>21</v>
      </c>
      <c r="C19" s="36"/>
      <c r="D19" s="36"/>
      <c r="E19" s="42"/>
      <c r="F19" s="20">
        <v>909.36</v>
      </c>
      <c r="G19" s="2"/>
    </row>
    <row r="20" spans="2:10" ht="15" customHeight="1" x14ac:dyDescent="0.25">
      <c r="B20" s="67" t="s">
        <v>22</v>
      </c>
      <c r="C20" s="68"/>
      <c r="D20" s="68"/>
      <c r="E20" s="69"/>
      <c r="F20" s="70">
        <v>32220.47</v>
      </c>
      <c r="G20" s="1"/>
    </row>
    <row r="21" spans="2:10" ht="15" customHeight="1" x14ac:dyDescent="0.25">
      <c r="B21" s="71" t="s">
        <v>26</v>
      </c>
      <c r="C21" s="72"/>
      <c r="D21" s="72"/>
      <c r="E21" s="72"/>
      <c r="F21" s="72"/>
      <c r="G21" s="73"/>
    </row>
    <row r="22" spans="2:10" ht="63" customHeight="1" x14ac:dyDescent="0.25">
      <c r="B22" s="40" t="s">
        <v>28</v>
      </c>
      <c r="C22" s="41"/>
      <c r="D22" s="41"/>
      <c r="E22" s="41"/>
      <c r="F22" s="21">
        <v>5625</v>
      </c>
      <c r="G22" s="22">
        <f>F22</f>
        <v>5625</v>
      </c>
    </row>
    <row r="23" spans="2:10" ht="15" customHeight="1" x14ac:dyDescent="0.25">
      <c r="B23" s="35" t="s">
        <v>23</v>
      </c>
      <c r="C23" s="36"/>
      <c r="D23" s="36"/>
      <c r="E23" s="42"/>
      <c r="F23" s="20">
        <v>3500</v>
      </c>
      <c r="G23" s="1"/>
    </row>
    <row r="24" spans="2:10" x14ac:dyDescent="0.25">
      <c r="B24" s="40" t="s">
        <v>29</v>
      </c>
      <c r="C24" s="41"/>
      <c r="D24" s="41"/>
      <c r="E24" s="41"/>
      <c r="F24" s="23">
        <v>4600.62</v>
      </c>
      <c r="G24" s="22">
        <f t="shared" ref="G24" si="1">F24</f>
        <v>4600.62</v>
      </c>
    </row>
    <row r="25" spans="2:10" ht="15" customHeight="1" x14ac:dyDescent="0.25">
      <c r="B25" s="35" t="s">
        <v>24</v>
      </c>
      <c r="C25" s="36"/>
      <c r="D25" s="36"/>
      <c r="E25" s="42"/>
      <c r="F25" s="20">
        <v>909.36</v>
      </c>
      <c r="G25" s="1"/>
    </row>
    <row r="26" spans="2:10" ht="15" customHeight="1" x14ac:dyDescent="0.25">
      <c r="B26" s="35" t="s">
        <v>25</v>
      </c>
      <c r="C26" s="36"/>
      <c r="D26" s="36"/>
      <c r="E26" s="42"/>
      <c r="F26" s="20">
        <v>105099.6</v>
      </c>
      <c r="G26" s="1"/>
    </row>
    <row r="27" spans="2:10" ht="15" customHeight="1" x14ac:dyDescent="0.25">
      <c r="B27" s="43" t="s">
        <v>5</v>
      </c>
      <c r="C27" s="44"/>
      <c r="D27" s="44"/>
      <c r="E27" s="44"/>
      <c r="F27" s="45"/>
      <c r="G27" s="3">
        <f>G38+G39</f>
        <v>15628.349999999999</v>
      </c>
      <c r="H27" s="4"/>
    </row>
    <row r="28" spans="2:10" ht="15" customHeight="1" x14ac:dyDescent="0.25">
      <c r="B28" s="37" t="s">
        <v>8</v>
      </c>
      <c r="C28" s="38"/>
      <c r="D28" s="38"/>
      <c r="E28" s="38"/>
      <c r="F28" s="39"/>
      <c r="G28" s="5">
        <f>ROUND(G27*0.13,2)</f>
        <v>2031.69</v>
      </c>
      <c r="H28" s="6"/>
      <c r="I28" s="6"/>
    </row>
    <row r="29" spans="2:10" ht="15" customHeight="1" x14ac:dyDescent="0.25">
      <c r="B29" s="37" t="s">
        <v>9</v>
      </c>
      <c r="C29" s="38"/>
      <c r="D29" s="38"/>
      <c r="E29" s="38"/>
      <c r="F29" s="39"/>
      <c r="G29" s="7">
        <f>ROUND(G27*0.06,2)</f>
        <v>937.7</v>
      </c>
      <c r="H29" s="8"/>
      <c r="I29" s="9"/>
      <c r="J29" s="10"/>
    </row>
    <row r="30" spans="2:10" ht="15" customHeight="1" x14ac:dyDescent="0.25">
      <c r="B30" s="49" t="s">
        <v>17</v>
      </c>
      <c r="C30" s="50"/>
      <c r="D30" s="50"/>
      <c r="E30" s="50"/>
      <c r="F30" s="51"/>
      <c r="G30" s="11">
        <f>G27+G28+G29</f>
        <v>18597.739999999998</v>
      </c>
      <c r="H30" s="4"/>
      <c r="I30" s="10"/>
    </row>
    <row r="31" spans="2:10" x14ac:dyDescent="0.25">
      <c r="B31" s="52" t="s">
        <v>1</v>
      </c>
      <c r="C31" s="53"/>
      <c r="D31" s="53"/>
      <c r="E31" s="53"/>
      <c r="F31" s="54"/>
      <c r="G31" s="12">
        <f>ROUND(G30*0.21,2)</f>
        <v>3905.53</v>
      </c>
    </row>
    <row r="32" spans="2:10" ht="15.75" customHeight="1" thickBot="1" x14ac:dyDescent="0.3">
      <c r="B32" s="55" t="s">
        <v>2</v>
      </c>
      <c r="C32" s="56"/>
      <c r="D32" s="56"/>
      <c r="E32" s="56"/>
      <c r="F32" s="57"/>
      <c r="G32" s="13">
        <f>G30+G31</f>
        <v>22503.269999999997</v>
      </c>
    </row>
    <row r="33" spans="2:7" x14ac:dyDescent="0.25">
      <c r="G33" s="10"/>
    </row>
    <row r="34" spans="2:7" ht="15" customHeight="1" x14ac:dyDescent="0.25">
      <c r="B34" s="58" t="s">
        <v>10</v>
      </c>
      <c r="C34" s="59"/>
      <c r="D34" s="59"/>
      <c r="E34" s="59"/>
      <c r="F34" s="59"/>
      <c r="G34" s="60"/>
    </row>
    <row r="35" spans="2:7" x14ac:dyDescent="0.25">
      <c r="B35" s="61"/>
      <c r="C35" s="62"/>
      <c r="D35" s="62"/>
      <c r="E35" s="62"/>
      <c r="F35" s="62"/>
      <c r="G35" s="63"/>
    </row>
    <row r="36" spans="2:7" x14ac:dyDescent="0.25">
      <c r="B36" s="61"/>
      <c r="C36" s="62"/>
      <c r="D36" s="62"/>
      <c r="E36" s="62"/>
      <c r="F36" s="62"/>
      <c r="G36" s="63"/>
    </row>
    <row r="37" spans="2:7" x14ac:dyDescent="0.25">
      <c r="B37" s="14"/>
      <c r="C37" s="14"/>
      <c r="D37" s="14"/>
      <c r="E37" s="14"/>
      <c r="F37" s="15" t="s">
        <v>11</v>
      </c>
      <c r="G37" s="16" t="s">
        <v>12</v>
      </c>
    </row>
    <row r="38" spans="2:7" ht="15" customHeight="1" x14ac:dyDescent="0.25">
      <c r="B38" s="46" t="s">
        <v>13</v>
      </c>
      <c r="C38" s="47"/>
      <c r="D38" s="47"/>
      <c r="E38" s="48"/>
      <c r="F38" s="17">
        <f>ROUND(F16,2)+ROUND(F19,2)+ROUND(F20,2)+ROUND(F23,2)+ROUND(F25,2)+ROUND(F26,2)</f>
        <v>146138.79</v>
      </c>
      <c r="G38" s="17">
        <f>ROUND(G16,2)+ROUND(G19,2)+ROUND(G20,2)+ROUND(G23,2)+ROUND(G25,2)+ROUND(G26,2)</f>
        <v>0</v>
      </c>
    </row>
    <row r="39" spans="2:7" ht="15" customHeight="1" x14ac:dyDescent="0.25">
      <c r="B39" s="46" t="s">
        <v>14</v>
      </c>
      <c r="C39" s="47"/>
      <c r="D39" s="47"/>
      <c r="E39" s="48"/>
      <c r="F39" s="18">
        <f>SUM(F17:F18)+F22+F24</f>
        <v>15628.349999999999</v>
      </c>
      <c r="G39" s="18">
        <f>SUM(G17:G18)+G22+G24</f>
        <v>15628.349999999999</v>
      </c>
    </row>
    <row r="40" spans="2:7" ht="15" customHeight="1" x14ac:dyDescent="0.25">
      <c r="B40" s="46" t="s">
        <v>15</v>
      </c>
      <c r="C40" s="47"/>
      <c r="D40" s="47"/>
      <c r="E40" s="48"/>
      <c r="F40" s="17">
        <f>ROUND(F38*0.13,2)+ROUND(F38*0.06,2)+F38</f>
        <v>173905.16</v>
      </c>
      <c r="G40" s="17">
        <f>ROUND(G38*0.13,2)+ROUND(G38*0.06,2)+G38</f>
        <v>0</v>
      </c>
    </row>
    <row r="41" spans="2:7" ht="15" customHeight="1" x14ac:dyDescent="0.25">
      <c r="B41" s="46" t="s">
        <v>16</v>
      </c>
      <c r="C41" s="47"/>
      <c r="D41" s="47"/>
      <c r="E41" s="48"/>
      <c r="F41" s="17">
        <f>ROUND(F39*0.13,2)+ROUND(F39*0.06,2)+F39</f>
        <v>18597.739999999998</v>
      </c>
      <c r="G41" s="17">
        <f>ROUND(G39*0.13,2)+ROUND(G39*0.06,2)+G39</f>
        <v>18597.739999999998</v>
      </c>
    </row>
    <row r="42" spans="2:7" x14ac:dyDescent="0.25">
      <c r="G42" s="19"/>
    </row>
  </sheetData>
  <sheetProtection algorithmName="SHA-512" hashValue="1Zo8sFF/fwAywQMjeQ/cXDTufcdbu8eCsVWUHXFnDXoIUQE4ZMz6xxAeYOVzN2sFBFiNrcjhVB4bsr5etEwgPg==" saltValue="IR901h51Lje4I34TYh7l1Q==" spinCount="100000" sheet="1" objects="1" scenarios="1" selectLockedCells="1"/>
  <mergeCells count="27">
    <mergeCell ref="B38:E38"/>
    <mergeCell ref="B39:E39"/>
    <mergeCell ref="B40:E40"/>
    <mergeCell ref="B41:E41"/>
    <mergeCell ref="B29:F29"/>
    <mergeCell ref="B30:F30"/>
    <mergeCell ref="B31:F31"/>
    <mergeCell ref="B32:F32"/>
    <mergeCell ref="B34:G36"/>
    <mergeCell ref="B28:F28"/>
    <mergeCell ref="B17:E17"/>
    <mergeCell ref="B18:E18"/>
    <mergeCell ref="B19:E19"/>
    <mergeCell ref="B27:F27"/>
    <mergeCell ref="B20:E20"/>
    <mergeCell ref="B25:E25"/>
    <mergeCell ref="B23:E23"/>
    <mergeCell ref="B26:E26"/>
    <mergeCell ref="B21:G21"/>
    <mergeCell ref="B22:E22"/>
    <mergeCell ref="B24:E24"/>
    <mergeCell ref="B9:D9"/>
    <mergeCell ref="E9:G9"/>
    <mergeCell ref="A12:G12"/>
    <mergeCell ref="B14:E14"/>
    <mergeCell ref="B16:E16"/>
    <mergeCell ref="B15:G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8ED0A9-E269-4796-87EE-4FFD37F8CF75}"/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www.w3.org/XML/1998/namespace"/>
    <ds:schemaRef ds:uri="http://purl.org/dc/dcmitype/"/>
    <ds:schemaRef ds:uri="c4d65d83-e6de-4071-ac96-3b9ea90159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5b5c50-6878-419c-aaee-f57d1b61cb07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2026-03-25T10:48:22Z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