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PROCEDIMENTS OBERTS\ANY 2026\0138 2026 - AM MOBILIARI\1 ACORD MARC\2 DOC ADMINISTRATIVA\"/>
    </mc:Choice>
  </mc:AlternateContent>
  <xr:revisionPtr revIDLastSave="0" documentId="13_ncr:1_{B1A5333D-330B-4826-B014-2F8FE32EA8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DEL IMPORTS UNITARI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4" l="1"/>
  <c r="J23" i="4"/>
  <c r="J38" i="4" s="1"/>
  <c r="J32" i="4"/>
  <c r="J33" i="4"/>
  <c r="J34" i="4"/>
  <c r="J35" i="4"/>
  <c r="J31" i="4"/>
  <c r="J28" i="4"/>
  <c r="J27" i="4"/>
  <c r="J21" i="4"/>
  <c r="J22" i="4"/>
  <c r="J20" i="4"/>
  <c r="H20" i="4"/>
  <c r="J6" i="4"/>
  <c r="J7" i="4"/>
  <c r="J8" i="4"/>
  <c r="J9" i="4"/>
  <c r="J10" i="4"/>
  <c r="J11" i="4"/>
  <c r="J12" i="4"/>
  <c r="J13" i="4"/>
  <c r="J14" i="4"/>
  <c r="J16" i="4"/>
  <c r="J17" i="4"/>
  <c r="J18" i="4"/>
  <c r="H5" i="4"/>
  <c r="J5" i="4"/>
  <c r="H28" i="4" l="1"/>
  <c r="H35" i="4" l="1"/>
  <c r="H34" i="4"/>
  <c r="H33" i="4"/>
  <c r="H32" i="4"/>
  <c r="H31" i="4"/>
  <c r="H27" i="4"/>
  <c r="H36" i="4" s="1"/>
  <c r="H21" i="4" l="1"/>
  <c r="H8" i="4"/>
  <c r="H11" i="4"/>
  <c r="H22" i="4"/>
  <c r="H6" i="4"/>
  <c r="H7" i="4"/>
  <c r="H9" i="4"/>
  <c r="H10" i="4"/>
  <c r="H12" i="4"/>
  <c r="H13" i="4"/>
  <c r="H14" i="4"/>
  <c r="H16" i="4"/>
  <c r="H17" i="4"/>
  <c r="H18" i="4"/>
  <c r="H23" i="4" l="1"/>
  <c r="H38" i="4" s="1"/>
</calcChain>
</file>

<file path=xl/sharedStrings.xml><?xml version="1.0" encoding="utf-8"?>
<sst xmlns="http://schemas.openxmlformats.org/spreadsheetml/2006/main" count="133" uniqueCount="74">
  <si>
    <t>AMPLE</t>
  </si>
  <si>
    <t>UNITATS</t>
  </si>
  <si>
    <t>800 mm.</t>
  </si>
  <si>
    <t>2.000 mm.</t>
  </si>
  <si>
    <t>1.800 mm.</t>
  </si>
  <si>
    <t>1.200 mm.</t>
  </si>
  <si>
    <t>1.600 mm.</t>
  </si>
  <si>
    <t>700 mm</t>
  </si>
  <si>
    <t>900 mm.</t>
  </si>
  <si>
    <t>TOTAL</t>
  </si>
  <si>
    <t>TAULA 180*80</t>
  </si>
  <si>
    <t>TAULA 160*80</t>
  </si>
  <si>
    <t>TAULA 120*80</t>
  </si>
  <si>
    <t>TAULA 90*90</t>
  </si>
  <si>
    <t>PINTURA TAMBORET REGULABLE</t>
  </si>
  <si>
    <t>400 mm</t>
  </si>
  <si>
    <t xml:space="preserve">LLARG </t>
  </si>
  <si>
    <t xml:space="preserve">PUPITRE ESCOLAR </t>
  </si>
  <si>
    <t>ALÇADA</t>
  </si>
  <si>
    <t>600mm</t>
  </si>
  <si>
    <t>500mm</t>
  </si>
  <si>
    <t>400mm</t>
  </si>
  <si>
    <t>40mm</t>
  </si>
  <si>
    <t>TAULA SIS PLACES (180*90)</t>
  </si>
  <si>
    <t>BANC TAULA SIS PLACES (180*30)</t>
  </si>
  <si>
    <t>300 mm.</t>
  </si>
  <si>
    <t>TAQUILLA 180*40*40</t>
  </si>
  <si>
    <t>1.800 mm</t>
  </si>
  <si>
    <t>760 mm</t>
  </si>
  <si>
    <t>750 mm</t>
  </si>
  <si>
    <t>BANCADA TRES PLACES</t>
  </si>
  <si>
    <t>PAPERERA MURAL</t>
  </si>
  <si>
    <t>CONJUNT BANC EXTERIOR</t>
  </si>
  <si>
    <t>PAPERERA EXTERIOR</t>
  </si>
  <si>
    <t>800 mm</t>
  </si>
  <si>
    <t>450 mm.</t>
  </si>
  <si>
    <t>1.000 mm.</t>
  </si>
  <si>
    <t>EXTERIOR -- PINTURA AL POLS AMB DOS MANS: 1ª IMPRIMACIO DE ZINC I 2ª EPOXI POLIESTER                                       TOTAL GRAMATGE 50 MICRES</t>
  </si>
  <si>
    <t>IMPORTS DE LICITACIÓ</t>
  </si>
  <si>
    <t>LLARG</t>
  </si>
  <si>
    <t>FONS</t>
  </si>
  <si>
    <t>ARMARIS AMB QUATRE PRESTATGES</t>
  </si>
  <si>
    <t>400 mm.</t>
  </si>
  <si>
    <t>SOBRE TAULA 180*80</t>
  </si>
  <si>
    <t>22 mm.</t>
  </si>
  <si>
    <t>SOBRE TAULA 160*80</t>
  </si>
  <si>
    <t>SOBRE TAULA 120*80</t>
  </si>
  <si>
    <t>SOBRE TAULA 90*90</t>
  </si>
  <si>
    <t>600 mm</t>
  </si>
  <si>
    <t>DESCRIPCIÓ</t>
  </si>
  <si>
    <t>INTERIOR - PINTURA AL POLS EPOXI POLIESTER GRAMATGE DE 40 MICRES</t>
  </si>
  <si>
    <t>ESTRUCTURA DE 160</t>
  </si>
  <si>
    <t>1.600 mm</t>
  </si>
  <si>
    <t>740 mm</t>
  </si>
  <si>
    <t>VIGA PASACABLES</t>
  </si>
  <si>
    <t>200 mm</t>
  </si>
  <si>
    <t>100 mm</t>
  </si>
  <si>
    <t>BUC CALAIXOS OFICINA</t>
  </si>
  <si>
    <t>45 mm</t>
  </si>
  <si>
    <t>PANTALLA TAULA OFICINA</t>
  </si>
  <si>
    <t>150 mm</t>
  </si>
  <si>
    <t>30 mm</t>
  </si>
  <si>
    <t>300 mm</t>
  </si>
  <si>
    <t>ESTRUCTURA TAULA PEL SERVEI D' OCUPACIO</t>
  </si>
  <si>
    <t>1000 mm</t>
  </si>
  <si>
    <t>ARMARI BAIX AMB 3 CALAIXOS</t>
  </si>
  <si>
    <t>VALORACIÓ ECONÒMICA</t>
  </si>
  <si>
    <r>
      <t xml:space="preserve">ARMARIS </t>
    </r>
    <r>
      <rPr>
        <sz val="10"/>
        <color theme="1"/>
        <rFont val="Arial"/>
        <family val="2"/>
      </rPr>
      <t>(La mecanització dels armaris comporta el tall del tauler, el cantejat de totes le peces i el mecanitzat de totes les peces amb els forats de les unions i els forats de l'enclavillat. No comporta els materials).</t>
    </r>
  </si>
  <si>
    <r>
      <t>SOBRES DE TAULES</t>
    </r>
    <r>
      <rPr>
        <sz val="10"/>
        <color theme="1"/>
        <rFont val="Arial"/>
        <family val="2"/>
      </rPr>
      <t xml:space="preserve"> (La mecanització dels sobres de les taules comporta el tall del tauler i el cantejat de tot el perímetre amb cantell de 2mm de gruix. No comporta els materials).</t>
    </r>
  </si>
  <si>
    <t>IMPORT UNITARI</t>
  </si>
  <si>
    <t>IMPORT TOTAL DELS TREBALLS DE PINTURA</t>
  </si>
  <si>
    <t>IMPORTS TOTALS DELS TREBALLS DE MECANITZAT DE FUSTA</t>
  </si>
  <si>
    <t>(NOM ESMPRESA LICITADORA)</t>
  </si>
  <si>
    <t>PREU OF.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</si>
</sst>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1" fillId="0" borderId="21" xfId="0" applyFont="1" applyBorder="1" applyAlignment="1">
      <alignment horizontal="left" vertical="center" wrapText="1"/>
    </xf>
    <xf numFmtId="0" fontId="1" fillId="0" borderId="4" xfId="0" applyFont="1" applyBorder="1"/>
    <xf numFmtId="4" fontId="1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 vertical="center"/>
    </xf>
    <xf numFmtId="0" fontId="1" fillId="0" borderId="23" xfId="0" applyFont="1" applyFill="1" applyBorder="1" applyAlignment="1">
      <alignment horizontal="left" vertical="center" wrapText="1"/>
    </xf>
    <xf numFmtId="164" fontId="1" fillId="0" borderId="24" xfId="0" applyNumberFormat="1" applyFont="1" applyBorder="1"/>
    <xf numFmtId="4" fontId="1" fillId="0" borderId="24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1" xfId="0" applyFont="1" applyFill="1" applyBorder="1" applyAlignment="1">
      <alignment horizontal="left" vertical="center"/>
    </xf>
    <xf numFmtId="164" fontId="1" fillId="0" borderId="4" xfId="0" applyNumberFormat="1" applyFont="1" applyBorder="1"/>
    <xf numFmtId="0" fontId="1" fillId="0" borderId="4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/>
    </xf>
    <xf numFmtId="16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8" fontId="1" fillId="0" borderId="0" xfId="0" applyNumberFormat="1" applyFont="1"/>
    <xf numFmtId="3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1" fillId="0" borderId="36" xfId="0" applyFont="1" applyFill="1" applyBorder="1" applyAlignment="1">
      <alignment horizontal="left" vertical="center"/>
    </xf>
    <xf numFmtId="164" fontId="1" fillId="0" borderId="14" xfId="0" applyNumberFormat="1" applyFont="1" applyBorder="1"/>
    <xf numFmtId="0" fontId="1" fillId="0" borderId="14" xfId="0" applyFont="1" applyBorder="1" applyAlignment="1">
      <alignment horizontal="center" vertical="center"/>
    </xf>
    <xf numFmtId="3" fontId="1" fillId="0" borderId="14" xfId="0" applyNumberFormat="1" applyFont="1" applyFill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2" fontId="2" fillId="3" borderId="36" xfId="0" applyNumberFormat="1" applyFont="1" applyFill="1" applyBorder="1" applyAlignment="1">
      <alignment horizontal="center" vertical="center" wrapText="1"/>
    </xf>
    <xf numFmtId="164" fontId="2" fillId="2" borderId="27" xfId="0" applyNumberFormat="1" applyFont="1" applyFill="1" applyBorder="1" applyAlignment="1">
      <alignment horizontal="center" vertical="center" wrapText="1"/>
    </xf>
    <xf numFmtId="3" fontId="1" fillId="0" borderId="24" xfId="0" applyNumberFormat="1" applyFont="1" applyFill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2" fontId="2" fillId="3" borderId="17" xfId="0" applyNumberFormat="1" applyFont="1" applyFill="1" applyBorder="1" applyAlignment="1">
      <alignment horizontal="center" vertical="center" wrapText="1"/>
    </xf>
    <xf numFmtId="8" fontId="1" fillId="0" borderId="4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3" fontId="1" fillId="0" borderId="38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8" fontId="1" fillId="0" borderId="37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8" fontId="2" fillId="2" borderId="35" xfId="0" applyNumberFormat="1" applyFont="1" applyFill="1" applyBorder="1" applyAlignment="1">
      <alignment horizontal="center" vertical="center" wrapText="1"/>
    </xf>
    <xf numFmtId="164" fontId="2" fillId="2" borderId="35" xfId="0" applyNumberFormat="1" applyFont="1" applyFill="1" applyBorder="1" applyAlignment="1">
      <alignment horizontal="center"/>
    </xf>
    <xf numFmtId="2" fontId="2" fillId="3" borderId="31" xfId="0" applyNumberFormat="1" applyFont="1" applyFill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/>
    </xf>
    <xf numFmtId="8" fontId="1" fillId="0" borderId="32" xfId="0" applyNumberFormat="1" applyFont="1" applyBorder="1" applyAlignment="1">
      <alignment horizontal="center" vertical="center" wrapText="1"/>
    </xf>
    <xf numFmtId="8" fontId="1" fillId="0" borderId="2" xfId="0" applyNumberFormat="1" applyFont="1" applyBorder="1" applyAlignment="1">
      <alignment horizontal="center" vertical="center" wrapText="1"/>
    </xf>
    <xf numFmtId="8" fontId="1" fillId="0" borderId="3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1" fillId="0" borderId="36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0" borderId="21" xfId="0" applyNumberFormat="1" applyFont="1" applyBorder="1" applyAlignment="1">
      <alignment horizontal="center" vertical="center"/>
    </xf>
    <xf numFmtId="164" fontId="2" fillId="4" borderId="36" xfId="0" applyNumberFormat="1" applyFont="1" applyFill="1" applyBorder="1" applyAlignment="1">
      <alignment horizontal="center" vertical="center"/>
    </xf>
    <xf numFmtId="164" fontId="2" fillId="4" borderId="15" xfId="0" applyNumberFormat="1" applyFont="1" applyFill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164" fontId="2" fillId="4" borderId="17" xfId="0" applyNumberFormat="1" applyFont="1" applyFill="1" applyBorder="1" applyAlignment="1">
      <alignment horizontal="center" vertical="center"/>
    </xf>
    <xf numFmtId="164" fontId="2" fillId="4" borderId="19" xfId="0" applyNumberFormat="1" applyFont="1" applyFill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/>
    </xf>
    <xf numFmtId="164" fontId="2" fillId="4" borderId="35" xfId="0" applyNumberFormat="1" applyFont="1" applyFill="1" applyBorder="1" applyAlignment="1">
      <alignment horizontal="center"/>
    </xf>
    <xf numFmtId="8" fontId="1" fillId="0" borderId="40" xfId="0" applyNumberFormat="1" applyFont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center" vertical="center"/>
    </xf>
    <xf numFmtId="164" fontId="2" fillId="4" borderId="11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1" fillId="0" borderId="39" xfId="0" applyFont="1" applyBorder="1" applyAlignment="1">
      <alignment horizontal="left"/>
    </xf>
    <xf numFmtId="0" fontId="1" fillId="0" borderId="3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441960</xdr:colOff>
      <xdr:row>4</xdr:row>
      <xdr:rowOff>99060</xdr:rowOff>
    </xdr:from>
    <xdr:to>
      <xdr:col>1</xdr:col>
      <xdr:colOff>1401960</xdr:colOff>
      <xdr:row>4</xdr:row>
      <xdr:rowOff>819060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70820" y="1021080"/>
          <a:ext cx="96000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5</xdr:row>
      <xdr:rowOff>121920</xdr:rowOff>
    </xdr:from>
    <xdr:to>
      <xdr:col>1</xdr:col>
      <xdr:colOff>1417200</xdr:colOff>
      <xdr:row>5</xdr:row>
      <xdr:rowOff>841920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86060" y="1996440"/>
          <a:ext cx="96000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464820</xdr:colOff>
      <xdr:row>6</xdr:row>
      <xdr:rowOff>129540</xdr:rowOff>
    </xdr:from>
    <xdr:to>
      <xdr:col>1</xdr:col>
      <xdr:colOff>1424820</xdr:colOff>
      <xdr:row>6</xdr:row>
      <xdr:rowOff>849540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3680" y="2956560"/>
          <a:ext cx="96000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511387</xdr:colOff>
      <xdr:row>8</xdr:row>
      <xdr:rowOff>96520</xdr:rowOff>
    </xdr:from>
    <xdr:to>
      <xdr:col>1</xdr:col>
      <xdr:colOff>1471387</xdr:colOff>
      <xdr:row>8</xdr:row>
      <xdr:rowOff>816520</xdr:rowOff>
    </xdr:to>
    <xdr:pic>
      <xdr:nvPicPr>
        <xdr:cNvPr id="6" name="Imat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8720" y="4609253"/>
          <a:ext cx="96000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510540</xdr:colOff>
      <xdr:row>9</xdr:row>
      <xdr:rowOff>121920</xdr:rowOff>
    </xdr:from>
    <xdr:to>
      <xdr:col>1</xdr:col>
      <xdr:colOff>1470540</xdr:colOff>
      <xdr:row>9</xdr:row>
      <xdr:rowOff>841920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39400" y="5806440"/>
          <a:ext cx="96000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465666</xdr:colOff>
      <xdr:row>13</xdr:row>
      <xdr:rowOff>70274</xdr:rowOff>
    </xdr:from>
    <xdr:to>
      <xdr:col>1</xdr:col>
      <xdr:colOff>1425666</xdr:colOff>
      <xdr:row>13</xdr:row>
      <xdr:rowOff>790274</xdr:rowOff>
    </xdr:to>
    <xdr:pic>
      <xdr:nvPicPr>
        <xdr:cNvPr id="8" name="Imat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2999" y="9290474"/>
          <a:ext cx="96000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496147</xdr:colOff>
      <xdr:row>15</xdr:row>
      <xdr:rowOff>22013</xdr:rowOff>
    </xdr:from>
    <xdr:to>
      <xdr:col>1</xdr:col>
      <xdr:colOff>1456147</xdr:colOff>
      <xdr:row>15</xdr:row>
      <xdr:rowOff>742013</xdr:rowOff>
    </xdr:to>
    <xdr:pic>
      <xdr:nvPicPr>
        <xdr:cNvPr id="9" name="Imat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3480" y="10546080"/>
          <a:ext cx="96000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17</xdr:row>
      <xdr:rowOff>38947</xdr:rowOff>
    </xdr:from>
    <xdr:to>
      <xdr:col>1</xdr:col>
      <xdr:colOff>1417094</xdr:colOff>
      <xdr:row>17</xdr:row>
      <xdr:rowOff>758947</xdr:rowOff>
    </xdr:to>
    <xdr:pic>
      <xdr:nvPicPr>
        <xdr:cNvPr id="11" name="Imat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4533" y="12341014"/>
          <a:ext cx="959894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7</xdr:row>
      <xdr:rowOff>121920</xdr:rowOff>
    </xdr:from>
    <xdr:to>
      <xdr:col>1</xdr:col>
      <xdr:colOff>1417200</xdr:colOff>
      <xdr:row>7</xdr:row>
      <xdr:rowOff>841920</xdr:rowOff>
    </xdr:to>
    <xdr:pic>
      <xdr:nvPicPr>
        <xdr:cNvPr id="13" name="Imat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86060" y="3901440"/>
          <a:ext cx="96000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10</xdr:row>
      <xdr:rowOff>121920</xdr:rowOff>
    </xdr:from>
    <xdr:to>
      <xdr:col>1</xdr:col>
      <xdr:colOff>1585614</xdr:colOff>
      <xdr:row>10</xdr:row>
      <xdr:rowOff>841920</xdr:rowOff>
    </xdr:to>
    <xdr:pic>
      <xdr:nvPicPr>
        <xdr:cNvPr id="15" name="8ae2cc26-d18e-49a4-b24a-425b38370340" descr="Imag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33660" y="8663940"/>
          <a:ext cx="1280814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735222</xdr:colOff>
      <xdr:row>12</xdr:row>
      <xdr:rowOff>110532</xdr:rowOff>
    </xdr:from>
    <xdr:to>
      <xdr:col>1</xdr:col>
      <xdr:colOff>1165860</xdr:colOff>
      <xdr:row>12</xdr:row>
      <xdr:rowOff>876068</xdr:rowOff>
    </xdr:to>
    <xdr:pic>
      <xdr:nvPicPr>
        <xdr:cNvPr id="17" name="ca79254f-a3d8-4e5f-940d-979cd786f28d" descr="Imag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0496633" y="11677501"/>
          <a:ext cx="765536" cy="430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669713</xdr:colOff>
      <xdr:row>11</xdr:row>
      <xdr:rowOff>76203</xdr:rowOff>
    </xdr:from>
    <xdr:to>
      <xdr:col>1</xdr:col>
      <xdr:colOff>1112136</xdr:colOff>
      <xdr:row>11</xdr:row>
      <xdr:rowOff>862689</xdr:rowOff>
    </xdr:to>
    <xdr:pic>
      <xdr:nvPicPr>
        <xdr:cNvPr id="19" name="480a4569-5daf-4e51-a489-a7aa309a9aca" descr="Imag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2445015" y="7554967"/>
          <a:ext cx="786486" cy="442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701886</xdr:colOff>
      <xdr:row>16</xdr:row>
      <xdr:rowOff>13375</xdr:rowOff>
    </xdr:from>
    <xdr:to>
      <xdr:col>1</xdr:col>
      <xdr:colOff>1166706</xdr:colOff>
      <xdr:row>16</xdr:row>
      <xdr:rowOff>839675</xdr:rowOff>
    </xdr:to>
    <xdr:pic>
      <xdr:nvPicPr>
        <xdr:cNvPr id="23" name="f5a43aba-3f12-4c08-bc8b-10794b9ef1da" descr="Imag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2468479" y="11539448"/>
          <a:ext cx="8263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129540</xdr:colOff>
      <xdr:row>17</xdr:row>
      <xdr:rowOff>121920</xdr:rowOff>
    </xdr:from>
    <xdr:to>
      <xdr:col>3</xdr:col>
      <xdr:colOff>849540</xdr:colOff>
      <xdr:row>17</xdr:row>
      <xdr:rowOff>841920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2964180" y="15887700"/>
          <a:ext cx="720000" cy="720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ca-ES"/>
        </a:p>
      </xdr:txBody>
    </xdr:sp>
    <xdr:clientData/>
  </xdr:twoCellAnchor>
  <xdr:twoCellAnchor>
    <xdr:from>
      <xdr:col>3</xdr:col>
      <xdr:colOff>547453</xdr:colOff>
      <xdr:row>17</xdr:row>
      <xdr:rowOff>91441</xdr:rowOff>
    </xdr:from>
    <xdr:to>
      <xdr:col>3</xdr:col>
      <xdr:colOff>780658</xdr:colOff>
      <xdr:row>17</xdr:row>
      <xdr:rowOff>941833</xdr:rowOff>
    </xdr:to>
    <xdr:sp macro="" textlink="">
      <xdr:nvSpPr>
        <xdr:cNvPr id="25" name="QuadreDeText 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rot="18639843">
          <a:off x="3073500" y="16165814"/>
          <a:ext cx="850392" cy="233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ca-ES" sz="900"/>
            <a:t>500 mm</a:t>
          </a:r>
        </a:p>
      </xdr:txBody>
    </xdr:sp>
    <xdr:clientData/>
  </xdr:twoCellAnchor>
  <xdr:twoCellAnchor>
    <xdr:from>
      <xdr:col>3</xdr:col>
      <xdr:colOff>129540</xdr:colOff>
      <xdr:row>17</xdr:row>
      <xdr:rowOff>121920</xdr:rowOff>
    </xdr:from>
    <xdr:to>
      <xdr:col>3</xdr:col>
      <xdr:colOff>849540</xdr:colOff>
      <xdr:row>17</xdr:row>
      <xdr:rowOff>935736</xdr:rowOff>
    </xdr:to>
    <xdr:cxnSp macro="">
      <xdr:nvCxnSpPr>
        <xdr:cNvPr id="26" name="Connector rect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H="1">
          <a:off x="2964180" y="15887700"/>
          <a:ext cx="720000" cy="81381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zoomScale="90" zoomScaleNormal="90" workbookViewId="0">
      <selection activeCell="H39" sqref="H39"/>
    </sheetView>
  </sheetViews>
  <sheetFormatPr defaultColWidth="8.6640625" defaultRowHeight="13.2" x14ac:dyDescent="0.25"/>
  <cols>
    <col min="1" max="1" width="28.33203125" style="1" customWidth="1"/>
    <col min="2" max="2" width="29" style="1" customWidth="1"/>
    <col min="3" max="3" width="11.44140625" style="1" customWidth="1"/>
    <col min="4" max="4" width="15.5546875" style="1" customWidth="1"/>
    <col min="5" max="5" width="9.6640625" style="1" bestFit="1" customWidth="1"/>
    <col min="6" max="6" width="11.5546875" style="1" customWidth="1"/>
    <col min="7" max="7" width="10.5546875" style="1" customWidth="1"/>
    <col min="8" max="8" width="16.33203125" style="1" customWidth="1"/>
    <col min="9" max="9" width="13" style="4" customWidth="1"/>
    <col min="10" max="10" width="21.44140625" style="4" customWidth="1"/>
    <col min="11" max="16384" width="8.6640625" style="1"/>
  </cols>
  <sheetData>
    <row r="1" spans="1:11" x14ac:dyDescent="0.25">
      <c r="A1" s="2" t="s">
        <v>66</v>
      </c>
    </row>
    <row r="2" spans="1:11" ht="13.8" thickBot="1" x14ac:dyDescent="0.3"/>
    <row r="3" spans="1:11" ht="29.7" customHeight="1" x14ac:dyDescent="0.25">
      <c r="A3" s="101" t="s">
        <v>50</v>
      </c>
      <c r="B3" s="102"/>
      <c r="C3" s="102"/>
      <c r="D3" s="102"/>
      <c r="E3" s="102"/>
      <c r="F3" s="103"/>
      <c r="G3" s="99" t="s">
        <v>38</v>
      </c>
      <c r="H3" s="100"/>
      <c r="I3" s="90" t="s">
        <v>72</v>
      </c>
      <c r="J3" s="91"/>
    </row>
    <row r="4" spans="1:11" ht="27" thickBot="1" x14ac:dyDescent="0.3">
      <c r="A4" s="92" t="s">
        <v>49</v>
      </c>
      <c r="B4" s="93"/>
      <c r="C4" s="42" t="s">
        <v>16</v>
      </c>
      <c r="D4" s="43" t="s">
        <v>0</v>
      </c>
      <c r="E4" s="43" t="s">
        <v>18</v>
      </c>
      <c r="F4" s="44" t="s">
        <v>1</v>
      </c>
      <c r="G4" s="47" t="s">
        <v>69</v>
      </c>
      <c r="H4" s="67" t="s">
        <v>9</v>
      </c>
      <c r="I4" s="81" t="s">
        <v>73</v>
      </c>
      <c r="J4" s="82" t="s">
        <v>9</v>
      </c>
    </row>
    <row r="5" spans="1:11" ht="67.2" customHeight="1" x14ac:dyDescent="0.25">
      <c r="A5" s="5" t="s">
        <v>10</v>
      </c>
      <c r="B5" s="6"/>
      <c r="C5" s="7" t="s">
        <v>4</v>
      </c>
      <c r="D5" s="7" t="s">
        <v>2</v>
      </c>
      <c r="E5" s="7" t="s">
        <v>28</v>
      </c>
      <c r="F5" s="41">
        <v>150</v>
      </c>
      <c r="G5" s="45">
        <v>25.42</v>
      </c>
      <c r="H5" s="68">
        <f>+G5*F5</f>
        <v>3813.0000000000005</v>
      </c>
      <c r="I5" s="80"/>
      <c r="J5" s="46">
        <f>F5*I5</f>
        <v>0</v>
      </c>
      <c r="K5" s="3"/>
    </row>
    <row r="6" spans="1:11" ht="70.2" customHeight="1" x14ac:dyDescent="0.25">
      <c r="A6" s="8" t="s">
        <v>11</v>
      </c>
      <c r="B6" s="9"/>
      <c r="C6" s="10" t="s">
        <v>6</v>
      </c>
      <c r="D6" s="10" t="s">
        <v>2</v>
      </c>
      <c r="E6" s="10" t="s">
        <v>28</v>
      </c>
      <c r="F6" s="32">
        <v>150</v>
      </c>
      <c r="G6" s="33">
        <v>21.56</v>
      </c>
      <c r="H6" s="69">
        <f t="shared" ref="H6:H14" si="0">+G6*F6</f>
        <v>3234</v>
      </c>
      <c r="I6" s="76"/>
      <c r="J6" s="35">
        <f t="shared" ref="J6:J18" si="1">F6*I6</f>
        <v>0</v>
      </c>
      <c r="K6" s="3"/>
    </row>
    <row r="7" spans="1:11" ht="67.2" customHeight="1" x14ac:dyDescent="0.25">
      <c r="A7" s="8" t="s">
        <v>12</v>
      </c>
      <c r="B7" s="9"/>
      <c r="C7" s="10" t="s">
        <v>5</v>
      </c>
      <c r="D7" s="10" t="s">
        <v>2</v>
      </c>
      <c r="E7" s="10" t="s">
        <v>28</v>
      </c>
      <c r="F7" s="32">
        <v>150</v>
      </c>
      <c r="G7" s="33">
        <v>20.865000000000002</v>
      </c>
      <c r="H7" s="69">
        <f t="shared" si="0"/>
        <v>3129.7500000000005</v>
      </c>
      <c r="I7" s="76"/>
      <c r="J7" s="35">
        <f t="shared" si="1"/>
        <v>0</v>
      </c>
      <c r="K7" s="3"/>
    </row>
    <row r="8" spans="1:11" ht="66.599999999999994" customHeight="1" x14ac:dyDescent="0.25">
      <c r="A8" s="8" t="s">
        <v>13</v>
      </c>
      <c r="B8" s="9"/>
      <c r="C8" s="10" t="s">
        <v>8</v>
      </c>
      <c r="D8" s="10" t="s">
        <v>8</v>
      </c>
      <c r="E8" s="10" t="s">
        <v>28</v>
      </c>
      <c r="F8" s="32">
        <v>150</v>
      </c>
      <c r="G8" s="33">
        <v>17.558700000000002</v>
      </c>
      <c r="H8" s="69">
        <f t="shared" si="0"/>
        <v>2633.8050000000003</v>
      </c>
      <c r="I8" s="76"/>
      <c r="J8" s="35">
        <f t="shared" si="1"/>
        <v>0</v>
      </c>
      <c r="K8" s="3"/>
    </row>
    <row r="9" spans="1:11" ht="69" customHeight="1" x14ac:dyDescent="0.25">
      <c r="A9" s="8" t="s">
        <v>23</v>
      </c>
      <c r="B9" s="9"/>
      <c r="C9" s="10" t="s">
        <v>4</v>
      </c>
      <c r="D9" s="10" t="s">
        <v>8</v>
      </c>
      <c r="E9" s="10" t="s">
        <v>28</v>
      </c>
      <c r="F9" s="32">
        <v>50</v>
      </c>
      <c r="G9" s="33">
        <v>33.041600000000003</v>
      </c>
      <c r="H9" s="69">
        <f t="shared" si="0"/>
        <v>1652.0800000000002</v>
      </c>
      <c r="I9" s="76"/>
      <c r="J9" s="35">
        <f t="shared" si="1"/>
        <v>0</v>
      </c>
    </row>
    <row r="10" spans="1:11" ht="75" customHeight="1" x14ac:dyDescent="0.25">
      <c r="A10" s="8" t="s">
        <v>24</v>
      </c>
      <c r="B10" s="9"/>
      <c r="C10" s="10" t="s">
        <v>4</v>
      </c>
      <c r="D10" s="10" t="s">
        <v>25</v>
      </c>
      <c r="E10" s="10">
        <v>40</v>
      </c>
      <c r="F10" s="32">
        <v>200</v>
      </c>
      <c r="G10" s="33">
        <v>13.6425</v>
      </c>
      <c r="H10" s="69">
        <f t="shared" si="0"/>
        <v>2728.5</v>
      </c>
      <c r="I10" s="76"/>
      <c r="J10" s="35">
        <f t="shared" si="1"/>
        <v>0</v>
      </c>
      <c r="K10" s="3"/>
    </row>
    <row r="11" spans="1:11" ht="75" customHeight="1" x14ac:dyDescent="0.25">
      <c r="A11" s="8" t="s">
        <v>17</v>
      </c>
      <c r="B11" s="9"/>
      <c r="C11" s="10" t="s">
        <v>19</v>
      </c>
      <c r="D11" s="10" t="s">
        <v>20</v>
      </c>
      <c r="E11" s="10" t="s">
        <v>28</v>
      </c>
      <c r="F11" s="34">
        <v>7000</v>
      </c>
      <c r="G11" s="33">
        <v>5.6816999999999993</v>
      </c>
      <c r="H11" s="69">
        <f t="shared" si="0"/>
        <v>39771.899999999994</v>
      </c>
      <c r="I11" s="76"/>
      <c r="J11" s="35">
        <f t="shared" si="1"/>
        <v>0</v>
      </c>
      <c r="K11" s="3"/>
    </row>
    <row r="12" spans="1:11" ht="75" customHeight="1" x14ac:dyDescent="0.25">
      <c r="A12" s="8" t="s">
        <v>26</v>
      </c>
      <c r="B12" s="9"/>
      <c r="C12" s="10" t="s">
        <v>27</v>
      </c>
      <c r="D12" s="10" t="s">
        <v>15</v>
      </c>
      <c r="E12" s="10" t="s">
        <v>15</v>
      </c>
      <c r="F12" s="34">
        <v>200</v>
      </c>
      <c r="G12" s="33">
        <v>56.174999999999997</v>
      </c>
      <c r="H12" s="69">
        <f t="shared" si="0"/>
        <v>11235</v>
      </c>
      <c r="I12" s="76"/>
      <c r="J12" s="35">
        <f t="shared" si="1"/>
        <v>0</v>
      </c>
      <c r="K12" s="3"/>
    </row>
    <row r="13" spans="1:11" ht="75" customHeight="1" x14ac:dyDescent="0.25">
      <c r="A13" s="8" t="s">
        <v>14</v>
      </c>
      <c r="B13" s="9"/>
      <c r="C13" s="10" t="s">
        <v>21</v>
      </c>
      <c r="D13" s="10" t="s">
        <v>22</v>
      </c>
      <c r="E13" s="10" t="s">
        <v>29</v>
      </c>
      <c r="F13" s="34">
        <v>150</v>
      </c>
      <c r="G13" s="33">
        <v>11.802099999999999</v>
      </c>
      <c r="H13" s="69">
        <f t="shared" si="0"/>
        <v>1770.3149999999998</v>
      </c>
      <c r="I13" s="76"/>
      <c r="J13" s="35">
        <f t="shared" si="1"/>
        <v>0</v>
      </c>
      <c r="K13" s="3"/>
    </row>
    <row r="14" spans="1:11" ht="75" customHeight="1" thickBot="1" x14ac:dyDescent="0.3">
      <c r="A14" s="11" t="s">
        <v>30</v>
      </c>
      <c r="B14" s="12"/>
      <c r="C14" s="13" t="s">
        <v>6</v>
      </c>
      <c r="D14" s="13" t="s">
        <v>15</v>
      </c>
      <c r="E14" s="14" t="s">
        <v>15</v>
      </c>
      <c r="F14" s="49">
        <v>150</v>
      </c>
      <c r="G14" s="50">
        <v>17.911799999999999</v>
      </c>
      <c r="H14" s="70">
        <f t="shared" si="0"/>
        <v>2686.77</v>
      </c>
      <c r="I14" s="83"/>
      <c r="J14" s="51">
        <f t="shared" si="1"/>
        <v>0</v>
      </c>
      <c r="K14" s="3"/>
    </row>
    <row r="15" spans="1:11" ht="27" thickBot="1" x14ac:dyDescent="0.3">
      <c r="A15" s="94" t="s">
        <v>37</v>
      </c>
      <c r="B15" s="95"/>
      <c r="C15" s="95"/>
      <c r="D15" s="95"/>
      <c r="E15" s="95"/>
      <c r="F15" s="95"/>
      <c r="G15" s="52" t="s">
        <v>69</v>
      </c>
      <c r="H15" s="71" t="s">
        <v>9</v>
      </c>
      <c r="I15" s="85" t="s">
        <v>73</v>
      </c>
      <c r="J15" s="86" t="s">
        <v>9</v>
      </c>
    </row>
    <row r="16" spans="1:11" ht="64.8" customHeight="1" x14ac:dyDescent="0.25">
      <c r="A16" s="15" t="s">
        <v>32</v>
      </c>
      <c r="B16" s="16"/>
      <c r="C16" s="17" t="s">
        <v>3</v>
      </c>
      <c r="D16" s="17"/>
      <c r="E16" s="17"/>
      <c r="F16" s="41">
        <v>50</v>
      </c>
      <c r="G16" s="45">
        <v>33.21</v>
      </c>
      <c r="H16" s="68">
        <f>+G16*F16</f>
        <v>1660.5</v>
      </c>
      <c r="I16" s="84"/>
      <c r="J16" s="46">
        <f t="shared" si="1"/>
        <v>0</v>
      </c>
    </row>
    <row r="17" spans="1:10" ht="75" customHeight="1" x14ac:dyDescent="0.25">
      <c r="A17" s="18" t="s">
        <v>31</v>
      </c>
      <c r="B17" s="19"/>
      <c r="C17" s="20"/>
      <c r="D17" s="20" t="s">
        <v>25</v>
      </c>
      <c r="E17" s="20" t="s">
        <v>35</v>
      </c>
      <c r="F17" s="32">
        <v>100</v>
      </c>
      <c r="G17" s="33">
        <v>17</v>
      </c>
      <c r="H17" s="69">
        <f>+G17*F17</f>
        <v>1700</v>
      </c>
      <c r="I17" s="76"/>
      <c r="J17" s="35">
        <f t="shared" si="1"/>
        <v>0</v>
      </c>
    </row>
    <row r="18" spans="1:10" ht="64.2" customHeight="1" thickBot="1" x14ac:dyDescent="0.3">
      <c r="A18" s="36" t="s">
        <v>33</v>
      </c>
      <c r="B18" s="37"/>
      <c r="C18" s="38"/>
      <c r="D18" s="38"/>
      <c r="E18" s="38" t="s">
        <v>36</v>
      </c>
      <c r="F18" s="39">
        <v>100</v>
      </c>
      <c r="G18" s="40">
        <v>25.2</v>
      </c>
      <c r="H18" s="72">
        <f>+G18*F18</f>
        <v>2520</v>
      </c>
      <c r="I18" s="83"/>
      <c r="J18" s="51">
        <f t="shared" si="1"/>
        <v>0</v>
      </c>
    </row>
    <row r="19" spans="1:10" ht="27" thickBot="1" x14ac:dyDescent="0.3">
      <c r="A19" s="96" t="s">
        <v>63</v>
      </c>
      <c r="B19" s="104"/>
      <c r="C19" s="104"/>
      <c r="D19" s="104"/>
      <c r="E19" s="104"/>
      <c r="F19" s="104"/>
      <c r="G19" s="52" t="s">
        <v>69</v>
      </c>
      <c r="H19" s="71" t="s">
        <v>9</v>
      </c>
      <c r="I19" s="85" t="s">
        <v>73</v>
      </c>
      <c r="J19" s="86" t="s">
        <v>9</v>
      </c>
    </row>
    <row r="20" spans="1:10" x14ac:dyDescent="0.25">
      <c r="A20" s="105" t="s">
        <v>51</v>
      </c>
      <c r="B20" s="106"/>
      <c r="C20" s="54" t="s">
        <v>52</v>
      </c>
      <c r="D20" s="55" t="s">
        <v>34</v>
      </c>
      <c r="E20" s="55" t="s">
        <v>53</v>
      </c>
      <c r="F20" s="55">
        <v>125</v>
      </c>
      <c r="G20" s="54">
        <v>326.28199999999998</v>
      </c>
      <c r="H20" s="73">
        <f>F20*G20</f>
        <v>40785.25</v>
      </c>
      <c r="I20" s="84"/>
      <c r="J20" s="87">
        <f>F20*I20</f>
        <v>0</v>
      </c>
    </row>
    <row r="21" spans="1:10" x14ac:dyDescent="0.25">
      <c r="A21" s="109" t="s">
        <v>59</v>
      </c>
      <c r="B21" s="110"/>
      <c r="C21" s="21" t="s">
        <v>60</v>
      </c>
      <c r="D21" s="22" t="s">
        <v>61</v>
      </c>
      <c r="E21" s="22" t="s">
        <v>62</v>
      </c>
      <c r="F21" s="22">
        <v>125</v>
      </c>
      <c r="G21" s="21">
        <v>232.92939999999999</v>
      </c>
      <c r="H21" s="74">
        <f t="shared" ref="H21:H22" si="2">F21*G21</f>
        <v>29116.174999999999</v>
      </c>
      <c r="I21" s="76"/>
      <c r="J21" s="77">
        <f t="shared" ref="J21:J22" si="3">F21*I21</f>
        <v>0</v>
      </c>
    </row>
    <row r="22" spans="1:10" ht="13.8" thickBot="1" x14ac:dyDescent="0.3">
      <c r="A22" s="107" t="s">
        <v>54</v>
      </c>
      <c r="B22" s="108"/>
      <c r="C22" s="56" t="s">
        <v>52</v>
      </c>
      <c r="D22" s="29" t="s">
        <v>55</v>
      </c>
      <c r="E22" s="29" t="s">
        <v>56</v>
      </c>
      <c r="F22" s="29">
        <v>125</v>
      </c>
      <c r="G22" s="56">
        <v>49.081999999999994</v>
      </c>
      <c r="H22" s="75">
        <f t="shared" si="2"/>
        <v>6135.2499999999991</v>
      </c>
      <c r="I22" s="78"/>
      <c r="J22" s="79">
        <f t="shared" si="3"/>
        <v>0</v>
      </c>
    </row>
    <row r="23" spans="1:10" ht="13.8" thickBot="1" x14ac:dyDescent="0.3">
      <c r="A23" s="96" t="s">
        <v>70</v>
      </c>
      <c r="B23" s="97"/>
      <c r="C23" s="97"/>
      <c r="D23" s="97"/>
      <c r="E23" s="97"/>
      <c r="F23" s="97"/>
      <c r="G23" s="98"/>
      <c r="H23" s="48">
        <f>SUM(H4:H22)</f>
        <v>154572.29500000001</v>
      </c>
      <c r="J23" s="88">
        <f>SUM(J20:J22,J16:J18,J5:J14)</f>
        <v>0</v>
      </c>
    </row>
    <row r="24" spans="1:10" ht="13.8" thickBot="1" x14ac:dyDescent="0.3"/>
    <row r="25" spans="1:10" ht="27" customHeight="1" thickBot="1" x14ac:dyDescent="0.3">
      <c r="A25" s="111" t="s">
        <v>67</v>
      </c>
      <c r="B25" s="112"/>
      <c r="C25" s="112"/>
      <c r="D25" s="112"/>
      <c r="E25" s="112"/>
      <c r="F25" s="113"/>
      <c r="G25" s="99" t="s">
        <v>38</v>
      </c>
      <c r="H25" s="114"/>
    </row>
    <row r="26" spans="1:10" ht="27" thickBot="1" x14ac:dyDescent="0.3">
      <c r="A26" s="115" t="s">
        <v>49</v>
      </c>
      <c r="B26" s="116"/>
      <c r="C26" s="57" t="s">
        <v>39</v>
      </c>
      <c r="D26" s="57" t="s">
        <v>0</v>
      </c>
      <c r="E26" s="57" t="s">
        <v>40</v>
      </c>
      <c r="F26" s="58" t="s">
        <v>1</v>
      </c>
      <c r="G26" s="47" t="s">
        <v>69</v>
      </c>
      <c r="H26" s="67" t="s">
        <v>9</v>
      </c>
      <c r="I26" s="85" t="s">
        <v>73</v>
      </c>
      <c r="J26" s="86" t="s">
        <v>9</v>
      </c>
    </row>
    <row r="27" spans="1:10" x14ac:dyDescent="0.25">
      <c r="A27" s="117" t="s">
        <v>41</v>
      </c>
      <c r="B27" s="118"/>
      <c r="C27" s="23" t="s">
        <v>3</v>
      </c>
      <c r="D27" s="22" t="s">
        <v>2</v>
      </c>
      <c r="E27" s="22" t="s">
        <v>42</v>
      </c>
      <c r="F27" s="24">
        <v>200</v>
      </c>
      <c r="G27" s="53">
        <v>180</v>
      </c>
      <c r="H27" s="89">
        <f>F27*G27</f>
        <v>36000</v>
      </c>
      <c r="I27" s="84"/>
      <c r="J27" s="87">
        <f>F27*I27</f>
        <v>0</v>
      </c>
    </row>
    <row r="28" spans="1:10" ht="13.8" thickBot="1" x14ac:dyDescent="0.3">
      <c r="A28" s="119" t="s">
        <v>65</v>
      </c>
      <c r="B28" s="120"/>
      <c r="C28" s="60" t="s">
        <v>34</v>
      </c>
      <c r="D28" s="61" t="s">
        <v>64</v>
      </c>
      <c r="E28" s="61" t="s">
        <v>42</v>
      </c>
      <c r="F28" s="62">
        <v>100</v>
      </c>
      <c r="G28" s="63">
        <v>195</v>
      </c>
      <c r="H28" s="75">
        <f>F28*G28</f>
        <v>19500</v>
      </c>
      <c r="I28" s="78"/>
      <c r="J28" s="79">
        <f>F28*I28</f>
        <v>0</v>
      </c>
    </row>
    <row r="29" spans="1:10" ht="24.45" customHeight="1" thickBot="1" x14ac:dyDescent="0.3">
      <c r="A29" s="111" t="s">
        <v>68</v>
      </c>
      <c r="B29" s="112"/>
      <c r="C29" s="112"/>
      <c r="D29" s="112"/>
      <c r="E29" s="112"/>
      <c r="F29" s="124"/>
      <c r="G29" s="99" t="s">
        <v>38</v>
      </c>
      <c r="H29" s="114"/>
    </row>
    <row r="30" spans="1:10" ht="27" thickBot="1" x14ac:dyDescent="0.3">
      <c r="A30" s="125" t="s">
        <v>49</v>
      </c>
      <c r="B30" s="126"/>
      <c r="C30" s="42" t="s">
        <v>39</v>
      </c>
      <c r="D30" s="42" t="s">
        <v>0</v>
      </c>
      <c r="E30" s="42" t="s">
        <v>40</v>
      </c>
      <c r="F30" s="59" t="s">
        <v>1</v>
      </c>
      <c r="G30" s="47" t="s">
        <v>69</v>
      </c>
      <c r="H30" s="67" t="s">
        <v>9</v>
      </c>
      <c r="I30" s="85" t="s">
        <v>73</v>
      </c>
      <c r="J30" s="86" t="s">
        <v>9</v>
      </c>
    </row>
    <row r="31" spans="1:10" x14ac:dyDescent="0.25">
      <c r="A31" s="127" t="s">
        <v>43</v>
      </c>
      <c r="B31" s="128"/>
      <c r="C31" s="55" t="s">
        <v>4</v>
      </c>
      <c r="D31" s="55" t="s">
        <v>2</v>
      </c>
      <c r="E31" s="55" t="s">
        <v>44</v>
      </c>
      <c r="F31" s="64">
        <v>200</v>
      </c>
      <c r="G31" s="54">
        <v>6.8903999999999996</v>
      </c>
      <c r="H31" s="73">
        <f>F31*G31</f>
        <v>1378.08</v>
      </c>
      <c r="I31" s="84"/>
      <c r="J31" s="87">
        <f>F31*I31</f>
        <v>0</v>
      </c>
    </row>
    <row r="32" spans="1:10" x14ac:dyDescent="0.25">
      <c r="A32" s="117" t="s">
        <v>45</v>
      </c>
      <c r="B32" s="118"/>
      <c r="C32" s="22" t="s">
        <v>6</v>
      </c>
      <c r="D32" s="22" t="s">
        <v>2</v>
      </c>
      <c r="E32" s="22" t="s">
        <v>44</v>
      </c>
      <c r="F32" s="24">
        <v>200</v>
      </c>
      <c r="G32" s="21">
        <v>6.75</v>
      </c>
      <c r="H32" s="74">
        <f>F32*G32</f>
        <v>1350</v>
      </c>
      <c r="I32" s="76"/>
      <c r="J32" s="77">
        <f t="shared" ref="J32:J35" si="4">F32*I32</f>
        <v>0</v>
      </c>
    </row>
    <row r="33" spans="1:10" x14ac:dyDescent="0.25">
      <c r="A33" s="117" t="s">
        <v>46</v>
      </c>
      <c r="B33" s="118"/>
      <c r="C33" s="22" t="s">
        <v>5</v>
      </c>
      <c r="D33" s="22" t="s">
        <v>2</v>
      </c>
      <c r="E33" s="22" t="s">
        <v>44</v>
      </c>
      <c r="F33" s="24">
        <v>200</v>
      </c>
      <c r="G33" s="21">
        <v>6.6635999999999997</v>
      </c>
      <c r="H33" s="74">
        <f>F33*G33</f>
        <v>1332.72</v>
      </c>
      <c r="I33" s="76"/>
      <c r="J33" s="77">
        <f t="shared" si="4"/>
        <v>0</v>
      </c>
    </row>
    <row r="34" spans="1:10" x14ac:dyDescent="0.25">
      <c r="A34" s="25" t="s">
        <v>57</v>
      </c>
      <c r="B34" s="26"/>
      <c r="C34" s="27" t="s">
        <v>7</v>
      </c>
      <c r="D34" s="27" t="s">
        <v>48</v>
      </c>
      <c r="E34" s="27" t="s">
        <v>58</v>
      </c>
      <c r="F34" s="28">
        <v>200</v>
      </c>
      <c r="G34" s="21">
        <v>170.42400000000001</v>
      </c>
      <c r="H34" s="74">
        <f>F34*G34</f>
        <v>34084.800000000003</v>
      </c>
      <c r="I34" s="76"/>
      <c r="J34" s="77">
        <f t="shared" si="4"/>
        <v>0</v>
      </c>
    </row>
    <row r="35" spans="1:10" ht="13.8" thickBot="1" x14ac:dyDescent="0.3">
      <c r="A35" s="119" t="s">
        <v>47</v>
      </c>
      <c r="B35" s="120"/>
      <c r="C35" s="29" t="s">
        <v>8</v>
      </c>
      <c r="D35" s="29" t="s">
        <v>8</v>
      </c>
      <c r="E35" s="29" t="s">
        <v>44</v>
      </c>
      <c r="F35" s="30">
        <v>200</v>
      </c>
      <c r="G35" s="56">
        <v>6.2639999999999993</v>
      </c>
      <c r="H35" s="75">
        <f>F35*G35</f>
        <v>1252.8</v>
      </c>
      <c r="I35" s="78"/>
      <c r="J35" s="79">
        <f t="shared" si="4"/>
        <v>0</v>
      </c>
    </row>
    <row r="36" spans="1:10" ht="13.8" thickBot="1" x14ac:dyDescent="0.3">
      <c r="A36" s="121" t="s">
        <v>71</v>
      </c>
      <c r="B36" s="122"/>
      <c r="C36" s="122"/>
      <c r="D36" s="122"/>
      <c r="E36" s="122"/>
      <c r="F36" s="122"/>
      <c r="G36" s="123"/>
      <c r="H36" s="65">
        <f>SUM(H27:H28,H31:H35)</f>
        <v>94898.400000000009</v>
      </c>
      <c r="J36" s="88">
        <f>SUM(J27:J28,J31:J35)</f>
        <v>0</v>
      </c>
    </row>
    <row r="37" spans="1:10" ht="13.8" thickBot="1" x14ac:dyDescent="0.3"/>
    <row r="38" spans="1:10" ht="13.8" thickBot="1" x14ac:dyDescent="0.3">
      <c r="H38" s="66">
        <f>H23+H36</f>
        <v>249470.69500000001</v>
      </c>
      <c r="J38" s="88">
        <f>SUM(J23,J36)</f>
        <v>0</v>
      </c>
    </row>
    <row r="39" spans="1:10" x14ac:dyDescent="0.25">
      <c r="H39" s="31"/>
    </row>
  </sheetData>
  <mergeCells count="23">
    <mergeCell ref="A36:G36"/>
    <mergeCell ref="A32:B32"/>
    <mergeCell ref="A33:B33"/>
    <mergeCell ref="A35:B35"/>
    <mergeCell ref="A29:F29"/>
    <mergeCell ref="G29:H29"/>
    <mergeCell ref="A30:B30"/>
    <mergeCell ref="A31:B31"/>
    <mergeCell ref="A25:F25"/>
    <mergeCell ref="G25:H25"/>
    <mergeCell ref="A26:B26"/>
    <mergeCell ref="A27:B27"/>
    <mergeCell ref="A28:B28"/>
    <mergeCell ref="I3:J3"/>
    <mergeCell ref="A4:B4"/>
    <mergeCell ref="A15:F15"/>
    <mergeCell ref="A23:G23"/>
    <mergeCell ref="G3:H3"/>
    <mergeCell ref="A3:F3"/>
    <mergeCell ref="A19:F19"/>
    <mergeCell ref="A20:B20"/>
    <mergeCell ref="A22:B22"/>
    <mergeCell ref="A21:B21"/>
  </mergeCells>
  <printOptions horizontalCentered="1" verticalCentered="1"/>
  <pageMargins left="0.19685039370078741" right="0.19685039370078741" top="0.19685039370078741" bottom="0.19685039370078741" header="0" footer="0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MODEL IMPORTS UNITARIS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SMRLJS0236</dc:creator>
  <cp:lastModifiedBy>Sanchez Calvo, Olaya</cp:lastModifiedBy>
  <cp:lastPrinted>2026-05-15T07:34:35Z</cp:lastPrinted>
  <dcterms:created xsi:type="dcterms:W3CDTF">2020-11-11T17:27:29Z</dcterms:created>
  <dcterms:modified xsi:type="dcterms:W3CDTF">2026-05-15T07:34:39Z</dcterms:modified>
</cp:coreProperties>
</file>