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Y:\36_DIRTEC_INF\02.DADES GENERALS\00 OBRES BSAV\a.610-OB-191 BSAV Pont del Treball (AO)\G01 Documentació contractual\G01 05 Arqueologia\"/>
    </mc:Choice>
  </mc:AlternateContent>
  <xr:revisionPtr revIDLastSave="0" documentId="8_{E7F4BD26-6914-4F22-99E6-44884352D289}" xr6:coauthVersionLast="47" xr6:coauthVersionMax="47" xr10:uidLastSave="{00000000-0000-0000-0000-000000000000}"/>
  <bookViews>
    <workbookView xWindow="-19755" yWindow="1350" windowWidth="16515" windowHeight="12870" xr2:uid="{00000000-000D-0000-FFFF-FFFF00000000}"/>
  </bookViews>
  <sheets>
    <sheet name="Hoja1" sheetId="1" r:id="rId1"/>
  </sheets>
  <definedNames>
    <definedName name="_xlnm.Print_Area" localSheetId="0">Hoja1!$A$1:$K$34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6" i="1" l="1"/>
  <c r="U26" i="1"/>
  <c r="V26" i="1" s="1"/>
  <c r="K26" i="1"/>
  <c r="K25" i="1"/>
  <c r="K24" i="1"/>
  <c r="K23" i="1"/>
  <c r="K27" i="1" s="1"/>
  <c r="J16" i="1"/>
  <c r="K16" i="1"/>
  <c r="K20" i="1"/>
  <c r="J19" i="1" l="1"/>
  <c r="K18" i="1"/>
  <c r="J17" i="1"/>
  <c r="J15" i="1"/>
  <c r="X25" i="1"/>
  <c r="V25" i="1"/>
  <c r="V28" i="1"/>
  <c r="X28" i="1"/>
  <c r="K15" i="1" l="1"/>
  <c r="K17" i="1"/>
  <c r="K19" i="1"/>
  <c r="X24" i="1"/>
  <c r="X18" i="1"/>
  <c r="X15" i="1"/>
  <c r="K21" i="1" l="1"/>
  <c r="X23" i="1"/>
  <c r="U18" i="1"/>
  <c r="U15" i="1"/>
  <c r="K29" i="1" l="1"/>
  <c r="X20" i="1"/>
  <c r="X19" i="1"/>
  <c r="X16" i="1"/>
  <c r="X17" i="1" s="1"/>
  <c r="U16" i="1"/>
  <c r="V18" i="1"/>
  <c r="V24" i="1"/>
  <c r="V16" i="1"/>
  <c r="V15" i="1"/>
  <c r="V17" i="1" s="1"/>
  <c r="X30" i="1" l="1"/>
  <c r="X31" i="1"/>
  <c r="V29" i="1"/>
  <c r="V30" i="1" l="1"/>
  <c r="V31" i="1" s="1"/>
  <c r="K30" i="1" l="1"/>
  <c r="K31" i="1" s="1"/>
</calcChain>
</file>

<file path=xl/sharedStrings.xml><?xml version="1.0" encoding="utf-8"?>
<sst xmlns="http://schemas.openxmlformats.org/spreadsheetml/2006/main" count="50" uniqueCount="39">
  <si>
    <t>Projecte:</t>
  </si>
  <si>
    <t>Partida</t>
  </si>
  <si>
    <t>Descripció</t>
  </si>
  <si>
    <t>Amidament</t>
  </si>
  <si>
    <t>Total</t>
  </si>
  <si>
    <t xml:space="preserve">Preu </t>
  </si>
  <si>
    <t>Francisco Alcañiz Carretero</t>
  </si>
  <si>
    <t>Director Tècnic d’Infraestructures</t>
  </si>
  <si>
    <t>TOTAL</t>
  </si>
  <si>
    <t>21% IVA</t>
  </si>
  <si>
    <t>Honoraris Arqueòleg/òloga director/a.</t>
  </si>
  <si>
    <t>Honoraris Memòria científica.</t>
  </si>
  <si>
    <t>Unitats</t>
  </si>
  <si>
    <t>Subtotal</t>
  </si>
  <si>
    <t>=</t>
  </si>
  <si>
    <t>h</t>
  </si>
  <si>
    <t>PA</t>
  </si>
  <si>
    <t>Estudis i analítiques</t>
  </si>
  <si>
    <t>ut</t>
  </si>
  <si>
    <t>Projecte</t>
  </si>
  <si>
    <t>Partida Alçada a justificar per realització d'estudis i analítiques</t>
  </si>
  <si>
    <t>Partida Alçada a justificar per realització de treballs de neteja, consolidació i tractament de restes arqueològiques.</t>
  </si>
  <si>
    <t>Arqueòleg director</t>
  </si>
  <si>
    <t>Oficials arqueologia (8)</t>
  </si>
  <si>
    <t>Fotogrametria (5)</t>
  </si>
  <si>
    <t>Tècnic Arqueòleg</t>
  </si>
  <si>
    <t>previsió projecte</t>
  </si>
  <si>
    <t>Redacció de memòria científica</t>
  </si>
  <si>
    <t>Auxiliar aqueologia</t>
  </si>
  <si>
    <t>Partida Alçada a Justificar per realització de fotogrametria i escàner 3D, amb lliurament de resultats</t>
  </si>
  <si>
    <t>Tècnic Antropòleg</t>
  </si>
  <si>
    <t>Tècnic Restaurador</t>
  </si>
  <si>
    <t>IVA (21%)</t>
  </si>
  <si>
    <t>JUSTIFICATIU DE COST PER A LA CONTRACTACIÓ DE SERVEIS DE SEGUIMENT ARQUEOLÒGIC</t>
  </si>
  <si>
    <t>PROJECTE CONSTRUCTIU DE LES PROSPECCIONS ARQUEOLÒGIQUES A L'ÀMBIT DELS DIPÒSITS DE CALOR I FRED SOTA EL CARRER DEL PONT DEL TREBALL DIGNE.</t>
  </si>
  <si>
    <t>PEC (IVA exclòs)</t>
  </si>
  <si>
    <t>PEC (IVA inclòs)</t>
  </si>
  <si>
    <t>IMPORT DE LICITACIÓ</t>
  </si>
  <si>
    <t>IMPORT ADDICIONAL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</si>
</sst>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(&quot;€&quot;* #,##0.00_);_(&quot;€&quot;* \(#,##0.00\);_(&quot;€&quot;* &quot;-&quot;??_);_(@_)"/>
    <numFmt numFmtId="166" formatCode="#,##0.00\ [$€-403];\-#,##0.00\ [$€-403]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ptos"/>
      <family val="2"/>
    </font>
    <font>
      <sz val="12"/>
      <color theme="1"/>
      <name val="Aptos"/>
      <family val="2"/>
    </font>
    <font>
      <sz val="12"/>
      <name val="Aptos"/>
      <family val="2"/>
    </font>
    <font>
      <b/>
      <u/>
      <sz val="12"/>
      <color theme="1"/>
      <name val="Aptos"/>
      <family val="2"/>
    </font>
    <font>
      <b/>
      <sz val="12"/>
      <color theme="1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2" borderId="0" xfId="0" applyFill="1"/>
    <xf numFmtId="0" fontId="0" fillId="2" borderId="0" xfId="0" applyFill="1" applyAlignment="1">
      <alignment horizontal="left"/>
    </xf>
    <xf numFmtId="0" fontId="3" fillId="0" borderId="0" xfId="0" applyFont="1"/>
    <xf numFmtId="0" fontId="3" fillId="2" borderId="0" xfId="0" applyFont="1" applyFill="1"/>
    <xf numFmtId="0" fontId="3" fillId="4" borderId="0" xfId="0" applyFont="1" applyFill="1"/>
    <xf numFmtId="2" fontId="3" fillId="0" borderId="9" xfId="0" applyNumberFormat="1" applyFont="1" applyBorder="1" applyAlignment="1" applyProtection="1">
      <alignment horizontal="center" vertical="center"/>
      <protection locked="0"/>
    </xf>
    <xf numFmtId="2" fontId="3" fillId="0" borderId="9" xfId="0" applyNumberFormat="1" applyFont="1" applyBorder="1" applyAlignment="1">
      <alignment horizontal="center" vertical="center"/>
    </xf>
    <xf numFmtId="166" fontId="3" fillId="0" borderId="9" xfId="1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center"/>
    </xf>
    <xf numFmtId="0" fontId="3" fillId="4" borderId="0" xfId="0" applyFont="1" applyFill="1" applyAlignment="1">
      <alignment horizontal="left"/>
    </xf>
    <xf numFmtId="165" fontId="3" fillId="4" borderId="0" xfId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/>
    </xf>
    <xf numFmtId="166" fontId="3" fillId="0" borderId="12" xfId="1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4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3" fillId="0" borderId="0" xfId="0" applyNumberFormat="1" applyFont="1" applyAlignment="1">
      <alignment horizontal="center" vertical="center"/>
    </xf>
    <xf numFmtId="166" fontId="3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  <xf numFmtId="166" fontId="4" fillId="0" borderId="0" xfId="0" applyNumberFormat="1" applyFont="1" applyAlignment="1">
      <alignment vertical="top" wrapText="1"/>
    </xf>
    <xf numFmtId="166" fontId="4" fillId="4" borderId="0" xfId="0" applyNumberFormat="1" applyFont="1" applyFill="1" applyAlignment="1">
      <alignment vertical="top" wrapText="1"/>
    </xf>
    <xf numFmtId="166" fontId="2" fillId="0" borderId="0" xfId="0" applyNumberFormat="1" applyFont="1" applyAlignment="1">
      <alignment vertical="top" wrapText="1"/>
    </xf>
    <xf numFmtId="166" fontId="2" fillId="4" borderId="0" xfId="0" applyNumberFormat="1" applyFont="1" applyFill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" fontId="3" fillId="5" borderId="9" xfId="0" applyNumberFormat="1" applyFont="1" applyFill="1" applyBorder="1" applyAlignment="1" applyProtection="1">
      <alignment horizontal="center" vertical="center"/>
      <protection locked="0"/>
    </xf>
    <xf numFmtId="2" fontId="3" fillId="6" borderId="9" xfId="0" applyNumberFormat="1" applyFont="1" applyFill="1" applyBorder="1" applyAlignment="1" applyProtection="1">
      <alignment horizontal="center" vertical="center"/>
      <protection locked="0"/>
    </xf>
    <xf numFmtId="4" fontId="3" fillId="6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/>
    </xf>
    <xf numFmtId="166" fontId="0" fillId="0" borderId="0" xfId="0" applyNumberFormat="1" applyAlignment="1">
      <alignment horizontal="left"/>
    </xf>
    <xf numFmtId="0" fontId="3" fillId="0" borderId="17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0" borderId="0" xfId="0" applyFont="1" applyProtection="1"/>
    <xf numFmtId="0" fontId="3" fillId="0" borderId="1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2" fillId="0" borderId="1" xfId="0" applyFont="1" applyBorder="1" applyProtection="1"/>
    <xf numFmtId="0" fontId="3" fillId="0" borderId="2" xfId="0" applyFont="1" applyBorder="1" applyProtection="1"/>
    <xf numFmtId="0" fontId="3" fillId="0" borderId="3" xfId="0" applyFont="1" applyBorder="1" applyProtection="1"/>
    <xf numFmtId="0" fontId="3" fillId="0" borderId="4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4" xfId="0" applyFont="1" applyBorder="1" applyProtection="1"/>
    <xf numFmtId="0" fontId="3" fillId="0" borderId="5" xfId="0" applyFont="1" applyBorder="1" applyProtection="1"/>
    <xf numFmtId="0" fontId="2" fillId="0" borderId="4" xfId="0" applyFont="1" applyBorder="1" applyAlignment="1" applyProtection="1">
      <alignment horizontal="center" wrapText="1"/>
    </xf>
    <xf numFmtId="0" fontId="2" fillId="0" borderId="0" xfId="0" applyFont="1" applyAlignment="1" applyProtection="1">
      <alignment horizontal="center" wrapText="1"/>
    </xf>
    <xf numFmtId="0" fontId="2" fillId="0" borderId="5" xfId="0" applyFont="1" applyBorder="1" applyAlignment="1" applyProtection="1">
      <alignment horizontal="center" wrapText="1"/>
    </xf>
    <xf numFmtId="0" fontId="3" fillId="0" borderId="6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 wrapText="1"/>
    </xf>
    <xf numFmtId="0" fontId="2" fillId="0" borderId="7" xfId="0" applyFont="1" applyBorder="1" applyAlignment="1" applyProtection="1">
      <alignment horizontal="center" wrapText="1"/>
    </xf>
    <xf numFmtId="0" fontId="2" fillId="0" borderId="8" xfId="0" applyFont="1" applyBorder="1" applyAlignment="1" applyProtection="1">
      <alignment horizontal="center" wrapText="1"/>
    </xf>
    <xf numFmtId="0" fontId="4" fillId="0" borderId="0" xfId="0" applyFont="1" applyProtection="1"/>
    <xf numFmtId="0" fontId="4" fillId="2" borderId="11" xfId="0" applyFont="1" applyFill="1" applyBorder="1" applyAlignment="1" applyProtection="1">
      <alignment horizontal="justify" vertical="top" wrapText="1"/>
    </xf>
    <xf numFmtId="0" fontId="4" fillId="2" borderId="12" xfId="0" applyFont="1" applyFill="1" applyBorder="1" applyAlignment="1" applyProtection="1">
      <alignment horizontal="justify" vertical="top" wrapText="1"/>
    </xf>
    <xf numFmtId="0" fontId="4" fillId="2" borderId="13" xfId="0" applyFont="1" applyFill="1" applyBorder="1" applyAlignment="1" applyProtection="1">
      <alignment horizontal="justify" vertical="top" wrapText="1"/>
    </xf>
    <xf numFmtId="0" fontId="4" fillId="2" borderId="14" xfId="0" applyFont="1" applyFill="1" applyBorder="1" applyAlignment="1" applyProtection="1">
      <alignment horizontal="justify" vertical="top" wrapText="1"/>
    </xf>
    <xf numFmtId="0" fontId="4" fillId="2" borderId="10" xfId="0" applyFont="1" applyFill="1" applyBorder="1" applyAlignment="1" applyProtection="1">
      <alignment horizontal="justify" vertical="top" wrapText="1"/>
    </xf>
    <xf numFmtId="0" fontId="4" fillId="2" borderId="15" xfId="0" applyFont="1" applyFill="1" applyBorder="1" applyAlignment="1" applyProtection="1">
      <alignment horizontal="justify" vertical="top" wrapText="1"/>
    </xf>
    <xf numFmtId="0" fontId="5" fillId="0" borderId="0" xfId="0" applyFont="1" applyProtection="1"/>
    <xf numFmtId="4" fontId="3" fillId="0" borderId="0" xfId="0" applyNumberFormat="1" applyFont="1" applyProtection="1"/>
    <xf numFmtId="164" fontId="4" fillId="0" borderId="0" xfId="0" applyNumberFormat="1" applyFont="1" applyAlignment="1" applyProtection="1">
      <alignment horizontal="right"/>
    </xf>
    <xf numFmtId="0" fontId="3" fillId="3" borderId="9" xfId="0" applyFont="1" applyFill="1" applyBorder="1" applyProtection="1"/>
    <xf numFmtId="0" fontId="3" fillId="3" borderId="9" xfId="0" applyFont="1" applyFill="1" applyBorder="1" applyAlignment="1" applyProtection="1">
      <alignment horizontal="left"/>
    </xf>
    <xf numFmtId="0" fontId="3" fillId="3" borderId="9" xfId="0" applyFont="1" applyFill="1" applyBorder="1" applyAlignment="1" applyProtection="1">
      <alignment horizontal="center"/>
    </xf>
    <xf numFmtId="0" fontId="3" fillId="2" borderId="0" xfId="0" applyFont="1" applyFill="1" applyProtection="1"/>
    <xf numFmtId="0" fontId="3" fillId="6" borderId="9" xfId="0" applyFont="1" applyFill="1" applyBorder="1" applyAlignment="1" applyProtection="1">
      <alignment horizontal="center" vertical="center"/>
    </xf>
    <xf numFmtId="0" fontId="3" fillId="6" borderId="9" xfId="0" applyFont="1" applyFill="1" applyBorder="1" applyAlignment="1" applyProtection="1">
      <alignment horizontal="left" vertical="center"/>
    </xf>
    <xf numFmtId="2" fontId="3" fillId="6" borderId="9" xfId="0" applyNumberFormat="1" applyFont="1" applyFill="1" applyBorder="1" applyAlignment="1" applyProtection="1">
      <alignment horizontal="center" vertical="center"/>
    </xf>
    <xf numFmtId="1" fontId="3" fillId="6" borderId="9" xfId="0" applyNumberFormat="1" applyFont="1" applyFill="1" applyBorder="1" applyAlignment="1" applyProtection="1">
      <alignment horizontal="center" vertical="center"/>
    </xf>
    <xf numFmtId="166" fontId="3" fillId="6" borderId="9" xfId="1" applyNumberFormat="1" applyFont="1" applyFill="1" applyBorder="1" applyAlignment="1" applyProtection="1">
      <alignment horizontal="right" vertical="center"/>
    </xf>
    <xf numFmtId="4" fontId="3" fillId="6" borderId="9" xfId="0" applyNumberFormat="1" applyFont="1" applyFill="1" applyBorder="1" applyAlignment="1" applyProtection="1">
      <alignment horizontal="center" vertical="center"/>
    </xf>
    <xf numFmtId="0" fontId="6" fillId="6" borderId="17" xfId="0" applyFont="1" applyFill="1" applyBorder="1" applyAlignment="1" applyProtection="1">
      <alignment horizontal="right" vertical="center"/>
    </xf>
    <xf numFmtId="0" fontId="6" fillId="6" borderId="16" xfId="0" applyFont="1" applyFill="1" applyBorder="1" applyAlignment="1" applyProtection="1">
      <alignment horizontal="right" vertical="center"/>
    </xf>
    <xf numFmtId="166" fontId="6" fillId="6" borderId="18" xfId="0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horizontal="left"/>
    </xf>
    <xf numFmtId="0" fontId="3" fillId="5" borderId="9" xfId="0" applyFont="1" applyFill="1" applyBorder="1" applyAlignment="1" applyProtection="1">
      <alignment horizontal="center" vertical="center"/>
    </xf>
    <xf numFmtId="0" fontId="3" fillId="5" borderId="9" xfId="0" applyFont="1" applyFill="1" applyBorder="1" applyAlignment="1" applyProtection="1">
      <alignment horizontal="left" vertical="center" wrapText="1"/>
    </xf>
    <xf numFmtId="4" fontId="3" fillId="5" borderId="9" xfId="0" applyNumberFormat="1" applyFont="1" applyFill="1" applyBorder="1" applyAlignment="1" applyProtection="1">
      <alignment horizontal="center" vertical="center"/>
    </xf>
    <xf numFmtId="1" fontId="3" fillId="5" borderId="9" xfId="0" applyNumberFormat="1" applyFont="1" applyFill="1" applyBorder="1" applyAlignment="1" applyProtection="1">
      <alignment horizontal="center" vertical="center"/>
    </xf>
    <xf numFmtId="166" fontId="3" fillId="5" borderId="9" xfId="1" applyNumberFormat="1" applyFont="1" applyFill="1" applyBorder="1" applyAlignment="1" applyProtection="1">
      <alignment horizontal="right" vertical="center"/>
    </xf>
    <xf numFmtId="0" fontId="3" fillId="5" borderId="9" xfId="0" applyFont="1" applyFill="1" applyBorder="1" applyAlignment="1" applyProtection="1">
      <alignment horizontal="left" vertical="center"/>
    </xf>
    <xf numFmtId="0" fontId="3" fillId="5" borderId="9" xfId="0" applyFont="1" applyFill="1" applyBorder="1" applyAlignment="1" applyProtection="1">
      <alignment horizontal="justify" vertical="center" wrapText="1"/>
    </xf>
    <xf numFmtId="0" fontId="6" fillId="5" borderId="17" xfId="0" applyFont="1" applyFill="1" applyBorder="1" applyAlignment="1" applyProtection="1">
      <alignment horizontal="right" vertical="center"/>
    </xf>
    <xf numFmtId="0" fontId="6" fillId="5" borderId="16" xfId="0" applyFont="1" applyFill="1" applyBorder="1" applyAlignment="1" applyProtection="1">
      <alignment horizontal="right" vertical="center"/>
    </xf>
    <xf numFmtId="166" fontId="6" fillId="5" borderId="18" xfId="1" applyNumberFormat="1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4" fontId="3" fillId="0" borderId="0" xfId="0" applyNumberFormat="1" applyFont="1" applyAlignment="1" applyProtection="1">
      <alignment horizontal="center" vertical="center"/>
    </xf>
    <xf numFmtId="1" fontId="3" fillId="0" borderId="0" xfId="0" applyNumberFormat="1" applyFont="1" applyAlignment="1" applyProtection="1">
      <alignment horizontal="center" vertical="center"/>
    </xf>
    <xf numFmtId="166" fontId="3" fillId="0" borderId="0" xfId="1" applyNumberFormat="1" applyFont="1" applyBorder="1" applyAlignment="1" applyProtection="1">
      <alignment horizontal="right" vertical="center"/>
    </xf>
    <xf numFmtId="4" fontId="4" fillId="0" borderId="0" xfId="0" applyNumberFormat="1" applyFont="1" applyAlignment="1" applyProtection="1">
      <alignment horizontal="center" vertical="center" wrapText="1"/>
    </xf>
    <xf numFmtId="4" fontId="2" fillId="0" borderId="0" xfId="0" applyNumberFormat="1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right" vertical="center"/>
    </xf>
    <xf numFmtId="166" fontId="6" fillId="0" borderId="0" xfId="1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vertical="top" wrapText="1"/>
    </xf>
    <xf numFmtId="0" fontId="4" fillId="0" borderId="0" xfId="0" applyFont="1" applyAlignment="1" applyProtection="1">
      <alignment horizontal="right" vertical="center" wrapText="1"/>
    </xf>
    <xf numFmtId="166" fontId="4" fillId="0" borderId="0" xfId="0" applyNumberFormat="1" applyFont="1" applyAlignment="1" applyProtection="1">
      <alignment vertical="center" wrapText="1"/>
    </xf>
    <xf numFmtId="0" fontId="2" fillId="0" borderId="0" xfId="0" applyFont="1" applyAlignment="1" applyProtection="1">
      <alignment vertical="top" wrapText="1"/>
    </xf>
    <xf numFmtId="166" fontId="2" fillId="0" borderId="0" xfId="0" applyNumberFormat="1" applyFont="1" applyAlignment="1" applyProtection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104776</xdr:rowOff>
    </xdr:from>
    <xdr:to>
      <xdr:col>2</xdr:col>
      <xdr:colOff>173417</xdr:colOff>
      <xdr:row>5</xdr:row>
      <xdr:rowOff>19051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37D929-4176-F0AF-DC78-814418CF2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104776"/>
          <a:ext cx="1354517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43"/>
  <sheetViews>
    <sheetView tabSelected="1" topLeftCell="A11" zoomScaleNormal="100" workbookViewId="0">
      <selection activeCell="H26" activeCellId="1" sqref="H15:H20 H26"/>
    </sheetView>
  </sheetViews>
  <sheetFormatPr baseColWidth="10" defaultRowHeight="15" x14ac:dyDescent="0.25"/>
  <cols>
    <col min="1" max="1" width="8.7109375" customWidth="1"/>
    <col min="2" max="2" width="13.42578125" customWidth="1"/>
    <col min="3" max="3" width="6.85546875" customWidth="1"/>
    <col min="4" max="4" width="7.140625" customWidth="1"/>
    <col min="6" max="6" width="14.7109375" customWidth="1"/>
    <col min="7" max="7" width="14" customWidth="1"/>
    <col min="8" max="8" width="13" bestFit="1" customWidth="1"/>
    <col min="9" max="9" width="9.7109375" customWidth="1"/>
    <col min="10" max="10" width="12" customWidth="1"/>
    <col min="11" max="11" width="16.85546875" bestFit="1" customWidth="1"/>
    <col min="12" max="21" width="0" hidden="1" customWidth="1"/>
    <col min="22" max="22" width="11.7109375" hidden="1" customWidth="1"/>
    <col min="23" max="25" width="0" hidden="1" customWidth="1"/>
    <col min="26" max="26" width="4.140625" style="3" customWidth="1"/>
    <col min="27" max="27" width="11.42578125" style="3"/>
    <col min="28" max="28" width="18.28515625" style="3" customWidth="1"/>
  </cols>
  <sheetData>
    <row r="1" spans="1:28" ht="16.5" thickBot="1" x14ac:dyDescent="0.3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</row>
    <row r="2" spans="1:28" ht="15.75" x14ac:dyDescent="0.25">
      <c r="A2" s="50"/>
      <c r="B2" s="51"/>
      <c r="C2" s="52"/>
      <c r="D2" s="53"/>
      <c r="E2" s="54"/>
      <c r="F2" s="54"/>
      <c r="G2" s="54"/>
      <c r="H2" s="54"/>
      <c r="I2" s="54"/>
      <c r="J2" s="54"/>
      <c r="K2" s="5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</row>
    <row r="3" spans="1:28" ht="15.75" x14ac:dyDescent="0.25">
      <c r="A3" s="56"/>
      <c r="B3" s="57"/>
      <c r="C3" s="58"/>
      <c r="D3" s="59"/>
      <c r="E3" s="49"/>
      <c r="F3" s="49"/>
      <c r="G3" s="49"/>
      <c r="H3" s="49"/>
      <c r="I3" s="49"/>
      <c r="J3" s="49"/>
      <c r="K3" s="60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</row>
    <row r="4" spans="1:28" ht="15.75" x14ac:dyDescent="0.25">
      <c r="A4" s="56"/>
      <c r="B4" s="57"/>
      <c r="C4" s="58"/>
      <c r="D4" s="61" t="s">
        <v>33</v>
      </c>
      <c r="E4" s="62"/>
      <c r="F4" s="62"/>
      <c r="G4" s="62"/>
      <c r="H4" s="62"/>
      <c r="I4" s="62"/>
      <c r="J4" s="62"/>
      <c r="K4" s="63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6"/>
    </row>
    <row r="5" spans="1:28" ht="16.5" thickBot="1" x14ac:dyDescent="0.3">
      <c r="A5" s="64"/>
      <c r="B5" s="65"/>
      <c r="C5" s="66"/>
      <c r="D5" s="67"/>
      <c r="E5" s="68"/>
      <c r="F5" s="68"/>
      <c r="G5" s="68"/>
      <c r="H5" s="68"/>
      <c r="I5" s="68"/>
      <c r="J5" s="68"/>
      <c r="K5" s="69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</row>
    <row r="6" spans="1:28" ht="15.75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</row>
    <row r="7" spans="1:28" ht="15.75" x14ac:dyDescent="0.2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</row>
    <row r="8" spans="1:28" ht="15" customHeight="1" x14ac:dyDescent="0.25">
      <c r="A8" s="70" t="s">
        <v>0</v>
      </c>
      <c r="B8" s="71" t="s">
        <v>34</v>
      </c>
      <c r="C8" s="72"/>
      <c r="D8" s="72"/>
      <c r="E8" s="72"/>
      <c r="F8" s="72"/>
      <c r="G8" s="72"/>
      <c r="H8" s="72"/>
      <c r="I8" s="72"/>
      <c r="J8" s="72"/>
      <c r="K8" s="73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</row>
    <row r="9" spans="1:28" ht="21" customHeight="1" x14ac:dyDescent="0.25">
      <c r="A9" s="49"/>
      <c r="B9" s="74"/>
      <c r="C9" s="75"/>
      <c r="D9" s="75"/>
      <c r="E9" s="75"/>
      <c r="F9" s="75"/>
      <c r="G9" s="75"/>
      <c r="H9" s="75"/>
      <c r="I9" s="75"/>
      <c r="J9" s="75"/>
      <c r="K9" s="76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</row>
    <row r="10" spans="1:28" ht="15.75" x14ac:dyDescent="0.25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</row>
    <row r="11" spans="1:28" ht="15.75" x14ac:dyDescent="0.25">
      <c r="A11" s="77"/>
      <c r="B11" s="49"/>
      <c r="C11" s="49"/>
      <c r="D11" s="49"/>
      <c r="E11" s="49"/>
      <c r="F11" s="78"/>
      <c r="G11" s="49"/>
      <c r="H11" s="49"/>
      <c r="I11" s="49"/>
      <c r="J11" s="49"/>
      <c r="K11" s="49"/>
      <c r="L11" s="5" t="s">
        <v>19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</row>
    <row r="12" spans="1:28" ht="15.75" x14ac:dyDescent="0.25">
      <c r="A12" s="70"/>
      <c r="B12" s="49"/>
      <c r="C12" s="49"/>
      <c r="D12" s="49"/>
      <c r="E12" s="49"/>
      <c r="F12" s="79"/>
      <c r="G12" s="49"/>
      <c r="H12" s="49"/>
      <c r="I12" s="49"/>
      <c r="J12" s="49"/>
      <c r="K12" s="49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7" t="s">
        <v>26</v>
      </c>
      <c r="X12" s="7"/>
      <c r="Y12" s="7"/>
      <c r="Z12" s="6"/>
    </row>
    <row r="13" spans="1:28" ht="15.75" x14ac:dyDescent="0.25">
      <c r="A13" s="80" t="s">
        <v>1</v>
      </c>
      <c r="B13" s="81" t="s">
        <v>2</v>
      </c>
      <c r="C13" s="81"/>
      <c r="D13" s="81"/>
      <c r="E13" s="81"/>
      <c r="F13" s="81"/>
      <c r="G13" s="81"/>
      <c r="H13" s="82" t="s">
        <v>5</v>
      </c>
      <c r="I13" s="82" t="s">
        <v>12</v>
      </c>
      <c r="J13" s="82" t="s">
        <v>3</v>
      </c>
      <c r="K13" s="82" t="s">
        <v>4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7"/>
      <c r="X13" s="7"/>
      <c r="Y13" s="7"/>
      <c r="Z13" s="6"/>
    </row>
    <row r="14" spans="1:28" ht="8.25" customHeight="1" x14ac:dyDescent="0.25">
      <c r="A14" s="83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40"/>
    </row>
    <row r="15" spans="1:28" s="2" customFormat="1" ht="21.75" customHeight="1" x14ac:dyDescent="0.25">
      <c r="A15" s="84">
        <v>1</v>
      </c>
      <c r="B15" s="85" t="s">
        <v>22</v>
      </c>
      <c r="C15" s="85"/>
      <c r="D15" s="85"/>
      <c r="E15" s="85"/>
      <c r="F15" s="85"/>
      <c r="G15" s="85"/>
      <c r="H15" s="38">
        <v>0</v>
      </c>
      <c r="I15" s="87">
        <v>2</v>
      </c>
      <c r="J15" s="86">
        <f>120*8</f>
        <v>960</v>
      </c>
      <c r="K15" s="88">
        <f>H15*I15*J15</f>
        <v>0</v>
      </c>
      <c r="L15" s="11">
        <v>1</v>
      </c>
      <c r="M15" s="48" t="s">
        <v>10</v>
      </c>
      <c r="N15" s="48"/>
      <c r="O15" s="48"/>
      <c r="P15" s="48"/>
      <c r="Q15" s="48"/>
      <c r="R15" s="48"/>
      <c r="S15" s="8">
        <v>39</v>
      </c>
      <c r="T15" s="8" t="s">
        <v>15</v>
      </c>
      <c r="U15" s="9">
        <f>8*180</f>
        <v>1440</v>
      </c>
      <c r="V15" s="10">
        <f>S15*U15</f>
        <v>56160</v>
      </c>
      <c r="W15" s="12">
        <v>39</v>
      </c>
      <c r="X15" s="13">
        <f>J15*W15</f>
        <v>37440</v>
      </c>
      <c r="Y15" s="12"/>
      <c r="Z15" s="14"/>
      <c r="AA15" s="4"/>
      <c r="AB15" s="4"/>
    </row>
    <row r="16" spans="1:28" s="2" customFormat="1" ht="21.75" customHeight="1" x14ac:dyDescent="0.25">
      <c r="A16" s="84">
        <v>2</v>
      </c>
      <c r="B16" s="85" t="s">
        <v>27</v>
      </c>
      <c r="C16" s="85"/>
      <c r="D16" s="85"/>
      <c r="E16" s="85"/>
      <c r="F16" s="85"/>
      <c r="G16" s="85"/>
      <c r="H16" s="38">
        <v>0</v>
      </c>
      <c r="I16" s="87">
        <v>2</v>
      </c>
      <c r="J16" s="86">
        <f>120*8*0.5</f>
        <v>480</v>
      </c>
      <c r="K16" s="88">
        <f>H16*I16*J16</f>
        <v>0</v>
      </c>
      <c r="L16" s="11">
        <v>2</v>
      </c>
      <c r="M16" s="48" t="s">
        <v>11</v>
      </c>
      <c r="N16" s="48"/>
      <c r="O16" s="48"/>
      <c r="P16" s="48"/>
      <c r="Q16" s="48"/>
      <c r="R16" s="48"/>
      <c r="S16" s="8">
        <v>39</v>
      </c>
      <c r="T16" s="8" t="s">
        <v>15</v>
      </c>
      <c r="U16" s="9">
        <f>U15/2</f>
        <v>720</v>
      </c>
      <c r="V16" s="10">
        <f>S16*U16</f>
        <v>28080</v>
      </c>
      <c r="W16" s="12">
        <v>39</v>
      </c>
      <c r="X16" s="13">
        <f>J16*W16</f>
        <v>18720</v>
      </c>
      <c r="Y16" s="12"/>
      <c r="Z16" s="14"/>
      <c r="AA16" s="4"/>
      <c r="AB16" s="4"/>
    </row>
    <row r="17" spans="1:31" s="2" customFormat="1" ht="21.75" customHeight="1" x14ac:dyDescent="0.25">
      <c r="A17" s="84">
        <v>3</v>
      </c>
      <c r="B17" s="85" t="s">
        <v>25</v>
      </c>
      <c r="C17" s="85"/>
      <c r="D17" s="85"/>
      <c r="E17" s="85"/>
      <c r="F17" s="85"/>
      <c r="G17" s="85"/>
      <c r="H17" s="38">
        <v>0</v>
      </c>
      <c r="I17" s="87">
        <v>2</v>
      </c>
      <c r="J17" s="86">
        <f>120*8</f>
        <v>960</v>
      </c>
      <c r="K17" s="88">
        <f t="shared" ref="K17:K20" si="0">H17*I17*J17</f>
        <v>0</v>
      </c>
      <c r="L17" s="15"/>
      <c r="M17" s="16"/>
      <c r="N17" s="16"/>
      <c r="O17" s="16"/>
      <c r="P17" s="16"/>
      <c r="Q17" s="16"/>
      <c r="R17" s="16"/>
      <c r="S17" s="17"/>
      <c r="T17" s="17"/>
      <c r="U17" s="18" t="s">
        <v>13</v>
      </c>
      <c r="V17" s="19">
        <f>SUM(V15:V16)</f>
        <v>84240</v>
      </c>
      <c r="W17" s="12"/>
      <c r="X17" s="13">
        <f>SUM(X15:X16)</f>
        <v>56160</v>
      </c>
      <c r="Y17" s="12"/>
      <c r="Z17" s="14"/>
      <c r="AA17" s="4"/>
      <c r="AB17" s="4"/>
    </row>
    <row r="18" spans="1:31" s="2" customFormat="1" ht="21.75" customHeight="1" x14ac:dyDescent="0.25">
      <c r="A18" s="84">
        <v>4</v>
      </c>
      <c r="B18" s="85" t="s">
        <v>28</v>
      </c>
      <c r="C18" s="85"/>
      <c r="D18" s="85"/>
      <c r="E18" s="85"/>
      <c r="F18" s="85"/>
      <c r="G18" s="85"/>
      <c r="H18" s="38">
        <v>0</v>
      </c>
      <c r="I18" s="87">
        <v>25</v>
      </c>
      <c r="J18" s="86">
        <v>800</v>
      </c>
      <c r="K18" s="88">
        <f t="shared" si="0"/>
        <v>0</v>
      </c>
      <c r="L18" s="11">
        <v>4</v>
      </c>
      <c r="M18" s="42" t="s">
        <v>23</v>
      </c>
      <c r="N18" s="43"/>
      <c r="O18" s="43"/>
      <c r="P18" s="43"/>
      <c r="Q18" s="43"/>
      <c r="R18" s="44"/>
      <c r="S18" s="8">
        <v>27</v>
      </c>
      <c r="T18" s="8" t="s">
        <v>15</v>
      </c>
      <c r="U18" s="9">
        <f>8*8*80</f>
        <v>5120</v>
      </c>
      <c r="V18" s="10">
        <f>S18*U18</f>
        <v>138240</v>
      </c>
      <c r="W18" s="12">
        <v>39</v>
      </c>
      <c r="X18" s="13" t="e">
        <f>#REF!*W18</f>
        <v>#REF!</v>
      </c>
      <c r="Y18" s="12"/>
      <c r="Z18" s="14"/>
      <c r="AA18" s="4"/>
      <c r="AB18" s="4"/>
      <c r="AC18" s="41"/>
      <c r="AD18" s="41"/>
    </row>
    <row r="19" spans="1:31" s="2" customFormat="1" ht="21.75" customHeight="1" x14ac:dyDescent="0.25">
      <c r="A19" s="84">
        <v>5</v>
      </c>
      <c r="B19" s="85" t="s">
        <v>30</v>
      </c>
      <c r="C19" s="85"/>
      <c r="D19" s="85"/>
      <c r="E19" s="85"/>
      <c r="F19" s="85"/>
      <c r="G19" s="85"/>
      <c r="H19" s="38">
        <v>0</v>
      </c>
      <c r="I19" s="87">
        <v>1</v>
      </c>
      <c r="J19" s="86">
        <f>20*8</f>
        <v>160</v>
      </c>
      <c r="K19" s="88">
        <f t="shared" si="0"/>
        <v>0</v>
      </c>
      <c r="L19" s="11"/>
      <c r="M19" s="20"/>
      <c r="N19" s="21"/>
      <c r="O19" s="21"/>
      <c r="P19" s="21"/>
      <c r="Q19" s="21"/>
      <c r="R19" s="22"/>
      <c r="S19" s="8"/>
      <c r="T19" s="8"/>
      <c r="U19" s="9"/>
      <c r="V19" s="10"/>
      <c r="W19" s="12">
        <v>39</v>
      </c>
      <c r="X19" s="13">
        <f>J18*W19</f>
        <v>31200</v>
      </c>
      <c r="Y19" s="12"/>
      <c r="Z19" s="14"/>
      <c r="AA19" s="4"/>
      <c r="AB19" s="4"/>
    </row>
    <row r="20" spans="1:31" s="2" customFormat="1" ht="21.75" customHeight="1" x14ac:dyDescent="0.25">
      <c r="A20" s="84">
        <v>6</v>
      </c>
      <c r="B20" s="85" t="s">
        <v>31</v>
      </c>
      <c r="C20" s="85"/>
      <c r="D20" s="85"/>
      <c r="E20" s="85"/>
      <c r="F20" s="85"/>
      <c r="G20" s="85"/>
      <c r="H20" s="39">
        <v>0</v>
      </c>
      <c r="I20" s="87">
        <v>2</v>
      </c>
      <c r="J20" s="89">
        <v>320</v>
      </c>
      <c r="K20" s="88">
        <f t="shared" si="0"/>
        <v>0</v>
      </c>
      <c r="L20" s="11"/>
      <c r="M20" s="20"/>
      <c r="N20" s="21"/>
      <c r="O20" s="21"/>
      <c r="P20" s="21"/>
      <c r="Q20" s="21"/>
      <c r="R20" s="22"/>
      <c r="S20" s="8"/>
      <c r="T20" s="8"/>
      <c r="U20" s="9"/>
      <c r="V20" s="10"/>
      <c r="W20" s="12">
        <v>32</v>
      </c>
      <c r="X20" s="13">
        <f>J17*W20</f>
        <v>30720</v>
      </c>
      <c r="Y20" s="12"/>
      <c r="Z20" s="14"/>
      <c r="AA20" s="4"/>
      <c r="AB20" s="4"/>
    </row>
    <row r="21" spans="1:31" s="2" customFormat="1" ht="21.75" customHeight="1" x14ac:dyDescent="0.25">
      <c r="A21" s="90" t="s">
        <v>37</v>
      </c>
      <c r="B21" s="91"/>
      <c r="C21" s="91"/>
      <c r="D21" s="91"/>
      <c r="E21" s="91"/>
      <c r="F21" s="91"/>
      <c r="G21" s="91"/>
      <c r="H21" s="91"/>
      <c r="I21" s="91"/>
      <c r="J21" s="91"/>
      <c r="K21" s="92">
        <f>SUM(K15:K20)</f>
        <v>0</v>
      </c>
      <c r="L21" s="11"/>
      <c r="M21" s="20"/>
      <c r="N21" s="21"/>
      <c r="O21" s="21"/>
      <c r="P21" s="21"/>
      <c r="Q21" s="21"/>
      <c r="R21" s="22"/>
      <c r="S21" s="8"/>
      <c r="T21" s="8"/>
      <c r="U21" s="9"/>
      <c r="V21" s="10"/>
      <c r="W21" s="12"/>
      <c r="X21" s="13"/>
      <c r="Y21" s="12"/>
      <c r="Z21" s="14"/>
      <c r="AA21" s="4"/>
      <c r="AB21" s="4"/>
    </row>
    <row r="22" spans="1:31" s="2" customFormat="1" ht="21.75" customHeight="1" x14ac:dyDescent="0.25">
      <c r="A22" s="93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31" s="2" customFormat="1" ht="30.75" customHeight="1" x14ac:dyDescent="0.25">
      <c r="A23" s="94">
        <v>7</v>
      </c>
      <c r="B23" s="95" t="s">
        <v>29</v>
      </c>
      <c r="C23" s="95"/>
      <c r="D23" s="95"/>
      <c r="E23" s="95"/>
      <c r="F23" s="95"/>
      <c r="G23" s="95"/>
      <c r="H23" s="96">
        <v>20000</v>
      </c>
      <c r="I23" s="97" t="s">
        <v>16</v>
      </c>
      <c r="J23" s="96">
        <v>1</v>
      </c>
      <c r="K23" s="98">
        <f>H23*J23</f>
        <v>20000</v>
      </c>
      <c r="L23" s="11"/>
      <c r="M23" s="20"/>
      <c r="N23" s="21"/>
      <c r="O23" s="21"/>
      <c r="P23" s="21"/>
      <c r="Q23" s="21"/>
      <c r="R23" s="22"/>
      <c r="S23" s="8"/>
      <c r="T23" s="8"/>
      <c r="U23" s="9"/>
      <c r="V23" s="10"/>
      <c r="W23" s="12">
        <v>27</v>
      </c>
      <c r="X23" s="13">
        <f>J20*W23</f>
        <v>8640</v>
      </c>
      <c r="Y23" s="12"/>
      <c r="Z23" s="14"/>
      <c r="AA23" s="4"/>
      <c r="AB23" s="4"/>
    </row>
    <row r="24" spans="1:31" s="2" customFormat="1" ht="21.75" customHeight="1" x14ac:dyDescent="0.25">
      <c r="A24" s="94">
        <v>8</v>
      </c>
      <c r="B24" s="99" t="s">
        <v>20</v>
      </c>
      <c r="C24" s="99"/>
      <c r="D24" s="99"/>
      <c r="E24" s="99"/>
      <c r="F24" s="99"/>
      <c r="G24" s="99"/>
      <c r="H24" s="96">
        <v>100000</v>
      </c>
      <c r="I24" s="97" t="s">
        <v>16</v>
      </c>
      <c r="J24" s="96">
        <v>1</v>
      </c>
      <c r="K24" s="98">
        <f>H24*J24</f>
        <v>100000</v>
      </c>
      <c r="L24" s="11">
        <v>5</v>
      </c>
      <c r="M24" s="42" t="s">
        <v>24</v>
      </c>
      <c r="N24" s="43"/>
      <c r="O24" s="43"/>
      <c r="P24" s="43"/>
      <c r="Q24" s="43"/>
      <c r="R24" s="44"/>
      <c r="S24" s="8">
        <v>1000</v>
      </c>
      <c r="T24" s="8" t="s">
        <v>18</v>
      </c>
      <c r="U24" s="9">
        <v>5</v>
      </c>
      <c r="V24" s="10">
        <f>S24*U24</f>
        <v>5000</v>
      </c>
      <c r="W24" s="12">
        <v>1000</v>
      </c>
      <c r="X24" s="13">
        <f>J23*W24</f>
        <v>1000</v>
      </c>
      <c r="Y24" s="12"/>
      <c r="Z24" s="14"/>
      <c r="AA24" s="4"/>
      <c r="AB24" s="4"/>
      <c r="AE24" s="41"/>
    </row>
    <row r="25" spans="1:31" s="2" customFormat="1" ht="33" customHeight="1" x14ac:dyDescent="0.25">
      <c r="A25" s="94">
        <v>9</v>
      </c>
      <c r="B25" s="100" t="s">
        <v>21</v>
      </c>
      <c r="C25" s="100"/>
      <c r="D25" s="100"/>
      <c r="E25" s="100"/>
      <c r="F25" s="100"/>
      <c r="G25" s="100"/>
      <c r="H25" s="96">
        <v>50000</v>
      </c>
      <c r="I25" s="97" t="s">
        <v>16</v>
      </c>
      <c r="J25" s="96">
        <v>1</v>
      </c>
      <c r="K25" s="98">
        <f>H25*J25</f>
        <v>50000</v>
      </c>
      <c r="L25" s="11">
        <v>5</v>
      </c>
      <c r="M25" s="42" t="s">
        <v>24</v>
      </c>
      <c r="N25" s="43"/>
      <c r="O25" s="43"/>
      <c r="P25" s="43"/>
      <c r="Q25" s="43"/>
      <c r="R25" s="44"/>
      <c r="S25" s="8">
        <v>1000</v>
      </c>
      <c r="T25" s="8" t="s">
        <v>18</v>
      </c>
      <c r="U25" s="9">
        <v>5</v>
      </c>
      <c r="V25" s="10">
        <f>S25*U25</f>
        <v>5000</v>
      </c>
      <c r="W25" s="12">
        <v>8000</v>
      </c>
      <c r="X25" s="13">
        <f>J24*W25</f>
        <v>8000</v>
      </c>
      <c r="Y25" s="12"/>
      <c r="Z25" s="14"/>
      <c r="AA25" s="4"/>
      <c r="AB25" s="4"/>
    </row>
    <row r="26" spans="1:31" s="2" customFormat="1" ht="33" customHeight="1" x14ac:dyDescent="0.25">
      <c r="A26" s="94">
        <v>10</v>
      </c>
      <c r="B26" s="100" t="s">
        <v>28</v>
      </c>
      <c r="C26" s="100"/>
      <c r="D26" s="100"/>
      <c r="E26" s="100"/>
      <c r="F26" s="100"/>
      <c r="G26" s="100"/>
      <c r="H26" s="37">
        <v>0</v>
      </c>
      <c r="I26" s="97">
        <v>25</v>
      </c>
      <c r="J26" s="96">
        <v>160</v>
      </c>
      <c r="K26" s="98">
        <f t="shared" ref="K26" si="1">H26*I26*J26</f>
        <v>0</v>
      </c>
      <c r="L26" s="11">
        <v>4</v>
      </c>
      <c r="M26" s="42" t="s">
        <v>23</v>
      </c>
      <c r="N26" s="43"/>
      <c r="O26" s="43"/>
      <c r="P26" s="43"/>
      <c r="Q26" s="43"/>
      <c r="R26" s="44"/>
      <c r="S26" s="8">
        <v>27</v>
      </c>
      <c r="T26" s="8" t="s">
        <v>15</v>
      </c>
      <c r="U26" s="9">
        <f>8*8*80</f>
        <v>5120</v>
      </c>
      <c r="V26" s="10">
        <f>S26*U26</f>
        <v>138240</v>
      </c>
      <c r="W26" s="12">
        <v>39</v>
      </c>
      <c r="X26" s="13" t="e">
        <f>#REF!*W26</f>
        <v>#REF!</v>
      </c>
      <c r="Y26" s="12"/>
      <c r="Z26" s="14"/>
      <c r="AA26" s="4"/>
      <c r="AB26" s="4"/>
    </row>
    <row r="27" spans="1:31" s="2" customFormat="1" ht="33" customHeight="1" x14ac:dyDescent="0.25">
      <c r="A27" s="101" t="s">
        <v>38</v>
      </c>
      <c r="B27" s="102"/>
      <c r="C27" s="102"/>
      <c r="D27" s="102"/>
      <c r="E27" s="102"/>
      <c r="F27" s="102"/>
      <c r="G27" s="102"/>
      <c r="H27" s="102"/>
      <c r="I27" s="102"/>
      <c r="J27" s="102"/>
      <c r="K27" s="103">
        <f>SUM(K23:K26)</f>
        <v>170000</v>
      </c>
      <c r="L27" s="11"/>
      <c r="M27" s="20"/>
      <c r="N27" s="21"/>
      <c r="O27" s="21"/>
      <c r="P27" s="21"/>
      <c r="Q27" s="21"/>
      <c r="R27" s="22"/>
      <c r="S27" s="8"/>
      <c r="T27" s="8"/>
      <c r="U27" s="9"/>
      <c r="V27" s="10"/>
      <c r="W27" s="12"/>
      <c r="X27" s="13"/>
      <c r="Y27" s="12"/>
      <c r="Z27" s="14"/>
      <c r="AA27" s="4"/>
      <c r="AB27" s="4"/>
    </row>
    <row r="28" spans="1:31" s="2" customFormat="1" ht="9.75" customHeight="1" x14ac:dyDescent="0.25">
      <c r="A28" s="104"/>
      <c r="B28" s="105"/>
      <c r="C28" s="105"/>
      <c r="D28" s="105"/>
      <c r="E28" s="105"/>
      <c r="F28" s="105"/>
      <c r="G28" s="105"/>
      <c r="H28" s="106"/>
      <c r="I28" s="107"/>
      <c r="J28" s="106"/>
      <c r="K28" s="108"/>
      <c r="L28" s="11">
        <v>7</v>
      </c>
      <c r="M28" s="45" t="s">
        <v>17</v>
      </c>
      <c r="N28" s="46"/>
      <c r="O28" s="46"/>
      <c r="P28" s="46"/>
      <c r="Q28" s="46"/>
      <c r="R28" s="47"/>
      <c r="S28" s="8">
        <v>10000</v>
      </c>
      <c r="T28" s="8" t="s">
        <v>16</v>
      </c>
      <c r="U28" s="9">
        <v>1</v>
      </c>
      <c r="V28" s="10">
        <f t="shared" ref="V28" si="2">S28*U28</f>
        <v>10000</v>
      </c>
      <c r="W28" s="12">
        <v>5000</v>
      </c>
      <c r="X28" s="13">
        <f>J25*W28</f>
        <v>5000</v>
      </c>
      <c r="Y28" s="12"/>
      <c r="Z28" s="14"/>
      <c r="AA28" s="4"/>
      <c r="AB28" s="4"/>
    </row>
    <row r="29" spans="1:31" s="2" customFormat="1" ht="21.75" customHeight="1" x14ac:dyDescent="0.25">
      <c r="A29" s="105"/>
      <c r="B29" s="105"/>
      <c r="C29" s="105"/>
      <c r="D29" s="105"/>
      <c r="E29" s="105"/>
      <c r="F29" s="105"/>
      <c r="G29" s="105"/>
      <c r="H29" s="109"/>
      <c r="I29" s="110"/>
      <c r="J29" s="111" t="s">
        <v>35</v>
      </c>
      <c r="K29" s="112">
        <f>SUM(K21+K27)</f>
        <v>170000</v>
      </c>
      <c r="L29" s="23"/>
      <c r="M29" s="23"/>
      <c r="N29" s="23"/>
      <c r="O29" s="23"/>
      <c r="P29" s="23"/>
      <c r="Q29" s="23"/>
      <c r="R29" s="25"/>
      <c r="S29" s="24"/>
      <c r="T29" s="24"/>
      <c r="U29" s="26" t="s">
        <v>13</v>
      </c>
      <c r="V29" s="27">
        <f>SUM(V18:V28)</f>
        <v>296480</v>
      </c>
      <c r="W29" s="12"/>
      <c r="X29" s="13"/>
      <c r="Y29" s="12"/>
      <c r="Z29" s="14"/>
      <c r="AA29" s="4"/>
      <c r="AB29" s="4"/>
    </row>
    <row r="30" spans="1:31" s="2" customFormat="1" ht="21.75" customHeight="1" x14ac:dyDescent="0.25">
      <c r="A30" s="113"/>
      <c r="B30" s="114"/>
      <c r="C30" s="114"/>
      <c r="D30" s="114"/>
      <c r="E30" s="114"/>
      <c r="F30" s="114"/>
      <c r="G30" s="105"/>
      <c r="H30" s="115"/>
      <c r="I30" s="115"/>
      <c r="J30" s="116" t="s">
        <v>32</v>
      </c>
      <c r="K30" s="117">
        <f>K29*0.21</f>
        <v>35700</v>
      </c>
      <c r="L30" s="28"/>
      <c r="M30" s="25"/>
      <c r="N30" s="25"/>
      <c r="O30" s="25"/>
      <c r="P30" s="25"/>
      <c r="Q30" s="25"/>
      <c r="R30" s="29" t="s">
        <v>9</v>
      </c>
      <c r="S30" s="29"/>
      <c r="T30" s="29"/>
      <c r="U30" s="29"/>
      <c r="V30" s="30" t="e">
        <f>#REF!*0.21</f>
        <v>#REF!</v>
      </c>
      <c r="W30" s="12"/>
      <c r="X30" s="31" t="e">
        <f>#REF!*0.21</f>
        <v>#REF!</v>
      </c>
      <c r="Y30" s="12"/>
      <c r="Z30" s="14"/>
      <c r="AA30" s="4"/>
      <c r="AB30" s="4"/>
    </row>
    <row r="31" spans="1:31" s="2" customFormat="1" ht="21.75" customHeight="1" x14ac:dyDescent="0.25">
      <c r="A31" s="113"/>
      <c r="B31" s="114"/>
      <c r="C31" s="114"/>
      <c r="D31" s="114"/>
      <c r="E31" s="114"/>
      <c r="F31" s="114"/>
      <c r="G31" s="105"/>
      <c r="H31" s="115"/>
      <c r="I31" s="118"/>
      <c r="J31" s="111" t="s">
        <v>36</v>
      </c>
      <c r="K31" s="119">
        <f>K29+K30</f>
        <v>205700</v>
      </c>
      <c r="L31" s="28"/>
      <c r="M31" s="25"/>
      <c r="N31" s="25"/>
      <c r="O31" s="25"/>
      <c r="P31" s="25"/>
      <c r="Q31" s="25"/>
      <c r="R31" s="29" t="s">
        <v>8</v>
      </c>
      <c r="S31" s="29"/>
      <c r="T31" s="29"/>
      <c r="U31" s="29"/>
      <c r="V31" s="32" t="e">
        <f>#REF!+V30</f>
        <v>#REF!</v>
      </c>
      <c r="W31" s="12"/>
      <c r="X31" s="33" t="e">
        <f>#REF!+X30</f>
        <v>#REF!</v>
      </c>
      <c r="Y31" s="12"/>
      <c r="Z31" s="14"/>
      <c r="AA31" s="4"/>
      <c r="AB31" s="4"/>
    </row>
    <row r="32" spans="1:31" ht="15.75" x14ac:dyDescent="0.25">
      <c r="A32" s="49"/>
      <c r="B32" s="49"/>
      <c r="C32" s="49"/>
      <c r="D32" s="49"/>
      <c r="E32" s="49"/>
      <c r="F32" s="115"/>
      <c r="G32" s="49"/>
      <c r="H32" s="49"/>
      <c r="I32" s="49"/>
      <c r="J32" s="49"/>
      <c r="K32" s="49"/>
      <c r="L32" s="5"/>
      <c r="M32" s="5"/>
      <c r="N32" s="5"/>
      <c r="O32" s="5"/>
      <c r="P32" s="5"/>
      <c r="Q32" s="29"/>
      <c r="R32" s="5"/>
      <c r="S32" s="5"/>
      <c r="T32" s="5"/>
      <c r="U32" s="5"/>
      <c r="V32" s="5"/>
      <c r="W32" s="5"/>
      <c r="X32" s="5"/>
      <c r="Y32" s="5"/>
      <c r="Z32" s="5"/>
      <c r="AA32"/>
      <c r="AB32"/>
    </row>
    <row r="33" spans="1:28" ht="15.75" x14ac:dyDescent="0.25">
      <c r="A33" s="49"/>
      <c r="B33" s="49"/>
      <c r="C33" s="49"/>
      <c r="D33" s="49"/>
      <c r="E33" s="49"/>
      <c r="F33" s="115"/>
      <c r="G33" s="49"/>
      <c r="H33" s="49"/>
      <c r="I33" s="49"/>
      <c r="J33" s="49"/>
      <c r="K33" s="49"/>
      <c r="L33" s="5"/>
      <c r="M33" s="5"/>
      <c r="N33" s="5"/>
      <c r="O33" s="5"/>
      <c r="P33" s="5"/>
      <c r="Q33" s="29"/>
      <c r="R33" s="5"/>
      <c r="S33" s="5"/>
      <c r="T33" s="5"/>
      <c r="U33" s="5"/>
      <c r="V33" s="5"/>
      <c r="W33" s="5"/>
      <c r="X33" s="5"/>
      <c r="Y33" s="5"/>
      <c r="Z33" s="5"/>
      <c r="AA33"/>
      <c r="AB33"/>
    </row>
    <row r="34" spans="1:28" ht="15.75" x14ac:dyDescent="0.25">
      <c r="A34" s="49"/>
      <c r="B34" s="49"/>
      <c r="C34" s="49"/>
      <c r="D34" s="49"/>
      <c r="E34" s="49"/>
      <c r="F34" s="115"/>
      <c r="G34" s="49"/>
      <c r="H34" s="49"/>
      <c r="I34" s="49"/>
      <c r="J34" s="49"/>
      <c r="K34" s="49"/>
      <c r="L34" s="5"/>
      <c r="M34" s="5"/>
      <c r="N34" s="5"/>
      <c r="O34" s="5"/>
      <c r="P34" s="5"/>
      <c r="Q34" s="29"/>
      <c r="R34" s="5"/>
      <c r="S34" s="5"/>
      <c r="T34" s="5"/>
      <c r="U34" s="5"/>
      <c r="V34" s="5"/>
      <c r="W34" s="5"/>
      <c r="X34" s="5"/>
      <c r="Y34" s="5"/>
      <c r="Z34" s="5"/>
      <c r="AA34"/>
      <c r="AB34"/>
    </row>
    <row r="35" spans="1:28" ht="15.75" x14ac:dyDescent="0.25">
      <c r="A35" s="5"/>
      <c r="B35" s="5"/>
      <c r="C35" s="5"/>
      <c r="D35" s="5"/>
      <c r="E35" s="5"/>
      <c r="F35" s="29"/>
      <c r="G35" s="5"/>
      <c r="H35" s="5"/>
      <c r="I35" s="5"/>
      <c r="J35" s="5"/>
      <c r="K35" s="5"/>
      <c r="L35" s="5"/>
      <c r="M35" s="5"/>
      <c r="N35" s="5"/>
      <c r="O35" s="5"/>
      <c r="P35" s="5"/>
      <c r="Q35" s="29"/>
      <c r="R35" s="5"/>
      <c r="S35" s="5"/>
      <c r="T35" s="5"/>
      <c r="U35" s="5"/>
      <c r="V35" s="5"/>
      <c r="W35" s="5"/>
      <c r="X35" s="5"/>
      <c r="Y35" s="5"/>
      <c r="Z35" s="5"/>
      <c r="AA35"/>
      <c r="AB35"/>
    </row>
    <row r="36" spans="1:28" ht="15.75" x14ac:dyDescent="0.25">
      <c r="A36" s="5"/>
      <c r="B36" s="5"/>
      <c r="C36" s="5"/>
      <c r="D36" s="5"/>
      <c r="E36" s="5"/>
      <c r="F36" s="29"/>
      <c r="G36" s="5"/>
      <c r="H36" s="5"/>
      <c r="I36" s="5"/>
      <c r="J36" s="5"/>
      <c r="K36" s="5"/>
      <c r="L36" s="5"/>
      <c r="M36" s="5"/>
      <c r="N36" s="5"/>
      <c r="O36" s="5"/>
      <c r="P36" s="5"/>
      <c r="Q36" s="29"/>
      <c r="R36" s="5"/>
      <c r="S36" s="5"/>
      <c r="T36" s="5"/>
      <c r="U36" s="5"/>
      <c r="V36" s="5"/>
      <c r="W36" s="5"/>
      <c r="X36" s="5"/>
      <c r="Y36" s="5"/>
      <c r="Z36" s="5"/>
      <c r="AA36"/>
      <c r="AB36"/>
    </row>
    <row r="37" spans="1:28" ht="15.75" x14ac:dyDescent="0.25">
      <c r="A37" s="5"/>
      <c r="B37" s="5"/>
      <c r="C37" s="5"/>
      <c r="D37" s="5"/>
      <c r="E37" s="5"/>
      <c r="F37" s="29"/>
      <c r="G37" s="5"/>
      <c r="H37" s="5"/>
      <c r="I37" s="5"/>
      <c r="J37" s="5"/>
      <c r="K37" s="5"/>
      <c r="L37" s="5"/>
      <c r="M37" s="5"/>
      <c r="N37" s="5"/>
      <c r="O37" s="5"/>
      <c r="P37" s="5"/>
      <c r="Q37" s="29"/>
      <c r="R37" s="5"/>
      <c r="S37" s="5"/>
      <c r="T37" s="5"/>
      <c r="U37" s="5"/>
      <c r="V37" s="5"/>
      <c r="W37" s="5"/>
      <c r="X37" s="5"/>
      <c r="Y37" s="5"/>
      <c r="Z37" s="5"/>
      <c r="AA37"/>
      <c r="AB37"/>
    </row>
    <row r="38" spans="1:28" ht="15.75" x14ac:dyDescent="0.25">
      <c r="A38" s="5"/>
      <c r="B38" s="5"/>
      <c r="C38" s="5"/>
      <c r="D38" s="5"/>
      <c r="E38" s="5"/>
      <c r="F38" s="29"/>
      <c r="G38" s="5"/>
      <c r="H38" s="5"/>
      <c r="I38" s="5"/>
      <c r="J38" s="5"/>
      <c r="K38" s="5"/>
      <c r="L38" s="5"/>
      <c r="M38" s="5"/>
      <c r="N38" s="5"/>
      <c r="O38" s="5"/>
      <c r="P38" s="5"/>
      <c r="Q38" s="29"/>
      <c r="R38" s="5"/>
      <c r="S38" s="5"/>
      <c r="T38" s="5"/>
      <c r="U38" s="5"/>
      <c r="V38" s="5"/>
      <c r="W38" s="5"/>
      <c r="X38" s="5"/>
      <c r="Y38" s="5"/>
      <c r="Z38" s="5"/>
      <c r="AA38"/>
      <c r="AB38"/>
    </row>
    <row r="39" spans="1:28" ht="15.75" x14ac:dyDescent="0.25">
      <c r="A39" s="5"/>
      <c r="B39" s="5"/>
      <c r="C39" s="5"/>
      <c r="D39" s="5"/>
      <c r="E39" s="5"/>
      <c r="F39" s="29"/>
      <c r="G39" s="5"/>
      <c r="H39" s="5"/>
      <c r="I39" s="5"/>
      <c r="J39" s="5"/>
      <c r="K39" s="5"/>
      <c r="L39" s="5"/>
      <c r="M39" s="5"/>
      <c r="N39" s="5"/>
      <c r="O39" s="5"/>
      <c r="P39" s="5"/>
      <c r="Q39" s="29"/>
      <c r="R39" s="5"/>
      <c r="S39" s="5"/>
      <c r="T39" s="5"/>
      <c r="U39" s="5"/>
      <c r="V39" s="5"/>
      <c r="W39" s="5"/>
      <c r="X39" s="5"/>
      <c r="Y39" s="5"/>
      <c r="Z39" s="5"/>
      <c r="AA39"/>
      <c r="AB39"/>
    </row>
    <row r="40" spans="1:28" ht="15.75" x14ac:dyDescent="0.25">
      <c r="A40" s="5"/>
      <c r="B40" s="34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 t="s">
        <v>14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6"/>
    </row>
    <row r="41" spans="1:28" ht="15.75" x14ac:dyDescent="0.25">
      <c r="A41" s="5"/>
      <c r="B41" s="35" t="s">
        <v>6</v>
      </c>
      <c r="C41" s="29"/>
      <c r="D41" s="29"/>
      <c r="E41" s="29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6"/>
    </row>
    <row r="42" spans="1:28" ht="15.75" x14ac:dyDescent="0.25">
      <c r="A42" s="5"/>
      <c r="B42" s="34" t="s">
        <v>7</v>
      </c>
      <c r="C42" s="36"/>
      <c r="D42" s="29"/>
      <c r="E42" s="29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6"/>
    </row>
    <row r="43" spans="1:28" x14ac:dyDescent="0.25">
      <c r="B43" s="1"/>
    </row>
  </sheetData>
  <sheetProtection sheet="1" objects="1" scenarios="1"/>
  <mergeCells count="23">
    <mergeCell ref="A27:J27"/>
    <mergeCell ref="M28:R28"/>
    <mergeCell ref="M25:R25"/>
    <mergeCell ref="B25:G25"/>
    <mergeCell ref="B13:G13"/>
    <mergeCell ref="B18:G18"/>
    <mergeCell ref="B24:G24"/>
    <mergeCell ref="B23:G23"/>
    <mergeCell ref="B17:G17"/>
    <mergeCell ref="B20:G20"/>
    <mergeCell ref="B19:G19"/>
    <mergeCell ref="M18:R18"/>
    <mergeCell ref="M24:R24"/>
    <mergeCell ref="M15:R15"/>
    <mergeCell ref="M16:R16"/>
    <mergeCell ref="A21:J21"/>
    <mergeCell ref="B26:G26"/>
    <mergeCell ref="M26:R26"/>
    <mergeCell ref="D4:K5"/>
    <mergeCell ref="B8:K9"/>
    <mergeCell ref="B15:G15"/>
    <mergeCell ref="B16:G16"/>
    <mergeCell ref="A2:C5"/>
  </mergeCells>
  <pageMargins left="0.23622047244094491" right="0.23622047244094491" top="0.35433070866141736" bottom="0.35433070866141736" header="0.31496062992125984" footer="0.31496062992125984"/>
  <pageSetup paperSize="9" scale="7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Acedo Garrido, Lorena</dc:creator>
  <cp:lastModifiedBy>Buj Lozano, Montse</cp:lastModifiedBy>
  <cp:lastPrinted>2026-04-28T09:56:27Z</cp:lastPrinted>
  <dcterms:created xsi:type="dcterms:W3CDTF">2021-06-29T09:43:28Z</dcterms:created>
  <dcterms:modified xsi:type="dcterms:W3CDTF">2026-05-04T11:54:49Z</dcterms:modified>
</cp:coreProperties>
</file>