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G:\03_TRAMITACIO\01_EXPEDIENTS\09_EXP 2026\01_SUBMIN\SU102000HO2026027_projecte_SIRENA\02 DOCS PLATAFORMA_2026027\"/>
    </mc:Choice>
  </mc:AlternateContent>
  <xr:revisionPtr revIDLastSave="0" documentId="13_ncr:1_{10736B68-ADE6-4561-B1BD-6123D599C6CB}" xr6:coauthVersionLast="47" xr6:coauthVersionMax="47" xr10:uidLastSave="{00000000-0000-0000-0000-000000000000}"/>
  <bookViews>
    <workbookView xWindow="-110" yWindow="-110" windowWidth="19420" windowHeight="10300" tabRatio="500" xr2:uid="{00000000-000D-0000-FFFF-FFFF00000000}"/>
  </bookViews>
  <sheets>
    <sheet name="Model oferta Econòmica" sheetId="1" r:id="rId1"/>
  </sheets>
  <definedNames>
    <definedName name="Print_Area" localSheetId="0">'Model oferta Econòmica'!$A$6:$J$59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35" i="1" l="1"/>
  <c r="H41" i="1"/>
  <c r="I39" i="1"/>
  <c r="I41" i="1" s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E39" i="1" l="1"/>
  <c r="E41" i="1" s="1"/>
  <c r="E21" i="1"/>
  <c r="F21" i="1" s="1"/>
  <c r="E22" i="1"/>
  <c r="F22" i="1" s="1"/>
  <c r="E23" i="1"/>
  <c r="F23" i="1" s="1"/>
  <c r="E24" i="1"/>
  <c r="F24" i="1" s="1"/>
  <c r="G24" i="1" s="1"/>
  <c r="E25" i="1"/>
  <c r="F25" i="1" s="1"/>
  <c r="E26" i="1"/>
  <c r="F26" i="1" s="1"/>
  <c r="E27" i="1"/>
  <c r="F27" i="1" s="1"/>
  <c r="G27" i="1" s="1"/>
  <c r="E28" i="1"/>
  <c r="F28" i="1" s="1"/>
  <c r="E29" i="1"/>
  <c r="F29" i="1" s="1"/>
  <c r="E30" i="1"/>
  <c r="F30" i="1" s="1"/>
  <c r="E31" i="1"/>
  <c r="F31" i="1" s="1"/>
  <c r="E32" i="1"/>
  <c r="F32" i="1" s="1"/>
  <c r="G32" i="1" s="1"/>
  <c r="E33" i="1"/>
  <c r="F33" i="1" s="1"/>
  <c r="E34" i="1"/>
  <c r="F34" i="1" s="1"/>
  <c r="E35" i="1"/>
  <c r="F35" i="1" s="1"/>
  <c r="F41" i="1" l="1"/>
  <c r="G41" i="1" s="1"/>
  <c r="I37" i="1"/>
  <c r="I43" i="1" s="1"/>
  <c r="F39" i="1"/>
  <c r="G39" i="1" s="1"/>
  <c r="E37" i="1"/>
  <c r="E43" i="1" s="1"/>
  <c r="G22" i="1"/>
  <c r="G30" i="1"/>
  <c r="G31" i="1"/>
  <c r="G34" i="1"/>
  <c r="G23" i="1"/>
  <c r="G33" i="1"/>
  <c r="G26" i="1"/>
  <c r="G35" i="1"/>
  <c r="G28" i="1"/>
  <c r="G25" i="1"/>
  <c r="G29" i="1"/>
  <c r="G21" i="1"/>
  <c r="F37" i="1" l="1"/>
  <c r="G37" i="1" s="1"/>
</calcChain>
</file>

<file path=xl/sharedStrings.xml><?xml version="1.0" encoding="utf-8"?>
<sst xmlns="http://schemas.openxmlformats.org/spreadsheetml/2006/main" count="49" uniqueCount="49">
  <si>
    <t>El Sr./La Sra.</t>
  </si>
  <si>
    <t>En qualitat de (1):</t>
  </si>
  <si>
    <t>Amb NIF num:</t>
  </si>
  <si>
    <t>Empresa:</t>
  </si>
  <si>
    <t>(1) Apoderat, representant o propietari</t>
  </si>
  <si>
    <t>Omplir licitador</t>
  </si>
  <si>
    <t>DADES UPC</t>
  </si>
  <si>
    <t>Data</t>
  </si>
  <si>
    <t>Signatura</t>
  </si>
  <si>
    <t>Nom i cognoms</t>
  </si>
  <si>
    <t>Càrrec</t>
  </si>
  <si>
    <t>Empresa</t>
  </si>
  <si>
    <t>ANNEX 2. Oferta econòmica i criteris avaluables de forma automàtica</t>
  </si>
  <si>
    <t>Fórmula</t>
  </si>
  <si>
    <t xml:space="preserve">Expedient núm. </t>
  </si>
  <si>
    <t>Assabentat/ada de les condicions exigides per optar a l’adjudicació del contracte, que té per objecte el ...., afirma que disposa la capacitat per portar a terme els subministraments en els termes fixats en la licitació.</t>
  </si>
  <si>
    <t>OFERTA ECONÒMICA</t>
  </si>
  <si>
    <t>Fins a 50 punts</t>
  </si>
  <si>
    <t>(Aquest annex s’ha de presentar al sobre C)</t>
  </si>
  <si>
    <t xml:space="preserve">A aquest efecte, fa constar que coneix el Plec de Clàusules Administratives Particulars i Plec de Prescripcions Tècniques que serveixen de base per a la contractació d'aquest subministrament, que accepta incondicionalment les seves clàusules, que reuneix totes i cadascuna de les condicions exigides per contractar amb l'Universitat, i es compromet  a prendre al seu càrrec l'esmentat subministrament i la prestació dels serveis corresponents, amb estricta subjecció als expressats requisits i condicions en les següents condicions:
</t>
  </si>
  <si>
    <t>Estimació consum anual UNITATS</t>
  </si>
  <si>
    <t>Estimació preu total anual</t>
  </si>
  <si>
    <t>Auditoria anual de la xarxa, millora de la visualització i anàlisi de dades. Revisió i manteniment de la xarxa (inclou revisió i possibles actualitzacions del software PowerStudio)</t>
  </si>
  <si>
    <t>Instal·lació de nou equip CVM-C11-ITF-IN-ETH-ICT2 o similar</t>
  </si>
  <si>
    <t>Substitució d'equip avariat CVM-C11-ITF-IN-ETH-ICT2 o similar</t>
  </si>
  <si>
    <t>Instal·lació de nou equip de mesura d'electricitat (fins 250 A) CVM-C10-MC-485-ICT2 o similar</t>
  </si>
  <si>
    <t>Concentrador de gas natural</t>
  </si>
  <si>
    <t>Sensor AirWitts CO2 (temperatura, humedad y CO2) – Protocolo Sigfox</t>
  </si>
  <si>
    <t>Bateria per a sensor AirWitts CO2, de 3,6 V – 12300 mAh (vida útil de fins a 10 anys)</t>
  </si>
  <si>
    <t>Visita de programador al campus per solucionar una o diverses avaries (fora de la visita anual programada)</t>
  </si>
  <si>
    <t>Visita de tècnic especialista al campus per solucionar una o diverses avaries (fora de la visita anual programada)</t>
  </si>
  <si>
    <t>Transformador intensitat 150/5 nucli obert ref.74025, o similar.</t>
  </si>
  <si>
    <t>Transformador intensitat 250/5 nucli obert ref. 74027, o similar.</t>
  </si>
  <si>
    <t>Transformadors intensitat 400/5 nucli obert, ref.7402A, o similar.</t>
  </si>
  <si>
    <t>Transformador intensitat eficient (mc3-63a) ref. M73121, o similar.</t>
  </si>
  <si>
    <t>Transformador intensitat eficient (mc3-125a) ref. M73122, o similar.</t>
  </si>
  <si>
    <t>Transformador intensitat eficient (mc3-250a) ref. M73123, o similar.</t>
  </si>
  <si>
    <t>Import unitari (IVA exclòs)</t>
  </si>
  <si>
    <t>Import total (IVA exclòs)</t>
  </si>
  <si>
    <t>Import IVA</t>
  </si>
  <si>
    <t>Inport total amb IVA</t>
  </si>
  <si>
    <t>Total subministrament, instal·lació i programacio d'equips</t>
  </si>
  <si>
    <t>Preu ofert UNITAT (IVA exclòs)</t>
  </si>
  <si>
    <t>Total auditoria i manteniment anual</t>
  </si>
  <si>
    <t>TOTAL</t>
  </si>
  <si>
    <t>Total oferta licitador (IVA exclòs)</t>
  </si>
  <si>
    <t>Pressupost licitació (IVA exclòs)</t>
  </si>
  <si>
    <t>Equips complementaris per a connexió i comunicació</t>
  </si>
  <si>
    <r>
      <t>Important</t>
    </r>
    <r>
      <rPr>
        <sz val="10"/>
        <rFont val="Arial"/>
        <family val="2"/>
      </rPr>
      <t>:</t>
    </r>
    <r>
      <rPr>
        <i/>
        <sz val="10"/>
        <rFont val="Arial"/>
        <family val="2"/>
      </rPr>
      <t xml:space="preserve"> 
•	</t>
    </r>
    <r>
      <rPr>
        <b/>
        <i/>
        <sz val="10"/>
        <rFont val="Arial"/>
        <family val="2"/>
      </rPr>
      <t>Els preus unitaris de l’oferta no poden superar els preus unitaris del pressupost de la licitació</t>
    </r>
    <r>
      <rPr>
        <i/>
        <sz val="10"/>
        <rFont val="Arial"/>
        <family val="2"/>
      </rPr>
      <t>.
•	La partida “</t>
    </r>
    <r>
      <rPr>
        <b/>
        <i/>
        <sz val="10"/>
        <rFont val="Arial"/>
        <family val="2"/>
      </rPr>
      <t>Equips complementaris per a connexió i comunicació</t>
    </r>
    <r>
      <rPr>
        <i/>
        <sz val="10"/>
        <rFont val="Arial"/>
        <family val="2"/>
      </rPr>
      <t>” és un preu tancat que no està subjecte a baixa. El preu unitari de l’arxiu excel no es pot modificar.
•	Totes les condicions compromeses en aquest document tenen la consideració i el caràcter d'obligació contractual essencial als efectes assenyalats en la lletra f) de l'article 211 de la LCSP, i constituiran el preu de tarifa per a tota la durada del contracte.totes les condicions compromeses en aquest document tenen la consideració i el caràcter d'obligació contractual essencial als efectes assenyalats en la lletra f) de l'article 211 de la LCSP, i consituiran el preu de tarifa per a tota la durada del contracte.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</si>
</sst>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164" formatCode="#,##0.00\ &quot;€&quot;"/>
  </numFmts>
  <fonts count="15" x14ac:knownFonts="1">
    <font>
      <sz val="11"/>
      <color rgb="FF000000"/>
      <name val="Calibri"/>
      <family val="2"/>
      <charset val="1"/>
    </font>
    <font>
      <b/>
      <sz val="12"/>
      <color rgb="FFFF0000"/>
      <name val="Arial"/>
      <family val="2"/>
    </font>
    <font>
      <b/>
      <sz val="11"/>
      <color rgb="FF000000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b/>
      <sz val="10"/>
      <color rgb="FF000000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DEEBF7"/>
        <bgColor rgb="FFDCE6F2"/>
      </patternFill>
    </fill>
    <fill>
      <patternFill patternType="solid">
        <fgColor rgb="FFFFC000"/>
        <bgColor rgb="FFFF9900"/>
      </patternFill>
    </fill>
    <fill>
      <patternFill patternType="solid">
        <fgColor rgb="FF00B0F0"/>
        <bgColor rgb="FF33CCCC"/>
      </patternFill>
    </fill>
    <fill>
      <patternFill patternType="solid">
        <fgColor rgb="FFFFFF00"/>
        <bgColor rgb="FFFFFF00"/>
      </patternFill>
    </fill>
    <fill>
      <patternFill patternType="solid">
        <fgColor rgb="FFDCE6F2"/>
        <bgColor rgb="FFDEEBF7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DEEBF7"/>
      </patternFill>
    </fill>
    <fill>
      <patternFill patternType="solid">
        <fgColor theme="0" tint="-0.14999847407452621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59999389629810485"/>
        <bgColor rgb="FFDEEBF7"/>
      </patternFill>
    </fill>
    <fill>
      <patternFill patternType="solid">
        <fgColor theme="3" tint="0.59999389629810485"/>
        <bgColor rgb="FFFFFFFF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1" fontId="3" fillId="0" borderId="0" xfId="0" applyNumberFormat="1" applyFont="1" applyAlignment="1">
      <alignment horizontal="center" wrapText="1"/>
    </xf>
    <xf numFmtId="0" fontId="3" fillId="0" borderId="0" xfId="0" applyFont="1" applyAlignment="1">
      <alignment vertical="center" wrapText="1"/>
    </xf>
    <xf numFmtId="0" fontId="3" fillId="0" borderId="0" xfId="0" applyFont="1"/>
    <xf numFmtId="0" fontId="4" fillId="0" borderId="0" xfId="0" applyFont="1"/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6" fillId="3" borderId="0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center" wrapText="1"/>
    </xf>
    <xf numFmtId="2" fontId="10" fillId="0" borderId="0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9" fillId="0" borderId="0" xfId="0" applyFont="1" applyBorder="1" applyAlignment="1">
      <alignment horizontal="left" vertical="center" wrapText="1"/>
    </xf>
    <xf numFmtId="0" fontId="6" fillId="3" borderId="0" xfId="0" applyFont="1" applyFill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center" wrapText="1"/>
    </xf>
    <xf numFmtId="0" fontId="14" fillId="0" borderId="5" xfId="0" applyFont="1" applyBorder="1" applyAlignment="1">
      <alignment vertical="center" wrapText="1"/>
    </xf>
    <xf numFmtId="8" fontId="11" fillId="0" borderId="5" xfId="0" applyNumberFormat="1" applyFont="1" applyBorder="1" applyAlignment="1">
      <alignment horizontal="right" vertical="center" wrapText="1"/>
    </xf>
    <xf numFmtId="0" fontId="11" fillId="0" borderId="5" xfId="0" applyFont="1" applyBorder="1" applyAlignment="1">
      <alignment horizontal="right" vertical="center" wrapText="1"/>
    </xf>
    <xf numFmtId="1" fontId="12" fillId="5" borderId="5" xfId="0" applyNumberFormat="1" applyFont="1" applyFill="1" applyBorder="1" applyAlignment="1">
      <alignment horizontal="center" vertical="center" wrapText="1"/>
    </xf>
    <xf numFmtId="1" fontId="12" fillId="5" borderId="5" xfId="0" applyNumberFormat="1" applyFont="1" applyFill="1" applyBorder="1" applyAlignment="1">
      <alignment horizontal="center" vertical="center" wrapText="1"/>
    </xf>
    <xf numFmtId="164" fontId="3" fillId="0" borderId="0" xfId="0" applyNumberFormat="1" applyFont="1" applyAlignment="1">
      <alignment vertical="center" wrapText="1"/>
    </xf>
    <xf numFmtId="0" fontId="14" fillId="8" borderId="5" xfId="0" applyFont="1" applyFill="1" applyBorder="1" applyAlignment="1">
      <alignment vertical="center" wrapText="1"/>
    </xf>
    <xf numFmtId="8" fontId="11" fillId="8" borderId="5" xfId="0" applyNumberFormat="1" applyFont="1" applyFill="1" applyBorder="1" applyAlignment="1">
      <alignment horizontal="right" vertical="center" wrapText="1"/>
    </xf>
    <xf numFmtId="0" fontId="11" fillId="8" borderId="5" xfId="0" applyFont="1" applyFill="1" applyBorder="1" applyAlignment="1">
      <alignment horizontal="right" vertical="center" wrapText="1"/>
    </xf>
    <xf numFmtId="164" fontId="10" fillId="9" borderId="5" xfId="0" applyNumberFormat="1" applyFont="1" applyFill="1" applyBorder="1" applyAlignment="1">
      <alignment horizontal="right" vertical="center" wrapText="1"/>
    </xf>
    <xf numFmtId="2" fontId="10" fillId="10" borderId="5" xfId="0" applyNumberFormat="1" applyFont="1" applyFill="1" applyBorder="1" applyAlignment="1">
      <alignment horizontal="center" vertical="center" wrapText="1"/>
    </xf>
    <xf numFmtId="8" fontId="11" fillId="8" borderId="9" xfId="0" applyNumberFormat="1" applyFont="1" applyFill="1" applyBorder="1" applyAlignment="1">
      <alignment horizontal="right" vertical="center" wrapText="1"/>
    </xf>
    <xf numFmtId="8" fontId="14" fillId="8" borderId="2" xfId="0" applyNumberFormat="1" applyFont="1" applyFill="1" applyBorder="1" applyAlignment="1">
      <alignment horizontal="right" vertical="center" wrapText="1"/>
    </xf>
    <xf numFmtId="1" fontId="12" fillId="5" borderId="1" xfId="0" applyNumberFormat="1" applyFont="1" applyFill="1" applyBorder="1" applyAlignment="1">
      <alignment horizontal="center" vertical="center" wrapText="1"/>
    </xf>
    <xf numFmtId="164" fontId="10" fillId="7" borderId="1" xfId="0" applyNumberFormat="1" applyFont="1" applyFill="1" applyBorder="1" applyAlignment="1">
      <alignment horizontal="right" vertical="center" wrapText="1"/>
    </xf>
    <xf numFmtId="0" fontId="12" fillId="4" borderId="9" xfId="0" applyFont="1" applyFill="1" applyBorder="1" applyAlignment="1">
      <alignment horizontal="center" vertical="center" wrapText="1"/>
    </xf>
    <xf numFmtId="1" fontId="12" fillId="6" borderId="9" xfId="0" applyNumberFormat="1" applyFont="1" applyFill="1" applyBorder="1" applyAlignment="1">
      <alignment horizontal="center" vertical="center" wrapText="1"/>
    </xf>
    <xf numFmtId="164" fontId="10" fillId="2" borderId="9" xfId="0" applyNumberFormat="1" applyFont="1" applyFill="1" applyBorder="1" applyAlignment="1">
      <alignment horizontal="right" vertical="center" wrapText="1"/>
    </xf>
    <xf numFmtId="0" fontId="12" fillId="6" borderId="11" xfId="0" applyFont="1" applyFill="1" applyBorder="1" applyAlignment="1">
      <alignment horizontal="center" vertical="center" wrapText="1"/>
    </xf>
    <xf numFmtId="164" fontId="10" fillId="2" borderId="11" xfId="0" applyNumberFormat="1" applyFont="1" applyFill="1" applyBorder="1" applyAlignment="1">
      <alignment horizontal="center" wrapText="1"/>
    </xf>
    <xf numFmtId="164" fontId="10" fillId="9" borderId="1" xfId="0" applyNumberFormat="1" applyFont="1" applyFill="1" applyBorder="1" applyAlignment="1">
      <alignment horizontal="right" vertical="center" wrapText="1"/>
    </xf>
    <xf numFmtId="164" fontId="10" fillId="10" borderId="9" xfId="0" applyNumberFormat="1" applyFont="1" applyFill="1" applyBorder="1" applyAlignment="1">
      <alignment horizontal="right" vertical="center" wrapText="1"/>
    </xf>
    <xf numFmtId="164" fontId="9" fillId="2" borderId="2" xfId="0" applyNumberFormat="1" applyFont="1" applyFill="1" applyBorder="1" applyAlignment="1">
      <alignment horizontal="center" vertical="center" wrapText="1"/>
    </xf>
    <xf numFmtId="0" fontId="9" fillId="12" borderId="13" xfId="0" applyFont="1" applyFill="1" applyBorder="1" applyAlignment="1">
      <alignment horizontal="left" vertical="center" wrapText="1"/>
    </xf>
    <xf numFmtId="8" fontId="9" fillId="12" borderId="2" xfId="0" applyNumberFormat="1" applyFont="1" applyFill="1" applyBorder="1" applyAlignment="1">
      <alignment horizontal="center" vertical="center" wrapText="1"/>
    </xf>
    <xf numFmtId="8" fontId="9" fillId="11" borderId="2" xfId="0" applyNumberFormat="1" applyFont="1" applyFill="1" applyBorder="1" applyAlignment="1">
      <alignment horizontal="center" vertical="center" wrapText="1"/>
    </xf>
    <xf numFmtId="0" fontId="9" fillId="13" borderId="0" xfId="0" applyFont="1" applyFill="1" applyBorder="1" applyAlignment="1">
      <alignment horizontal="center" vertical="center" wrapText="1"/>
    </xf>
    <xf numFmtId="0" fontId="14" fillId="14" borderId="5" xfId="0" applyFont="1" applyFill="1" applyBorder="1" applyAlignment="1">
      <alignment vertical="center" wrapText="1"/>
    </xf>
    <xf numFmtId="8" fontId="11" fillId="14" borderId="5" xfId="0" applyNumberFormat="1" applyFont="1" applyFill="1" applyBorder="1" applyAlignment="1">
      <alignment horizontal="right" vertical="center" wrapText="1"/>
    </xf>
    <xf numFmtId="0" fontId="11" fillId="14" borderId="5" xfId="0" applyFont="1" applyFill="1" applyBorder="1" applyAlignment="1">
      <alignment horizontal="right" vertical="center" wrapText="1"/>
    </xf>
    <xf numFmtId="164" fontId="10" fillId="15" borderId="1" xfId="0" applyNumberFormat="1" applyFont="1" applyFill="1" applyBorder="1" applyAlignment="1">
      <alignment horizontal="right" vertical="center" wrapText="1"/>
    </xf>
    <xf numFmtId="164" fontId="10" fillId="16" borderId="12" xfId="0" applyNumberFormat="1" applyFont="1" applyFill="1" applyBorder="1" applyAlignment="1">
      <alignment horizontal="right" vertical="center" wrapText="1"/>
    </xf>
    <xf numFmtId="164" fontId="10" fillId="16" borderId="9" xfId="0" applyNumberFormat="1" applyFont="1" applyFill="1" applyBorder="1" applyAlignment="1">
      <alignment horizontal="right" vertical="center" wrapText="1"/>
    </xf>
    <xf numFmtId="0" fontId="5" fillId="8" borderId="0" xfId="0" applyFont="1" applyFill="1" applyBorder="1" applyAlignment="1">
      <alignment horizontal="center" vertical="center" wrapText="1"/>
    </xf>
    <xf numFmtId="0" fontId="14" fillId="8" borderId="1" xfId="0" applyFont="1" applyFill="1" applyBorder="1" applyAlignment="1">
      <alignment horizontal="left" vertical="center" wrapText="1"/>
    </xf>
    <xf numFmtId="0" fontId="14" fillId="8" borderId="8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3" fillId="0" borderId="0" xfId="0" applyFont="1" applyBorder="1" applyAlignment="1">
      <alignment horizontal="justify" vertical="center" wrapText="1"/>
    </xf>
    <xf numFmtId="1" fontId="12" fillId="5" borderId="5" xfId="0" applyNumberFormat="1" applyFont="1" applyFill="1" applyBorder="1" applyAlignment="1">
      <alignment horizontal="center" vertical="center" wrapText="1"/>
    </xf>
    <xf numFmtId="1" fontId="12" fillId="5" borderId="1" xfId="0" applyNumberFormat="1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9" fillId="11" borderId="13" xfId="0" applyFont="1" applyFill="1" applyBorder="1" applyAlignment="1">
      <alignment horizontal="center" vertical="center" wrapText="1"/>
    </xf>
    <xf numFmtId="0" fontId="9" fillId="11" borderId="14" xfId="0" applyFont="1" applyFill="1" applyBorder="1" applyAlignment="1">
      <alignment horizontal="center" vertical="center" wrapText="1"/>
    </xf>
    <xf numFmtId="0" fontId="9" fillId="12" borderId="14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center" vertical="center" wrapText="1"/>
    </xf>
    <xf numFmtId="0" fontId="9" fillId="4" borderId="1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DEEBF7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DCE6F2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2D05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31750</xdr:colOff>
      <xdr:row>0</xdr:row>
      <xdr:rowOff>31750</xdr:rowOff>
    </xdr:from>
    <xdr:to>
      <xdr:col>1</xdr:col>
      <xdr:colOff>2032000</xdr:colOff>
      <xdr:row>3</xdr:row>
      <xdr:rowOff>101997</xdr:rowOff>
    </xdr:to>
    <xdr:pic>
      <xdr:nvPicPr>
        <xdr:cNvPr id="2" name="Imatge 1" descr="http://www.upc.edu/comunicacio/ca/identitat/decarrega-arxius-grafics/fitxers-marca-principal/upc-positiu-p3005.png">
          <a:extLst>
            <a:ext uri="{FF2B5EF4-FFF2-40B4-BE49-F238E27FC236}">
              <a16:creationId xmlns:a16="http://schemas.microsoft.com/office/drawing/2014/main" id="{15064B8B-ED2B-401E-AAF3-FA93F37F50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2167" y="31750"/>
          <a:ext cx="2000250" cy="6417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4:AME50"/>
  <sheetViews>
    <sheetView showGridLines="0" tabSelected="1" topLeftCell="A45" zoomScale="90" zoomScaleNormal="90" workbookViewId="0">
      <selection activeCell="H22" sqref="H22"/>
    </sheetView>
  </sheetViews>
  <sheetFormatPr defaultColWidth="9.1796875" defaultRowHeight="14" x14ac:dyDescent="0.3"/>
  <cols>
    <col min="1" max="1" width="5.54296875" style="2" customWidth="1"/>
    <col min="2" max="2" width="54.1796875" style="3" customWidth="1"/>
    <col min="3" max="3" width="15.54296875" style="3" customWidth="1"/>
    <col min="4" max="5" width="15.1796875" style="4" customWidth="1"/>
    <col min="6" max="6" width="17.81640625" style="4" customWidth="1"/>
    <col min="7" max="7" width="18.1796875" style="4" customWidth="1"/>
    <col min="8" max="8" width="14.54296875" style="5" customWidth="1"/>
    <col min="9" max="9" width="15.54296875" style="6" customWidth="1"/>
    <col min="10" max="10" width="9.1796875" style="4"/>
    <col min="11" max="11" width="12.54296875" style="6" customWidth="1"/>
    <col min="12" max="12" width="13.1796875" style="4" bestFit="1" customWidth="1"/>
    <col min="13" max="13" width="13.453125" style="6" customWidth="1"/>
    <col min="14" max="1012" width="9.1796875" style="6"/>
    <col min="1013" max="1019" width="9.1796875" style="7"/>
    <col min="1020" max="1026" width="8.81640625" style="8" customWidth="1"/>
    <col min="1027" max="16384" width="9.1796875" style="8"/>
  </cols>
  <sheetData>
    <row r="4" spans="2:13" ht="31.5" customHeight="1" x14ac:dyDescent="0.3">
      <c r="B4" s="63" t="s">
        <v>14</v>
      </c>
      <c r="C4" s="63"/>
    </row>
    <row r="6" spans="2:13" ht="18" x14ac:dyDescent="0.3">
      <c r="B6" s="60" t="s">
        <v>12</v>
      </c>
      <c r="C6" s="60"/>
      <c r="D6" s="60"/>
      <c r="E6" s="60"/>
      <c r="F6" s="60"/>
      <c r="G6" s="60"/>
      <c r="H6" s="60"/>
      <c r="I6" s="60"/>
    </row>
    <row r="7" spans="2:13" ht="15" customHeight="1" x14ac:dyDescent="0.3">
      <c r="B7" s="1" t="s">
        <v>18</v>
      </c>
      <c r="C7" s="9"/>
      <c r="D7" s="9"/>
      <c r="E7" s="9"/>
      <c r="F7" s="9"/>
      <c r="G7" s="9"/>
      <c r="H7" s="9"/>
      <c r="I7" s="9"/>
    </row>
    <row r="8" spans="2:13" ht="18.5" thickBot="1" x14ac:dyDescent="0.35">
      <c r="C8" s="10"/>
      <c r="H8" s="4"/>
      <c r="I8" s="4"/>
    </row>
    <row r="9" spans="2:13" ht="21.75" customHeight="1" thickBot="1" x14ac:dyDescent="0.35">
      <c r="B9" s="11" t="s">
        <v>0</v>
      </c>
      <c r="C9" s="68"/>
      <c r="D9" s="68"/>
      <c r="E9" s="68"/>
      <c r="F9" s="68"/>
      <c r="G9" s="68"/>
      <c r="H9" s="68"/>
      <c r="I9" s="68"/>
      <c r="J9" s="12"/>
      <c r="K9" s="12"/>
      <c r="L9" s="12"/>
      <c r="M9" s="12"/>
    </row>
    <row r="10" spans="2:13" ht="18" customHeight="1" thickBot="1" x14ac:dyDescent="0.35">
      <c r="B10" s="13" t="s">
        <v>1</v>
      </c>
      <c r="C10" s="68"/>
      <c r="D10" s="68"/>
      <c r="E10" s="68"/>
      <c r="F10" s="68"/>
      <c r="G10" s="68"/>
      <c r="H10" s="68"/>
      <c r="I10" s="68"/>
      <c r="J10" s="12"/>
      <c r="K10" s="12"/>
      <c r="L10" s="12"/>
      <c r="M10" s="12"/>
    </row>
    <row r="11" spans="2:13" ht="18" customHeight="1" thickBot="1" x14ac:dyDescent="0.35">
      <c r="B11" s="11" t="s">
        <v>2</v>
      </c>
      <c r="C11" s="68"/>
      <c r="D11" s="68"/>
      <c r="E11" s="68"/>
      <c r="F11" s="68"/>
      <c r="G11" s="68"/>
      <c r="H11" s="68"/>
      <c r="I11" s="68"/>
      <c r="J11" s="12"/>
      <c r="K11" s="12"/>
      <c r="L11" s="12"/>
      <c r="M11" s="12"/>
    </row>
    <row r="12" spans="2:13" ht="18" customHeight="1" thickBot="1" x14ac:dyDescent="0.35">
      <c r="B12" s="11" t="s">
        <v>3</v>
      </c>
      <c r="C12" s="68"/>
      <c r="D12" s="68"/>
      <c r="E12" s="68"/>
      <c r="F12" s="68"/>
      <c r="G12" s="68"/>
      <c r="H12" s="68"/>
      <c r="I12" s="68"/>
      <c r="J12" s="12"/>
      <c r="K12" s="12"/>
      <c r="L12" s="12"/>
      <c r="M12" s="12"/>
    </row>
    <row r="13" spans="2:13" ht="18" x14ac:dyDescent="0.3">
      <c r="B13" s="23" t="s">
        <v>4</v>
      </c>
      <c r="C13" s="10"/>
      <c r="H13" s="4"/>
      <c r="I13" s="4"/>
    </row>
    <row r="14" spans="2:13" ht="4.5" customHeight="1" x14ac:dyDescent="0.3">
      <c r="C14" s="10"/>
      <c r="H14" s="4"/>
      <c r="I14" s="4"/>
    </row>
    <row r="15" spans="2:13" ht="44.25" customHeight="1" x14ac:dyDescent="0.3">
      <c r="B15" s="64" t="s">
        <v>15</v>
      </c>
      <c r="C15" s="64"/>
      <c r="D15" s="64"/>
      <c r="E15" s="64"/>
      <c r="F15" s="64"/>
      <c r="G15" s="64"/>
      <c r="H15" s="64"/>
      <c r="I15" s="64"/>
      <c r="J15" s="14"/>
      <c r="K15" s="14"/>
      <c r="L15" s="14"/>
      <c r="M15" s="14"/>
    </row>
    <row r="16" spans="2:13" ht="88.5" customHeight="1" x14ac:dyDescent="0.3">
      <c r="B16" s="64" t="s">
        <v>19</v>
      </c>
      <c r="C16" s="64"/>
      <c r="D16" s="64"/>
      <c r="E16" s="64"/>
      <c r="F16" s="64"/>
      <c r="G16" s="64"/>
      <c r="H16" s="64"/>
      <c r="I16" s="64"/>
      <c r="J16" s="14"/>
      <c r="K16" s="14"/>
      <c r="L16" s="14"/>
      <c r="M16" s="14"/>
    </row>
    <row r="17" spans="1:13" ht="15" customHeight="1" x14ac:dyDescent="0.3">
      <c r="B17" s="25" t="s">
        <v>16</v>
      </c>
      <c r="C17" s="15"/>
      <c r="D17" s="15"/>
      <c r="E17" s="25"/>
      <c r="F17" s="25"/>
      <c r="G17" s="67" t="s">
        <v>17</v>
      </c>
      <c r="H17" s="67"/>
      <c r="I17" s="67"/>
      <c r="J17" s="14"/>
      <c r="K17" s="14"/>
      <c r="L17" s="14"/>
      <c r="M17" s="14"/>
    </row>
    <row r="18" spans="1:13" ht="14.5" thickBot="1" x14ac:dyDescent="0.35">
      <c r="H18" s="2"/>
      <c r="I18" s="2"/>
    </row>
    <row r="19" spans="1:13" s="7" customFormat="1" ht="24.75" customHeight="1" x14ac:dyDescent="0.3">
      <c r="A19" s="16"/>
      <c r="B19" s="26"/>
      <c r="C19" s="65" t="s">
        <v>6</v>
      </c>
      <c r="D19" s="65"/>
      <c r="E19" s="65"/>
      <c r="F19" s="65"/>
      <c r="G19" s="66"/>
      <c r="H19" s="76" t="s">
        <v>5</v>
      </c>
      <c r="I19" s="42" t="s">
        <v>13</v>
      </c>
    </row>
    <row r="20" spans="1:13" ht="57" customHeight="1" x14ac:dyDescent="0.3">
      <c r="A20" s="16"/>
      <c r="B20" s="24"/>
      <c r="C20" s="30" t="s">
        <v>37</v>
      </c>
      <c r="D20" s="30" t="s">
        <v>20</v>
      </c>
      <c r="E20" s="31" t="s">
        <v>38</v>
      </c>
      <c r="F20" s="31" t="s">
        <v>39</v>
      </c>
      <c r="G20" s="40" t="s">
        <v>40</v>
      </c>
      <c r="H20" s="45" t="s">
        <v>42</v>
      </c>
      <c r="I20" s="43" t="s">
        <v>21</v>
      </c>
    </row>
    <row r="21" spans="1:13" x14ac:dyDescent="0.3">
      <c r="A21" s="16"/>
      <c r="B21" s="27" t="s">
        <v>23</v>
      </c>
      <c r="C21" s="28">
        <v>1239.6694199999999</v>
      </c>
      <c r="D21" s="29">
        <v>10</v>
      </c>
      <c r="E21" s="28">
        <f t="shared" ref="E21:E35" si="0">+C21*D21</f>
        <v>12396.6942</v>
      </c>
      <c r="F21" s="28">
        <f t="shared" ref="F21:F35" si="1">+E21*21%</f>
        <v>2603.3057819999999</v>
      </c>
      <c r="G21" s="41">
        <f t="shared" ref="G21:G35" si="2">+E21+F21</f>
        <v>14999.999981999999</v>
      </c>
      <c r="H21" s="46"/>
      <c r="I21" s="44">
        <f>+H21*D21</f>
        <v>0</v>
      </c>
    </row>
    <row r="22" spans="1:13" ht="26" x14ac:dyDescent="0.3">
      <c r="A22" s="16"/>
      <c r="B22" s="27" t="s">
        <v>24</v>
      </c>
      <c r="C22" s="28">
        <v>826.44628</v>
      </c>
      <c r="D22" s="29">
        <v>5</v>
      </c>
      <c r="E22" s="28">
        <f t="shared" si="0"/>
        <v>4132.2313999999997</v>
      </c>
      <c r="F22" s="28">
        <f t="shared" si="1"/>
        <v>867.76859399999989</v>
      </c>
      <c r="G22" s="41">
        <f t="shared" si="2"/>
        <v>4999.9999939999998</v>
      </c>
      <c r="H22" s="46"/>
      <c r="I22" s="44">
        <f t="shared" ref="I22:I35" si="3">+H22*D22</f>
        <v>0</v>
      </c>
    </row>
    <row r="23" spans="1:13" ht="26" x14ac:dyDescent="0.3">
      <c r="A23" s="16"/>
      <c r="B23" s="27" t="s">
        <v>25</v>
      </c>
      <c r="C23" s="28">
        <v>1074.3801599999999</v>
      </c>
      <c r="D23" s="29">
        <v>5</v>
      </c>
      <c r="E23" s="28">
        <f t="shared" si="0"/>
        <v>5371.9007999999994</v>
      </c>
      <c r="F23" s="28">
        <f t="shared" si="1"/>
        <v>1128.0991679999997</v>
      </c>
      <c r="G23" s="41">
        <f t="shared" si="2"/>
        <v>6499.9999679999992</v>
      </c>
      <c r="H23" s="46"/>
      <c r="I23" s="44">
        <f t="shared" si="3"/>
        <v>0</v>
      </c>
    </row>
    <row r="24" spans="1:13" ht="26" x14ac:dyDescent="0.3">
      <c r="A24" s="16"/>
      <c r="B24" s="27" t="s">
        <v>31</v>
      </c>
      <c r="C24" s="28">
        <v>247.93387999999999</v>
      </c>
      <c r="D24" s="29">
        <v>1</v>
      </c>
      <c r="E24" s="28">
        <f t="shared" si="0"/>
        <v>247.93387999999999</v>
      </c>
      <c r="F24" s="28">
        <f t="shared" si="1"/>
        <v>52.066114799999994</v>
      </c>
      <c r="G24" s="41">
        <f t="shared" si="2"/>
        <v>299.99999479999997</v>
      </c>
      <c r="H24" s="46"/>
      <c r="I24" s="44">
        <f t="shared" si="3"/>
        <v>0</v>
      </c>
    </row>
    <row r="25" spans="1:13" ht="26" x14ac:dyDescent="0.3">
      <c r="A25" s="16"/>
      <c r="B25" s="27" t="s">
        <v>32</v>
      </c>
      <c r="C25" s="28">
        <v>247.93387999999999</v>
      </c>
      <c r="D25" s="29">
        <v>1</v>
      </c>
      <c r="E25" s="28">
        <f t="shared" si="0"/>
        <v>247.93387999999999</v>
      </c>
      <c r="F25" s="28">
        <f t="shared" si="1"/>
        <v>52.066114799999994</v>
      </c>
      <c r="G25" s="41">
        <f t="shared" si="2"/>
        <v>299.99999479999997</v>
      </c>
      <c r="H25" s="46"/>
      <c r="I25" s="44">
        <f t="shared" si="3"/>
        <v>0</v>
      </c>
    </row>
    <row r="26" spans="1:13" ht="26" x14ac:dyDescent="0.3">
      <c r="A26" s="16"/>
      <c r="B26" s="27" t="s">
        <v>33</v>
      </c>
      <c r="C26" s="28">
        <v>247.93387999999999</v>
      </c>
      <c r="D26" s="29">
        <v>1</v>
      </c>
      <c r="E26" s="28">
        <f t="shared" si="0"/>
        <v>247.93387999999999</v>
      </c>
      <c r="F26" s="28">
        <f t="shared" si="1"/>
        <v>52.066114799999994</v>
      </c>
      <c r="G26" s="41">
        <f t="shared" si="2"/>
        <v>299.99999479999997</v>
      </c>
      <c r="H26" s="46"/>
      <c r="I26" s="44">
        <f t="shared" si="3"/>
        <v>0</v>
      </c>
    </row>
    <row r="27" spans="1:13" ht="26" x14ac:dyDescent="0.3">
      <c r="A27" s="16"/>
      <c r="B27" s="27" t="s">
        <v>34</v>
      </c>
      <c r="C27" s="28">
        <v>82.644620000000003</v>
      </c>
      <c r="D27" s="29">
        <v>1</v>
      </c>
      <c r="E27" s="28">
        <f t="shared" si="0"/>
        <v>82.644620000000003</v>
      </c>
      <c r="F27" s="28">
        <f t="shared" si="1"/>
        <v>17.355370199999999</v>
      </c>
      <c r="G27" s="41">
        <f t="shared" si="2"/>
        <v>99.999990199999999</v>
      </c>
      <c r="H27" s="46"/>
      <c r="I27" s="44">
        <f t="shared" si="3"/>
        <v>0</v>
      </c>
    </row>
    <row r="28" spans="1:13" ht="26" x14ac:dyDescent="0.3">
      <c r="A28" s="16"/>
      <c r="B28" s="27" t="s">
        <v>35</v>
      </c>
      <c r="C28" s="28">
        <v>82.644620000000003</v>
      </c>
      <c r="D28" s="29">
        <v>1</v>
      </c>
      <c r="E28" s="28">
        <f t="shared" si="0"/>
        <v>82.644620000000003</v>
      </c>
      <c r="F28" s="28">
        <f t="shared" si="1"/>
        <v>17.355370199999999</v>
      </c>
      <c r="G28" s="41">
        <f t="shared" si="2"/>
        <v>99.999990199999999</v>
      </c>
      <c r="H28" s="46"/>
      <c r="I28" s="44">
        <f t="shared" si="3"/>
        <v>0</v>
      </c>
    </row>
    <row r="29" spans="1:13" ht="26" x14ac:dyDescent="0.3">
      <c r="A29" s="16"/>
      <c r="B29" s="27" t="s">
        <v>36</v>
      </c>
      <c r="C29" s="28">
        <v>82.644620000000003</v>
      </c>
      <c r="D29" s="29">
        <v>1</v>
      </c>
      <c r="E29" s="28">
        <f t="shared" si="0"/>
        <v>82.644620000000003</v>
      </c>
      <c r="F29" s="28">
        <f t="shared" si="1"/>
        <v>17.355370199999999</v>
      </c>
      <c r="G29" s="41">
        <f t="shared" si="2"/>
        <v>99.999990199999999</v>
      </c>
      <c r="H29" s="46"/>
      <c r="I29" s="44">
        <f t="shared" si="3"/>
        <v>0</v>
      </c>
    </row>
    <row r="30" spans="1:13" ht="19" customHeight="1" x14ac:dyDescent="0.3">
      <c r="A30" s="16"/>
      <c r="B30" s="27" t="s">
        <v>26</v>
      </c>
      <c r="C30" s="28">
        <v>991.73553000000004</v>
      </c>
      <c r="D30" s="29">
        <v>50</v>
      </c>
      <c r="E30" s="28">
        <f t="shared" si="0"/>
        <v>49586.7765</v>
      </c>
      <c r="F30" s="28">
        <f t="shared" si="1"/>
        <v>10413.223065</v>
      </c>
      <c r="G30" s="41">
        <f t="shared" si="2"/>
        <v>59999.999564999998</v>
      </c>
      <c r="H30" s="46"/>
      <c r="I30" s="44">
        <f t="shared" si="3"/>
        <v>0</v>
      </c>
    </row>
    <row r="31" spans="1:13" ht="26" x14ac:dyDescent="0.3">
      <c r="A31" s="16"/>
      <c r="B31" s="27" t="s">
        <v>27</v>
      </c>
      <c r="C31" s="28">
        <v>231.40495000000001</v>
      </c>
      <c r="D31" s="29">
        <v>200</v>
      </c>
      <c r="E31" s="28">
        <f t="shared" si="0"/>
        <v>46280.990000000005</v>
      </c>
      <c r="F31" s="28">
        <f t="shared" si="1"/>
        <v>9719.0079000000005</v>
      </c>
      <c r="G31" s="41">
        <f t="shared" si="2"/>
        <v>55999.997900000002</v>
      </c>
      <c r="H31" s="46"/>
      <c r="I31" s="44">
        <f t="shared" si="3"/>
        <v>0</v>
      </c>
    </row>
    <row r="32" spans="1:13" ht="26" x14ac:dyDescent="0.3">
      <c r="A32" s="16"/>
      <c r="B32" s="27" t="s">
        <v>28</v>
      </c>
      <c r="C32" s="28">
        <v>24.793388</v>
      </c>
      <c r="D32" s="29">
        <v>50</v>
      </c>
      <c r="E32" s="28">
        <f t="shared" si="0"/>
        <v>1239.6694</v>
      </c>
      <c r="F32" s="28">
        <f t="shared" si="1"/>
        <v>260.33057400000001</v>
      </c>
      <c r="G32" s="41">
        <f t="shared" si="2"/>
        <v>1499.9999740000001</v>
      </c>
      <c r="H32" s="46"/>
      <c r="I32" s="44">
        <f t="shared" si="3"/>
        <v>0</v>
      </c>
    </row>
    <row r="33" spans="1:1012" ht="26" x14ac:dyDescent="0.3">
      <c r="A33" s="16"/>
      <c r="B33" s="27" t="s">
        <v>29</v>
      </c>
      <c r="C33" s="28">
        <v>578.51229999999998</v>
      </c>
      <c r="D33" s="29">
        <v>4</v>
      </c>
      <c r="E33" s="28">
        <f t="shared" si="0"/>
        <v>2314.0491999999999</v>
      </c>
      <c r="F33" s="28">
        <f t="shared" si="1"/>
        <v>485.95033199999995</v>
      </c>
      <c r="G33" s="41">
        <f t="shared" si="2"/>
        <v>2799.9995319999998</v>
      </c>
      <c r="H33" s="46"/>
      <c r="I33" s="44">
        <f t="shared" si="3"/>
        <v>0</v>
      </c>
    </row>
    <row r="34" spans="1:1012" ht="26" x14ac:dyDescent="0.3">
      <c r="A34" s="16"/>
      <c r="B34" s="27" t="s">
        <v>30</v>
      </c>
      <c r="C34" s="28">
        <v>413.22314</v>
      </c>
      <c r="D34" s="29">
        <v>4</v>
      </c>
      <c r="E34" s="28">
        <f t="shared" si="0"/>
        <v>1652.89256</v>
      </c>
      <c r="F34" s="28">
        <f t="shared" si="1"/>
        <v>347.10743759999997</v>
      </c>
      <c r="G34" s="41">
        <f t="shared" si="2"/>
        <v>1999.9999975999999</v>
      </c>
      <c r="H34" s="46"/>
      <c r="I34" s="44">
        <f t="shared" si="3"/>
        <v>0</v>
      </c>
    </row>
    <row r="35" spans="1:1012" ht="20.25" customHeight="1" thickBot="1" x14ac:dyDescent="0.35">
      <c r="A35" s="16"/>
      <c r="B35" s="54" t="s">
        <v>47</v>
      </c>
      <c r="C35" s="55">
        <v>12396.69412</v>
      </c>
      <c r="D35" s="56">
        <v>1</v>
      </c>
      <c r="E35" s="55">
        <f t="shared" si="0"/>
        <v>12396.69412</v>
      </c>
      <c r="F35" s="55">
        <f t="shared" si="1"/>
        <v>2603.3057651999998</v>
      </c>
      <c r="G35" s="57">
        <f t="shared" si="2"/>
        <v>14999.999885199999</v>
      </c>
      <c r="H35" s="58">
        <f>C35</f>
        <v>12396.69412</v>
      </c>
      <c r="I35" s="59">
        <f t="shared" si="3"/>
        <v>12396.69412</v>
      </c>
    </row>
    <row r="36" spans="1:1012" ht="14.5" thickBot="1" x14ac:dyDescent="0.35">
      <c r="A36" s="16"/>
      <c r="B36" s="8"/>
      <c r="C36" s="8"/>
      <c r="D36" s="8"/>
      <c r="E36" s="8"/>
      <c r="F36" s="8"/>
      <c r="G36" s="8"/>
      <c r="H36" s="8"/>
      <c r="I36" s="8"/>
    </row>
    <row r="37" spans="1:1012" ht="14.5" thickBot="1" x14ac:dyDescent="0.35">
      <c r="B37" s="61" t="s">
        <v>41</v>
      </c>
      <c r="C37" s="62"/>
      <c r="D37" s="62"/>
      <c r="E37" s="39">
        <f>SUM(E21:E35)</f>
        <v>136363.63367999997</v>
      </c>
      <c r="F37" s="38">
        <f>+E37*21%</f>
        <v>28636.363072799992</v>
      </c>
      <c r="G37" s="36">
        <f>+E37+F37</f>
        <v>164999.99675279995</v>
      </c>
      <c r="H37" s="37"/>
      <c r="I37" s="39">
        <f>SUM(I21:I35)</f>
        <v>12396.69412</v>
      </c>
      <c r="J37" s="6"/>
      <c r="L37" s="32"/>
      <c r="M37" s="32"/>
      <c r="ALU37" s="7"/>
      <c r="ALV37" s="7"/>
      <c r="ALW37" s="7"/>
      <c r="ALX37" s="7"/>
    </row>
    <row r="38" spans="1:1012" ht="14.15" customHeight="1" thickBot="1" x14ac:dyDescent="0.35">
      <c r="A38" s="16"/>
      <c r="B38" s="19"/>
      <c r="C38" s="17"/>
      <c r="D38" s="18"/>
      <c r="E38" s="18"/>
      <c r="F38" s="18"/>
      <c r="G38" s="18"/>
      <c r="H38" s="20"/>
      <c r="I38" s="18"/>
    </row>
    <row r="39" spans="1:1012" ht="39.5" thickBot="1" x14ac:dyDescent="0.35">
      <c r="A39" s="16"/>
      <c r="B39" s="33" t="s">
        <v>22</v>
      </c>
      <c r="C39" s="34">
        <v>28925.62</v>
      </c>
      <c r="D39" s="35">
        <v>1</v>
      </c>
      <c r="E39" s="34">
        <f>+C39*D39</f>
        <v>28925.62</v>
      </c>
      <c r="F39" s="34">
        <f>+E39*21%</f>
        <v>6074.3801999999996</v>
      </c>
      <c r="G39" s="47">
        <f>+E39+F39</f>
        <v>35000.000199999995</v>
      </c>
      <c r="H39" s="49"/>
      <c r="I39" s="48">
        <f>+D39*H39</f>
        <v>0</v>
      </c>
    </row>
    <row r="40" spans="1:1012" ht="14.15" customHeight="1" thickBot="1" x14ac:dyDescent="0.35">
      <c r="A40" s="16"/>
      <c r="B40" s="19"/>
      <c r="C40" s="17"/>
      <c r="D40" s="18"/>
      <c r="E40" s="18"/>
      <c r="F40" s="18"/>
      <c r="G40" s="18"/>
      <c r="H40" s="20"/>
      <c r="I40" s="18"/>
    </row>
    <row r="41" spans="1:1012" ht="14.5" thickBot="1" x14ac:dyDescent="0.35">
      <c r="B41" s="61" t="s">
        <v>43</v>
      </c>
      <c r="C41" s="62"/>
      <c r="D41" s="62"/>
      <c r="E41" s="39">
        <f>E39</f>
        <v>28925.62</v>
      </c>
      <c r="F41" s="38">
        <f>+E41*21%</f>
        <v>6074.3801999999996</v>
      </c>
      <c r="G41" s="36">
        <f>+E41+F41</f>
        <v>35000.000199999995</v>
      </c>
      <c r="H41" s="39">
        <f>+H39</f>
        <v>0</v>
      </c>
      <c r="I41" s="39">
        <f>+I39</f>
        <v>0</v>
      </c>
      <c r="J41" s="6"/>
      <c r="L41" s="32"/>
      <c r="M41" s="32"/>
      <c r="ALU41" s="7"/>
      <c r="ALV41" s="7"/>
      <c r="ALW41" s="7"/>
      <c r="ALX41" s="7"/>
    </row>
    <row r="42" spans="1:1012" ht="14.15" customHeight="1" thickBot="1" x14ac:dyDescent="0.35">
      <c r="A42" s="16"/>
      <c r="B42" s="19"/>
      <c r="C42" s="17"/>
      <c r="D42" s="18"/>
      <c r="E42" s="18"/>
      <c r="F42" s="18"/>
      <c r="G42" s="18"/>
      <c r="H42" s="20"/>
      <c r="I42" s="18"/>
    </row>
    <row r="43" spans="1:1012" ht="30.75" customHeight="1" thickBot="1" x14ac:dyDescent="0.35">
      <c r="A43" s="16"/>
      <c r="B43" s="50" t="s">
        <v>44</v>
      </c>
      <c r="C43" s="71" t="s">
        <v>46</v>
      </c>
      <c r="D43" s="71"/>
      <c r="E43" s="51">
        <f>+E37+E41</f>
        <v>165289.25367999997</v>
      </c>
      <c r="F43" s="53"/>
      <c r="G43" s="69" t="s">
        <v>45</v>
      </c>
      <c r="H43" s="70"/>
      <c r="I43" s="52">
        <f>+I37+I41</f>
        <v>12396.69412</v>
      </c>
    </row>
    <row r="44" spans="1:1012" ht="14.5" thickBot="1" x14ac:dyDescent="0.35"/>
    <row r="45" spans="1:1012" ht="100.5" customHeight="1" thickBot="1" x14ac:dyDescent="0.35">
      <c r="B45" s="74" t="s">
        <v>48</v>
      </c>
      <c r="C45" s="74"/>
      <c r="D45" s="74"/>
      <c r="E45" s="74"/>
      <c r="F45" s="74"/>
      <c r="G45" s="74"/>
      <c r="H45" s="74"/>
      <c r="I45" s="74"/>
    </row>
    <row r="47" spans="1:1012" ht="15" customHeight="1" x14ac:dyDescent="0.3">
      <c r="B47" s="21" t="s">
        <v>7</v>
      </c>
      <c r="C47" s="22"/>
      <c r="D47" s="75" t="s">
        <v>8</v>
      </c>
      <c r="E47" s="75"/>
      <c r="F47" s="75"/>
      <c r="G47" s="75"/>
      <c r="H47" s="75"/>
      <c r="I47" s="75"/>
    </row>
    <row r="48" spans="1:1012" x14ac:dyDescent="0.3">
      <c r="B48" s="21" t="s">
        <v>9</v>
      </c>
      <c r="C48" s="22"/>
      <c r="D48" s="72"/>
      <c r="E48" s="72"/>
      <c r="F48" s="72"/>
      <c r="G48" s="72"/>
      <c r="H48" s="72"/>
      <c r="I48" s="72"/>
    </row>
    <row r="49" spans="2:9" x14ac:dyDescent="0.3">
      <c r="B49" s="21" t="s">
        <v>10</v>
      </c>
      <c r="C49" s="22"/>
      <c r="D49" s="72"/>
      <c r="E49" s="72"/>
      <c r="F49" s="72"/>
      <c r="G49" s="72"/>
      <c r="H49" s="72"/>
      <c r="I49" s="72"/>
    </row>
    <row r="50" spans="2:9" x14ac:dyDescent="0.3">
      <c r="B50" s="21" t="s">
        <v>11</v>
      </c>
      <c r="C50" s="22"/>
      <c r="D50" s="73"/>
      <c r="E50" s="73"/>
      <c r="F50" s="73"/>
      <c r="G50" s="73"/>
      <c r="H50" s="73"/>
      <c r="I50" s="73"/>
    </row>
  </sheetData>
  <mergeCells count="19">
    <mergeCell ref="G43:H43"/>
    <mergeCell ref="C43:D43"/>
    <mergeCell ref="D49:I49"/>
    <mergeCell ref="D50:I50"/>
    <mergeCell ref="B45:I45"/>
    <mergeCell ref="D47:I47"/>
    <mergeCell ref="D48:I48"/>
    <mergeCell ref="B6:I6"/>
    <mergeCell ref="B37:D37"/>
    <mergeCell ref="B41:D41"/>
    <mergeCell ref="B4:C4"/>
    <mergeCell ref="B15:I15"/>
    <mergeCell ref="B16:I16"/>
    <mergeCell ref="C19:G19"/>
    <mergeCell ref="G17:I17"/>
    <mergeCell ref="C9:I9"/>
    <mergeCell ref="C10:I10"/>
    <mergeCell ref="C11:I11"/>
    <mergeCell ref="C12:I12"/>
  </mergeCells>
  <pageMargins left="0.70866141732283472" right="0.70866141732283472" top="0.74803149606299213" bottom="0.74803149606299213" header="0.51181102362204722" footer="0.51181102362204722"/>
  <pageSetup paperSize="9" scale="54" firstPageNumber="0" fitToHeight="2" orientation="portrait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575</TotalTime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1</vt:i4>
      </vt:variant>
      <vt:variant>
        <vt:lpstr>Intervals amb nom</vt:lpstr>
      </vt:variant>
      <vt:variant>
        <vt:i4>1</vt:i4>
      </vt:variant>
    </vt:vector>
  </HeadingPairs>
  <TitlesOfParts>
    <vt:vector size="2" baseType="lpstr">
      <vt:lpstr>Model oferta Econòmica</vt:lpstr>
      <vt:lpstr>'Model oferta Econòmica'!Print_Area</vt:lpstr>
    </vt:vector>
  </TitlesOfParts>
  <Company>UPC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UPC</dc:creator>
  <dc:description/>
  <cp:lastModifiedBy>Marta Mestres Marce</cp:lastModifiedBy>
  <cp:revision>24</cp:revision>
  <cp:lastPrinted>2026-03-23T15:23:12Z</cp:lastPrinted>
  <dcterms:created xsi:type="dcterms:W3CDTF">2018-12-11T10:22:08Z</dcterms:created>
  <dcterms:modified xsi:type="dcterms:W3CDTF">2026-05-13T06:46:39Z</dcterms:modified>
  <dc:language>es-ES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Company">
    <vt:lpwstr>UPC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