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jbcn.sharepoint.com/sites/EquipDretsSocials/Documentos compartidos/Contractació, proveïdors i factures/2025/S0059. Nou contracte implantació Salesforce/"/>
    </mc:Choice>
  </mc:AlternateContent>
  <xr:revisionPtr revIDLastSave="10" documentId="8_{83F118AA-B9E6-481F-AF69-68582BAF5ACB}" xr6:coauthVersionLast="47" xr6:coauthVersionMax="47" xr10:uidLastSave="{28E4CC20-C0DE-48BB-8FBA-4EB2E2C51E1B}"/>
  <workbookProtection lockStructure="1"/>
  <bookViews>
    <workbookView xWindow="-48" yWindow="-48" windowWidth="23136" windowHeight="12456" xr2:uid="{673C9F43-949F-404A-A127-A5FDD45B56B0}"/>
  </bookViews>
  <sheets>
    <sheet name="Instruccions" sheetId="5" r:id="rId1"/>
    <sheet name="Preu tallatge" sheetId="1" r:id="rId2"/>
    <sheet name="Pla releases epiques" sheetId="3" r:id="rId3"/>
    <sheet name="Fites facturació Servei 1 i 2"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E8" i="3"/>
  <c r="E8" i="1"/>
  <c r="E7" i="1"/>
  <c r="E6" i="1"/>
  <c r="E5" i="1"/>
  <c r="F5" i="1" s="1"/>
  <c r="G5" i="1" s="1"/>
  <c r="E42" i="3" s="1"/>
  <c r="M42" i="3" s="1"/>
  <c r="E4" i="1"/>
  <c r="F4" i="1" s="1"/>
  <c r="G4" i="1" s="1"/>
  <c r="E3" i="1"/>
  <c r="F3" i="1" s="1"/>
  <c r="G3" i="1" s="1"/>
  <c r="B8" i="1"/>
  <c r="B7" i="1"/>
  <c r="C7" i="1" s="1"/>
  <c r="D7" i="1" s="1"/>
  <c r="B6" i="1"/>
  <c r="B5" i="1"/>
  <c r="C5" i="1" s="1"/>
  <c r="D5" i="1" s="1"/>
  <c r="D41" i="3" s="1"/>
  <c r="L41" i="3" s="1"/>
  <c r="B4" i="1"/>
  <c r="F8" i="1"/>
  <c r="G8" i="1" s="1"/>
  <c r="E20" i="3" s="1"/>
  <c r="M20" i="3" s="1"/>
  <c r="F7" i="1"/>
  <c r="G7" i="1" s="1"/>
  <c r="E37" i="3" s="1"/>
  <c r="M37" i="3" s="1"/>
  <c r="F6" i="1"/>
  <c r="G6" i="1" s="1"/>
  <c r="E38" i="3" s="1"/>
  <c r="M38" i="3" s="1"/>
  <c r="C8" i="1"/>
  <c r="D8" i="1" s="1"/>
  <c r="D20" i="3" s="1"/>
  <c r="L20" i="3" s="1"/>
  <c r="C4" i="1"/>
  <c r="D4" i="1" s="1"/>
  <c r="AE7" i="4"/>
  <c r="AC7" i="4" s="1"/>
  <c r="AD7" i="4" s="1"/>
  <c r="AE6" i="4"/>
  <c r="AC6" i="4" s="1"/>
  <c r="AD6" i="4" s="1"/>
  <c r="AB7" i="4"/>
  <c r="Z7" i="4" s="1"/>
  <c r="AA7" i="4" s="1"/>
  <c r="AB6" i="4"/>
  <c r="Z6" i="4" s="1"/>
  <c r="AA6" i="4" s="1"/>
  <c r="Y7" i="4"/>
  <c r="W7" i="4" s="1"/>
  <c r="X7" i="4" s="1"/>
  <c r="Y6" i="4"/>
  <c r="W6" i="4" s="1"/>
  <c r="X6" i="4" s="1"/>
  <c r="V7" i="4"/>
  <c r="T7" i="4" s="1"/>
  <c r="U7" i="4" s="1"/>
  <c r="V6" i="4"/>
  <c r="T6" i="4" s="1"/>
  <c r="U6" i="4" s="1"/>
  <c r="S7" i="4"/>
  <c r="Q7" i="4" s="1"/>
  <c r="R7" i="4" s="1"/>
  <c r="S6" i="4"/>
  <c r="Q6" i="4" s="1"/>
  <c r="R6" i="4" s="1"/>
  <c r="P7" i="4"/>
  <c r="N7" i="4" s="1"/>
  <c r="O7" i="4" s="1"/>
  <c r="P6" i="4"/>
  <c r="N6" i="4" s="1"/>
  <c r="O6" i="4" s="1"/>
  <c r="M7" i="4"/>
  <c r="K7" i="4" s="1"/>
  <c r="L7" i="4" s="1"/>
  <c r="M6" i="4"/>
  <c r="K6" i="4" s="1"/>
  <c r="L6" i="4" s="1"/>
  <c r="J7" i="4"/>
  <c r="H7" i="4" s="1"/>
  <c r="I7" i="4" s="1"/>
  <c r="J6" i="4"/>
  <c r="H6" i="4" s="1"/>
  <c r="I6" i="4" s="1"/>
  <c r="D7" i="4"/>
  <c r="D6" i="4"/>
  <c r="T43" i="3"/>
  <c r="S43" i="3"/>
  <c r="R43" i="3"/>
  <c r="Q43" i="3"/>
  <c r="P43" i="3"/>
  <c r="O43" i="3"/>
  <c r="N43" i="3"/>
  <c r="K43" i="3"/>
  <c r="T42" i="3"/>
  <c r="S42" i="3"/>
  <c r="R42" i="3"/>
  <c r="Q42" i="3"/>
  <c r="P42" i="3"/>
  <c r="O42" i="3"/>
  <c r="N42" i="3"/>
  <c r="K42" i="3"/>
  <c r="T41" i="3"/>
  <c r="S41" i="3"/>
  <c r="R41" i="3"/>
  <c r="Q41" i="3"/>
  <c r="P41" i="3"/>
  <c r="O41" i="3"/>
  <c r="N41" i="3"/>
  <c r="K41" i="3"/>
  <c r="T40" i="3"/>
  <c r="S40" i="3"/>
  <c r="R40" i="3"/>
  <c r="Q40" i="3"/>
  <c r="P40" i="3"/>
  <c r="O40" i="3"/>
  <c r="N40" i="3"/>
  <c r="K40" i="3"/>
  <c r="T39" i="3"/>
  <c r="S39" i="3"/>
  <c r="R39" i="3"/>
  <c r="Q39" i="3"/>
  <c r="P39" i="3"/>
  <c r="O39" i="3"/>
  <c r="N39" i="3"/>
  <c r="K39" i="3"/>
  <c r="T38" i="3"/>
  <c r="S38" i="3"/>
  <c r="R38" i="3"/>
  <c r="Q38" i="3"/>
  <c r="P38" i="3"/>
  <c r="O38" i="3"/>
  <c r="N38" i="3"/>
  <c r="K38" i="3"/>
  <c r="T37" i="3"/>
  <c r="S37" i="3"/>
  <c r="R37" i="3"/>
  <c r="Q37" i="3"/>
  <c r="P37" i="3"/>
  <c r="O37" i="3"/>
  <c r="N37" i="3"/>
  <c r="K37" i="3"/>
  <c r="T36" i="3"/>
  <c r="S36" i="3"/>
  <c r="R36" i="3"/>
  <c r="Q36" i="3"/>
  <c r="P36" i="3"/>
  <c r="O36" i="3"/>
  <c r="N36" i="3"/>
  <c r="K36" i="3"/>
  <c r="T35" i="3"/>
  <c r="S35" i="3"/>
  <c r="R35" i="3"/>
  <c r="Q35" i="3"/>
  <c r="P35" i="3"/>
  <c r="O35" i="3"/>
  <c r="N35" i="3"/>
  <c r="K35" i="3"/>
  <c r="T34" i="3"/>
  <c r="S34" i="3"/>
  <c r="R34" i="3"/>
  <c r="Q34" i="3"/>
  <c r="P34" i="3"/>
  <c r="O34" i="3"/>
  <c r="N34" i="3"/>
  <c r="K34" i="3"/>
  <c r="T33" i="3"/>
  <c r="S33" i="3"/>
  <c r="R33" i="3"/>
  <c r="Q33" i="3"/>
  <c r="P33" i="3"/>
  <c r="O33" i="3"/>
  <c r="N33" i="3"/>
  <c r="K33" i="3"/>
  <c r="T32" i="3"/>
  <c r="S32" i="3"/>
  <c r="R32" i="3"/>
  <c r="Q32" i="3"/>
  <c r="P32" i="3"/>
  <c r="O32" i="3"/>
  <c r="N32" i="3"/>
  <c r="K32" i="3"/>
  <c r="T31" i="3"/>
  <c r="S31" i="3"/>
  <c r="R31" i="3"/>
  <c r="Q31" i="3"/>
  <c r="P31" i="3"/>
  <c r="O31" i="3"/>
  <c r="N31" i="3"/>
  <c r="K31" i="3"/>
  <c r="T30" i="3"/>
  <c r="S30" i="3"/>
  <c r="R30" i="3"/>
  <c r="Q30" i="3"/>
  <c r="P30" i="3"/>
  <c r="O30" i="3"/>
  <c r="N30" i="3"/>
  <c r="K30" i="3"/>
  <c r="T29" i="3"/>
  <c r="S29" i="3"/>
  <c r="R29" i="3"/>
  <c r="Q29" i="3"/>
  <c r="P29" i="3"/>
  <c r="O29" i="3"/>
  <c r="N29" i="3"/>
  <c r="K29" i="3"/>
  <c r="T28" i="3"/>
  <c r="S28" i="3"/>
  <c r="R28" i="3"/>
  <c r="Q28" i="3"/>
  <c r="P28" i="3"/>
  <c r="O28" i="3"/>
  <c r="N28" i="3"/>
  <c r="K28" i="3"/>
  <c r="T27" i="3"/>
  <c r="S27" i="3"/>
  <c r="R27" i="3"/>
  <c r="Q27" i="3"/>
  <c r="P27" i="3"/>
  <c r="O27" i="3"/>
  <c r="N27" i="3"/>
  <c r="K27" i="3"/>
  <c r="T26" i="3"/>
  <c r="S26" i="3"/>
  <c r="R26" i="3"/>
  <c r="Q26" i="3"/>
  <c r="P26" i="3"/>
  <c r="O26" i="3"/>
  <c r="N26" i="3"/>
  <c r="K26" i="3"/>
  <c r="T25" i="3"/>
  <c r="S25" i="3"/>
  <c r="R25" i="3"/>
  <c r="Q25" i="3"/>
  <c r="P25" i="3"/>
  <c r="O25" i="3"/>
  <c r="N25" i="3"/>
  <c r="K25" i="3"/>
  <c r="T24" i="3"/>
  <c r="S24" i="3"/>
  <c r="R24" i="3"/>
  <c r="Q24" i="3"/>
  <c r="P24" i="3"/>
  <c r="O24" i="3"/>
  <c r="N24" i="3"/>
  <c r="K24" i="3"/>
  <c r="T23" i="3"/>
  <c r="S23" i="3"/>
  <c r="R23" i="3"/>
  <c r="Q23" i="3"/>
  <c r="P23" i="3"/>
  <c r="O23" i="3"/>
  <c r="N23" i="3"/>
  <c r="K23" i="3"/>
  <c r="T22" i="3"/>
  <c r="S22" i="3"/>
  <c r="R22" i="3"/>
  <c r="Q22" i="3"/>
  <c r="P22" i="3"/>
  <c r="O22" i="3"/>
  <c r="N22" i="3"/>
  <c r="K22" i="3"/>
  <c r="T21" i="3"/>
  <c r="S21" i="3"/>
  <c r="R21" i="3"/>
  <c r="Q21" i="3"/>
  <c r="P21" i="3"/>
  <c r="O21" i="3"/>
  <c r="N21" i="3"/>
  <c r="K21" i="3"/>
  <c r="T20" i="3"/>
  <c r="S20" i="3"/>
  <c r="R20" i="3"/>
  <c r="Q20" i="3"/>
  <c r="P20" i="3"/>
  <c r="O20" i="3"/>
  <c r="N20" i="3"/>
  <c r="K20" i="3"/>
  <c r="T19" i="3"/>
  <c r="S19" i="3"/>
  <c r="R19" i="3"/>
  <c r="Q19" i="3"/>
  <c r="P19" i="3"/>
  <c r="O19" i="3"/>
  <c r="N19" i="3"/>
  <c r="K19" i="3"/>
  <c r="T18" i="3"/>
  <c r="S18" i="3"/>
  <c r="R18" i="3"/>
  <c r="Q18" i="3"/>
  <c r="P18" i="3"/>
  <c r="O18" i="3"/>
  <c r="N18" i="3"/>
  <c r="K18" i="3"/>
  <c r="T17" i="3"/>
  <c r="S17" i="3"/>
  <c r="R17" i="3"/>
  <c r="Q17" i="3"/>
  <c r="P17" i="3"/>
  <c r="O17" i="3"/>
  <c r="N17" i="3"/>
  <c r="K17" i="3"/>
  <c r="T16" i="3"/>
  <c r="S16" i="3"/>
  <c r="R16" i="3"/>
  <c r="Q16" i="3"/>
  <c r="P16" i="3"/>
  <c r="O16" i="3"/>
  <c r="N16" i="3"/>
  <c r="K16" i="3"/>
  <c r="T15" i="3"/>
  <c r="S15" i="3"/>
  <c r="R15" i="3"/>
  <c r="Q15" i="3"/>
  <c r="P15" i="3"/>
  <c r="O15" i="3"/>
  <c r="N15" i="3"/>
  <c r="K15" i="3"/>
  <c r="T14" i="3"/>
  <c r="S14" i="3"/>
  <c r="R14" i="3"/>
  <c r="Q14" i="3"/>
  <c r="P14" i="3"/>
  <c r="O14" i="3"/>
  <c r="N14" i="3"/>
  <c r="K14" i="3"/>
  <c r="T13" i="3"/>
  <c r="S13" i="3"/>
  <c r="R13" i="3"/>
  <c r="Q13" i="3"/>
  <c r="P13" i="3"/>
  <c r="O13" i="3"/>
  <c r="N13" i="3"/>
  <c r="K13" i="3"/>
  <c r="T12" i="3"/>
  <c r="S12" i="3"/>
  <c r="R12" i="3"/>
  <c r="Q12" i="3"/>
  <c r="P12" i="3"/>
  <c r="O12" i="3"/>
  <c r="N12" i="3"/>
  <c r="K12" i="3"/>
  <c r="T11" i="3"/>
  <c r="S11" i="3"/>
  <c r="R11" i="3"/>
  <c r="Q11" i="3"/>
  <c r="P11" i="3"/>
  <c r="O11" i="3"/>
  <c r="N11" i="3"/>
  <c r="K11" i="3"/>
  <c r="T10" i="3"/>
  <c r="S10" i="3"/>
  <c r="R10" i="3"/>
  <c r="Q10" i="3"/>
  <c r="P10" i="3"/>
  <c r="O10" i="3"/>
  <c r="N10" i="3"/>
  <c r="K10" i="3"/>
  <c r="T9" i="3"/>
  <c r="S9" i="3"/>
  <c r="R9" i="3"/>
  <c r="Q9" i="3"/>
  <c r="P9" i="3"/>
  <c r="O9" i="3"/>
  <c r="N9" i="3"/>
  <c r="K9" i="3"/>
  <c r="T8" i="3"/>
  <c r="S8" i="3"/>
  <c r="R8" i="3"/>
  <c r="Q8" i="3"/>
  <c r="P8" i="3"/>
  <c r="O8" i="3"/>
  <c r="N8" i="3"/>
  <c r="M8" i="3"/>
  <c r="K8" i="3"/>
  <c r="T7" i="3"/>
  <c r="S7" i="3"/>
  <c r="R7" i="3"/>
  <c r="Q7" i="3"/>
  <c r="P7" i="3"/>
  <c r="O7" i="3"/>
  <c r="N7" i="3"/>
  <c r="K7" i="3"/>
  <c r="T6" i="3"/>
  <c r="S6" i="3"/>
  <c r="R6" i="3"/>
  <c r="Q6" i="3"/>
  <c r="P6" i="3"/>
  <c r="O6" i="3"/>
  <c r="N6" i="3"/>
  <c r="K6" i="3"/>
  <c r="T5" i="3"/>
  <c r="S5" i="3"/>
  <c r="R5" i="3"/>
  <c r="Q5" i="3"/>
  <c r="P5" i="3"/>
  <c r="O5" i="3"/>
  <c r="N5" i="3"/>
  <c r="K5" i="3"/>
  <c r="E11" i="3" l="1"/>
  <c r="M11" i="3" s="1"/>
  <c r="E23" i="3"/>
  <c r="M23" i="3" s="1"/>
  <c r="E32" i="3"/>
  <c r="M32" i="3" s="1"/>
  <c r="D11" i="3"/>
  <c r="L11" i="3" s="1"/>
  <c r="D27" i="3"/>
  <c r="L27" i="3" s="1"/>
  <c r="E19" i="3"/>
  <c r="M19" i="3" s="1"/>
  <c r="D14" i="3"/>
  <c r="L14" i="3" s="1"/>
  <c r="D34" i="3"/>
  <c r="L34" i="3" s="1"/>
  <c r="E36" i="3"/>
  <c r="M36" i="3" s="1"/>
  <c r="H3" i="1"/>
  <c r="I3" i="1" s="1"/>
  <c r="J3" i="1" s="1"/>
  <c r="D5" i="3"/>
  <c r="L5" i="3" s="1"/>
  <c r="D22" i="3"/>
  <c r="L22" i="3" s="1"/>
  <c r="D42" i="3"/>
  <c r="L42" i="3" s="1"/>
  <c r="E15" i="3"/>
  <c r="M15" i="3" s="1"/>
  <c r="E27" i="3"/>
  <c r="M27" i="3" s="1"/>
  <c r="E39" i="3"/>
  <c r="M39" i="3" s="1"/>
  <c r="C3" i="1"/>
  <c r="D3" i="1" s="1"/>
  <c r="H4" i="1"/>
  <c r="I4" i="1" s="1"/>
  <c r="J4" i="1" s="1"/>
  <c r="H8" i="1"/>
  <c r="I8" i="1" s="1"/>
  <c r="J8" i="1" s="1"/>
  <c r="F20" i="3" s="1"/>
  <c r="D10" i="3"/>
  <c r="L10" i="3" s="1"/>
  <c r="D23" i="3"/>
  <c r="L23" i="3" s="1"/>
  <c r="E7" i="3"/>
  <c r="M7" i="3" s="1"/>
  <c r="E16" i="3"/>
  <c r="M16" i="3" s="1"/>
  <c r="E31" i="3"/>
  <c r="M31" i="3" s="1"/>
  <c r="E40" i="3"/>
  <c r="M40" i="3" s="1"/>
  <c r="E30" i="3"/>
  <c r="M30" i="3" s="1"/>
  <c r="E43" i="3"/>
  <c r="M43" i="3" s="1"/>
  <c r="E35" i="3"/>
  <c r="M35" i="3" s="1"/>
  <c r="E13" i="3"/>
  <c r="M13" i="3" s="1"/>
  <c r="E9" i="3"/>
  <c r="M9" i="3" s="1"/>
  <c r="D37" i="3"/>
  <c r="L37" i="3" s="1"/>
  <c r="D17" i="3"/>
  <c r="L17" i="3" s="1"/>
  <c r="D19" i="3"/>
  <c r="L19" i="3" s="1"/>
  <c r="D40" i="3"/>
  <c r="L40" i="3" s="1"/>
  <c r="D36" i="3"/>
  <c r="L36" i="3" s="1"/>
  <c r="D16" i="3"/>
  <c r="L16" i="3" s="1"/>
  <c r="D7" i="3"/>
  <c r="L7" i="3" s="1"/>
  <c r="D13" i="3"/>
  <c r="L13" i="3" s="1"/>
  <c r="D9" i="3"/>
  <c r="D30" i="3"/>
  <c r="L30" i="3" s="1"/>
  <c r="D43" i="3"/>
  <c r="L43" i="3" s="1"/>
  <c r="D35" i="3"/>
  <c r="L35" i="3" s="1"/>
  <c r="F43" i="3"/>
  <c r="F35" i="3"/>
  <c r="F30" i="3"/>
  <c r="F13" i="3"/>
  <c r="F9" i="3"/>
  <c r="H7" i="1"/>
  <c r="I7" i="1" s="1"/>
  <c r="J7" i="1" s="1"/>
  <c r="E28" i="3"/>
  <c r="M28" i="3" s="1"/>
  <c r="C6" i="1"/>
  <c r="D6" i="1" s="1"/>
  <c r="D12" i="3"/>
  <c r="L12" i="3" s="1"/>
  <c r="D24" i="3"/>
  <c r="L24" i="3" s="1"/>
  <c r="D28" i="3"/>
  <c r="L28" i="3" s="1"/>
  <c r="E5" i="3"/>
  <c r="M5" i="3" s="1"/>
  <c r="E17" i="3"/>
  <c r="M17" i="3" s="1"/>
  <c r="E21" i="3"/>
  <c r="M21" i="3" s="1"/>
  <c r="E25" i="3"/>
  <c r="M25" i="3" s="1"/>
  <c r="E29" i="3"/>
  <c r="M29" i="3" s="1"/>
  <c r="E33" i="3"/>
  <c r="M33" i="3" s="1"/>
  <c r="E41" i="3"/>
  <c r="M41" i="3" s="1"/>
  <c r="H6" i="1"/>
  <c r="I6" i="1" s="1"/>
  <c r="J6" i="1" s="1"/>
  <c r="E12" i="3"/>
  <c r="M12" i="3" s="1"/>
  <c r="E24" i="3"/>
  <c r="M24" i="3" s="1"/>
  <c r="H5" i="1"/>
  <c r="I5" i="1" s="1"/>
  <c r="J5" i="1" s="1"/>
  <c r="D21" i="3"/>
  <c r="L21" i="3" s="1"/>
  <c r="D25" i="3"/>
  <c r="L25" i="3" s="1"/>
  <c r="D29" i="3"/>
  <c r="L29" i="3" s="1"/>
  <c r="E6" i="3"/>
  <c r="M6" i="3" s="1"/>
  <c r="E10" i="3"/>
  <c r="M10" i="3" s="1"/>
  <c r="E14" i="3"/>
  <c r="M14" i="3" s="1"/>
  <c r="E18" i="3"/>
  <c r="M18" i="3" s="1"/>
  <c r="E22" i="3"/>
  <c r="M22" i="3" s="1"/>
  <c r="E26" i="3"/>
  <c r="M26" i="3" s="1"/>
  <c r="E34" i="3"/>
  <c r="M34" i="3" s="1"/>
  <c r="L9" i="3"/>
  <c r="B6" i="4"/>
  <c r="C6" i="4" s="1"/>
  <c r="B7" i="4"/>
  <c r="C7" i="4" s="1"/>
  <c r="AE8" i="4"/>
  <c r="AC8" i="4" s="1"/>
  <c r="AD8" i="4" s="1"/>
  <c r="N3" i="3"/>
  <c r="R3" i="3"/>
  <c r="K3" i="3"/>
  <c r="K2" i="3" s="1"/>
  <c r="O3" i="3"/>
  <c r="S3" i="3"/>
  <c r="Q3" i="3"/>
  <c r="P3" i="3"/>
  <c r="T3" i="3"/>
  <c r="T2" i="3" s="1"/>
  <c r="M3" i="3" l="1"/>
  <c r="D33" i="3"/>
  <c r="L33" i="3" s="1"/>
  <c r="D8" i="3"/>
  <c r="L8" i="3" s="1"/>
  <c r="D15" i="3"/>
  <c r="L15" i="3" s="1"/>
  <c r="D6" i="3"/>
  <c r="L6" i="3" s="1"/>
  <c r="D38" i="3"/>
  <c r="L38" i="3" s="1"/>
  <c r="D18" i="3"/>
  <c r="L18" i="3" s="1"/>
  <c r="D32" i="3"/>
  <c r="L32" i="3" s="1"/>
  <c r="D39" i="3"/>
  <c r="L39" i="3" s="1"/>
  <c r="D31" i="3"/>
  <c r="L31" i="3" s="1"/>
  <c r="D26" i="3"/>
  <c r="L26" i="3" s="1"/>
  <c r="G7" i="4"/>
  <c r="F19" i="3"/>
  <c r="F7" i="3"/>
  <c r="F36" i="3"/>
  <c r="F16" i="3"/>
  <c r="F37" i="3"/>
  <c r="F17" i="3"/>
  <c r="F40" i="3"/>
  <c r="F27" i="3"/>
  <c r="F23" i="3"/>
  <c r="F11" i="3"/>
  <c r="F24" i="3"/>
  <c r="F42" i="3"/>
  <c r="F34" i="3"/>
  <c r="F22" i="3"/>
  <c r="F14" i="3"/>
  <c r="F10" i="3"/>
  <c r="F41" i="3"/>
  <c r="F29" i="3"/>
  <c r="F25" i="3"/>
  <c r="F21" i="3"/>
  <c r="F5" i="3"/>
  <c r="F28" i="3"/>
  <c r="F12" i="3"/>
  <c r="F39" i="3"/>
  <c r="F31" i="3"/>
  <c r="F15" i="3"/>
  <c r="F38" i="3"/>
  <c r="F26" i="3"/>
  <c r="F18" i="3"/>
  <c r="F6" i="3"/>
  <c r="F33" i="3"/>
  <c r="F32" i="3"/>
  <c r="F8" i="3"/>
  <c r="AB8" i="4"/>
  <c r="Z8" i="4" s="1"/>
  <c r="AA8" i="4" s="1"/>
  <c r="P2" i="3"/>
  <c r="G6" i="4" l="1"/>
  <c r="P8" i="4" s="1"/>
  <c r="N8" i="4" s="1"/>
  <c r="O8" i="4" s="1"/>
  <c r="L3" i="3"/>
  <c r="L2" i="3" s="1"/>
  <c r="E7" i="4"/>
  <c r="AH7" i="4"/>
  <c r="D8" i="4"/>
  <c r="E6" i="4" l="1"/>
  <c r="F6" i="4" s="1"/>
  <c r="AG6" i="4" s="1"/>
  <c r="AH6" i="4"/>
  <c r="F7" i="4"/>
  <c r="AG7" i="4" s="1"/>
  <c r="AF7" i="4"/>
  <c r="AH8" i="4"/>
  <c r="B8" i="4"/>
  <c r="C8" i="4" s="1"/>
  <c r="AF6" i="4" l="1"/>
  <c r="AF8" i="4"/>
  <c r="AG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tc={C50F1200-2819-4EE3-AF7D-6C724851F8D1}</author>
    <author>tc={2A9AD33F-E71B-4987-AC1B-56A95B49342E}</author>
  </authors>
  <commentList>
    <comment ref="B38" authorId="0" shapeId="0" xr:uid="{C50F1200-2819-4EE3-AF7D-6C724851F8D1}">
      <text>
        <t>[Comentari en fils]
La vostra versió de l'Excel us permet llegir aquest comentari en fils. No obstant això, les edicions que s'hi apliquin se suprimiran si el fitxer s'obre en una versió més recent de l'Excel. Més informació: https://go.microsoft.com/fwlink/?linkid=870924.
Comentari:
    Es considera el cas pitjor: que sigui procediment administratiu</t>
      </text>
    </comment>
    <comment ref="B41" authorId="1" shapeId="0" xr:uid="{2A9AD33F-E71B-4987-AC1B-56A95B49342E}">
      <text>
        <t>[Comentari en fils]
La vostra versió de l'Excel us permet llegir aquest comentari en fils. No obstant això, les edicions que s'hi apliquin se suprimiran si el fitxer s'obre en una versió més recent de l'Excel. Més informació: https://go.microsoft.com/fwlink/?linkid=870924.
Comentari:
    Es considera el cas pitjor: gestió d'expedient a Salesforce en comptes de Subventio</t>
      </text>
    </comment>
  </commentList>
</comments>
</file>

<file path=xl/sharedStrings.xml><?xml version="1.0" encoding="utf-8"?>
<sst xmlns="http://schemas.openxmlformats.org/spreadsheetml/2006/main" count="186" uniqueCount="101">
  <si>
    <t>Talla èpiques</t>
  </si>
  <si>
    <t>XS</t>
  </si>
  <si>
    <t>S</t>
  </si>
  <si>
    <t>M</t>
  </si>
  <si>
    <t>L</t>
  </si>
  <si>
    <t>XL</t>
  </si>
  <si>
    <t>XXL</t>
  </si>
  <si>
    <t>Preu ofert 
Servei 1</t>
  </si>
  <si>
    <t>Preu ofert 
Servei 2</t>
  </si>
  <si>
    <t>Preu ofert 
Total</t>
  </si>
  <si>
    <t>Import net</t>
  </si>
  <si>
    <t>IVA 21%</t>
  </si>
  <si>
    <t>Import total</t>
  </si>
  <si>
    <t>Procés d'atenció 2</t>
  </si>
  <si>
    <t>Procés d'atenció 3</t>
  </si>
  <si>
    <t>Ajuts econòmics</t>
  </si>
  <si>
    <t>ATU, Banc d'aliments, Labora i Guardamobles</t>
  </si>
  <si>
    <t>Altres allotjaments</t>
  </si>
  <si>
    <t>ICR</t>
  </si>
  <si>
    <t>Campanyes</t>
  </si>
  <si>
    <t>Vincles</t>
  </si>
  <si>
    <t>1. Noves eines de diagnòstic (SSM-Cat, IAR i DPR automàtic)</t>
  </si>
  <si>
    <t>2. Integracions PDIB, HC3 i altres</t>
  </si>
  <si>
    <t>3. Procés d'atenció, pla de millora,  prescripció bàsica, seguiment de l'atenció i explotació de dades CSS, SEAIA, NIU, EDEIAR, SOASS (configuració)</t>
  </si>
  <si>
    <t xml:space="preserve"> 4. Procés d'atenció,  pla de millora , prescripció bàsica, seguiment de l'atenció i explotació de dades  SAIER, IMPD i Plural (configuració)</t>
  </si>
  <si>
    <t>5. Derivació i/o atenció compartida i integració amb eSocial consolidació procediments</t>
  </si>
  <si>
    <t>1. Gestió intervencions i agrupacions d'usuaris</t>
  </si>
  <si>
    <t>2. Procés d'atenció i pla de millora, prescripció bàsica, seguiment de l'atenció i explotació de dades CUESB i SAS-UTEH (configuració)</t>
  </si>
  <si>
    <t>3. Procés d'atenció i pla de millora i prescripció bàsica Sensellarisme (configuració)</t>
  </si>
  <si>
    <t>4. Gestió d'incidències, reclamacions i queixes i integració amb eSocial consolidació procediments</t>
  </si>
  <si>
    <t>5. Gestió de l'inventari</t>
  </si>
  <si>
    <t>1. Gestió del pressupost i bosses i integracions (SAP Ecofin, SAP Bestretes i Portasignatures)</t>
  </si>
  <si>
    <t>2. Càrrega, modificació, baixa i seguiment de recursos d'ajuts econòmics (Targeta fons)</t>
  </si>
  <si>
    <t>3. Precripció, modificació, baixa i seguiment de recursos d'ajuts econòmics i gestió de tercers (targeta moneder,  efectiu, transferència, factura i xec)</t>
  </si>
  <si>
    <t>4. Ordres de treball i prescripció SCAD</t>
  </si>
  <si>
    <t>5. Sol·licitud  d'accés lliure de Respir+</t>
  </si>
  <si>
    <t>1. Gestió de copagament  i integracions d'Atenció Domiciliària</t>
  </si>
  <si>
    <t>2. Prescripció i activació de recursos TF i Neteja</t>
  </si>
  <si>
    <t>3. Modificació, renovació, interrupció, baixa i seguiment de TF i Neteja</t>
  </si>
  <si>
    <t>4. Prescripció, activació, modificació, renovació, baixa i seguiment de recursos Àpats a domicili</t>
  </si>
  <si>
    <t>5. Gestió proveïdors, gestió econòmica, interiorització explotació de dades</t>
  </si>
  <si>
    <t>1. Integracions</t>
  </si>
  <si>
    <t>2. Prescripció , aprovació, modificació, renovació, interrupció, baixa i seguiment ATU</t>
  </si>
  <si>
    <t>3. Prescripció , aprovació, modificació, renovació, interrupció, baixa i seguiment Labora</t>
  </si>
  <si>
    <t>4. Prescripció, aprovació, modificació, renovació, interrupció, baixa i seguiment Banc d'aliments</t>
  </si>
  <si>
    <t>5. Prescripció , aprovació, modificació, renovació, interrupció, baixa i seguiment Guardamobles</t>
  </si>
  <si>
    <t>1. Integracions, gestió d'ocupacions per volumetria i gestió d'activitats</t>
  </si>
  <si>
    <t>2. Prescripció  i aprovació allotjament SARA, CUESB</t>
  </si>
  <si>
    <t>3. Prescripció  i aprovació  Sensellarisme</t>
  </si>
  <si>
    <t>4. Prescripció  i aprovació  Gent gran</t>
  </si>
  <si>
    <t>5. Prescripció i aprovació allotjament Nausica</t>
  </si>
  <si>
    <t>2. Sol.licitud lliure accés</t>
  </si>
  <si>
    <t>3. Prescripció</t>
  </si>
  <si>
    <t>1. Homologació d'activitats</t>
  </si>
  <si>
    <t>2. Gestió d'Inscrits</t>
  </si>
  <si>
    <t>3. Registre d'Entitats</t>
  </si>
  <si>
    <t>4. Gestió pagament subvencions</t>
  </si>
  <si>
    <t>5. Proactivitat</t>
  </si>
  <si>
    <t>1. Vincles</t>
  </si>
  <si>
    <t>Èpica</t>
  </si>
  <si>
    <t>Actuació</t>
  </si>
  <si>
    <t>Talla</t>
  </si>
  <si>
    <t>Import total Servei 1 (iva inclòs)</t>
  </si>
  <si>
    <t>Import total Servei 2 (iva inclòs)</t>
  </si>
  <si>
    <t>Import total èpica (iva inclòs)</t>
  </si>
  <si>
    <t>Release 1</t>
  </si>
  <si>
    <t>Release 0</t>
  </si>
  <si>
    <t>Release 2</t>
  </si>
  <si>
    <t>Release 3</t>
  </si>
  <si>
    <t>Release 4</t>
  </si>
  <si>
    <t>Release 5</t>
  </si>
  <si>
    <t>Release 6</t>
  </si>
  <si>
    <t>Release 7</t>
  </si>
  <si>
    <t>Release 8</t>
  </si>
  <si>
    <t>Release 9</t>
  </si>
  <si>
    <r>
      <t xml:space="preserve">Atenció domiciliària (TF, Neteja i àpats) </t>
    </r>
    <r>
      <rPr>
        <b/>
        <i/>
        <sz val="9"/>
        <rFont val="Calibri"/>
        <family val="2"/>
      </rPr>
      <t>Albert</t>
    </r>
  </si>
  <si>
    <t>TOTAL Release</t>
  </si>
  <si>
    <t>TOTAL Any</t>
  </si>
  <si>
    <t>Release s'assoleix DoD</t>
  </si>
  <si>
    <t>Relese  s'assoleix DoR</t>
  </si>
  <si>
    <t>Instruccions:</t>
  </si>
  <si>
    <t>3. Indicar a la pestanya "Pla releases epiques" la Release en que s'assoleix DoR. Això implicarà que l'import ofert corresponent al Servei 1 de la talla d'aquella èpica s'aplicarà en la Release indicada.</t>
  </si>
  <si>
    <t>4. Indicar a la pestanya "Pla releases epiques" la data en que s'iniciaran les tasques del Servei 2 per la èpica corresponent.</t>
  </si>
  <si>
    <t>2. Indicar a la pestanya "Pla releases epiques" la data en que s'iniciaran les tasques del Servei 1 per la èpica corresponent.</t>
  </si>
  <si>
    <t>5. Indicar a la pestanya "Pla releases epiques" la Release en que s'assoleix DoD. Això implicarà que l'import ofert corresponent al Servei 2 de la talla d'aquella èpica s'aplicarà en la Release indicada.</t>
  </si>
  <si>
    <t>6. No es podrà modificar la talla establerta en el plec de cap de les èpiques.</t>
  </si>
  <si>
    <t>Data inici tasques Servei 2</t>
  </si>
  <si>
    <t>Data inici tasques
 Servei 1</t>
  </si>
  <si>
    <t>OB + Release 0</t>
  </si>
  <si>
    <t>Mesos Servei 1</t>
  </si>
  <si>
    <t>Mesos Servei 2</t>
  </si>
  <si>
    <t>Serveis</t>
  </si>
  <si>
    <t>Total import net</t>
  </si>
  <si>
    <t>Total IVA 21%</t>
  </si>
  <si>
    <t>TOTAL ANUAL PROJECTE</t>
  </si>
  <si>
    <t>Servei 1. Gestió, Consultoria, refinament i disseny tècnic</t>
  </si>
  <si>
    <t>Servei 2. Parametrització, desenvolupament i implantació</t>
  </si>
  <si>
    <t>Restriccions:</t>
  </si>
  <si>
    <t xml:space="preserve">▪La data d’inici i fi de cadascuna de les actuacions s’hauran de mantenir tal i com s’han establert en el calendari de releases “Càlcul detallat import de contracte_ImplantacióSalesforce_vdef.xlsx _Pla de releases” i per tant totes les èpiques d’una actuació han d’estar dins de les dates establertes per la seva actuació.
▪L’ordre de les èpiques dins d’una actuació serà el que s’estableix a l’apartat 5.1 del plec de prescripcions tècniques.
▪L’import resultant de les anualitats d’adjudicació per cadascun dels serveis (Servei 1 i Servei 2) no podrà superar l’import establert en la licitació per aquell servei en aquella anualitat, veure “Càlcul detallat import de contracte_ImplantacióSalesforce_vdef.xlsx _Taules IJ”. </t>
  </si>
  <si>
    <t>Total import projecte</t>
  </si>
  <si>
    <t>1. Indicar a la pestanya "Preu tallatge" el preu iva exclòs ofert pel licitador per cadascuna de les talles de release (XS, S, M, L, XL i XXL) i per cadascun dels serveis.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</si>
</sst>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9"/>
      <color theme="0"/>
      <name val="Aptos Narrow"/>
      <family val="2"/>
      <scheme val="minor"/>
    </font>
    <font>
      <b/>
      <sz val="10"/>
      <color theme="0"/>
      <name val="Aptos Narrow"/>
      <family val="2"/>
      <scheme val="minor"/>
    </font>
    <font>
      <sz val="9"/>
      <color theme="1"/>
      <name val="Aptos Narrow"/>
      <family val="2"/>
      <scheme val="minor"/>
    </font>
    <font>
      <b/>
      <sz val="9"/>
      <name val="Calibri"/>
      <family val="2"/>
    </font>
    <font>
      <b/>
      <i/>
      <sz val="9"/>
      <name val="Calibri"/>
      <family val="2"/>
    </font>
    <font>
      <b/>
      <i/>
      <u/>
      <sz val="11"/>
      <color theme="1"/>
      <name val="Aptos Narrow"/>
      <family val="2"/>
      <scheme val="minor"/>
    </font>
    <font>
      <sz val="10"/>
      <color theme="1"/>
      <name val="Aptos Narrow"/>
      <family val="2"/>
      <scheme val="minor"/>
    </font>
    <font>
      <b/>
      <sz val="14"/>
      <color theme="0"/>
      <name val="Aptos Narrow"/>
      <family val="2"/>
      <scheme val="minor"/>
    </font>
    <font>
      <b/>
      <sz val="12"/>
      <color theme="0"/>
      <name val="Aptos Narrow"/>
      <family val="2"/>
      <scheme val="minor"/>
    </font>
    <font>
      <b/>
      <sz val="10"/>
      <color theme="1"/>
      <name val="Aptos Narrow"/>
      <family val="2"/>
      <scheme val="minor"/>
    </font>
    <font>
      <b/>
      <sz val="9"/>
      <color theme="1"/>
      <name val="Aptos Narrow"/>
      <family val="2"/>
      <scheme val="minor"/>
    </font>
  </fonts>
  <fills count="7">
    <fill>
      <patternFill patternType="none"/>
    </fill>
    <fill>
      <patternFill patternType="gray125"/>
    </fill>
    <fill>
      <patternFill patternType="solid">
        <fgColor rgb="FFC00000"/>
        <bgColor indexed="64"/>
      </patternFill>
    </fill>
    <fill>
      <patternFill patternType="solid">
        <fgColor rgb="FF7600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E7E6E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44" fontId="0" fillId="0" borderId="0" xfId="1"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0" fillId="0" borderId="0" xfId="0" applyFont="1"/>
    <xf numFmtId="0" fontId="12" fillId="2" borderId="4" xfId="0" applyFont="1" applyFill="1" applyBorder="1" applyAlignment="1">
      <alignment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13" fillId="0" borderId="0" xfId="0" applyFont="1"/>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14" fillId="5" borderId="3" xfId="0" applyFont="1" applyFill="1" applyBorder="1" applyAlignment="1">
      <alignmen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4" fillId="0" borderId="3" xfId="0" applyFont="1" applyBorder="1" applyAlignment="1">
      <alignment vertical="center" wrapText="1"/>
    </xf>
    <xf numFmtId="44" fontId="14" fillId="0" borderId="14" xfId="0" applyNumberFormat="1" applyFont="1" applyBorder="1" applyAlignment="1">
      <alignment horizontal="center" vertical="center"/>
    </xf>
    <xf numFmtId="44" fontId="14" fillId="0" borderId="1" xfId="0" applyNumberFormat="1" applyFont="1" applyBorder="1" applyAlignment="1">
      <alignment horizontal="center" vertical="center"/>
    </xf>
    <xf numFmtId="44" fontId="14" fillId="0" borderId="3" xfId="0" applyNumberFormat="1" applyFont="1" applyBorder="1" applyAlignment="1">
      <alignment horizontal="center" vertical="center"/>
    </xf>
    <xf numFmtId="44" fontId="14" fillId="0" borderId="5" xfId="0" applyNumberFormat="1" applyFont="1" applyBorder="1" applyAlignment="1">
      <alignment horizontal="center" vertical="center"/>
    </xf>
    <xf numFmtId="0" fontId="5" fillId="2" borderId="0" xfId="0" applyFont="1" applyFill="1"/>
    <xf numFmtId="44" fontId="5" fillId="2" borderId="0" xfId="0" applyNumberFormat="1" applyFont="1" applyFill="1"/>
    <xf numFmtId="44" fontId="5" fillId="2" borderId="0" xfId="1" applyFont="1" applyFill="1"/>
    <xf numFmtId="0" fontId="11" fillId="2" borderId="10"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44" fontId="2" fillId="2" borderId="3" xfId="1" applyFont="1" applyFill="1" applyBorder="1" applyAlignment="1">
      <alignment horizontal="center" vertical="center"/>
    </xf>
    <xf numFmtId="44" fontId="2" fillId="2" borderId="4" xfId="1" applyFont="1" applyFill="1" applyBorder="1" applyAlignment="1">
      <alignment horizontal="center" vertical="center"/>
    </xf>
    <xf numFmtId="44" fontId="2" fillId="2" borderId="11" xfId="1" applyFont="1" applyFill="1" applyBorder="1" applyAlignment="1">
      <alignment horizontal="center" vertical="center"/>
    </xf>
    <xf numFmtId="0" fontId="2" fillId="2" borderId="11" xfId="0" applyFont="1" applyFill="1" applyBorder="1" applyAlignment="1">
      <alignment horizontal="center" vertical="center"/>
    </xf>
    <xf numFmtId="0" fontId="0" fillId="0" borderId="0" xfId="0" applyProtection="1">
      <protection locked="0"/>
    </xf>
    <xf numFmtId="0" fontId="9" fillId="0" borderId="0" xfId="0" applyFont="1" applyProtection="1"/>
    <xf numFmtId="0" fontId="0" fillId="0" borderId="0" xfId="0" applyProtection="1"/>
    <xf numFmtId="0" fontId="0" fillId="0" borderId="0" xfId="0" quotePrefix="1" applyProtection="1"/>
    <xf numFmtId="0" fontId="0" fillId="0" borderId="0" xfId="0" applyAlignment="1" applyProtection="1">
      <alignment horizontal="left" wrapText="1"/>
    </xf>
    <xf numFmtId="0" fontId="0" fillId="0" borderId="0" xfId="0" applyAlignment="1" applyProtection="1">
      <alignment horizontal="left"/>
    </xf>
    <xf numFmtId="0" fontId="0" fillId="0" borderId="0" xfId="0" applyAlignment="1" applyProtection="1">
      <alignment horizontal="left"/>
    </xf>
    <xf numFmtId="0" fontId="4" fillId="2" borderId="6"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44" fontId="0" fillId="0" borderId="1" xfId="1" applyFont="1" applyBorder="1" applyProtection="1">
      <protection locked="0"/>
    </xf>
    <xf numFmtId="0" fontId="3" fillId="0" borderId="1" xfId="0" applyFont="1" applyBorder="1" applyAlignment="1" applyProtection="1">
      <alignment horizontal="center"/>
    </xf>
    <xf numFmtId="44" fontId="0" fillId="6" borderId="1" xfId="1" applyFont="1" applyFill="1" applyBorder="1" applyProtection="1"/>
    <xf numFmtId="0" fontId="5" fillId="3" borderId="1"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right" vertical="center" wrapText="1"/>
      <protection locked="0"/>
    </xf>
    <xf numFmtId="0" fontId="4" fillId="2" borderId="4" xfId="0" applyFont="1" applyFill="1" applyBorder="1" applyAlignment="1" applyProtection="1">
      <alignment horizontal="right" vertical="center" wrapText="1"/>
      <protection locked="0"/>
    </xf>
    <xf numFmtId="0" fontId="4" fillId="2" borderId="5" xfId="0" applyFont="1" applyFill="1" applyBorder="1" applyAlignment="1" applyProtection="1">
      <alignment horizontal="right" vertical="center" wrapText="1"/>
      <protection locked="0"/>
    </xf>
    <xf numFmtId="44" fontId="4" fillId="2" borderId="6" xfId="0" applyNumberFormat="1" applyFont="1" applyFill="1" applyBorder="1" applyAlignment="1" applyProtection="1">
      <alignment horizontal="center" vertical="center" wrapText="1"/>
      <protection locked="0"/>
    </xf>
    <xf numFmtId="44" fontId="4" fillId="2" borderId="3" xfId="0" applyNumberFormat="1"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4" fillId="2" borderId="6"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44" fontId="6" fillId="0" borderId="1" xfId="0" applyNumberFormat="1" applyFont="1" applyBorder="1" applyAlignment="1" applyProtection="1">
      <alignment vertical="center"/>
      <protection locked="0"/>
    </xf>
    <xf numFmtId="0" fontId="6" fillId="0" borderId="1" xfId="0" applyFont="1" applyBorder="1" applyAlignment="1" applyProtection="1">
      <alignment vertical="center"/>
      <protection locked="0"/>
    </xf>
    <xf numFmtId="0" fontId="7" fillId="4" borderId="1"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xf>
    <xf numFmtId="44" fontId="6" fillId="4" borderId="1" xfId="0" applyNumberFormat="1" applyFont="1" applyFill="1" applyBorder="1" applyAlignment="1" applyProtection="1">
      <alignment vertical="center"/>
    </xf>
    <xf numFmtId="44" fontId="6" fillId="4" borderId="1" xfId="1" applyFont="1" applyFill="1" applyBorder="1" applyAlignment="1" applyProtection="1">
      <alignment horizontal="right" vertical="center"/>
    </xf>
  </cellXfs>
  <cellStyles count="2">
    <cellStyle name="Moneda" xfId="1" builtinId="4"/>
    <cellStyle name="Normal" xfId="0" builtinId="0"/>
  </cellStyles>
  <dxfs count="0"/>
  <tableStyles count="0" defaultTableStyle="TableStyleMedium2" defaultPivotStyle="PivotStyleLight16"/>
  <colors>
    <mruColors>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ANGUELA MARTINEZ, XAVIER ENRIQUE" id="{C787AC1B-8D01-4092-8EB9-AE359773854F}" userId="S::l333979@bcn.cat::b124633b-420a-4e4d-ad89-e704d4240eeb" providerId="AD"/>
</personList>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38" dT="2025-07-23T14:09:06.44" personId="{C787AC1B-8D01-4092-8EB9-AE359773854F}" id="{C50F1200-2819-4EE3-AF7D-6C724851F8D1}">
    <text>Es considera el cas pitjor: que sigui procediment administratiu</text>
  </threadedComment>
  <threadedComment ref="B41" dT="2025-07-23T14:07:23.67" personId="{C787AC1B-8D01-4092-8EB9-AE359773854F}" id="{2A9AD33F-E71B-4987-AC1B-56A95B49342E}">
    <text>Es considera el cas pitjor: gestió d'expedient a Salesforce en comptes de Subventio</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01333-DF60-46B0-84F3-9D3D96DB90B4}">
  <dimension ref="A3:M22"/>
  <sheetViews>
    <sheetView tabSelected="1" workbookViewId="0"/>
  </sheetViews>
  <sheetFormatPr defaultRowHeight="14.4" x14ac:dyDescent="0.3"/>
  <cols>
    <col min="1" max="16384" width="8.88671875" style="42"/>
  </cols>
  <sheetData>
    <row r="3" spans="1:13" x14ac:dyDescent="0.3">
      <c r="A3" s="41" t="s">
        <v>80</v>
      </c>
    </row>
    <row r="4" spans="1:13" x14ac:dyDescent="0.3">
      <c r="A4" s="43" t="s">
        <v>100</v>
      </c>
    </row>
    <row r="5" spans="1:13" x14ac:dyDescent="0.3">
      <c r="A5" s="43" t="s">
        <v>83</v>
      </c>
    </row>
    <row r="6" spans="1:13" x14ac:dyDescent="0.3">
      <c r="A6" s="42" t="s">
        <v>81</v>
      </c>
    </row>
    <row r="7" spans="1:13" x14ac:dyDescent="0.3">
      <c r="A7" s="43" t="s">
        <v>82</v>
      </c>
    </row>
    <row r="8" spans="1:13" x14ac:dyDescent="0.3">
      <c r="A8" s="42" t="s">
        <v>84</v>
      </c>
    </row>
    <row r="9" spans="1:13" x14ac:dyDescent="0.3">
      <c r="A9" s="42" t="s">
        <v>85</v>
      </c>
    </row>
    <row r="12" spans="1:13" x14ac:dyDescent="0.3">
      <c r="A12" s="41" t="s">
        <v>97</v>
      </c>
    </row>
    <row r="13" spans="1:13" ht="85.8" customHeight="1" x14ac:dyDescent="0.3">
      <c r="A13" s="44" t="s">
        <v>98</v>
      </c>
      <c r="B13" s="45"/>
      <c r="C13" s="45"/>
      <c r="D13" s="45"/>
      <c r="E13" s="45"/>
      <c r="F13" s="45"/>
      <c r="G13" s="45"/>
      <c r="H13" s="45"/>
      <c r="I13" s="45"/>
      <c r="J13" s="45"/>
      <c r="K13" s="45"/>
      <c r="L13" s="45"/>
      <c r="M13" s="45"/>
    </row>
    <row r="22" spans="4:4" x14ac:dyDescent="0.3">
      <c r="D22" s="46"/>
    </row>
  </sheetData>
  <sheetProtection sheet="1" objects="1" scenarios="1" selectLockedCells="1"/>
  <mergeCells count="1">
    <mergeCell ref="A13:M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1560-B1DF-40B1-AB1E-BB06B5533F5B}">
  <dimension ref="A1:J8"/>
  <sheetViews>
    <sheetView workbookViewId="0">
      <selection activeCell="B3" sqref="B3"/>
    </sheetView>
  </sheetViews>
  <sheetFormatPr defaultRowHeight="14.4" x14ac:dyDescent="0.3"/>
  <cols>
    <col min="1" max="1" width="8.44140625" style="40" customWidth="1"/>
    <col min="2" max="2" width="11.77734375" style="40" bestFit="1" customWidth="1"/>
    <col min="3" max="4" width="11.77734375" style="40" customWidth="1"/>
    <col min="5" max="5" width="12.77734375" style="40" bestFit="1" customWidth="1"/>
    <col min="6" max="6" width="11.77734375" style="40" customWidth="1"/>
    <col min="7" max="8" width="12.77734375" style="40" bestFit="1" customWidth="1"/>
    <col min="9" max="9" width="11.77734375" style="40" customWidth="1"/>
    <col min="10" max="10" width="12.77734375" style="40" bestFit="1" customWidth="1"/>
    <col min="11" max="16384" width="8.88671875" style="40"/>
  </cols>
  <sheetData>
    <row r="1" spans="1:10" ht="24" customHeight="1" x14ac:dyDescent="0.3">
      <c r="A1" s="47" t="s">
        <v>0</v>
      </c>
      <c r="B1" s="48" t="s">
        <v>7</v>
      </c>
      <c r="C1" s="49"/>
      <c r="D1" s="50"/>
      <c r="E1" s="48" t="s">
        <v>8</v>
      </c>
      <c r="F1" s="49"/>
      <c r="G1" s="50"/>
      <c r="H1" s="48" t="s">
        <v>9</v>
      </c>
      <c r="I1" s="49"/>
      <c r="J1" s="50"/>
    </row>
    <row r="2" spans="1:10" x14ac:dyDescent="0.3">
      <c r="A2" s="51"/>
      <c r="B2" s="52" t="s">
        <v>10</v>
      </c>
      <c r="C2" s="52" t="s">
        <v>11</v>
      </c>
      <c r="D2" s="52" t="s">
        <v>12</v>
      </c>
      <c r="E2" s="52" t="s">
        <v>10</v>
      </c>
      <c r="F2" s="52" t="s">
        <v>11</v>
      </c>
      <c r="G2" s="52" t="s">
        <v>12</v>
      </c>
      <c r="H2" s="52" t="s">
        <v>10</v>
      </c>
      <c r="I2" s="52" t="s">
        <v>11</v>
      </c>
      <c r="J2" s="52" t="s">
        <v>12</v>
      </c>
    </row>
    <row r="3" spans="1:10" x14ac:dyDescent="0.3">
      <c r="A3" s="54" t="s">
        <v>1</v>
      </c>
      <c r="B3" s="53">
        <f>C14/1.21</f>
        <v>0</v>
      </c>
      <c r="C3" s="55">
        <f>B3*0.21</f>
        <v>0</v>
      </c>
      <c r="D3" s="55">
        <f>ROUND(B3+C3,2)</f>
        <v>0</v>
      </c>
      <c r="E3" s="53">
        <f>D14/1.21</f>
        <v>0</v>
      </c>
      <c r="F3" s="55">
        <f t="shared" ref="F3:F8" si="0">E3*0.21</f>
        <v>0</v>
      </c>
      <c r="G3" s="55">
        <f t="shared" ref="G3:G8" si="1">ROUND(E3+F3,2)</f>
        <v>0</v>
      </c>
      <c r="H3" s="55">
        <f>B3+E3</f>
        <v>0</v>
      </c>
      <c r="I3" s="55">
        <f t="shared" ref="I3:I8" si="2">H3*0.21</f>
        <v>0</v>
      </c>
      <c r="J3" s="55">
        <f t="shared" ref="J3:J8" si="3">ROUND(H3+I3,2)</f>
        <v>0</v>
      </c>
    </row>
    <row r="4" spans="1:10" x14ac:dyDescent="0.3">
      <c r="A4" s="54" t="s">
        <v>2</v>
      </c>
      <c r="B4" s="53">
        <f t="shared" ref="B4:B8" si="4">C15/1.21</f>
        <v>0</v>
      </c>
      <c r="C4" s="55">
        <f t="shared" ref="C4:C8" si="5">B4*0.21</f>
        <v>0</v>
      </c>
      <c r="D4" s="55">
        <f t="shared" ref="D4:D8" si="6">ROUND(B4+C4,2)</f>
        <v>0</v>
      </c>
      <c r="E4" s="53">
        <f t="shared" ref="E4:E8" si="7">D15/1.21</f>
        <v>0</v>
      </c>
      <c r="F4" s="55">
        <f t="shared" si="0"/>
        <v>0</v>
      </c>
      <c r="G4" s="55">
        <f t="shared" si="1"/>
        <v>0</v>
      </c>
      <c r="H4" s="55">
        <f t="shared" ref="H4:H8" si="8">B4+E4</f>
        <v>0</v>
      </c>
      <c r="I4" s="55">
        <f t="shared" si="2"/>
        <v>0</v>
      </c>
      <c r="J4" s="55">
        <f t="shared" si="3"/>
        <v>0</v>
      </c>
    </row>
    <row r="5" spans="1:10" x14ac:dyDescent="0.3">
      <c r="A5" s="54" t="s">
        <v>3</v>
      </c>
      <c r="B5" s="53">
        <f t="shared" si="4"/>
        <v>0</v>
      </c>
      <c r="C5" s="55">
        <f t="shared" si="5"/>
        <v>0</v>
      </c>
      <c r="D5" s="55">
        <f t="shared" si="6"/>
        <v>0</v>
      </c>
      <c r="E5" s="53">
        <f t="shared" si="7"/>
        <v>0</v>
      </c>
      <c r="F5" s="55">
        <f t="shared" si="0"/>
        <v>0</v>
      </c>
      <c r="G5" s="55">
        <f t="shared" si="1"/>
        <v>0</v>
      </c>
      <c r="H5" s="55">
        <f t="shared" si="8"/>
        <v>0</v>
      </c>
      <c r="I5" s="55">
        <f t="shared" si="2"/>
        <v>0</v>
      </c>
      <c r="J5" s="55">
        <f t="shared" si="3"/>
        <v>0</v>
      </c>
    </row>
    <row r="6" spans="1:10" x14ac:dyDescent="0.3">
      <c r="A6" s="54" t="s">
        <v>4</v>
      </c>
      <c r="B6" s="53">
        <f t="shared" si="4"/>
        <v>0</v>
      </c>
      <c r="C6" s="55">
        <f t="shared" si="5"/>
        <v>0</v>
      </c>
      <c r="D6" s="55">
        <f t="shared" si="6"/>
        <v>0</v>
      </c>
      <c r="E6" s="53">
        <f t="shared" si="7"/>
        <v>0</v>
      </c>
      <c r="F6" s="55">
        <f t="shared" si="0"/>
        <v>0</v>
      </c>
      <c r="G6" s="55">
        <f t="shared" si="1"/>
        <v>0</v>
      </c>
      <c r="H6" s="55">
        <f t="shared" si="8"/>
        <v>0</v>
      </c>
      <c r="I6" s="55">
        <f t="shared" si="2"/>
        <v>0</v>
      </c>
      <c r="J6" s="55">
        <f t="shared" si="3"/>
        <v>0</v>
      </c>
    </row>
    <row r="7" spans="1:10" x14ac:dyDescent="0.3">
      <c r="A7" s="54" t="s">
        <v>5</v>
      </c>
      <c r="B7" s="53">
        <f t="shared" si="4"/>
        <v>0</v>
      </c>
      <c r="C7" s="55">
        <f t="shared" si="5"/>
        <v>0</v>
      </c>
      <c r="D7" s="55">
        <f t="shared" si="6"/>
        <v>0</v>
      </c>
      <c r="E7" s="53">
        <f t="shared" si="7"/>
        <v>0</v>
      </c>
      <c r="F7" s="55">
        <f t="shared" si="0"/>
        <v>0</v>
      </c>
      <c r="G7" s="55">
        <f t="shared" si="1"/>
        <v>0</v>
      </c>
      <c r="H7" s="55">
        <f t="shared" si="8"/>
        <v>0</v>
      </c>
      <c r="I7" s="55">
        <f t="shared" si="2"/>
        <v>0</v>
      </c>
      <c r="J7" s="55">
        <f t="shared" si="3"/>
        <v>0</v>
      </c>
    </row>
    <row r="8" spans="1:10" x14ac:dyDescent="0.3">
      <c r="A8" s="54" t="s">
        <v>6</v>
      </c>
      <c r="B8" s="53">
        <f t="shared" si="4"/>
        <v>0</v>
      </c>
      <c r="C8" s="55">
        <f t="shared" si="5"/>
        <v>0</v>
      </c>
      <c r="D8" s="55">
        <f t="shared" si="6"/>
        <v>0</v>
      </c>
      <c r="E8" s="53">
        <f t="shared" si="7"/>
        <v>0</v>
      </c>
      <c r="F8" s="55">
        <f t="shared" si="0"/>
        <v>0</v>
      </c>
      <c r="G8" s="55">
        <f t="shared" si="1"/>
        <v>0</v>
      </c>
      <c r="H8" s="55">
        <f t="shared" si="8"/>
        <v>0</v>
      </c>
      <c r="I8" s="55">
        <f t="shared" si="2"/>
        <v>0</v>
      </c>
      <c r="J8" s="55">
        <f t="shared" si="3"/>
        <v>0</v>
      </c>
    </row>
  </sheetData>
  <sheetProtection sheet="1" objects="1" scenarios="1" selectLockedCells="1"/>
  <mergeCells count="4">
    <mergeCell ref="B1:D1"/>
    <mergeCell ref="E1:G1"/>
    <mergeCell ref="H1:J1"/>
    <mergeCell ref="A1:A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429F-A757-46FA-93DC-9F87FFD936AD}">
  <dimension ref="A1:X43"/>
  <sheetViews>
    <sheetView topLeftCell="E1" workbookViewId="0">
      <selection activeCell="J5" sqref="J5"/>
    </sheetView>
  </sheetViews>
  <sheetFormatPr defaultRowHeight="14.4" x14ac:dyDescent="0.3"/>
  <cols>
    <col min="1" max="1" width="8.88671875" style="40"/>
    <col min="2" max="2" width="24.88671875" style="40" customWidth="1"/>
    <col min="3" max="3" width="8.88671875" style="40"/>
    <col min="4" max="4" width="16.88671875" style="40" customWidth="1"/>
    <col min="5" max="5" width="17.33203125" style="40" customWidth="1"/>
    <col min="6" max="6" width="15" style="40" customWidth="1"/>
    <col min="7" max="7" width="9.33203125" style="40" customWidth="1"/>
    <col min="8" max="8" width="9" style="40" bestFit="1" customWidth="1"/>
    <col min="9" max="9" width="9" style="40" customWidth="1"/>
    <col min="10" max="10" width="9.88671875" style="40" bestFit="1" customWidth="1"/>
    <col min="11" max="20" width="12.21875" style="40" customWidth="1"/>
    <col min="21" max="16384" width="8.88671875" style="40"/>
  </cols>
  <sheetData>
    <row r="1" spans="1:24" x14ac:dyDescent="0.3">
      <c r="K1" s="56">
        <v>2026</v>
      </c>
      <c r="L1" s="57">
        <v>2027</v>
      </c>
      <c r="M1" s="58"/>
      <c r="N1" s="58"/>
      <c r="O1" s="59"/>
      <c r="P1" s="57">
        <v>2028</v>
      </c>
      <c r="Q1" s="58"/>
      <c r="R1" s="58"/>
      <c r="S1" s="59"/>
      <c r="T1" s="56">
        <v>2029</v>
      </c>
    </row>
    <row r="2" spans="1:24" s="66" customFormat="1" x14ac:dyDescent="0.3">
      <c r="A2" s="60" t="s">
        <v>77</v>
      </c>
      <c r="B2" s="61"/>
      <c r="C2" s="61"/>
      <c r="D2" s="61"/>
      <c r="E2" s="61"/>
      <c r="F2" s="61"/>
      <c r="G2" s="61"/>
      <c r="H2" s="61"/>
      <c r="I2" s="61"/>
      <c r="J2" s="62"/>
      <c r="K2" s="63">
        <f>K3</f>
        <v>0</v>
      </c>
      <c r="L2" s="64">
        <f>SUM(L3:O3)</f>
        <v>0</v>
      </c>
      <c r="M2" s="49"/>
      <c r="N2" s="49"/>
      <c r="O2" s="50"/>
      <c r="P2" s="64">
        <f>SUM(P3:S3)</f>
        <v>0</v>
      </c>
      <c r="Q2" s="49"/>
      <c r="R2" s="49"/>
      <c r="S2" s="50"/>
      <c r="T2" s="63">
        <f>SUM(T3)</f>
        <v>0</v>
      </c>
      <c r="U2" s="65"/>
      <c r="V2" s="65"/>
      <c r="W2" s="65"/>
      <c r="X2" s="65"/>
    </row>
    <row r="3" spans="1:24" s="66" customFormat="1" x14ac:dyDescent="0.3">
      <c r="A3" s="60" t="s">
        <v>76</v>
      </c>
      <c r="B3" s="61"/>
      <c r="C3" s="61"/>
      <c r="D3" s="61"/>
      <c r="E3" s="61"/>
      <c r="F3" s="61"/>
      <c r="G3" s="61"/>
      <c r="H3" s="61"/>
      <c r="I3" s="61"/>
      <c r="J3" s="62"/>
      <c r="K3" s="63">
        <f t="shared" ref="K3:T3" si="0">SUM(K5:K43)</f>
        <v>0</v>
      </c>
      <c r="L3" s="63">
        <f t="shared" si="0"/>
        <v>0</v>
      </c>
      <c r="M3" s="63">
        <f t="shared" si="0"/>
        <v>0</v>
      </c>
      <c r="N3" s="63">
        <f t="shared" si="0"/>
        <v>0</v>
      </c>
      <c r="O3" s="63">
        <f t="shared" si="0"/>
        <v>0</v>
      </c>
      <c r="P3" s="63">
        <f t="shared" si="0"/>
        <v>0</v>
      </c>
      <c r="Q3" s="63">
        <f t="shared" si="0"/>
        <v>0</v>
      </c>
      <c r="R3" s="63">
        <f t="shared" si="0"/>
        <v>0</v>
      </c>
      <c r="S3" s="63">
        <f t="shared" si="0"/>
        <v>0</v>
      </c>
      <c r="T3" s="63">
        <f t="shared" si="0"/>
        <v>0</v>
      </c>
      <c r="U3" s="65"/>
      <c r="V3" s="65"/>
      <c r="W3" s="65"/>
      <c r="X3" s="65"/>
    </row>
    <row r="4" spans="1:24" s="66" customFormat="1" ht="43.2" customHeight="1" x14ac:dyDescent="0.3">
      <c r="A4" s="67" t="s">
        <v>60</v>
      </c>
      <c r="B4" s="67" t="s">
        <v>59</v>
      </c>
      <c r="C4" s="67" t="s">
        <v>61</v>
      </c>
      <c r="D4" s="67" t="s">
        <v>62</v>
      </c>
      <c r="E4" s="67" t="s">
        <v>63</v>
      </c>
      <c r="F4" s="67" t="s">
        <v>64</v>
      </c>
      <c r="G4" s="67" t="s">
        <v>87</v>
      </c>
      <c r="H4" s="67" t="s">
        <v>79</v>
      </c>
      <c r="I4" s="67" t="s">
        <v>86</v>
      </c>
      <c r="J4" s="67" t="s">
        <v>78</v>
      </c>
      <c r="K4" s="67" t="s">
        <v>66</v>
      </c>
      <c r="L4" s="67" t="s">
        <v>65</v>
      </c>
      <c r="M4" s="67" t="s">
        <v>67</v>
      </c>
      <c r="N4" s="67" t="s">
        <v>68</v>
      </c>
      <c r="O4" s="67" t="s">
        <v>69</v>
      </c>
      <c r="P4" s="67" t="s">
        <v>70</v>
      </c>
      <c r="Q4" s="67" t="s">
        <v>71</v>
      </c>
      <c r="R4" s="67" t="s">
        <v>72</v>
      </c>
      <c r="S4" s="67" t="s">
        <v>73</v>
      </c>
      <c r="T4" s="67" t="s">
        <v>74</v>
      </c>
      <c r="U4" s="65"/>
      <c r="V4" s="65"/>
      <c r="W4" s="65"/>
      <c r="X4" s="65"/>
    </row>
    <row r="5" spans="1:24" ht="24" x14ac:dyDescent="0.3">
      <c r="A5" s="68" t="s">
        <v>13</v>
      </c>
      <c r="B5" s="72" t="s">
        <v>21</v>
      </c>
      <c r="C5" s="73" t="s">
        <v>3</v>
      </c>
      <c r="D5" s="74">
        <f>SUMIF('Preu tallatge'!$A$3:$A$8,'Pla releases epiques'!C5,'Preu tallatge'!$D$3:$D$8)</f>
        <v>0</v>
      </c>
      <c r="E5" s="74">
        <f>SUMIF('Preu tallatge'!$A$3:$A$8,'Pla releases epiques'!C5,'Preu tallatge'!$G$3:$G$8)</f>
        <v>0</v>
      </c>
      <c r="F5" s="74">
        <f>SUMIF('Preu tallatge'!$A$3:$A$8,'Pla releases epiques'!C5,'Preu tallatge'!$J$3:$J$8)</f>
        <v>0</v>
      </c>
      <c r="G5" s="70"/>
      <c r="H5" s="71"/>
      <c r="I5" s="70"/>
      <c r="J5" s="71"/>
      <c r="K5" s="75">
        <f>SUMIF($H5,K$4,$D5)+SUMIF($J5,K$4,$E5)</f>
        <v>0</v>
      </c>
      <c r="L5" s="75">
        <f>SUMIF($H5,L$4,$D5)+SUMIF($J5,L$4,$E5)</f>
        <v>0</v>
      </c>
      <c r="M5" s="75">
        <f t="shared" ref="M5:T20" si="1">SUMIF($H5,M$4,$D5)+SUMIF($J5,M$4,$E5)</f>
        <v>0</v>
      </c>
      <c r="N5" s="75">
        <f t="shared" si="1"/>
        <v>0</v>
      </c>
      <c r="O5" s="75">
        <f t="shared" si="1"/>
        <v>0</v>
      </c>
      <c r="P5" s="75">
        <f t="shared" si="1"/>
        <v>0</v>
      </c>
      <c r="Q5" s="75">
        <f t="shared" si="1"/>
        <v>0</v>
      </c>
      <c r="R5" s="75">
        <f t="shared" si="1"/>
        <v>0</v>
      </c>
      <c r="S5" s="75">
        <f t="shared" si="1"/>
        <v>0</v>
      </c>
      <c r="T5" s="75">
        <f t="shared" si="1"/>
        <v>0</v>
      </c>
    </row>
    <row r="6" spans="1:24" x14ac:dyDescent="0.3">
      <c r="A6" s="68"/>
      <c r="B6" s="72" t="s">
        <v>22</v>
      </c>
      <c r="C6" s="73" t="s">
        <v>4</v>
      </c>
      <c r="D6" s="74">
        <f>SUMIF('Preu tallatge'!$A$3:$A$8,'Pla releases epiques'!C6,'Preu tallatge'!$D$3:$D$8)</f>
        <v>0</v>
      </c>
      <c r="E6" s="74">
        <f>SUMIF('Preu tallatge'!$A$3:$A$8,'Pla releases epiques'!C6,'Preu tallatge'!$G$3:$G$8)</f>
        <v>0</v>
      </c>
      <c r="F6" s="74">
        <f>SUMIF('Preu tallatge'!$A$3:$A$8,'Pla releases epiques'!C6,'Preu tallatge'!$J$3:$J$8)</f>
        <v>0</v>
      </c>
      <c r="G6" s="70"/>
      <c r="H6" s="71"/>
      <c r="I6" s="70"/>
      <c r="J6" s="71"/>
      <c r="K6" s="75">
        <f>SUMIF($H6,K$4,$D6)+SUMIF($J6,K$4,$E6)</f>
        <v>0</v>
      </c>
      <c r="L6" s="75">
        <f>SUMIF($H6,L$4,$D6)+SUMIF($J6,L$4,$E6)</f>
        <v>0</v>
      </c>
      <c r="M6" s="75">
        <f t="shared" si="1"/>
        <v>0</v>
      </c>
      <c r="N6" s="75">
        <f t="shared" si="1"/>
        <v>0</v>
      </c>
      <c r="O6" s="75">
        <f t="shared" si="1"/>
        <v>0</v>
      </c>
      <c r="P6" s="75">
        <f t="shared" si="1"/>
        <v>0</v>
      </c>
      <c r="Q6" s="75">
        <f t="shared" si="1"/>
        <v>0</v>
      </c>
      <c r="R6" s="75">
        <f t="shared" si="1"/>
        <v>0</v>
      </c>
      <c r="S6" s="75">
        <f t="shared" si="1"/>
        <v>0</v>
      </c>
      <c r="T6" s="75">
        <f t="shared" si="1"/>
        <v>0</v>
      </c>
    </row>
    <row r="7" spans="1:24" ht="60" x14ac:dyDescent="0.3">
      <c r="A7" s="68"/>
      <c r="B7" s="72" t="s">
        <v>23</v>
      </c>
      <c r="C7" s="73" t="s">
        <v>5</v>
      </c>
      <c r="D7" s="74">
        <f>SUMIF('Preu tallatge'!$A$3:$A$8,'Pla releases epiques'!C7,'Preu tallatge'!$D$3:$D$8)</f>
        <v>0</v>
      </c>
      <c r="E7" s="74">
        <f>SUMIF('Preu tallatge'!$A$3:$A$8,'Pla releases epiques'!C7,'Preu tallatge'!$G$3:$G$8)</f>
        <v>0</v>
      </c>
      <c r="F7" s="74">
        <f>SUMIF('Preu tallatge'!$A$3:$A$8,'Pla releases epiques'!C7,'Preu tallatge'!$J$3:$J$8)</f>
        <v>0</v>
      </c>
      <c r="G7" s="70"/>
      <c r="H7" s="71"/>
      <c r="I7" s="70"/>
      <c r="J7" s="71"/>
      <c r="K7" s="75">
        <f t="shared" ref="K7:T43" si="2">SUMIF($H7,K$4,$D7)+SUMIF($J7,K$4,$E7)</f>
        <v>0</v>
      </c>
      <c r="L7" s="75">
        <f t="shared" si="2"/>
        <v>0</v>
      </c>
      <c r="M7" s="75">
        <f t="shared" si="1"/>
        <v>0</v>
      </c>
      <c r="N7" s="75">
        <f t="shared" si="1"/>
        <v>0</v>
      </c>
      <c r="O7" s="75">
        <f t="shared" si="1"/>
        <v>0</v>
      </c>
      <c r="P7" s="75">
        <f t="shared" si="1"/>
        <v>0</v>
      </c>
      <c r="Q7" s="75">
        <f t="shared" si="1"/>
        <v>0</v>
      </c>
      <c r="R7" s="75">
        <f t="shared" si="1"/>
        <v>0</v>
      </c>
      <c r="S7" s="75">
        <f t="shared" si="1"/>
        <v>0</v>
      </c>
      <c r="T7" s="75">
        <f t="shared" si="1"/>
        <v>0</v>
      </c>
    </row>
    <row r="8" spans="1:24" ht="48" x14ac:dyDescent="0.3">
      <c r="A8" s="68"/>
      <c r="B8" s="72" t="s">
        <v>24</v>
      </c>
      <c r="C8" s="73" t="s">
        <v>4</v>
      </c>
      <c r="D8" s="74">
        <f>SUMIF('Preu tallatge'!$A$3:$A$8,'Pla releases epiques'!C8,'Preu tallatge'!$D$3:$D$8)</f>
        <v>0</v>
      </c>
      <c r="E8" s="74">
        <f>SUMIF('Preu tallatge'!$A$3:$A$8,'Pla releases epiques'!C8,'Preu tallatge'!$G$3:$G$8)</f>
        <v>0</v>
      </c>
      <c r="F8" s="74">
        <f>SUMIF('Preu tallatge'!$A$3:$A$8,'Pla releases epiques'!C8,'Preu tallatge'!$J$3:$J$8)</f>
        <v>0</v>
      </c>
      <c r="G8" s="70"/>
      <c r="H8" s="71"/>
      <c r="I8" s="70"/>
      <c r="J8" s="71"/>
      <c r="K8" s="75">
        <f t="shared" si="2"/>
        <v>0</v>
      </c>
      <c r="L8" s="75">
        <f t="shared" si="2"/>
        <v>0</v>
      </c>
      <c r="M8" s="75">
        <f t="shared" si="1"/>
        <v>0</v>
      </c>
      <c r="N8" s="75">
        <f t="shared" si="1"/>
        <v>0</v>
      </c>
      <c r="O8" s="75">
        <f t="shared" si="1"/>
        <v>0</v>
      </c>
      <c r="P8" s="75">
        <f t="shared" si="1"/>
        <v>0</v>
      </c>
      <c r="Q8" s="75">
        <f t="shared" si="1"/>
        <v>0</v>
      </c>
      <c r="R8" s="75">
        <f t="shared" si="1"/>
        <v>0</v>
      </c>
      <c r="S8" s="75">
        <f t="shared" si="1"/>
        <v>0</v>
      </c>
      <c r="T8" s="75">
        <f t="shared" si="1"/>
        <v>0</v>
      </c>
    </row>
    <row r="9" spans="1:24" ht="36" x14ac:dyDescent="0.3">
      <c r="A9" s="68"/>
      <c r="B9" s="72" t="s">
        <v>25</v>
      </c>
      <c r="C9" s="73" t="s">
        <v>2</v>
      </c>
      <c r="D9" s="74">
        <f>SUMIF('Preu tallatge'!$A$3:$A$8,'Pla releases epiques'!C9,'Preu tallatge'!$D$3:$D$8)</f>
        <v>0</v>
      </c>
      <c r="E9" s="74">
        <f>SUMIF('Preu tallatge'!$A$3:$A$8,'Pla releases epiques'!C9,'Preu tallatge'!$G$3:$G$8)</f>
        <v>0</v>
      </c>
      <c r="F9" s="74">
        <f>SUMIF('Preu tallatge'!$A$3:$A$8,'Pla releases epiques'!C9,'Preu tallatge'!$J$3:$J$8)</f>
        <v>0</v>
      </c>
      <c r="G9" s="70"/>
      <c r="H9" s="71"/>
      <c r="I9" s="70"/>
      <c r="J9" s="71"/>
      <c r="K9" s="75">
        <f t="shared" si="2"/>
        <v>0</v>
      </c>
      <c r="L9" s="75">
        <f t="shared" si="2"/>
        <v>0</v>
      </c>
      <c r="M9" s="75">
        <f t="shared" si="1"/>
        <v>0</v>
      </c>
      <c r="N9" s="75">
        <f t="shared" si="1"/>
        <v>0</v>
      </c>
      <c r="O9" s="75">
        <f t="shared" si="1"/>
        <v>0</v>
      </c>
      <c r="P9" s="75">
        <f t="shared" si="1"/>
        <v>0</v>
      </c>
      <c r="Q9" s="75">
        <f t="shared" si="1"/>
        <v>0</v>
      </c>
      <c r="R9" s="75">
        <f t="shared" si="1"/>
        <v>0</v>
      </c>
      <c r="S9" s="75">
        <f t="shared" si="1"/>
        <v>0</v>
      </c>
      <c r="T9" s="75">
        <f t="shared" si="1"/>
        <v>0</v>
      </c>
    </row>
    <row r="10" spans="1:24" ht="24" x14ac:dyDescent="0.3">
      <c r="A10" s="68" t="s">
        <v>14</v>
      </c>
      <c r="B10" s="72" t="s">
        <v>26</v>
      </c>
      <c r="C10" s="73" t="s">
        <v>3</v>
      </c>
      <c r="D10" s="74">
        <f>SUMIF('Preu tallatge'!$A$3:$A$8,'Pla releases epiques'!C10,'Preu tallatge'!$D$3:$D$8)</f>
        <v>0</v>
      </c>
      <c r="E10" s="74">
        <f>SUMIF('Preu tallatge'!$A$3:$A$8,'Pla releases epiques'!C10,'Preu tallatge'!$G$3:$G$8)</f>
        <v>0</v>
      </c>
      <c r="F10" s="74">
        <f>SUMIF('Preu tallatge'!$A$3:$A$8,'Pla releases epiques'!C10,'Preu tallatge'!$J$3:$J$8)</f>
        <v>0</v>
      </c>
      <c r="G10" s="70"/>
      <c r="H10" s="71"/>
      <c r="I10" s="70"/>
      <c r="J10" s="71"/>
      <c r="K10" s="75">
        <f t="shared" si="2"/>
        <v>0</v>
      </c>
      <c r="L10" s="75">
        <f t="shared" si="2"/>
        <v>0</v>
      </c>
      <c r="M10" s="75">
        <f t="shared" si="1"/>
        <v>0</v>
      </c>
      <c r="N10" s="75">
        <f t="shared" si="1"/>
        <v>0</v>
      </c>
      <c r="O10" s="75">
        <f t="shared" si="1"/>
        <v>0</v>
      </c>
      <c r="P10" s="75">
        <f t="shared" si="1"/>
        <v>0</v>
      </c>
      <c r="Q10" s="75">
        <f t="shared" si="1"/>
        <v>0</v>
      </c>
      <c r="R10" s="75">
        <f t="shared" si="1"/>
        <v>0</v>
      </c>
      <c r="S10" s="75">
        <f t="shared" si="1"/>
        <v>0</v>
      </c>
      <c r="T10" s="75">
        <f t="shared" si="1"/>
        <v>0</v>
      </c>
    </row>
    <row r="11" spans="1:24" ht="60" x14ac:dyDescent="0.3">
      <c r="A11" s="68"/>
      <c r="B11" s="72" t="s">
        <v>27</v>
      </c>
      <c r="C11" s="73" t="s">
        <v>3</v>
      </c>
      <c r="D11" s="74">
        <f>SUMIF('Preu tallatge'!$A$3:$A$8,'Pla releases epiques'!C11,'Preu tallatge'!$D$3:$D$8)</f>
        <v>0</v>
      </c>
      <c r="E11" s="74">
        <f>SUMIF('Preu tallatge'!$A$3:$A$8,'Pla releases epiques'!C11,'Preu tallatge'!$G$3:$G$8)</f>
        <v>0</v>
      </c>
      <c r="F11" s="74">
        <f>SUMIF('Preu tallatge'!$A$3:$A$8,'Pla releases epiques'!C11,'Preu tallatge'!$J$3:$J$8)</f>
        <v>0</v>
      </c>
      <c r="G11" s="70"/>
      <c r="H11" s="71"/>
      <c r="I11" s="70"/>
      <c r="J11" s="71"/>
      <c r="K11" s="75">
        <f t="shared" si="2"/>
        <v>0</v>
      </c>
      <c r="L11" s="75">
        <f t="shared" si="2"/>
        <v>0</v>
      </c>
      <c r="M11" s="75">
        <f t="shared" si="1"/>
        <v>0</v>
      </c>
      <c r="N11" s="75">
        <f t="shared" si="1"/>
        <v>0</v>
      </c>
      <c r="O11" s="75">
        <f t="shared" si="1"/>
        <v>0</v>
      </c>
      <c r="P11" s="75">
        <f t="shared" si="1"/>
        <v>0</v>
      </c>
      <c r="Q11" s="75">
        <f t="shared" si="1"/>
        <v>0</v>
      </c>
      <c r="R11" s="75">
        <f t="shared" si="1"/>
        <v>0</v>
      </c>
      <c r="S11" s="75">
        <f t="shared" si="1"/>
        <v>0</v>
      </c>
      <c r="T11" s="75">
        <f t="shared" si="1"/>
        <v>0</v>
      </c>
    </row>
    <row r="12" spans="1:24" ht="36" x14ac:dyDescent="0.3">
      <c r="A12" s="68"/>
      <c r="B12" s="72" t="s">
        <v>28</v>
      </c>
      <c r="C12" s="73" t="s">
        <v>3</v>
      </c>
      <c r="D12" s="74">
        <f>SUMIF('Preu tallatge'!$A$3:$A$8,'Pla releases epiques'!C12,'Preu tallatge'!$D$3:$D$8)</f>
        <v>0</v>
      </c>
      <c r="E12" s="74">
        <f>SUMIF('Preu tallatge'!$A$3:$A$8,'Pla releases epiques'!C12,'Preu tallatge'!$G$3:$G$8)</f>
        <v>0</v>
      </c>
      <c r="F12" s="74">
        <f>SUMIF('Preu tallatge'!$A$3:$A$8,'Pla releases epiques'!C12,'Preu tallatge'!$J$3:$J$8)</f>
        <v>0</v>
      </c>
      <c r="G12" s="70"/>
      <c r="H12" s="71"/>
      <c r="I12" s="70"/>
      <c r="J12" s="71"/>
      <c r="K12" s="75">
        <f t="shared" si="2"/>
        <v>0</v>
      </c>
      <c r="L12" s="75">
        <f t="shared" si="2"/>
        <v>0</v>
      </c>
      <c r="M12" s="75">
        <f t="shared" si="1"/>
        <v>0</v>
      </c>
      <c r="N12" s="75">
        <f t="shared" si="1"/>
        <v>0</v>
      </c>
      <c r="O12" s="75">
        <f t="shared" si="1"/>
        <v>0</v>
      </c>
      <c r="P12" s="75">
        <f t="shared" si="1"/>
        <v>0</v>
      </c>
      <c r="Q12" s="75">
        <f t="shared" si="1"/>
        <v>0</v>
      </c>
      <c r="R12" s="75">
        <f t="shared" si="1"/>
        <v>0</v>
      </c>
      <c r="S12" s="75">
        <f t="shared" si="1"/>
        <v>0</v>
      </c>
      <c r="T12" s="75">
        <f t="shared" si="1"/>
        <v>0</v>
      </c>
    </row>
    <row r="13" spans="1:24" ht="48" x14ac:dyDescent="0.3">
      <c r="A13" s="68"/>
      <c r="B13" s="72" t="s">
        <v>29</v>
      </c>
      <c r="C13" s="73" t="s">
        <v>2</v>
      </c>
      <c r="D13" s="74">
        <f>SUMIF('Preu tallatge'!$A$3:$A$8,'Pla releases epiques'!C13,'Preu tallatge'!$D$3:$D$8)</f>
        <v>0</v>
      </c>
      <c r="E13" s="74">
        <f>SUMIF('Preu tallatge'!$A$3:$A$8,'Pla releases epiques'!C13,'Preu tallatge'!$G$3:$G$8)</f>
        <v>0</v>
      </c>
      <c r="F13" s="74">
        <f>SUMIF('Preu tallatge'!$A$3:$A$8,'Pla releases epiques'!C13,'Preu tallatge'!$J$3:$J$8)</f>
        <v>0</v>
      </c>
      <c r="G13" s="70"/>
      <c r="H13" s="71"/>
      <c r="I13" s="70"/>
      <c r="J13" s="71"/>
      <c r="K13" s="75">
        <f t="shared" si="2"/>
        <v>0</v>
      </c>
      <c r="L13" s="75">
        <f t="shared" si="2"/>
        <v>0</v>
      </c>
      <c r="M13" s="75">
        <f t="shared" si="1"/>
        <v>0</v>
      </c>
      <c r="N13" s="75">
        <f t="shared" si="1"/>
        <v>0</v>
      </c>
      <c r="O13" s="75">
        <f t="shared" si="1"/>
        <v>0</v>
      </c>
      <c r="P13" s="75">
        <f t="shared" si="1"/>
        <v>0</v>
      </c>
      <c r="Q13" s="75">
        <f t="shared" si="1"/>
        <v>0</v>
      </c>
      <c r="R13" s="75">
        <f t="shared" si="1"/>
        <v>0</v>
      </c>
      <c r="S13" s="75">
        <f t="shared" si="1"/>
        <v>0</v>
      </c>
      <c r="T13" s="75">
        <f t="shared" si="1"/>
        <v>0</v>
      </c>
    </row>
    <row r="14" spans="1:24" x14ac:dyDescent="0.3">
      <c r="A14" s="68"/>
      <c r="B14" s="72" t="s">
        <v>30</v>
      </c>
      <c r="C14" s="73" t="s">
        <v>3</v>
      </c>
      <c r="D14" s="74">
        <f>SUMIF('Preu tallatge'!$A$3:$A$8,'Pla releases epiques'!C14,'Preu tallatge'!$D$3:$D$8)</f>
        <v>0</v>
      </c>
      <c r="E14" s="74">
        <f>SUMIF('Preu tallatge'!$A$3:$A$8,'Pla releases epiques'!C14,'Preu tallatge'!$G$3:$G$8)</f>
        <v>0</v>
      </c>
      <c r="F14" s="74">
        <f>SUMIF('Preu tallatge'!$A$3:$A$8,'Pla releases epiques'!C14,'Preu tallatge'!$J$3:$J$8)</f>
        <v>0</v>
      </c>
      <c r="G14" s="70"/>
      <c r="H14" s="71"/>
      <c r="I14" s="70"/>
      <c r="J14" s="71"/>
      <c r="K14" s="75">
        <f t="shared" si="2"/>
        <v>0</v>
      </c>
      <c r="L14" s="75">
        <f t="shared" si="2"/>
        <v>0</v>
      </c>
      <c r="M14" s="75">
        <f t="shared" si="1"/>
        <v>0</v>
      </c>
      <c r="N14" s="75">
        <f t="shared" si="1"/>
        <v>0</v>
      </c>
      <c r="O14" s="75">
        <f t="shared" si="1"/>
        <v>0</v>
      </c>
      <c r="P14" s="75">
        <f t="shared" si="1"/>
        <v>0</v>
      </c>
      <c r="Q14" s="75">
        <f t="shared" si="1"/>
        <v>0</v>
      </c>
      <c r="R14" s="75">
        <f t="shared" si="1"/>
        <v>0</v>
      </c>
      <c r="S14" s="75">
        <f t="shared" si="1"/>
        <v>0</v>
      </c>
      <c r="T14" s="75">
        <f t="shared" si="1"/>
        <v>0</v>
      </c>
    </row>
    <row r="15" spans="1:24" ht="36" x14ac:dyDescent="0.3">
      <c r="A15" s="68" t="s">
        <v>15</v>
      </c>
      <c r="B15" s="72" t="s">
        <v>31</v>
      </c>
      <c r="C15" s="73" t="s">
        <v>4</v>
      </c>
      <c r="D15" s="74">
        <f>SUMIF('Preu tallatge'!$A$3:$A$8,'Pla releases epiques'!C15,'Preu tallatge'!$D$3:$D$8)</f>
        <v>0</v>
      </c>
      <c r="E15" s="74">
        <f>SUMIF('Preu tallatge'!$A$3:$A$8,'Pla releases epiques'!C15,'Preu tallatge'!$G$3:$G$8)</f>
        <v>0</v>
      </c>
      <c r="F15" s="74">
        <f>SUMIF('Preu tallatge'!$A$3:$A$8,'Pla releases epiques'!C15,'Preu tallatge'!$J$3:$J$8)</f>
        <v>0</v>
      </c>
      <c r="G15" s="70"/>
      <c r="H15" s="71"/>
      <c r="I15" s="70"/>
      <c r="J15" s="71"/>
      <c r="K15" s="75">
        <f t="shared" si="2"/>
        <v>0</v>
      </c>
      <c r="L15" s="75">
        <f t="shared" si="2"/>
        <v>0</v>
      </c>
      <c r="M15" s="75">
        <f t="shared" si="1"/>
        <v>0</v>
      </c>
      <c r="N15" s="75">
        <f t="shared" si="1"/>
        <v>0</v>
      </c>
      <c r="O15" s="75">
        <f t="shared" si="1"/>
        <v>0</v>
      </c>
      <c r="P15" s="75">
        <f t="shared" si="1"/>
        <v>0</v>
      </c>
      <c r="Q15" s="75">
        <f t="shared" si="1"/>
        <v>0</v>
      </c>
      <c r="R15" s="75">
        <f t="shared" si="1"/>
        <v>0</v>
      </c>
      <c r="S15" s="75">
        <f t="shared" si="1"/>
        <v>0</v>
      </c>
      <c r="T15" s="75">
        <f t="shared" si="1"/>
        <v>0</v>
      </c>
    </row>
    <row r="16" spans="1:24" ht="36" x14ac:dyDescent="0.3">
      <c r="A16" s="68"/>
      <c r="B16" s="72" t="s">
        <v>32</v>
      </c>
      <c r="C16" s="73" t="s">
        <v>5</v>
      </c>
      <c r="D16" s="74">
        <f>SUMIF('Preu tallatge'!$A$3:$A$8,'Pla releases epiques'!C16,'Preu tallatge'!$D$3:$D$8)</f>
        <v>0</v>
      </c>
      <c r="E16" s="74">
        <f>SUMIF('Preu tallatge'!$A$3:$A$8,'Pla releases epiques'!C16,'Preu tallatge'!$G$3:$G$8)</f>
        <v>0</v>
      </c>
      <c r="F16" s="74">
        <f>SUMIF('Preu tallatge'!$A$3:$A$8,'Pla releases epiques'!C16,'Preu tallatge'!$J$3:$J$8)</f>
        <v>0</v>
      </c>
      <c r="G16" s="70"/>
      <c r="H16" s="71"/>
      <c r="I16" s="70"/>
      <c r="J16" s="71"/>
      <c r="K16" s="75">
        <f t="shared" si="2"/>
        <v>0</v>
      </c>
      <c r="L16" s="75">
        <f t="shared" si="2"/>
        <v>0</v>
      </c>
      <c r="M16" s="75">
        <f t="shared" si="1"/>
        <v>0</v>
      </c>
      <c r="N16" s="75">
        <f t="shared" si="1"/>
        <v>0</v>
      </c>
      <c r="O16" s="75">
        <f t="shared" si="1"/>
        <v>0</v>
      </c>
      <c r="P16" s="75">
        <f t="shared" si="1"/>
        <v>0</v>
      </c>
      <c r="Q16" s="75">
        <f t="shared" si="1"/>
        <v>0</v>
      </c>
      <c r="R16" s="75">
        <f t="shared" si="1"/>
        <v>0</v>
      </c>
      <c r="S16" s="75">
        <f t="shared" si="1"/>
        <v>0</v>
      </c>
      <c r="T16" s="75">
        <f t="shared" si="1"/>
        <v>0</v>
      </c>
    </row>
    <row r="17" spans="1:20" ht="60" x14ac:dyDescent="0.3">
      <c r="A17" s="68"/>
      <c r="B17" s="72" t="s">
        <v>33</v>
      </c>
      <c r="C17" s="73" t="s">
        <v>5</v>
      </c>
      <c r="D17" s="74">
        <f>SUMIF('Preu tallatge'!$A$3:$A$8,'Pla releases epiques'!C17,'Preu tallatge'!$D$3:$D$8)</f>
        <v>0</v>
      </c>
      <c r="E17" s="74">
        <f>SUMIF('Preu tallatge'!$A$3:$A$8,'Pla releases epiques'!C17,'Preu tallatge'!$G$3:$G$8)</f>
        <v>0</v>
      </c>
      <c r="F17" s="74">
        <f>SUMIF('Preu tallatge'!$A$3:$A$8,'Pla releases epiques'!C17,'Preu tallatge'!$J$3:$J$8)</f>
        <v>0</v>
      </c>
      <c r="G17" s="70"/>
      <c r="H17" s="71"/>
      <c r="I17" s="70"/>
      <c r="J17" s="71"/>
      <c r="K17" s="75">
        <f t="shared" si="2"/>
        <v>0</v>
      </c>
      <c r="L17" s="75">
        <f t="shared" si="2"/>
        <v>0</v>
      </c>
      <c r="M17" s="75">
        <f t="shared" si="1"/>
        <v>0</v>
      </c>
      <c r="N17" s="75">
        <f t="shared" si="1"/>
        <v>0</v>
      </c>
      <c r="O17" s="75">
        <f t="shared" si="1"/>
        <v>0</v>
      </c>
      <c r="P17" s="75">
        <f t="shared" si="1"/>
        <v>0</v>
      </c>
      <c r="Q17" s="75">
        <f t="shared" si="1"/>
        <v>0</v>
      </c>
      <c r="R17" s="75">
        <f t="shared" si="1"/>
        <v>0</v>
      </c>
      <c r="S17" s="75">
        <f t="shared" si="1"/>
        <v>0</v>
      </c>
      <c r="T17" s="75">
        <f t="shared" si="1"/>
        <v>0</v>
      </c>
    </row>
    <row r="18" spans="1:20" ht="24" x14ac:dyDescent="0.3">
      <c r="A18" s="68"/>
      <c r="B18" s="72" t="s">
        <v>34</v>
      </c>
      <c r="C18" s="73" t="s">
        <v>4</v>
      </c>
      <c r="D18" s="74">
        <f>SUMIF('Preu tallatge'!$A$3:$A$8,'Pla releases epiques'!C18,'Preu tallatge'!$D$3:$D$8)</f>
        <v>0</v>
      </c>
      <c r="E18" s="74">
        <f>SUMIF('Preu tallatge'!$A$3:$A$8,'Pla releases epiques'!C18,'Preu tallatge'!$G$3:$G$8)</f>
        <v>0</v>
      </c>
      <c r="F18" s="74">
        <f>SUMIF('Preu tallatge'!$A$3:$A$8,'Pla releases epiques'!C18,'Preu tallatge'!$J$3:$J$8)</f>
        <v>0</v>
      </c>
      <c r="G18" s="70"/>
      <c r="H18" s="71"/>
      <c r="I18" s="70"/>
      <c r="J18" s="71"/>
      <c r="K18" s="75">
        <f t="shared" si="2"/>
        <v>0</v>
      </c>
      <c r="L18" s="75">
        <f t="shared" si="2"/>
        <v>0</v>
      </c>
      <c r="M18" s="75">
        <f t="shared" si="1"/>
        <v>0</v>
      </c>
      <c r="N18" s="75">
        <f t="shared" si="1"/>
        <v>0</v>
      </c>
      <c r="O18" s="75">
        <f t="shared" si="1"/>
        <v>0</v>
      </c>
      <c r="P18" s="75">
        <f t="shared" si="1"/>
        <v>0</v>
      </c>
      <c r="Q18" s="75">
        <f t="shared" si="1"/>
        <v>0</v>
      </c>
      <c r="R18" s="75">
        <f t="shared" si="1"/>
        <v>0</v>
      </c>
      <c r="S18" s="75">
        <f t="shared" si="1"/>
        <v>0</v>
      </c>
      <c r="T18" s="75">
        <f t="shared" si="1"/>
        <v>0</v>
      </c>
    </row>
    <row r="19" spans="1:20" ht="24" x14ac:dyDescent="0.3">
      <c r="A19" s="68"/>
      <c r="B19" s="72" t="s">
        <v>35</v>
      </c>
      <c r="C19" s="73" t="s">
        <v>5</v>
      </c>
      <c r="D19" s="74">
        <f>SUMIF('Preu tallatge'!$A$3:$A$8,'Pla releases epiques'!C19,'Preu tallatge'!$D$3:$D$8)</f>
        <v>0</v>
      </c>
      <c r="E19" s="74">
        <f>SUMIF('Preu tallatge'!$A$3:$A$8,'Pla releases epiques'!C19,'Preu tallatge'!$G$3:$G$8)</f>
        <v>0</v>
      </c>
      <c r="F19" s="74">
        <f>SUMIF('Preu tallatge'!$A$3:$A$8,'Pla releases epiques'!C19,'Preu tallatge'!$J$3:$J$8)</f>
        <v>0</v>
      </c>
      <c r="G19" s="70"/>
      <c r="H19" s="71"/>
      <c r="I19" s="70"/>
      <c r="J19" s="71"/>
      <c r="K19" s="75">
        <f t="shared" si="2"/>
        <v>0</v>
      </c>
      <c r="L19" s="75">
        <f t="shared" si="2"/>
        <v>0</v>
      </c>
      <c r="M19" s="75">
        <f t="shared" si="1"/>
        <v>0</v>
      </c>
      <c r="N19" s="75">
        <f t="shared" si="1"/>
        <v>0</v>
      </c>
      <c r="O19" s="75">
        <f t="shared" si="1"/>
        <v>0</v>
      </c>
      <c r="P19" s="75">
        <f t="shared" si="1"/>
        <v>0</v>
      </c>
      <c r="Q19" s="75">
        <f t="shared" si="1"/>
        <v>0</v>
      </c>
      <c r="R19" s="75">
        <f t="shared" si="1"/>
        <v>0</v>
      </c>
      <c r="S19" s="75">
        <f t="shared" si="1"/>
        <v>0</v>
      </c>
      <c r="T19" s="75">
        <f t="shared" si="1"/>
        <v>0</v>
      </c>
    </row>
    <row r="20" spans="1:20" ht="36" x14ac:dyDescent="0.3">
      <c r="A20" s="68" t="s">
        <v>75</v>
      </c>
      <c r="B20" s="72" t="s">
        <v>36</v>
      </c>
      <c r="C20" s="73" t="s">
        <v>6</v>
      </c>
      <c r="D20" s="74">
        <f>SUMIF('Preu tallatge'!$A$3:$A$8,'Pla releases epiques'!C20,'Preu tallatge'!$D$3:$D$8)</f>
        <v>0</v>
      </c>
      <c r="E20" s="74">
        <f>SUMIF('Preu tallatge'!$A$3:$A$8,'Pla releases epiques'!C20,'Preu tallatge'!$G$3:$G$8)</f>
        <v>0</v>
      </c>
      <c r="F20" s="74">
        <f>SUMIF('Preu tallatge'!$A$3:$A$8,'Pla releases epiques'!C20,'Preu tallatge'!$J$3:$J$8)</f>
        <v>0</v>
      </c>
      <c r="G20" s="70"/>
      <c r="H20" s="71"/>
      <c r="I20" s="70"/>
      <c r="J20" s="71"/>
      <c r="K20" s="75">
        <f t="shared" si="2"/>
        <v>0</v>
      </c>
      <c r="L20" s="75">
        <f t="shared" si="2"/>
        <v>0</v>
      </c>
      <c r="M20" s="75">
        <f t="shared" si="1"/>
        <v>0</v>
      </c>
      <c r="N20" s="75">
        <f t="shared" si="1"/>
        <v>0</v>
      </c>
      <c r="O20" s="75">
        <f t="shared" si="1"/>
        <v>0</v>
      </c>
      <c r="P20" s="75">
        <f t="shared" si="1"/>
        <v>0</v>
      </c>
      <c r="Q20" s="75">
        <f t="shared" si="1"/>
        <v>0</v>
      </c>
      <c r="R20" s="75">
        <f t="shared" si="1"/>
        <v>0</v>
      </c>
      <c r="S20" s="75">
        <f t="shared" si="1"/>
        <v>0</v>
      </c>
      <c r="T20" s="75">
        <f t="shared" si="1"/>
        <v>0</v>
      </c>
    </row>
    <row r="21" spans="1:20" ht="24" x14ac:dyDescent="0.3">
      <c r="A21" s="68"/>
      <c r="B21" s="72" t="s">
        <v>37</v>
      </c>
      <c r="C21" s="73" t="s">
        <v>3</v>
      </c>
      <c r="D21" s="74">
        <f>SUMIF('Preu tallatge'!$A$3:$A$8,'Pla releases epiques'!C21,'Preu tallatge'!$D$3:$D$8)</f>
        <v>0</v>
      </c>
      <c r="E21" s="74">
        <f>SUMIF('Preu tallatge'!$A$3:$A$8,'Pla releases epiques'!C21,'Preu tallatge'!$G$3:$G$8)</f>
        <v>0</v>
      </c>
      <c r="F21" s="74">
        <f>SUMIF('Preu tallatge'!$A$3:$A$8,'Pla releases epiques'!C21,'Preu tallatge'!$J$3:$J$8)</f>
        <v>0</v>
      </c>
      <c r="G21" s="70"/>
      <c r="H21" s="71"/>
      <c r="I21" s="70"/>
      <c r="J21" s="71"/>
      <c r="K21" s="75">
        <f t="shared" si="2"/>
        <v>0</v>
      </c>
      <c r="L21" s="75">
        <f t="shared" si="2"/>
        <v>0</v>
      </c>
      <c r="M21" s="75">
        <f t="shared" si="2"/>
        <v>0</v>
      </c>
      <c r="N21" s="75">
        <f t="shared" si="2"/>
        <v>0</v>
      </c>
      <c r="O21" s="75">
        <f t="shared" si="2"/>
        <v>0</v>
      </c>
      <c r="P21" s="75">
        <f t="shared" si="2"/>
        <v>0</v>
      </c>
      <c r="Q21" s="75">
        <f t="shared" si="2"/>
        <v>0</v>
      </c>
      <c r="R21" s="75">
        <f t="shared" si="2"/>
        <v>0</v>
      </c>
      <c r="S21" s="75">
        <f t="shared" si="2"/>
        <v>0</v>
      </c>
      <c r="T21" s="75">
        <f t="shared" si="2"/>
        <v>0</v>
      </c>
    </row>
    <row r="22" spans="1:20" ht="36" x14ac:dyDescent="0.3">
      <c r="A22" s="68"/>
      <c r="B22" s="72" t="s">
        <v>38</v>
      </c>
      <c r="C22" s="73" t="s">
        <v>3</v>
      </c>
      <c r="D22" s="74">
        <f>SUMIF('Preu tallatge'!$A$3:$A$8,'Pla releases epiques'!C22,'Preu tallatge'!$D$3:$D$8)</f>
        <v>0</v>
      </c>
      <c r="E22" s="74">
        <f>SUMIF('Preu tallatge'!$A$3:$A$8,'Pla releases epiques'!C22,'Preu tallatge'!$G$3:$G$8)</f>
        <v>0</v>
      </c>
      <c r="F22" s="74">
        <f>SUMIF('Preu tallatge'!$A$3:$A$8,'Pla releases epiques'!C22,'Preu tallatge'!$J$3:$J$8)</f>
        <v>0</v>
      </c>
      <c r="G22" s="70"/>
      <c r="H22" s="71"/>
      <c r="I22" s="70"/>
      <c r="J22" s="71"/>
      <c r="K22" s="75">
        <f t="shared" si="2"/>
        <v>0</v>
      </c>
      <c r="L22" s="75">
        <f t="shared" si="2"/>
        <v>0</v>
      </c>
      <c r="M22" s="75">
        <f t="shared" si="2"/>
        <v>0</v>
      </c>
      <c r="N22" s="75">
        <f t="shared" si="2"/>
        <v>0</v>
      </c>
      <c r="O22" s="75">
        <f t="shared" si="2"/>
        <v>0</v>
      </c>
      <c r="P22" s="75">
        <f t="shared" si="2"/>
        <v>0</v>
      </c>
      <c r="Q22" s="75">
        <f t="shared" si="2"/>
        <v>0</v>
      </c>
      <c r="R22" s="75">
        <f t="shared" si="2"/>
        <v>0</v>
      </c>
      <c r="S22" s="75">
        <f t="shared" si="2"/>
        <v>0</v>
      </c>
      <c r="T22" s="75">
        <f t="shared" si="2"/>
        <v>0</v>
      </c>
    </row>
    <row r="23" spans="1:20" ht="48" x14ac:dyDescent="0.3">
      <c r="A23" s="68"/>
      <c r="B23" s="72" t="s">
        <v>39</v>
      </c>
      <c r="C23" s="73" t="s">
        <v>3</v>
      </c>
      <c r="D23" s="74">
        <f>SUMIF('Preu tallatge'!$A$3:$A$8,'Pla releases epiques'!C23,'Preu tallatge'!$D$3:$D$8)</f>
        <v>0</v>
      </c>
      <c r="E23" s="74">
        <f>SUMIF('Preu tallatge'!$A$3:$A$8,'Pla releases epiques'!C23,'Preu tallatge'!$G$3:$G$8)</f>
        <v>0</v>
      </c>
      <c r="F23" s="74">
        <f>SUMIF('Preu tallatge'!$A$3:$A$8,'Pla releases epiques'!C23,'Preu tallatge'!$J$3:$J$8)</f>
        <v>0</v>
      </c>
      <c r="G23" s="70"/>
      <c r="H23" s="71"/>
      <c r="I23" s="70"/>
      <c r="J23" s="71"/>
      <c r="K23" s="75">
        <f t="shared" si="2"/>
        <v>0</v>
      </c>
      <c r="L23" s="75">
        <f t="shared" si="2"/>
        <v>0</v>
      </c>
      <c r="M23" s="75">
        <f t="shared" si="2"/>
        <v>0</v>
      </c>
      <c r="N23" s="75">
        <f t="shared" si="2"/>
        <v>0</v>
      </c>
      <c r="O23" s="75">
        <f t="shared" si="2"/>
        <v>0</v>
      </c>
      <c r="P23" s="75">
        <f t="shared" si="2"/>
        <v>0</v>
      </c>
      <c r="Q23" s="75">
        <f t="shared" si="2"/>
        <v>0</v>
      </c>
      <c r="R23" s="75">
        <f t="shared" si="2"/>
        <v>0</v>
      </c>
      <c r="S23" s="75">
        <f t="shared" si="2"/>
        <v>0</v>
      </c>
      <c r="T23" s="75">
        <f t="shared" si="2"/>
        <v>0</v>
      </c>
    </row>
    <row r="24" spans="1:20" ht="36" x14ac:dyDescent="0.3">
      <c r="A24" s="68"/>
      <c r="B24" s="72" t="s">
        <v>40</v>
      </c>
      <c r="C24" s="73" t="s">
        <v>3</v>
      </c>
      <c r="D24" s="74">
        <f>SUMIF('Preu tallatge'!$A$3:$A$8,'Pla releases epiques'!C24,'Preu tallatge'!$D$3:$D$8)</f>
        <v>0</v>
      </c>
      <c r="E24" s="74">
        <f>SUMIF('Preu tallatge'!$A$3:$A$8,'Pla releases epiques'!C24,'Preu tallatge'!$G$3:$G$8)</f>
        <v>0</v>
      </c>
      <c r="F24" s="74">
        <f>SUMIF('Preu tallatge'!$A$3:$A$8,'Pla releases epiques'!C24,'Preu tallatge'!$J$3:$J$8)</f>
        <v>0</v>
      </c>
      <c r="G24" s="70"/>
      <c r="H24" s="71"/>
      <c r="I24" s="70"/>
      <c r="J24" s="71"/>
      <c r="K24" s="75">
        <f t="shared" si="2"/>
        <v>0</v>
      </c>
      <c r="L24" s="75">
        <f t="shared" si="2"/>
        <v>0</v>
      </c>
      <c r="M24" s="75">
        <f t="shared" si="2"/>
        <v>0</v>
      </c>
      <c r="N24" s="75">
        <f t="shared" si="2"/>
        <v>0</v>
      </c>
      <c r="O24" s="75">
        <f t="shared" si="2"/>
        <v>0</v>
      </c>
      <c r="P24" s="75">
        <f t="shared" si="2"/>
        <v>0</v>
      </c>
      <c r="Q24" s="75">
        <f t="shared" si="2"/>
        <v>0</v>
      </c>
      <c r="R24" s="75">
        <f t="shared" si="2"/>
        <v>0</v>
      </c>
      <c r="S24" s="75">
        <f t="shared" si="2"/>
        <v>0</v>
      </c>
      <c r="T24" s="75">
        <f t="shared" si="2"/>
        <v>0</v>
      </c>
    </row>
    <row r="25" spans="1:20" x14ac:dyDescent="0.3">
      <c r="A25" s="68" t="s">
        <v>16</v>
      </c>
      <c r="B25" s="72" t="s">
        <v>41</v>
      </c>
      <c r="C25" s="73" t="s">
        <v>3</v>
      </c>
      <c r="D25" s="74">
        <f>SUMIF('Preu tallatge'!$A$3:$A$8,'Pla releases epiques'!C25,'Preu tallatge'!$D$3:$D$8)</f>
        <v>0</v>
      </c>
      <c r="E25" s="74">
        <f>SUMIF('Preu tallatge'!$A$3:$A$8,'Pla releases epiques'!C25,'Preu tallatge'!$G$3:$G$8)</f>
        <v>0</v>
      </c>
      <c r="F25" s="74">
        <f>SUMIF('Preu tallatge'!$A$3:$A$8,'Pla releases epiques'!C25,'Preu tallatge'!$J$3:$J$8)</f>
        <v>0</v>
      </c>
      <c r="G25" s="70"/>
      <c r="H25" s="71"/>
      <c r="I25" s="70"/>
      <c r="J25" s="71"/>
      <c r="K25" s="75">
        <f t="shared" si="2"/>
        <v>0</v>
      </c>
      <c r="L25" s="75">
        <f t="shared" si="2"/>
        <v>0</v>
      </c>
      <c r="M25" s="75">
        <f t="shared" si="2"/>
        <v>0</v>
      </c>
      <c r="N25" s="75">
        <f t="shared" si="2"/>
        <v>0</v>
      </c>
      <c r="O25" s="75">
        <f t="shared" si="2"/>
        <v>0</v>
      </c>
      <c r="P25" s="75">
        <f t="shared" si="2"/>
        <v>0</v>
      </c>
      <c r="Q25" s="75">
        <f t="shared" si="2"/>
        <v>0</v>
      </c>
      <c r="R25" s="75">
        <f t="shared" si="2"/>
        <v>0</v>
      </c>
      <c r="S25" s="75">
        <f t="shared" si="2"/>
        <v>0</v>
      </c>
      <c r="T25" s="75">
        <f t="shared" si="2"/>
        <v>0</v>
      </c>
    </row>
    <row r="26" spans="1:20" ht="36" x14ac:dyDescent="0.3">
      <c r="A26" s="68"/>
      <c r="B26" s="72" t="s">
        <v>42</v>
      </c>
      <c r="C26" s="73" t="s">
        <v>4</v>
      </c>
      <c r="D26" s="74">
        <f>SUMIF('Preu tallatge'!$A$3:$A$8,'Pla releases epiques'!C26,'Preu tallatge'!$D$3:$D$8)</f>
        <v>0</v>
      </c>
      <c r="E26" s="74">
        <f>SUMIF('Preu tallatge'!$A$3:$A$8,'Pla releases epiques'!C26,'Preu tallatge'!$G$3:$G$8)</f>
        <v>0</v>
      </c>
      <c r="F26" s="74">
        <f>SUMIF('Preu tallatge'!$A$3:$A$8,'Pla releases epiques'!C26,'Preu tallatge'!$J$3:$J$8)</f>
        <v>0</v>
      </c>
      <c r="G26" s="70"/>
      <c r="H26" s="71"/>
      <c r="I26" s="70"/>
      <c r="J26" s="71"/>
      <c r="K26" s="75">
        <f t="shared" si="2"/>
        <v>0</v>
      </c>
      <c r="L26" s="75">
        <f t="shared" si="2"/>
        <v>0</v>
      </c>
      <c r="M26" s="75">
        <f t="shared" si="2"/>
        <v>0</v>
      </c>
      <c r="N26" s="75">
        <f t="shared" si="2"/>
        <v>0</v>
      </c>
      <c r="O26" s="75">
        <f t="shared" si="2"/>
        <v>0</v>
      </c>
      <c r="P26" s="75">
        <f t="shared" si="2"/>
        <v>0</v>
      </c>
      <c r="Q26" s="75">
        <f t="shared" si="2"/>
        <v>0</v>
      </c>
      <c r="R26" s="75">
        <f t="shared" si="2"/>
        <v>0</v>
      </c>
      <c r="S26" s="75">
        <f t="shared" si="2"/>
        <v>0</v>
      </c>
      <c r="T26" s="75">
        <f t="shared" si="2"/>
        <v>0</v>
      </c>
    </row>
    <row r="27" spans="1:20" ht="48" x14ac:dyDescent="0.3">
      <c r="A27" s="68"/>
      <c r="B27" s="72" t="s">
        <v>43</v>
      </c>
      <c r="C27" s="73" t="s">
        <v>3</v>
      </c>
      <c r="D27" s="74">
        <f>SUMIF('Preu tallatge'!$A$3:$A$8,'Pla releases epiques'!C27,'Preu tallatge'!$D$3:$D$8)</f>
        <v>0</v>
      </c>
      <c r="E27" s="74">
        <f>SUMIF('Preu tallatge'!$A$3:$A$8,'Pla releases epiques'!C27,'Preu tallatge'!$G$3:$G$8)</f>
        <v>0</v>
      </c>
      <c r="F27" s="74">
        <f>SUMIF('Preu tallatge'!$A$3:$A$8,'Pla releases epiques'!C27,'Preu tallatge'!$J$3:$J$8)</f>
        <v>0</v>
      </c>
      <c r="G27" s="70"/>
      <c r="H27" s="71"/>
      <c r="I27" s="70"/>
      <c r="J27" s="71"/>
      <c r="K27" s="75">
        <f t="shared" si="2"/>
        <v>0</v>
      </c>
      <c r="L27" s="75">
        <f t="shared" si="2"/>
        <v>0</v>
      </c>
      <c r="M27" s="75">
        <f t="shared" si="2"/>
        <v>0</v>
      </c>
      <c r="N27" s="75">
        <f t="shared" si="2"/>
        <v>0</v>
      </c>
      <c r="O27" s="75">
        <f t="shared" si="2"/>
        <v>0</v>
      </c>
      <c r="P27" s="75">
        <f t="shared" si="2"/>
        <v>0</v>
      </c>
      <c r="Q27" s="75">
        <f t="shared" si="2"/>
        <v>0</v>
      </c>
      <c r="R27" s="75">
        <f t="shared" si="2"/>
        <v>0</v>
      </c>
      <c r="S27" s="75">
        <f t="shared" si="2"/>
        <v>0</v>
      </c>
      <c r="T27" s="75">
        <f t="shared" si="2"/>
        <v>0</v>
      </c>
    </row>
    <row r="28" spans="1:20" ht="48" x14ac:dyDescent="0.3">
      <c r="A28" s="68"/>
      <c r="B28" s="72" t="s">
        <v>44</v>
      </c>
      <c r="C28" s="73" t="s">
        <v>3</v>
      </c>
      <c r="D28" s="74">
        <f>SUMIF('Preu tallatge'!$A$3:$A$8,'Pla releases epiques'!C28,'Preu tallatge'!$D$3:$D$8)</f>
        <v>0</v>
      </c>
      <c r="E28" s="74">
        <f>SUMIF('Preu tallatge'!$A$3:$A$8,'Pla releases epiques'!C28,'Preu tallatge'!$G$3:$G$8)</f>
        <v>0</v>
      </c>
      <c r="F28" s="74">
        <f>SUMIF('Preu tallatge'!$A$3:$A$8,'Pla releases epiques'!C28,'Preu tallatge'!$J$3:$J$8)</f>
        <v>0</v>
      </c>
      <c r="G28" s="70"/>
      <c r="H28" s="71"/>
      <c r="I28" s="70"/>
      <c r="J28" s="71"/>
      <c r="K28" s="75">
        <f t="shared" si="2"/>
        <v>0</v>
      </c>
      <c r="L28" s="75">
        <f t="shared" si="2"/>
        <v>0</v>
      </c>
      <c r="M28" s="75">
        <f t="shared" si="2"/>
        <v>0</v>
      </c>
      <c r="N28" s="75">
        <f t="shared" si="2"/>
        <v>0</v>
      </c>
      <c r="O28" s="75">
        <f t="shared" si="2"/>
        <v>0</v>
      </c>
      <c r="P28" s="75">
        <f t="shared" si="2"/>
        <v>0</v>
      </c>
      <c r="Q28" s="75">
        <f t="shared" si="2"/>
        <v>0</v>
      </c>
      <c r="R28" s="75">
        <f t="shared" si="2"/>
        <v>0</v>
      </c>
      <c r="S28" s="75">
        <f t="shared" si="2"/>
        <v>0</v>
      </c>
      <c r="T28" s="75">
        <f t="shared" si="2"/>
        <v>0</v>
      </c>
    </row>
    <row r="29" spans="1:20" ht="48" x14ac:dyDescent="0.3">
      <c r="A29" s="68"/>
      <c r="B29" s="72" t="s">
        <v>45</v>
      </c>
      <c r="C29" s="73" t="s">
        <v>3</v>
      </c>
      <c r="D29" s="74">
        <f>SUMIF('Preu tallatge'!$A$3:$A$8,'Pla releases epiques'!C29,'Preu tallatge'!$D$3:$D$8)</f>
        <v>0</v>
      </c>
      <c r="E29" s="74">
        <f>SUMIF('Preu tallatge'!$A$3:$A$8,'Pla releases epiques'!C29,'Preu tallatge'!$G$3:$G$8)</f>
        <v>0</v>
      </c>
      <c r="F29" s="74">
        <f>SUMIF('Preu tallatge'!$A$3:$A$8,'Pla releases epiques'!C29,'Preu tallatge'!$J$3:$J$8)</f>
        <v>0</v>
      </c>
      <c r="G29" s="70"/>
      <c r="H29" s="71"/>
      <c r="I29" s="70"/>
      <c r="J29" s="71"/>
      <c r="K29" s="75">
        <f t="shared" si="2"/>
        <v>0</v>
      </c>
      <c r="L29" s="75">
        <f t="shared" si="2"/>
        <v>0</v>
      </c>
      <c r="M29" s="75">
        <f t="shared" si="2"/>
        <v>0</v>
      </c>
      <c r="N29" s="75">
        <f t="shared" si="2"/>
        <v>0</v>
      </c>
      <c r="O29" s="75">
        <f t="shared" si="2"/>
        <v>0</v>
      </c>
      <c r="P29" s="75">
        <f t="shared" si="2"/>
        <v>0</v>
      </c>
      <c r="Q29" s="75">
        <f t="shared" si="2"/>
        <v>0</v>
      </c>
      <c r="R29" s="75">
        <f t="shared" si="2"/>
        <v>0</v>
      </c>
      <c r="S29" s="75">
        <f t="shared" si="2"/>
        <v>0</v>
      </c>
      <c r="T29" s="75">
        <f t="shared" si="2"/>
        <v>0</v>
      </c>
    </row>
    <row r="30" spans="1:20" ht="36" x14ac:dyDescent="0.3">
      <c r="A30" s="68" t="s">
        <v>17</v>
      </c>
      <c r="B30" s="72" t="s">
        <v>46</v>
      </c>
      <c r="C30" s="73" t="s">
        <v>2</v>
      </c>
      <c r="D30" s="74">
        <f>SUMIF('Preu tallatge'!$A$3:$A$8,'Pla releases epiques'!C30,'Preu tallatge'!$D$3:$D$8)</f>
        <v>0</v>
      </c>
      <c r="E30" s="74">
        <f>SUMIF('Preu tallatge'!$A$3:$A$8,'Pla releases epiques'!C30,'Preu tallatge'!$G$3:$G$8)</f>
        <v>0</v>
      </c>
      <c r="F30" s="74">
        <f>SUMIF('Preu tallatge'!$A$3:$A$8,'Pla releases epiques'!C30,'Preu tallatge'!$J$3:$J$8)</f>
        <v>0</v>
      </c>
      <c r="G30" s="70"/>
      <c r="H30" s="71"/>
      <c r="I30" s="70"/>
      <c r="J30" s="71"/>
      <c r="K30" s="75">
        <f t="shared" si="2"/>
        <v>0</v>
      </c>
      <c r="L30" s="75">
        <f t="shared" si="2"/>
        <v>0</v>
      </c>
      <c r="M30" s="75">
        <f t="shared" si="2"/>
        <v>0</v>
      </c>
      <c r="N30" s="75">
        <f t="shared" si="2"/>
        <v>0</v>
      </c>
      <c r="O30" s="75">
        <f t="shared" si="2"/>
        <v>0</v>
      </c>
      <c r="P30" s="75">
        <f t="shared" si="2"/>
        <v>0</v>
      </c>
      <c r="Q30" s="75">
        <f t="shared" si="2"/>
        <v>0</v>
      </c>
      <c r="R30" s="75">
        <f t="shared" si="2"/>
        <v>0</v>
      </c>
      <c r="S30" s="75">
        <f t="shared" si="2"/>
        <v>0</v>
      </c>
      <c r="T30" s="75">
        <f t="shared" si="2"/>
        <v>0</v>
      </c>
    </row>
    <row r="31" spans="1:20" ht="24" x14ac:dyDescent="0.3">
      <c r="A31" s="68"/>
      <c r="B31" s="72" t="s">
        <v>47</v>
      </c>
      <c r="C31" s="73" t="s">
        <v>4</v>
      </c>
      <c r="D31" s="74">
        <f>SUMIF('Preu tallatge'!$A$3:$A$8,'Pla releases epiques'!C31,'Preu tallatge'!$D$3:$D$8)</f>
        <v>0</v>
      </c>
      <c r="E31" s="74">
        <f>SUMIF('Preu tallatge'!$A$3:$A$8,'Pla releases epiques'!C31,'Preu tallatge'!$G$3:$G$8)</f>
        <v>0</v>
      </c>
      <c r="F31" s="74">
        <f>SUMIF('Preu tallatge'!$A$3:$A$8,'Pla releases epiques'!C31,'Preu tallatge'!$J$3:$J$8)</f>
        <v>0</v>
      </c>
      <c r="G31" s="70"/>
      <c r="H31" s="71"/>
      <c r="I31" s="70"/>
      <c r="J31" s="71"/>
      <c r="K31" s="75">
        <f t="shared" si="2"/>
        <v>0</v>
      </c>
      <c r="L31" s="75">
        <f t="shared" si="2"/>
        <v>0</v>
      </c>
      <c r="M31" s="75">
        <f t="shared" si="2"/>
        <v>0</v>
      </c>
      <c r="N31" s="75">
        <f t="shared" si="2"/>
        <v>0</v>
      </c>
      <c r="O31" s="75">
        <f t="shared" si="2"/>
        <v>0</v>
      </c>
      <c r="P31" s="75">
        <f t="shared" si="2"/>
        <v>0</v>
      </c>
      <c r="Q31" s="75">
        <f t="shared" si="2"/>
        <v>0</v>
      </c>
      <c r="R31" s="75">
        <f t="shared" si="2"/>
        <v>0</v>
      </c>
      <c r="S31" s="75">
        <f t="shared" si="2"/>
        <v>0</v>
      </c>
      <c r="T31" s="75">
        <f t="shared" si="2"/>
        <v>0</v>
      </c>
    </row>
    <row r="32" spans="1:20" ht="24" x14ac:dyDescent="0.3">
      <c r="A32" s="68"/>
      <c r="B32" s="72" t="s">
        <v>48</v>
      </c>
      <c r="C32" s="73" t="s">
        <v>4</v>
      </c>
      <c r="D32" s="74">
        <f>SUMIF('Preu tallatge'!$A$3:$A$8,'Pla releases epiques'!C32,'Preu tallatge'!$D$3:$D$8)</f>
        <v>0</v>
      </c>
      <c r="E32" s="74">
        <f>SUMIF('Preu tallatge'!$A$3:$A$8,'Pla releases epiques'!C32,'Preu tallatge'!$G$3:$G$8)</f>
        <v>0</v>
      </c>
      <c r="F32" s="74">
        <f>SUMIF('Preu tallatge'!$A$3:$A$8,'Pla releases epiques'!C32,'Preu tallatge'!$J$3:$J$8)</f>
        <v>0</v>
      </c>
      <c r="G32" s="70"/>
      <c r="H32" s="71"/>
      <c r="I32" s="70"/>
      <c r="J32" s="71"/>
      <c r="K32" s="75">
        <f t="shared" si="2"/>
        <v>0</v>
      </c>
      <c r="L32" s="75">
        <f t="shared" si="2"/>
        <v>0</v>
      </c>
      <c r="M32" s="75">
        <f t="shared" si="2"/>
        <v>0</v>
      </c>
      <c r="N32" s="75">
        <f t="shared" si="2"/>
        <v>0</v>
      </c>
      <c r="O32" s="75">
        <f t="shared" si="2"/>
        <v>0</v>
      </c>
      <c r="P32" s="75">
        <f t="shared" si="2"/>
        <v>0</v>
      </c>
      <c r="Q32" s="75">
        <f t="shared" si="2"/>
        <v>0</v>
      </c>
      <c r="R32" s="75">
        <f t="shared" si="2"/>
        <v>0</v>
      </c>
      <c r="S32" s="75">
        <f t="shared" si="2"/>
        <v>0</v>
      </c>
      <c r="T32" s="75">
        <f t="shared" si="2"/>
        <v>0</v>
      </c>
    </row>
    <row r="33" spans="1:20" ht="24" x14ac:dyDescent="0.3">
      <c r="A33" s="68"/>
      <c r="B33" s="72" t="s">
        <v>49</v>
      </c>
      <c r="C33" s="73" t="s">
        <v>4</v>
      </c>
      <c r="D33" s="74">
        <f>SUMIF('Preu tallatge'!$A$3:$A$8,'Pla releases epiques'!C33,'Preu tallatge'!$D$3:$D$8)</f>
        <v>0</v>
      </c>
      <c r="E33" s="74">
        <f>SUMIF('Preu tallatge'!$A$3:$A$8,'Pla releases epiques'!C33,'Preu tallatge'!$G$3:$G$8)</f>
        <v>0</v>
      </c>
      <c r="F33" s="74">
        <f>SUMIF('Preu tallatge'!$A$3:$A$8,'Pla releases epiques'!C33,'Preu tallatge'!$J$3:$J$8)</f>
        <v>0</v>
      </c>
      <c r="G33" s="70"/>
      <c r="H33" s="71"/>
      <c r="I33" s="70"/>
      <c r="J33" s="71"/>
      <c r="K33" s="75">
        <f t="shared" si="2"/>
        <v>0</v>
      </c>
      <c r="L33" s="75">
        <f t="shared" si="2"/>
        <v>0</v>
      </c>
      <c r="M33" s="75">
        <f t="shared" si="2"/>
        <v>0</v>
      </c>
      <c r="N33" s="75">
        <f t="shared" si="2"/>
        <v>0</v>
      </c>
      <c r="O33" s="75">
        <f t="shared" si="2"/>
        <v>0</v>
      </c>
      <c r="P33" s="75">
        <f t="shared" si="2"/>
        <v>0</v>
      </c>
      <c r="Q33" s="75">
        <f t="shared" si="2"/>
        <v>0</v>
      </c>
      <c r="R33" s="75">
        <f t="shared" si="2"/>
        <v>0</v>
      </c>
      <c r="S33" s="75">
        <f t="shared" si="2"/>
        <v>0</v>
      </c>
      <c r="T33" s="75">
        <f t="shared" si="2"/>
        <v>0</v>
      </c>
    </row>
    <row r="34" spans="1:20" ht="24" x14ac:dyDescent="0.3">
      <c r="A34" s="68"/>
      <c r="B34" s="72" t="s">
        <v>50</v>
      </c>
      <c r="C34" s="73" t="s">
        <v>3</v>
      </c>
      <c r="D34" s="74">
        <f>SUMIF('Preu tallatge'!$A$3:$A$8,'Pla releases epiques'!C34,'Preu tallatge'!$D$3:$D$8)</f>
        <v>0</v>
      </c>
      <c r="E34" s="74">
        <f>SUMIF('Preu tallatge'!$A$3:$A$8,'Pla releases epiques'!C34,'Preu tallatge'!$G$3:$G$8)</f>
        <v>0</v>
      </c>
      <c r="F34" s="74">
        <f>SUMIF('Preu tallatge'!$A$3:$A$8,'Pla releases epiques'!C34,'Preu tallatge'!$J$3:$J$8)</f>
        <v>0</v>
      </c>
      <c r="G34" s="70"/>
      <c r="H34" s="71"/>
      <c r="I34" s="70"/>
      <c r="J34" s="71"/>
      <c r="K34" s="75">
        <f t="shared" si="2"/>
        <v>0</v>
      </c>
      <c r="L34" s="75">
        <f t="shared" si="2"/>
        <v>0</v>
      </c>
      <c r="M34" s="75">
        <f t="shared" si="2"/>
        <v>0</v>
      </c>
      <c r="N34" s="75">
        <f t="shared" si="2"/>
        <v>0</v>
      </c>
      <c r="O34" s="75">
        <f t="shared" si="2"/>
        <v>0</v>
      </c>
      <c r="P34" s="75">
        <f t="shared" si="2"/>
        <v>0</v>
      </c>
      <c r="Q34" s="75">
        <f t="shared" si="2"/>
        <v>0</v>
      </c>
      <c r="R34" s="75">
        <f t="shared" si="2"/>
        <v>0</v>
      </c>
      <c r="S34" s="75">
        <f t="shared" si="2"/>
        <v>0</v>
      </c>
      <c r="T34" s="75">
        <f t="shared" si="2"/>
        <v>0</v>
      </c>
    </row>
    <row r="35" spans="1:20" x14ac:dyDescent="0.3">
      <c r="A35" s="68" t="s">
        <v>18</v>
      </c>
      <c r="B35" s="72" t="s">
        <v>41</v>
      </c>
      <c r="C35" s="73" t="s">
        <v>2</v>
      </c>
      <c r="D35" s="74">
        <f>SUMIF('Preu tallatge'!$A$3:$A$8,'Pla releases epiques'!C35,'Preu tallatge'!$D$3:$D$8)</f>
        <v>0</v>
      </c>
      <c r="E35" s="74">
        <f>SUMIF('Preu tallatge'!$A$3:$A$8,'Pla releases epiques'!C35,'Preu tallatge'!$G$3:$G$8)</f>
        <v>0</v>
      </c>
      <c r="F35" s="74">
        <f>SUMIF('Preu tallatge'!$A$3:$A$8,'Pla releases epiques'!C35,'Preu tallatge'!$J$3:$J$8)</f>
        <v>0</v>
      </c>
      <c r="G35" s="70"/>
      <c r="H35" s="71"/>
      <c r="I35" s="70"/>
      <c r="J35" s="71"/>
      <c r="K35" s="75">
        <f t="shared" si="2"/>
        <v>0</v>
      </c>
      <c r="L35" s="75">
        <f t="shared" si="2"/>
        <v>0</v>
      </c>
      <c r="M35" s="75">
        <f t="shared" si="2"/>
        <v>0</v>
      </c>
      <c r="N35" s="75">
        <f t="shared" si="2"/>
        <v>0</v>
      </c>
      <c r="O35" s="75">
        <f t="shared" si="2"/>
        <v>0</v>
      </c>
      <c r="P35" s="75">
        <f t="shared" si="2"/>
        <v>0</v>
      </c>
      <c r="Q35" s="75">
        <f t="shared" si="2"/>
        <v>0</v>
      </c>
      <c r="R35" s="75">
        <f t="shared" si="2"/>
        <v>0</v>
      </c>
      <c r="S35" s="75">
        <f t="shared" si="2"/>
        <v>0</v>
      </c>
      <c r="T35" s="75">
        <f t="shared" si="2"/>
        <v>0</v>
      </c>
    </row>
    <row r="36" spans="1:20" x14ac:dyDescent="0.3">
      <c r="A36" s="68"/>
      <c r="B36" s="72" t="s">
        <v>51</v>
      </c>
      <c r="C36" s="73" t="s">
        <v>5</v>
      </c>
      <c r="D36" s="74">
        <f>SUMIF('Preu tallatge'!$A$3:$A$8,'Pla releases epiques'!C36,'Preu tallatge'!$D$3:$D$8)</f>
        <v>0</v>
      </c>
      <c r="E36" s="74">
        <f>SUMIF('Preu tallatge'!$A$3:$A$8,'Pla releases epiques'!C36,'Preu tallatge'!$G$3:$G$8)</f>
        <v>0</v>
      </c>
      <c r="F36" s="74">
        <f>SUMIF('Preu tallatge'!$A$3:$A$8,'Pla releases epiques'!C36,'Preu tallatge'!$J$3:$J$8)</f>
        <v>0</v>
      </c>
      <c r="G36" s="70"/>
      <c r="H36" s="71"/>
      <c r="I36" s="70"/>
      <c r="J36" s="71"/>
      <c r="K36" s="75">
        <f t="shared" si="2"/>
        <v>0</v>
      </c>
      <c r="L36" s="75">
        <f t="shared" si="2"/>
        <v>0</v>
      </c>
      <c r="M36" s="75">
        <f t="shared" si="2"/>
        <v>0</v>
      </c>
      <c r="N36" s="75">
        <f t="shared" si="2"/>
        <v>0</v>
      </c>
      <c r="O36" s="75">
        <f t="shared" si="2"/>
        <v>0</v>
      </c>
      <c r="P36" s="75">
        <f t="shared" si="2"/>
        <v>0</v>
      </c>
      <c r="Q36" s="75">
        <f t="shared" si="2"/>
        <v>0</v>
      </c>
      <c r="R36" s="75">
        <f t="shared" si="2"/>
        <v>0</v>
      </c>
      <c r="S36" s="75">
        <f t="shared" si="2"/>
        <v>0</v>
      </c>
      <c r="T36" s="75">
        <f t="shared" si="2"/>
        <v>0</v>
      </c>
    </row>
    <row r="37" spans="1:20" x14ac:dyDescent="0.3">
      <c r="A37" s="68"/>
      <c r="B37" s="72" t="s">
        <v>52</v>
      </c>
      <c r="C37" s="73" t="s">
        <v>5</v>
      </c>
      <c r="D37" s="74">
        <f>SUMIF('Preu tallatge'!$A$3:$A$8,'Pla releases epiques'!C37,'Preu tallatge'!$D$3:$D$8)</f>
        <v>0</v>
      </c>
      <c r="E37" s="74">
        <f>SUMIF('Preu tallatge'!$A$3:$A$8,'Pla releases epiques'!C37,'Preu tallatge'!$G$3:$G$8)</f>
        <v>0</v>
      </c>
      <c r="F37" s="74">
        <f>SUMIF('Preu tallatge'!$A$3:$A$8,'Pla releases epiques'!C37,'Preu tallatge'!$J$3:$J$8)</f>
        <v>0</v>
      </c>
      <c r="G37" s="70"/>
      <c r="H37" s="71"/>
      <c r="I37" s="70"/>
      <c r="J37" s="71"/>
      <c r="K37" s="75">
        <f t="shared" si="2"/>
        <v>0</v>
      </c>
      <c r="L37" s="75">
        <f t="shared" si="2"/>
        <v>0</v>
      </c>
      <c r="M37" s="75">
        <f t="shared" si="2"/>
        <v>0</v>
      </c>
      <c r="N37" s="75">
        <f t="shared" si="2"/>
        <v>0</v>
      </c>
      <c r="O37" s="75">
        <f t="shared" si="2"/>
        <v>0</v>
      </c>
      <c r="P37" s="75">
        <f t="shared" si="2"/>
        <v>0</v>
      </c>
      <c r="Q37" s="75">
        <f t="shared" si="2"/>
        <v>0</v>
      </c>
      <c r="R37" s="75">
        <f t="shared" si="2"/>
        <v>0</v>
      </c>
      <c r="S37" s="75">
        <f t="shared" si="2"/>
        <v>0</v>
      </c>
      <c r="T37" s="75">
        <f t="shared" si="2"/>
        <v>0</v>
      </c>
    </row>
    <row r="38" spans="1:20" x14ac:dyDescent="0.3">
      <c r="A38" s="68" t="s">
        <v>19</v>
      </c>
      <c r="B38" s="72" t="s">
        <v>53</v>
      </c>
      <c r="C38" s="73" t="s">
        <v>4</v>
      </c>
      <c r="D38" s="74">
        <f>SUMIF('Preu tallatge'!$A$3:$A$8,'Pla releases epiques'!C38,'Preu tallatge'!$D$3:$D$8)</f>
        <v>0</v>
      </c>
      <c r="E38" s="74">
        <f>SUMIF('Preu tallatge'!$A$3:$A$8,'Pla releases epiques'!C38,'Preu tallatge'!$G$3:$G$8)</f>
        <v>0</v>
      </c>
      <c r="F38" s="74">
        <f>SUMIF('Preu tallatge'!$A$3:$A$8,'Pla releases epiques'!C38,'Preu tallatge'!$J$3:$J$8)</f>
        <v>0</v>
      </c>
      <c r="G38" s="70"/>
      <c r="H38" s="71"/>
      <c r="I38" s="70"/>
      <c r="J38" s="71"/>
      <c r="K38" s="75">
        <f t="shared" si="2"/>
        <v>0</v>
      </c>
      <c r="L38" s="75">
        <f t="shared" si="2"/>
        <v>0</v>
      </c>
      <c r="M38" s="75">
        <f t="shared" si="2"/>
        <v>0</v>
      </c>
      <c r="N38" s="75">
        <f t="shared" si="2"/>
        <v>0</v>
      </c>
      <c r="O38" s="75">
        <f t="shared" si="2"/>
        <v>0</v>
      </c>
      <c r="P38" s="75">
        <f t="shared" si="2"/>
        <v>0</v>
      </c>
      <c r="Q38" s="75">
        <f t="shared" si="2"/>
        <v>0</v>
      </c>
      <c r="R38" s="75">
        <f t="shared" si="2"/>
        <v>0</v>
      </c>
      <c r="S38" s="75">
        <f t="shared" si="2"/>
        <v>0</v>
      </c>
      <c r="T38" s="75">
        <f t="shared" si="2"/>
        <v>0</v>
      </c>
    </row>
    <row r="39" spans="1:20" x14ac:dyDescent="0.3">
      <c r="A39" s="68"/>
      <c r="B39" s="72" t="s">
        <v>54</v>
      </c>
      <c r="C39" s="73" t="s">
        <v>4</v>
      </c>
      <c r="D39" s="74">
        <f>SUMIF('Preu tallatge'!$A$3:$A$8,'Pla releases epiques'!C39,'Preu tallatge'!$D$3:$D$8)</f>
        <v>0</v>
      </c>
      <c r="E39" s="74">
        <f>SUMIF('Preu tallatge'!$A$3:$A$8,'Pla releases epiques'!C39,'Preu tallatge'!$G$3:$G$8)</f>
        <v>0</v>
      </c>
      <c r="F39" s="74">
        <f>SUMIF('Preu tallatge'!$A$3:$A$8,'Pla releases epiques'!C39,'Preu tallatge'!$J$3:$J$8)</f>
        <v>0</v>
      </c>
      <c r="G39" s="70"/>
      <c r="H39" s="71"/>
      <c r="I39" s="70"/>
      <c r="J39" s="71"/>
      <c r="K39" s="75">
        <f t="shared" si="2"/>
        <v>0</v>
      </c>
      <c r="L39" s="75">
        <f t="shared" si="2"/>
        <v>0</v>
      </c>
      <c r="M39" s="75">
        <f t="shared" si="2"/>
        <v>0</v>
      </c>
      <c r="N39" s="75">
        <f t="shared" si="2"/>
        <v>0</v>
      </c>
      <c r="O39" s="75">
        <f t="shared" si="2"/>
        <v>0</v>
      </c>
      <c r="P39" s="75">
        <f t="shared" si="2"/>
        <v>0</v>
      </c>
      <c r="Q39" s="75">
        <f t="shared" si="2"/>
        <v>0</v>
      </c>
      <c r="R39" s="75">
        <f t="shared" si="2"/>
        <v>0</v>
      </c>
      <c r="S39" s="75">
        <f t="shared" si="2"/>
        <v>0</v>
      </c>
      <c r="T39" s="75">
        <f t="shared" si="2"/>
        <v>0</v>
      </c>
    </row>
    <row r="40" spans="1:20" x14ac:dyDescent="0.3">
      <c r="A40" s="68"/>
      <c r="B40" s="72" t="s">
        <v>55</v>
      </c>
      <c r="C40" s="73" t="s">
        <v>5</v>
      </c>
      <c r="D40" s="74">
        <f>SUMIF('Preu tallatge'!$A$3:$A$8,'Pla releases epiques'!C40,'Preu tallatge'!$D$3:$D$8)</f>
        <v>0</v>
      </c>
      <c r="E40" s="74">
        <f>SUMIF('Preu tallatge'!$A$3:$A$8,'Pla releases epiques'!C40,'Preu tallatge'!$G$3:$G$8)</f>
        <v>0</v>
      </c>
      <c r="F40" s="74">
        <f>SUMIF('Preu tallatge'!$A$3:$A$8,'Pla releases epiques'!C40,'Preu tallatge'!$J$3:$J$8)</f>
        <v>0</v>
      </c>
      <c r="G40" s="70"/>
      <c r="H40" s="71"/>
      <c r="I40" s="70"/>
      <c r="J40" s="71"/>
      <c r="K40" s="75">
        <f t="shared" si="2"/>
        <v>0</v>
      </c>
      <c r="L40" s="75">
        <f t="shared" si="2"/>
        <v>0</v>
      </c>
      <c r="M40" s="75">
        <f t="shared" si="2"/>
        <v>0</v>
      </c>
      <c r="N40" s="75">
        <f t="shared" si="2"/>
        <v>0</v>
      </c>
      <c r="O40" s="75">
        <f t="shared" si="2"/>
        <v>0</v>
      </c>
      <c r="P40" s="75">
        <f t="shared" si="2"/>
        <v>0</v>
      </c>
      <c r="Q40" s="75">
        <f t="shared" si="2"/>
        <v>0</v>
      </c>
      <c r="R40" s="75">
        <f t="shared" si="2"/>
        <v>0</v>
      </c>
      <c r="S40" s="75">
        <f t="shared" si="2"/>
        <v>0</v>
      </c>
      <c r="T40" s="75">
        <f t="shared" si="2"/>
        <v>0</v>
      </c>
    </row>
    <row r="41" spans="1:20" x14ac:dyDescent="0.3">
      <c r="A41" s="68"/>
      <c r="B41" s="72" t="s">
        <v>56</v>
      </c>
      <c r="C41" s="73" t="s">
        <v>3</v>
      </c>
      <c r="D41" s="74">
        <f>SUMIF('Preu tallatge'!$A$3:$A$8,'Pla releases epiques'!C41,'Preu tallatge'!$D$3:$D$8)</f>
        <v>0</v>
      </c>
      <c r="E41" s="74">
        <f>SUMIF('Preu tallatge'!$A$3:$A$8,'Pla releases epiques'!C41,'Preu tallatge'!$G$3:$G$8)</f>
        <v>0</v>
      </c>
      <c r="F41" s="74">
        <f>SUMIF('Preu tallatge'!$A$3:$A$8,'Pla releases epiques'!C41,'Preu tallatge'!$J$3:$J$8)</f>
        <v>0</v>
      </c>
      <c r="G41" s="70"/>
      <c r="H41" s="71"/>
      <c r="I41" s="70"/>
      <c r="J41" s="71"/>
      <c r="K41" s="75">
        <f t="shared" si="2"/>
        <v>0</v>
      </c>
      <c r="L41" s="75">
        <f t="shared" si="2"/>
        <v>0</v>
      </c>
      <c r="M41" s="75">
        <f t="shared" si="2"/>
        <v>0</v>
      </c>
      <c r="N41" s="75">
        <f t="shared" si="2"/>
        <v>0</v>
      </c>
      <c r="O41" s="75">
        <f t="shared" si="2"/>
        <v>0</v>
      </c>
      <c r="P41" s="75">
        <f t="shared" si="2"/>
        <v>0</v>
      </c>
      <c r="Q41" s="75">
        <f t="shared" si="2"/>
        <v>0</v>
      </c>
      <c r="R41" s="75">
        <f t="shared" si="2"/>
        <v>0</v>
      </c>
      <c r="S41" s="75">
        <f t="shared" si="2"/>
        <v>0</v>
      </c>
      <c r="T41" s="75">
        <f t="shared" si="2"/>
        <v>0</v>
      </c>
    </row>
    <row r="42" spans="1:20" x14ac:dyDescent="0.3">
      <c r="A42" s="68"/>
      <c r="B42" s="72" t="s">
        <v>57</v>
      </c>
      <c r="C42" s="73" t="s">
        <v>3</v>
      </c>
      <c r="D42" s="74">
        <f>SUMIF('Preu tallatge'!$A$3:$A$8,'Pla releases epiques'!C42,'Preu tallatge'!$D$3:$D$8)</f>
        <v>0</v>
      </c>
      <c r="E42" s="74">
        <f>SUMIF('Preu tallatge'!$A$3:$A$8,'Pla releases epiques'!C42,'Preu tallatge'!$G$3:$G$8)</f>
        <v>0</v>
      </c>
      <c r="F42" s="74">
        <f>SUMIF('Preu tallatge'!$A$3:$A$8,'Pla releases epiques'!C42,'Preu tallatge'!$J$3:$J$8)</f>
        <v>0</v>
      </c>
      <c r="G42" s="70"/>
      <c r="H42" s="71"/>
      <c r="I42" s="70"/>
      <c r="J42" s="71"/>
      <c r="K42" s="75">
        <f t="shared" si="2"/>
        <v>0</v>
      </c>
      <c r="L42" s="75">
        <f t="shared" si="2"/>
        <v>0</v>
      </c>
      <c r="M42" s="75">
        <f t="shared" si="2"/>
        <v>0</v>
      </c>
      <c r="N42" s="75">
        <f t="shared" si="2"/>
        <v>0</v>
      </c>
      <c r="O42" s="75">
        <f t="shared" si="2"/>
        <v>0</v>
      </c>
      <c r="P42" s="75">
        <f t="shared" si="2"/>
        <v>0</v>
      </c>
      <c r="Q42" s="75">
        <f t="shared" si="2"/>
        <v>0</v>
      </c>
      <c r="R42" s="75">
        <f t="shared" si="2"/>
        <v>0</v>
      </c>
      <c r="S42" s="75">
        <f t="shared" si="2"/>
        <v>0</v>
      </c>
      <c r="T42" s="75">
        <f t="shared" si="2"/>
        <v>0</v>
      </c>
    </row>
    <row r="43" spans="1:20" x14ac:dyDescent="0.3">
      <c r="A43" s="69" t="s">
        <v>20</v>
      </c>
      <c r="B43" s="72" t="s">
        <v>58</v>
      </c>
      <c r="C43" s="73" t="s">
        <v>2</v>
      </c>
      <c r="D43" s="74">
        <f>SUMIF('Preu tallatge'!$A$3:$A$8,'Pla releases epiques'!C43,'Preu tallatge'!$D$3:$D$8)</f>
        <v>0</v>
      </c>
      <c r="E43" s="74">
        <f>SUMIF('Preu tallatge'!$A$3:$A$8,'Pla releases epiques'!C43,'Preu tallatge'!$G$3:$G$8)</f>
        <v>0</v>
      </c>
      <c r="F43" s="74">
        <f>SUMIF('Preu tallatge'!$A$3:$A$8,'Pla releases epiques'!C43,'Preu tallatge'!$J$3:$J$8)</f>
        <v>0</v>
      </c>
      <c r="G43" s="70"/>
      <c r="H43" s="71"/>
      <c r="I43" s="70"/>
      <c r="J43" s="71"/>
      <c r="K43" s="75">
        <f t="shared" si="2"/>
        <v>0</v>
      </c>
      <c r="L43" s="75">
        <f t="shared" si="2"/>
        <v>0</v>
      </c>
      <c r="M43" s="75">
        <f t="shared" si="2"/>
        <v>0</v>
      </c>
      <c r="N43" s="75">
        <f t="shared" si="2"/>
        <v>0</v>
      </c>
      <c r="O43" s="75">
        <f t="shared" si="2"/>
        <v>0</v>
      </c>
      <c r="P43" s="75">
        <f t="shared" si="2"/>
        <v>0</v>
      </c>
      <c r="Q43" s="75">
        <f t="shared" si="2"/>
        <v>0</v>
      </c>
      <c r="R43" s="75">
        <f t="shared" ref="R43:T43" si="3">SUMIF($H43,R$4,$D43)+SUMIF($J43,R$4,$E43)</f>
        <v>0</v>
      </c>
      <c r="S43" s="75">
        <f t="shared" si="3"/>
        <v>0</v>
      </c>
      <c r="T43" s="75">
        <f t="shared" si="3"/>
        <v>0</v>
      </c>
    </row>
  </sheetData>
  <sheetProtection sheet="1" objects="1" scenarios="1" selectLockedCells="1"/>
  <mergeCells count="14">
    <mergeCell ref="A35:A37"/>
    <mergeCell ref="A38:A42"/>
    <mergeCell ref="L1:O1"/>
    <mergeCell ref="P1:S1"/>
    <mergeCell ref="A3:J3"/>
    <mergeCell ref="A2:J2"/>
    <mergeCell ref="L2:O2"/>
    <mergeCell ref="P2:S2"/>
    <mergeCell ref="A5:A9"/>
    <mergeCell ref="A10:A14"/>
    <mergeCell ref="A15:A19"/>
    <mergeCell ref="A20:A24"/>
    <mergeCell ref="A25:A29"/>
    <mergeCell ref="A30:A34"/>
  </mergeCells>
  <dataValidations count="1">
    <dataValidation type="list" allowBlank="1" showInputMessage="1" showErrorMessage="1" sqref="H5:H43 J5:J43" xr:uid="{04252560-24D9-49C0-A38A-9979FFD2224C}">
      <formula1>$K$4:$T$4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5495-6858-49AD-A8E8-1C960D95DB60}">
  <dimension ref="A1:AH9"/>
  <sheetViews>
    <sheetView workbookViewId="0">
      <selection activeCell="E16" sqref="E16"/>
    </sheetView>
  </sheetViews>
  <sheetFormatPr defaultRowHeight="14.4" x14ac:dyDescent="0.3"/>
  <cols>
    <col min="1" max="1" width="44.33203125" customWidth="1"/>
    <col min="5" max="5" width="11.33203125" bestFit="1" customWidth="1"/>
    <col min="6" max="6" width="10.109375" bestFit="1" customWidth="1"/>
    <col min="7" max="7" width="11.33203125" bestFit="1" customWidth="1"/>
    <col min="32" max="32" width="14.21875" bestFit="1" customWidth="1"/>
    <col min="33" max="33" width="12.5546875" bestFit="1" customWidth="1"/>
    <col min="34" max="34" width="14.21875" bestFit="1" customWidth="1"/>
  </cols>
  <sheetData>
    <row r="1" spans="1:34" ht="18" x14ac:dyDescent="0.3">
      <c r="A1" s="6"/>
      <c r="B1" s="29">
        <v>2026</v>
      </c>
      <c r="C1" s="30"/>
      <c r="D1" s="30"/>
      <c r="E1" s="30">
        <v>2027</v>
      </c>
      <c r="F1" s="30"/>
      <c r="G1" s="30"/>
      <c r="H1" s="30"/>
      <c r="I1" s="30"/>
      <c r="J1" s="30"/>
      <c r="K1" s="30"/>
      <c r="L1" s="30"/>
      <c r="M1" s="30"/>
      <c r="N1" s="30"/>
      <c r="O1" s="30"/>
      <c r="P1" s="7"/>
      <c r="Q1" s="30">
        <v>2028</v>
      </c>
      <c r="R1" s="30"/>
      <c r="S1" s="30"/>
      <c r="T1" s="30"/>
      <c r="U1" s="30"/>
      <c r="V1" s="30"/>
      <c r="W1" s="30"/>
      <c r="X1" s="30"/>
      <c r="Y1" s="30"/>
      <c r="Z1" s="30"/>
      <c r="AA1" s="30"/>
      <c r="AB1" s="31"/>
      <c r="AC1" s="29">
        <v>2029</v>
      </c>
      <c r="AD1" s="30"/>
      <c r="AE1" s="31"/>
      <c r="AF1" s="6"/>
      <c r="AG1" s="6"/>
      <c r="AH1" s="6"/>
    </row>
    <row r="2" spans="1:34" x14ac:dyDescent="0.3">
      <c r="A2" s="6"/>
      <c r="B2" s="32" t="s">
        <v>88</v>
      </c>
      <c r="C2" s="33"/>
      <c r="D2" s="33"/>
      <c r="E2" s="32" t="s">
        <v>65</v>
      </c>
      <c r="F2" s="33"/>
      <c r="G2" s="34"/>
      <c r="H2" s="33" t="s">
        <v>67</v>
      </c>
      <c r="I2" s="33"/>
      <c r="J2" s="34"/>
      <c r="K2" s="35" t="s">
        <v>68</v>
      </c>
      <c r="L2" s="33"/>
      <c r="M2" s="34"/>
      <c r="N2" s="36" t="s">
        <v>69</v>
      </c>
      <c r="O2" s="37"/>
      <c r="P2" s="38"/>
      <c r="Q2" s="33" t="s">
        <v>70</v>
      </c>
      <c r="R2" s="33"/>
      <c r="S2" s="34"/>
      <c r="T2" s="33" t="s">
        <v>71</v>
      </c>
      <c r="U2" s="33"/>
      <c r="V2" s="34"/>
      <c r="W2" s="35" t="s">
        <v>72</v>
      </c>
      <c r="X2" s="33"/>
      <c r="Y2" s="34"/>
      <c r="Z2" s="35" t="s">
        <v>73</v>
      </c>
      <c r="AA2" s="33"/>
      <c r="AB2" s="39"/>
      <c r="AC2" s="35" t="s">
        <v>74</v>
      </c>
      <c r="AD2" s="33"/>
      <c r="AE2" s="39"/>
      <c r="AF2" s="6"/>
      <c r="AG2" s="6"/>
      <c r="AH2" s="6"/>
    </row>
    <row r="3" spans="1:34" x14ac:dyDescent="0.3">
      <c r="A3" s="15" t="s">
        <v>89</v>
      </c>
      <c r="B3" s="8"/>
      <c r="C3" s="9">
        <v>2</v>
      </c>
      <c r="D3" s="9"/>
      <c r="E3" s="8"/>
      <c r="F3" s="9">
        <v>3</v>
      </c>
      <c r="G3" s="10"/>
      <c r="H3" s="9"/>
      <c r="I3" s="9">
        <v>3</v>
      </c>
      <c r="J3" s="10"/>
      <c r="K3" s="11"/>
      <c r="L3" s="9">
        <v>3</v>
      </c>
      <c r="M3" s="10"/>
      <c r="N3" s="11"/>
      <c r="O3" s="9">
        <v>3</v>
      </c>
      <c r="P3" s="12"/>
      <c r="Q3" s="9"/>
      <c r="R3" s="9">
        <v>3</v>
      </c>
      <c r="S3" s="10"/>
      <c r="T3" s="9"/>
      <c r="U3" s="9">
        <v>3</v>
      </c>
      <c r="V3" s="10"/>
      <c r="W3" s="11"/>
      <c r="X3" s="9">
        <v>3</v>
      </c>
      <c r="Y3" s="10"/>
      <c r="Z3" s="11"/>
      <c r="AA3" s="9">
        <v>3</v>
      </c>
      <c r="AB3" s="12"/>
      <c r="AC3" s="13"/>
      <c r="AD3" s="9">
        <v>2</v>
      </c>
      <c r="AE3" s="14"/>
      <c r="AF3" s="6"/>
      <c r="AG3" s="6"/>
      <c r="AH3" s="6"/>
    </row>
    <row r="4" spans="1:34" x14ac:dyDescent="0.3">
      <c r="A4" s="15" t="s">
        <v>90</v>
      </c>
      <c r="B4" s="16"/>
      <c r="C4" s="9">
        <v>0</v>
      </c>
      <c r="D4" s="9"/>
      <c r="E4" s="16"/>
      <c r="F4" s="9">
        <v>3</v>
      </c>
      <c r="G4" s="10"/>
      <c r="H4" s="17"/>
      <c r="I4" s="9">
        <v>3</v>
      </c>
      <c r="J4" s="10"/>
      <c r="K4" s="11"/>
      <c r="L4" s="9">
        <v>3</v>
      </c>
      <c r="M4" s="10"/>
      <c r="N4" s="11"/>
      <c r="O4" s="9">
        <v>3</v>
      </c>
      <c r="P4" s="12"/>
      <c r="Q4" s="9"/>
      <c r="R4" s="9">
        <v>3</v>
      </c>
      <c r="S4" s="10"/>
      <c r="T4" s="9"/>
      <c r="U4" s="9">
        <v>3</v>
      </c>
      <c r="V4" s="10"/>
      <c r="W4" s="11"/>
      <c r="X4" s="9">
        <v>3</v>
      </c>
      <c r="Y4" s="10"/>
      <c r="Z4" s="11"/>
      <c r="AA4" s="9">
        <v>3</v>
      </c>
      <c r="AB4" s="12"/>
      <c r="AC4" s="13"/>
      <c r="AD4" s="9">
        <v>2</v>
      </c>
      <c r="AE4" s="14"/>
      <c r="AF4" s="6"/>
      <c r="AG4" s="6"/>
      <c r="AH4" s="6"/>
    </row>
    <row r="5" spans="1:34" ht="36" x14ac:dyDescent="0.3">
      <c r="A5" s="18" t="s">
        <v>91</v>
      </c>
      <c r="B5" s="19" t="s">
        <v>10</v>
      </c>
      <c r="C5" s="2" t="s">
        <v>11</v>
      </c>
      <c r="D5" s="3" t="s">
        <v>12</v>
      </c>
      <c r="E5" s="5" t="s">
        <v>10</v>
      </c>
      <c r="F5" s="2" t="s">
        <v>11</v>
      </c>
      <c r="G5" s="2" t="s">
        <v>12</v>
      </c>
      <c r="H5" s="5" t="s">
        <v>10</v>
      </c>
      <c r="I5" s="2" t="s">
        <v>11</v>
      </c>
      <c r="J5" s="2" t="s">
        <v>12</v>
      </c>
      <c r="K5" s="2" t="s">
        <v>10</v>
      </c>
      <c r="L5" s="2" t="s">
        <v>11</v>
      </c>
      <c r="M5" s="2" t="s">
        <v>12</v>
      </c>
      <c r="N5" s="2" t="s">
        <v>10</v>
      </c>
      <c r="O5" s="2" t="s">
        <v>11</v>
      </c>
      <c r="P5" s="3" t="s">
        <v>12</v>
      </c>
      <c r="Q5" s="4" t="s">
        <v>10</v>
      </c>
      <c r="R5" s="2" t="s">
        <v>11</v>
      </c>
      <c r="S5" s="2" t="s">
        <v>12</v>
      </c>
      <c r="T5" s="4" t="s">
        <v>10</v>
      </c>
      <c r="U5" s="2" t="s">
        <v>11</v>
      </c>
      <c r="V5" s="2" t="s">
        <v>12</v>
      </c>
      <c r="W5" s="2" t="s">
        <v>10</v>
      </c>
      <c r="X5" s="2" t="s">
        <v>11</v>
      </c>
      <c r="Y5" s="2" t="s">
        <v>12</v>
      </c>
      <c r="Z5" s="2" t="s">
        <v>10</v>
      </c>
      <c r="AA5" s="2" t="s">
        <v>11</v>
      </c>
      <c r="AB5" s="3" t="s">
        <v>12</v>
      </c>
      <c r="AC5" s="20" t="s">
        <v>10</v>
      </c>
      <c r="AD5" s="2" t="s">
        <v>11</v>
      </c>
      <c r="AE5" s="3" t="s">
        <v>12</v>
      </c>
      <c r="AF5" s="4" t="s">
        <v>92</v>
      </c>
      <c r="AG5" s="2" t="s">
        <v>93</v>
      </c>
      <c r="AH5" s="2" t="s">
        <v>99</v>
      </c>
    </row>
    <row r="6" spans="1:34" x14ac:dyDescent="0.3">
      <c r="A6" s="21" t="s">
        <v>95</v>
      </c>
      <c r="B6" s="22">
        <f>D6/1.21</f>
        <v>0</v>
      </c>
      <c r="C6" s="23">
        <f>D6-B6</f>
        <v>0</v>
      </c>
      <c r="D6" s="24">
        <f>SUMIF('Pla releases epiques'!$H$5:$H$43,'Pla releases epiques'!$K$4,'Pla releases epiques'!$D$5:$D$43)</f>
        <v>0</v>
      </c>
      <c r="E6" s="22">
        <f>G6/1.21</f>
        <v>0</v>
      </c>
      <c r="F6" s="23">
        <f>G6-E6</f>
        <v>0</v>
      </c>
      <c r="G6" s="23">
        <f>SUMIF('Pla releases epiques'!$H$5:$H$43,'Pla releases epiques'!$L$4,'Pla releases epiques'!$D$5:$D$43)</f>
        <v>0</v>
      </c>
      <c r="H6" s="22">
        <f>J6/1.21</f>
        <v>0</v>
      </c>
      <c r="I6" s="23">
        <f>J6-H6</f>
        <v>0</v>
      </c>
      <c r="J6" s="23">
        <f>SUMIF('Pla releases epiques'!$H$5:$H$43,'Pla releases epiques'!$M$4,'Pla releases epiques'!$D$5:$D$43)</f>
        <v>0</v>
      </c>
      <c r="K6" s="22">
        <f t="shared" ref="K6:K7" si="0">M6/1.21</f>
        <v>0</v>
      </c>
      <c r="L6" s="23">
        <f t="shared" ref="L6:L7" si="1">M6-K6</f>
        <v>0</v>
      </c>
      <c r="M6" s="23">
        <f>SUMIF('Pla releases epiques'!$H$5:$H$43,'Pla releases epiques'!$N$4,'Pla releases epiques'!$D$5:$D$43)</f>
        <v>0</v>
      </c>
      <c r="N6" s="22">
        <f>P6/1.21</f>
        <v>0</v>
      </c>
      <c r="O6" s="23">
        <f>P6-N6</f>
        <v>0</v>
      </c>
      <c r="P6" s="23">
        <f>SUMIF('Pla releases epiques'!$H$5:$H$43,'Pla releases epiques'!$O$4,'Pla releases epiques'!$D$5:$D$43)</f>
        <v>0</v>
      </c>
      <c r="Q6" s="22">
        <f t="shared" ref="Q6:Q7" si="2">S6/1.21</f>
        <v>0</v>
      </c>
      <c r="R6" s="23">
        <f t="shared" ref="R6:R7" si="3">S6-Q6</f>
        <v>0</v>
      </c>
      <c r="S6" s="23">
        <f>SUMIF('Pla releases epiques'!$H$5:$H$43,'Pla releases epiques'!$P$4,'Pla releases epiques'!$D$5:$D$43)</f>
        <v>0</v>
      </c>
      <c r="T6" s="22">
        <f>V6/1.21</f>
        <v>0</v>
      </c>
      <c r="U6" s="23">
        <f>V6-T6</f>
        <v>0</v>
      </c>
      <c r="V6" s="23">
        <f>SUMIF('Pla releases epiques'!$H$5:$H$43,'Pla releases epiques'!$Q$4,'Pla releases epiques'!$D$5:$D$43)</f>
        <v>0</v>
      </c>
      <c r="W6" s="22">
        <f>Y6/1.21</f>
        <v>0</v>
      </c>
      <c r="X6" s="23">
        <f>Y6-W6</f>
        <v>0</v>
      </c>
      <c r="Y6" s="23">
        <f>SUMIF('Pla releases epiques'!$H$5:$H$43,'Pla releases epiques'!$R$4,'Pla releases epiques'!$D$5:$D$43)</f>
        <v>0</v>
      </c>
      <c r="Z6" s="22">
        <f>AB6/1.21</f>
        <v>0</v>
      </c>
      <c r="AA6" s="23">
        <f>AB6-Z6</f>
        <v>0</v>
      </c>
      <c r="AB6" s="23">
        <f>SUMIF('Pla releases epiques'!$H$5:$H$43,'Pla releases epiques'!$S$4,'Pla releases epiques'!$D$5:$D$43)</f>
        <v>0</v>
      </c>
      <c r="AC6" s="22">
        <f>AE6/1.21</f>
        <v>0</v>
      </c>
      <c r="AD6" s="23">
        <f>AE6-AC6</f>
        <v>0</v>
      </c>
      <c r="AE6" s="23">
        <f>SUMIF('Pla releases epiques'!$H$5:$H$43,'Pla releases epiques'!$T$4,'Pla releases epiques'!$D$5:$D$43)</f>
        <v>0</v>
      </c>
      <c r="AF6" s="25">
        <f t="shared" ref="AF6:AH7" si="4">ROUND(B6+E6+H6+K6+N6+Q6+T6+W6+Z6+AC6,2)</f>
        <v>0</v>
      </c>
      <c r="AG6" s="25">
        <f t="shared" si="4"/>
        <v>0</v>
      </c>
      <c r="AH6" s="25">
        <f t="shared" si="4"/>
        <v>0</v>
      </c>
    </row>
    <row r="7" spans="1:34" x14ac:dyDescent="0.3">
      <c r="A7" s="21" t="s">
        <v>96</v>
      </c>
      <c r="B7" s="22">
        <f>D7/1.21</f>
        <v>0</v>
      </c>
      <c r="C7" s="23">
        <f>D7-B7</f>
        <v>0</v>
      </c>
      <c r="D7" s="24">
        <f>SUMIF('Pla releases epiques'!$H$5:$H$43,'Pla releases epiques'!$K$4,'Pla releases epiques'!$E$5:$E$43)</f>
        <v>0</v>
      </c>
      <c r="E7" s="22">
        <f>G7/1.21</f>
        <v>0</v>
      </c>
      <c r="F7" s="23">
        <f>G7-E7</f>
        <v>0</v>
      </c>
      <c r="G7" s="23">
        <f>SUMIF('Pla releases epiques'!$H$5:$H$43,'Pla releases epiques'!$L$4,'Pla releases epiques'!$E$5:$E$43)</f>
        <v>0</v>
      </c>
      <c r="H7" s="22">
        <f>J7/1.21</f>
        <v>0</v>
      </c>
      <c r="I7" s="23">
        <f>J7-H7</f>
        <v>0</v>
      </c>
      <c r="J7" s="23">
        <f>SUMIF('Pla releases epiques'!$H$5:$H$43,'Pla releases epiques'!$M$4,'Pla releases epiques'!$E$5:$E$43)</f>
        <v>0</v>
      </c>
      <c r="K7" s="22">
        <f t="shared" si="0"/>
        <v>0</v>
      </c>
      <c r="L7" s="23">
        <f t="shared" si="1"/>
        <v>0</v>
      </c>
      <c r="M7" s="23">
        <f>SUMIF('Pla releases epiques'!$H$5:$H$43,'Pla releases epiques'!$N$4,'Pla releases epiques'!$E$5:$E$43)</f>
        <v>0</v>
      </c>
      <c r="N7" s="22">
        <f>P7/1.21</f>
        <v>0</v>
      </c>
      <c r="O7" s="23">
        <f>P7-N7</f>
        <v>0</v>
      </c>
      <c r="P7" s="23">
        <f>SUMIF('Pla releases epiques'!$H$5:$H$43,'Pla releases epiques'!$O$4,'Pla releases epiques'!$E$5:$E$43)</f>
        <v>0</v>
      </c>
      <c r="Q7" s="22">
        <f t="shared" si="2"/>
        <v>0</v>
      </c>
      <c r="R7" s="23">
        <f t="shared" si="3"/>
        <v>0</v>
      </c>
      <c r="S7" s="23">
        <f>SUMIF('Pla releases epiques'!$H$5:$H$43,'Pla releases epiques'!$P$4,'Pla releases epiques'!$E$5:$E$43)</f>
        <v>0</v>
      </c>
      <c r="T7" s="22">
        <f>V7/1.21</f>
        <v>0</v>
      </c>
      <c r="U7" s="23">
        <f>V7-T7</f>
        <v>0</v>
      </c>
      <c r="V7" s="23">
        <f>SUMIF('Pla releases epiques'!$H$5:$H$43,'Pla releases epiques'!$Q$4,'Pla releases epiques'!$E$5:$E$43)</f>
        <v>0</v>
      </c>
      <c r="W7" s="22">
        <f>Y7/1.21</f>
        <v>0</v>
      </c>
      <c r="X7" s="23">
        <f>Y7-W7</f>
        <v>0</v>
      </c>
      <c r="Y7" s="23">
        <f>SUMIF('Pla releases epiques'!$H$5:$H$43,'Pla releases epiques'!$R$4,'Pla releases epiques'!$E$5:$E$43)</f>
        <v>0</v>
      </c>
      <c r="Z7" s="22">
        <f>AB7/1.21</f>
        <v>0</v>
      </c>
      <c r="AA7" s="23">
        <f>AB7-Z7</f>
        <v>0</v>
      </c>
      <c r="AB7" s="23">
        <f>SUMIF('Pla releases epiques'!$H$5:$H$43,'Pla releases epiques'!$S$4,'Pla releases epiques'!$E$5:$E$43)</f>
        <v>0</v>
      </c>
      <c r="AC7" s="22">
        <f>AE7/1.21</f>
        <v>0</v>
      </c>
      <c r="AD7" s="23">
        <f>AE7-AC7</f>
        <v>0</v>
      </c>
      <c r="AE7" s="23">
        <f>SUMIF('Pla releases epiques'!$H$5:$H$43,'Pla releases epiques'!$T$4,'Pla releases epiques'!$E$5:$E$43)</f>
        <v>0</v>
      </c>
      <c r="AF7" s="25">
        <f t="shared" si="4"/>
        <v>0</v>
      </c>
      <c r="AG7" s="25">
        <f t="shared" si="4"/>
        <v>0</v>
      </c>
      <c r="AH7" s="25">
        <f t="shared" si="4"/>
        <v>0</v>
      </c>
    </row>
    <row r="8" spans="1:34" x14ac:dyDescent="0.3">
      <c r="A8" s="26" t="s">
        <v>94</v>
      </c>
      <c r="B8" s="27">
        <f>D8/1.21</f>
        <v>0</v>
      </c>
      <c r="C8" s="28">
        <f>D8-B8</f>
        <v>0</v>
      </c>
      <c r="D8" s="27">
        <f>SUM(D6,D7)</f>
        <v>0</v>
      </c>
      <c r="E8" s="27"/>
      <c r="F8" s="27"/>
      <c r="G8" s="27"/>
      <c r="H8" s="26"/>
      <c r="I8" s="26"/>
      <c r="J8" s="28"/>
      <c r="K8" s="26"/>
      <c r="L8" s="26"/>
      <c r="M8" s="26"/>
      <c r="N8" s="27">
        <f>P8/1.21</f>
        <v>0</v>
      </c>
      <c r="O8" s="28">
        <f>P8-N8</f>
        <v>0</v>
      </c>
      <c r="P8" s="27">
        <f>SUM(G6,G7,J6,J7,M6,M7,P6,P7)</f>
        <v>0</v>
      </c>
      <c r="Q8" s="26"/>
      <c r="R8" s="26"/>
      <c r="S8" s="26"/>
      <c r="T8" s="26"/>
      <c r="U8" s="26"/>
      <c r="V8" s="26"/>
      <c r="W8" s="26"/>
      <c r="X8" s="26"/>
      <c r="Y8" s="26"/>
      <c r="Z8" s="27">
        <f>AB8/1.21</f>
        <v>0</v>
      </c>
      <c r="AA8" s="28">
        <f>AB8-Z8</f>
        <v>0</v>
      </c>
      <c r="AB8" s="27">
        <f>SUM(S6,S7,V6,V7,Y6,Y7,AB6,AB7)</f>
        <v>0</v>
      </c>
      <c r="AC8" s="27">
        <f>AE8/1.21</f>
        <v>0</v>
      </c>
      <c r="AD8" s="28">
        <f>AE8-AC8</f>
        <v>0</v>
      </c>
      <c r="AE8" s="27">
        <f>SUM(AE6:AE7)</f>
        <v>0</v>
      </c>
      <c r="AF8" s="27">
        <f>AH8/1.21</f>
        <v>0</v>
      </c>
      <c r="AG8" s="28">
        <f>AH8-AF8</f>
        <v>0</v>
      </c>
      <c r="AH8" s="27">
        <f>D8+P8+AB8+AE8</f>
        <v>0</v>
      </c>
    </row>
    <row r="9" spans="1:34" x14ac:dyDescent="0.3">
      <c r="D9" s="1"/>
    </row>
  </sheetData>
  <sheetProtection sheet="1" objects="1" scenarios="1" selectLockedCells="1"/>
  <mergeCells count="14">
    <mergeCell ref="B1:D1"/>
    <mergeCell ref="E1:O1"/>
    <mergeCell ref="Q1:AB1"/>
    <mergeCell ref="AC1:AE1"/>
    <mergeCell ref="B2:D2"/>
    <mergeCell ref="E2:G2"/>
    <mergeCell ref="H2:J2"/>
    <mergeCell ref="K2:M2"/>
    <mergeCell ref="N2:P2"/>
    <mergeCell ref="Q2:S2"/>
    <mergeCell ref="T2:V2"/>
    <mergeCell ref="W2:Y2"/>
    <mergeCell ref="Z2:AB2"/>
    <mergeCell ref="AC2:A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28C015991DEF446A7DFFE2316831A57" ma:contentTypeVersion="12" ma:contentTypeDescription="Crear nuevo documento." ma:contentTypeScope="" ma:versionID="06109559da059e24c9ef4045b7e5903f">
  <xsd:schema xmlns:xsd="http://www.w3.org/2001/XMLSchema" xmlns:xs="http://www.w3.org/2001/XMLSchema" xmlns:p="http://schemas.microsoft.com/office/2006/metadata/properties" xmlns:ns2="2873350d-239e-42a7-acc3-f07fc8788904" xmlns:ns3="76292c59-c7e2-46ea-b597-403888290d2b" targetNamespace="http://schemas.microsoft.com/office/2006/metadata/properties" ma:root="true" ma:fieldsID="9b7d1e31e91c7467edad3c7defd0673b" ns2:_="" ns3:_="">
    <xsd:import namespace="2873350d-239e-42a7-acc3-f07fc8788904"/>
    <xsd:import namespace="76292c59-c7e2-46ea-b597-403888290d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73350d-239e-42a7-acc3-f07fc8788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ff00b8cc-7636-423d-af2d-b41e4678f0b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292c59-c7e2-46ea-b597-403888290d2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b097f3-d8e5-4d2f-8c11-0c25f1cd3b5a}" ma:internalName="TaxCatchAll" ma:showField="CatchAllData" ma:web="76292c59-c7e2-46ea-b597-403888290d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73350d-239e-42a7-acc3-f07fc8788904">
      <Terms xmlns="http://schemas.microsoft.com/office/infopath/2007/PartnerControls"/>
    </lcf76f155ced4ddcb4097134ff3c332f>
    <TaxCatchAll xmlns="76292c59-c7e2-46ea-b597-403888290d2b" xsi:nil="true"/>
  </documentManagement>
</p:properties>
</file>

<file path=customXml/itemProps1.xml><?xml version="1.0" encoding="utf-8"?>
<ds:datastoreItem xmlns:ds="http://schemas.openxmlformats.org/officeDocument/2006/customXml" ds:itemID="{0C8485ED-EC34-4D37-8C1E-B214C988A8A5}">
  <ds:schemaRefs>
    <ds:schemaRef ds:uri="http://schemas.microsoft.com/sharepoint/v3/contenttype/forms"/>
  </ds:schemaRefs>
</ds:datastoreItem>
</file>

<file path=customXml/itemProps2.xml><?xml version="1.0" encoding="utf-8"?>
<ds:datastoreItem xmlns:ds="http://schemas.openxmlformats.org/officeDocument/2006/customXml" ds:itemID="{C921F9E7-905C-4237-AF14-A1C108DC6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73350d-239e-42a7-acc3-f07fc8788904"/>
    <ds:schemaRef ds:uri="76292c59-c7e2-46ea-b597-403888290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69BA7-D2AF-4067-8B15-E62D8F23E9BD}">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2873350d-239e-42a7-acc3-f07fc8788904"/>
    <ds:schemaRef ds:uri="http://purl.org/dc/terms/"/>
    <ds:schemaRef ds:uri="http://schemas.openxmlformats.org/package/2006/metadata/core-properties"/>
    <ds:schemaRef ds:uri="76292c59-c7e2-46ea-b597-403888290d2b"/>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Instruccions</vt:lpstr>
      <vt:lpstr>Preu tallatge</vt:lpstr>
      <vt:lpstr>Pla releases epiques</vt:lpstr>
      <vt:lpstr>Fites facturació Servei 1 i 2</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BOIX RODRIGUEZ, JORDI</dc:creator>
  <cp:lastModifiedBy>BOIX RODRIGUEZ, JORDI</cp:lastModifiedBy>
  <dcterms:created xsi:type="dcterms:W3CDTF">2026-02-04T17:17:16Z</dcterms:created>
  <dcterms:modified xsi:type="dcterms:W3CDTF">2026-03-12T16:37:31Z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0x010100A28C015991DEF446A7DFFE2316831A57</vt:lpwstr>
  </property>
  <property fmtid="{D5CDD505-2E9C-101B-9397-08002B2CF9AE}" pid="3" name="MediaServiceImageTags">
    <vt:lpwstr/>
  </property>
</Properties>
</file>