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M08789\Downloads\"/>
    </mc:Choice>
  </mc:AlternateContent>
  <xr:revisionPtr revIDLastSave="7" documentId="14_{2DA54741-9B51-4F73-B100-96757369C23E}" xr6:coauthVersionLast="47" xr6:coauthVersionMax="47" xr10:uidLastSave="{79328019-2AD9-41CF-BBB6-CA6496795463}"/>
  <bookViews>
    <workbookView xWindow="-120" yWindow="-120" windowWidth="29040" windowHeight="15840" xr2:uid="{09B66601-DFDB-46CD-809E-82FB1E306AFF}"/>
  </bookViews>
  <sheets>
    <sheet name="calcul VEC i PBL LOT 1" sheetId="2" r:id="rId1"/>
    <sheet name="model d'oferta LOT 1" sheetId="3" r:id="rId2"/>
    <sheet name="model d'oferta LOT 2" sheetId="4" r:id="rId3"/>
    <sheet name="model d'oferta LOT 3" sheetId="5" r:id="rId4"/>
  </sheets>
  <definedNames>
    <definedName name="_xlnm.Print_Area" localSheetId="0">'calcul VEC i PBL LOT 1'!$A$1:$O$24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5" l="1"/>
  <c r="H4" i="5" s="1"/>
  <c r="F4" i="4"/>
  <c r="H4" i="4" s="1"/>
  <c r="H24" i="2"/>
  <c r="N18" i="2"/>
  <c r="K18" i="2"/>
  <c r="F18" i="2"/>
  <c r="O21" i="2"/>
  <c r="H22" i="2"/>
  <c r="H18" i="3"/>
  <c r="F17" i="3"/>
  <c r="F16" i="3"/>
  <c r="H16" i="3" s="1"/>
  <c r="F15" i="3"/>
  <c r="F14" i="3"/>
  <c r="H14" i="3" s="1"/>
  <c r="H13" i="3"/>
  <c r="F13" i="3"/>
  <c r="F12" i="3"/>
  <c r="H11" i="3"/>
  <c r="F11" i="3"/>
  <c r="F10" i="3"/>
  <c r="H10" i="3" s="1"/>
  <c r="F9" i="3"/>
  <c r="F8" i="3"/>
  <c r="H8" i="3" s="1"/>
  <c r="F7" i="3"/>
  <c r="H7" i="3" s="1"/>
  <c r="F6" i="3"/>
  <c r="F5" i="3"/>
  <c r="H5" i="3" s="1"/>
  <c r="F4" i="3"/>
  <c r="H4" i="3" s="1"/>
  <c r="O18" i="2"/>
  <c r="M10" i="2"/>
  <c r="K5" i="2"/>
  <c r="M5" i="2" s="1"/>
  <c r="K6" i="2"/>
  <c r="M6" i="2" s="1"/>
  <c r="K7" i="2"/>
  <c r="M7" i="2" s="1"/>
  <c r="K8" i="2"/>
  <c r="M8" i="2" s="1"/>
  <c r="K9" i="2"/>
  <c r="M9" i="2" s="1"/>
  <c r="K10" i="2"/>
  <c r="K11" i="2"/>
  <c r="M11" i="2" s="1"/>
  <c r="K12" i="2"/>
  <c r="M12" i="2" s="1"/>
  <c r="K13" i="2"/>
  <c r="M13" i="2" s="1"/>
  <c r="K14" i="2"/>
  <c r="M14" i="2" s="1"/>
  <c r="K15" i="2"/>
  <c r="M15" i="2" s="1"/>
  <c r="K16" i="2"/>
  <c r="M16" i="2" s="1"/>
  <c r="K17" i="2"/>
  <c r="M17" i="2" s="1"/>
  <c r="K4" i="2"/>
  <c r="M4" i="2" s="1"/>
  <c r="F5" i="2"/>
  <c r="F6" i="2"/>
  <c r="H6" i="2" s="1"/>
  <c r="F7" i="2"/>
  <c r="H7" i="2" s="1"/>
  <c r="F8" i="2"/>
  <c r="F9" i="2"/>
  <c r="H9" i="2" s="1"/>
  <c r="F10" i="2"/>
  <c r="H10" i="2" s="1"/>
  <c r="F11" i="2"/>
  <c r="F12" i="2"/>
  <c r="H12" i="2" s="1"/>
  <c r="F13" i="2"/>
  <c r="H13" i="2" s="1"/>
  <c r="F14" i="2"/>
  <c r="F15" i="2"/>
  <c r="H15" i="2" s="1"/>
  <c r="F16" i="2"/>
  <c r="H16" i="2" s="1"/>
  <c r="F17" i="2"/>
  <c r="F4" i="2"/>
  <c r="H4" i="2" s="1"/>
  <c r="H5" i="5" l="1"/>
  <c r="H5" i="4"/>
  <c r="H6" i="3"/>
  <c r="H9" i="3"/>
  <c r="H12" i="3"/>
  <c r="H15" i="3"/>
  <c r="H17" i="3"/>
  <c r="M18" i="2"/>
  <c r="N14" i="2"/>
  <c r="N11" i="2"/>
  <c r="N8" i="2"/>
  <c r="N5" i="2"/>
  <c r="N17" i="2"/>
  <c r="N15" i="2"/>
  <c r="N9" i="2"/>
  <c r="N6" i="2"/>
  <c r="N10" i="2"/>
  <c r="H17" i="2"/>
  <c r="H14" i="2"/>
  <c r="H11" i="2"/>
  <c r="H8" i="2"/>
  <c r="H5" i="2"/>
  <c r="H18" i="2" s="1"/>
  <c r="N13" i="2"/>
  <c r="N4" i="2"/>
  <c r="N12" i="2"/>
  <c r="N16" i="2"/>
  <c r="N7" i="2"/>
</calcChain>
</file>

<file path=xl/sharedStrings.xml><?xml version="1.0" encoding="utf-8"?>
<sst xmlns="http://schemas.openxmlformats.org/spreadsheetml/2006/main" count="85" uniqueCount="41">
  <si>
    <t xml:space="preserve">cálcul VEC i PBL </t>
  </si>
  <si>
    <t>Tipus peça</t>
  </si>
  <si>
    <t>Any 2027</t>
  </si>
  <si>
    <t>Any 2028</t>
  </si>
  <si>
    <t>Any 2029</t>
  </si>
  <si>
    <t>SUBTOTAL 27-29</t>
  </si>
  <si>
    <t xml:space="preserve">p u.estimat </t>
  </si>
  <si>
    <t xml:space="preserve">PBL  SENSE IVA </t>
  </si>
  <si>
    <t>Any 2030</t>
  </si>
  <si>
    <t>Any 2031</t>
  </si>
  <si>
    <t>SUBTOTAL  30-31</t>
  </si>
  <si>
    <t xml:space="preserve">Prorrogues </t>
  </si>
  <si>
    <t>TOTAL</t>
  </si>
  <si>
    <t>VEC</t>
  </si>
  <si>
    <t>Pantaló estiu (model xinés o model cargo)</t>
  </si>
  <si>
    <t>Pantaló hivern (model xinés o model cargo)</t>
  </si>
  <si>
    <t>Faldilla estiu</t>
  </si>
  <si>
    <t>Faldilla hivern</t>
  </si>
  <si>
    <t>Polo  Màniga Llarga</t>
  </si>
  <si>
    <t>Polo  Màniga Curta</t>
  </si>
  <si>
    <t>Jersei/Dessuadora o Softsell</t>
  </si>
  <si>
    <t>Jaqueta primavera-tardor ( Parka s/ Guata)</t>
  </si>
  <si>
    <t>Jaqueta/Anorac hivern (Parka c/Guata)</t>
  </si>
  <si>
    <t>Mitjons estiu</t>
  </si>
  <si>
    <t>Mitjons hivern</t>
  </si>
  <si>
    <t>Buff</t>
  </si>
  <si>
    <t>Cinturó ( de vestir o técnic )</t>
  </si>
  <si>
    <t>Motxilla</t>
  </si>
  <si>
    <t xml:space="preserve">(*) Aquestes xifres son una estimació orientativa en termes de total i desglossament per tipus, ja que s´inclou diversos supòsits en els termes de Necessitats en les Entregues </t>
  </si>
  <si>
    <t xml:space="preserve">     Via Petició per Punts i les magnituds de necessitats per reposició/incidències.</t>
  </si>
  <si>
    <t xml:space="preserve">PBL IVA inclòs </t>
  </si>
  <si>
    <t xml:space="preserve">Oferta </t>
  </si>
  <si>
    <t>p OFERT (*)</t>
  </si>
  <si>
    <t>Total</t>
  </si>
  <si>
    <t xml:space="preserve">SENSE IVA </t>
  </si>
  <si>
    <t>(*) Cap p.OFERT unitari pot ser superior als preus de referencia</t>
  </si>
  <si>
    <t xml:space="preserve">aquest import s'ha de traslladar a l'Annex 1 </t>
  </si>
  <si>
    <t xml:space="preserve">El total Indicat no pot superar el PBL sense IVA  indicat al càclcul </t>
  </si>
  <si>
    <t>Tipus calçat</t>
  </si>
  <si>
    <t>aquest import s'ha de traslladar a l'Annex 2</t>
  </si>
  <si>
    <t>aquest import s'ha de traslladar a l'Annex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</si>
</sst>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/>
    <xf numFmtId="4" fontId="0" fillId="0" borderId="0" xfId="0" applyNumberFormat="1"/>
    <xf numFmtId="164" fontId="0" fillId="2" borderId="0" xfId="0" applyNumberFormat="1" applyFill="1"/>
    <xf numFmtId="164" fontId="1" fillId="2" borderId="0" xfId="0" applyNumberFormat="1" applyFont="1" applyFill="1"/>
    <xf numFmtId="4" fontId="1" fillId="2" borderId="0" xfId="0" applyNumberFormat="1" applyFont="1" applyFill="1"/>
    <xf numFmtId="9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" fontId="0" fillId="3" borderId="0" xfId="0" applyNumberFormat="1" applyFill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4" fontId="0" fillId="0" borderId="1" xfId="0" applyNumberFormat="1" applyBorder="1"/>
    <xf numFmtId="4" fontId="2" fillId="0" borderId="1" xfId="0" applyNumberFormat="1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2" xfId="0" applyFont="1" applyBorder="1"/>
    <xf numFmtId="0" fontId="0" fillId="0" borderId="2" xfId="0" applyBorder="1"/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03FF8-6375-4896-9FDB-0451D814B29B}">
  <sheetPr>
    <pageSetUpPr fitToPage="1"/>
  </sheetPr>
  <dimension ref="A1:O24"/>
  <sheetViews>
    <sheetView tabSelected="1" workbookViewId="0">
      <selection activeCell="D25" sqref="D25"/>
    </sheetView>
  </sheetViews>
  <sheetFormatPr baseColWidth="10" defaultColWidth="9.140625" defaultRowHeight="15" x14ac:dyDescent="0.25"/>
  <cols>
    <col min="1" max="1" width="41" customWidth="1"/>
    <col min="2" max="2" width="4.5703125" bestFit="1" customWidth="1"/>
    <col min="3" max="4" width="9.140625" style="9"/>
    <col min="5" max="5" width="11.140625" style="9" customWidth="1"/>
    <col min="6" max="6" width="10.85546875" style="9" customWidth="1"/>
    <col min="7" max="7" width="13.5703125" style="8" customWidth="1"/>
    <col min="8" max="8" width="18.85546875" style="12" customWidth="1"/>
    <col min="9" max="10" width="9.140625" style="9"/>
    <col min="11" max="11" width="11.5703125" style="9" customWidth="1"/>
    <col min="12" max="12" width="10.85546875" style="11" customWidth="1"/>
    <col min="13" max="13" width="18.85546875" style="12" customWidth="1"/>
    <col min="14" max="14" width="11.85546875" style="7" customWidth="1"/>
    <col min="15" max="15" width="12.7109375" bestFit="1" customWidth="1"/>
  </cols>
  <sheetData>
    <row r="1" spans="1:15" ht="31.5" x14ac:dyDescent="0.5">
      <c r="A1" s="26" t="s">
        <v>0</v>
      </c>
    </row>
    <row r="2" spans="1:15" s="16" customFormat="1" ht="30" x14ac:dyDescent="0.25">
      <c r="A2" s="17" t="s">
        <v>1</v>
      </c>
      <c r="C2" s="18" t="s">
        <v>2</v>
      </c>
      <c r="D2" s="18" t="s">
        <v>3</v>
      </c>
      <c r="E2" s="18" t="s">
        <v>4</v>
      </c>
      <c r="F2" s="19" t="s">
        <v>5</v>
      </c>
      <c r="G2" s="20" t="s">
        <v>6</v>
      </c>
      <c r="H2" s="21" t="s">
        <v>7</v>
      </c>
      <c r="I2" s="18" t="s">
        <v>8</v>
      </c>
      <c r="J2" s="18" t="s">
        <v>9</v>
      </c>
      <c r="K2" s="19" t="s">
        <v>10</v>
      </c>
      <c r="L2" s="20" t="s">
        <v>6</v>
      </c>
      <c r="M2" s="21" t="s">
        <v>11</v>
      </c>
      <c r="N2" s="19" t="s">
        <v>12</v>
      </c>
      <c r="O2" s="21" t="s">
        <v>13</v>
      </c>
    </row>
    <row r="3" spans="1:15" x14ac:dyDescent="0.25">
      <c r="G3" s="7"/>
      <c r="H3" s="9"/>
      <c r="L3" s="9"/>
      <c r="M3" s="9"/>
    </row>
    <row r="4" spans="1:15" x14ac:dyDescent="0.25">
      <c r="A4" t="s">
        <v>14</v>
      </c>
      <c r="C4" s="15">
        <v>28359</v>
      </c>
      <c r="D4" s="15">
        <v>3513</v>
      </c>
      <c r="E4" s="15">
        <v>24258</v>
      </c>
      <c r="F4" s="14">
        <f>C4+D4+E4</f>
        <v>56130</v>
      </c>
      <c r="G4" s="8">
        <v>21.33</v>
      </c>
      <c r="H4" s="12">
        <f>F4*G4</f>
        <v>1197252.8999999999</v>
      </c>
      <c r="I4" s="15">
        <v>3663</v>
      </c>
      <c r="J4" s="15">
        <v>25959</v>
      </c>
      <c r="K4" s="14">
        <f>I4+J4</f>
        <v>29622</v>
      </c>
      <c r="L4" s="11">
        <v>21.33</v>
      </c>
      <c r="M4" s="12">
        <f>K4*L4</f>
        <v>631837.25999999989</v>
      </c>
      <c r="N4" s="13">
        <f>F4+K4</f>
        <v>85752</v>
      </c>
    </row>
    <row r="5" spans="1:15" x14ac:dyDescent="0.25">
      <c r="A5" t="s">
        <v>15</v>
      </c>
      <c r="C5" s="15">
        <v>20478</v>
      </c>
      <c r="D5" s="15">
        <v>1504</v>
      </c>
      <c r="E5" s="15">
        <v>8370</v>
      </c>
      <c r="F5" s="14">
        <f t="shared" ref="F5:F17" si="0">C5+D5+E5</f>
        <v>30352</v>
      </c>
      <c r="G5" s="8">
        <v>30.67</v>
      </c>
      <c r="H5" s="12">
        <f t="shared" ref="H5:H17" si="1">F5*G5</f>
        <v>930895.84000000008</v>
      </c>
      <c r="I5" s="15">
        <v>1549</v>
      </c>
      <c r="J5" s="15">
        <v>8940</v>
      </c>
      <c r="K5" s="14">
        <f t="shared" ref="K5:K17" si="2">I5+J5</f>
        <v>10489</v>
      </c>
      <c r="L5" s="11">
        <v>30.67</v>
      </c>
      <c r="M5" s="12">
        <f t="shared" ref="M5:M17" si="3">K5*L5</f>
        <v>321697.63</v>
      </c>
      <c r="N5" s="13">
        <f t="shared" ref="N5:N17" si="4">F5+K5</f>
        <v>40841</v>
      </c>
    </row>
    <row r="6" spans="1:15" x14ac:dyDescent="0.25">
      <c r="A6" t="s">
        <v>16</v>
      </c>
      <c r="C6" s="15">
        <v>304</v>
      </c>
      <c r="D6" s="15">
        <v>0</v>
      </c>
      <c r="E6" s="15">
        <v>392</v>
      </c>
      <c r="F6" s="14">
        <f t="shared" si="0"/>
        <v>696</v>
      </c>
      <c r="G6" s="8">
        <v>20.100000000000001</v>
      </c>
      <c r="H6" s="12">
        <f t="shared" si="1"/>
        <v>13989.6</v>
      </c>
      <c r="I6" s="10">
        <v>0</v>
      </c>
      <c r="J6" s="10">
        <v>436</v>
      </c>
      <c r="K6" s="14">
        <f t="shared" si="2"/>
        <v>436</v>
      </c>
      <c r="L6" s="11">
        <v>20.100000000000001</v>
      </c>
      <c r="M6" s="12">
        <f t="shared" si="3"/>
        <v>8763.6</v>
      </c>
      <c r="N6" s="13">
        <f t="shared" si="4"/>
        <v>1132</v>
      </c>
    </row>
    <row r="7" spans="1:15" x14ac:dyDescent="0.25">
      <c r="A7" t="s">
        <v>17</v>
      </c>
      <c r="C7" s="15">
        <v>304</v>
      </c>
      <c r="D7" s="15">
        <v>0</v>
      </c>
      <c r="E7" s="15">
        <v>392</v>
      </c>
      <c r="F7" s="14">
        <f t="shared" si="0"/>
        <v>696</v>
      </c>
      <c r="G7" s="8">
        <v>20.100000000000001</v>
      </c>
      <c r="H7" s="12">
        <f t="shared" si="1"/>
        <v>13989.6</v>
      </c>
      <c r="I7" s="10">
        <v>0</v>
      </c>
      <c r="J7" s="10">
        <v>436</v>
      </c>
      <c r="K7" s="14">
        <f t="shared" si="2"/>
        <v>436</v>
      </c>
      <c r="L7" s="11">
        <v>20.100000000000001</v>
      </c>
      <c r="M7" s="12">
        <f t="shared" si="3"/>
        <v>8763.6</v>
      </c>
      <c r="N7" s="13">
        <f t="shared" si="4"/>
        <v>1132</v>
      </c>
    </row>
    <row r="8" spans="1:15" x14ac:dyDescent="0.25">
      <c r="A8" t="s">
        <v>18</v>
      </c>
      <c r="C8" s="15">
        <v>20629</v>
      </c>
      <c r="D8" s="15">
        <v>1768</v>
      </c>
      <c r="E8" s="15">
        <v>15805</v>
      </c>
      <c r="F8" s="14">
        <f t="shared" si="0"/>
        <v>38202</v>
      </c>
      <c r="G8" s="8">
        <v>16.53</v>
      </c>
      <c r="H8" s="12">
        <f t="shared" si="1"/>
        <v>631479.06000000006</v>
      </c>
      <c r="I8" s="15">
        <v>1836</v>
      </c>
      <c r="J8" s="15">
        <v>16960</v>
      </c>
      <c r="K8" s="14">
        <f t="shared" si="2"/>
        <v>18796</v>
      </c>
      <c r="L8" s="11">
        <v>16.53</v>
      </c>
      <c r="M8" s="12">
        <f t="shared" si="3"/>
        <v>310697.88</v>
      </c>
      <c r="N8" s="13">
        <f t="shared" si="4"/>
        <v>56998</v>
      </c>
    </row>
    <row r="9" spans="1:15" x14ac:dyDescent="0.25">
      <c r="A9" t="s">
        <v>19</v>
      </c>
      <c r="C9" s="15">
        <v>35486</v>
      </c>
      <c r="D9" s="15">
        <v>4428</v>
      </c>
      <c r="E9" s="15">
        <v>24866</v>
      </c>
      <c r="F9" s="14">
        <f t="shared" si="0"/>
        <v>64780</v>
      </c>
      <c r="G9" s="8">
        <v>11.76</v>
      </c>
      <c r="H9" s="12">
        <f t="shared" si="1"/>
        <v>761812.79999999993</v>
      </c>
      <c r="I9" s="15">
        <v>4616</v>
      </c>
      <c r="J9" s="15">
        <v>26543</v>
      </c>
      <c r="K9" s="14">
        <f t="shared" si="2"/>
        <v>31159</v>
      </c>
      <c r="L9" s="11">
        <v>11.76</v>
      </c>
      <c r="M9" s="12">
        <f t="shared" si="3"/>
        <v>366429.83999999997</v>
      </c>
      <c r="N9" s="13">
        <f t="shared" si="4"/>
        <v>95939</v>
      </c>
    </row>
    <row r="10" spans="1:15" x14ac:dyDescent="0.25">
      <c r="A10" t="s">
        <v>20</v>
      </c>
      <c r="C10" s="15">
        <v>7251</v>
      </c>
      <c r="D10" s="15">
        <v>964</v>
      </c>
      <c r="E10" s="15">
        <v>8085</v>
      </c>
      <c r="F10" s="14">
        <f t="shared" si="0"/>
        <v>16300</v>
      </c>
      <c r="G10" s="8">
        <v>47.15</v>
      </c>
      <c r="H10" s="12">
        <f t="shared" si="1"/>
        <v>768545</v>
      </c>
      <c r="I10" s="10">
        <v>987</v>
      </c>
      <c r="J10" s="15">
        <v>8670</v>
      </c>
      <c r="K10" s="14">
        <f t="shared" si="2"/>
        <v>9657</v>
      </c>
      <c r="L10" s="11">
        <v>47.15</v>
      </c>
      <c r="M10" s="12">
        <f t="shared" si="3"/>
        <v>455327.55</v>
      </c>
      <c r="N10" s="13">
        <f t="shared" si="4"/>
        <v>25957</v>
      </c>
    </row>
    <row r="11" spans="1:15" x14ac:dyDescent="0.25">
      <c r="A11" t="s">
        <v>21</v>
      </c>
      <c r="C11" s="15">
        <v>7150</v>
      </c>
      <c r="D11" s="15">
        <v>788</v>
      </c>
      <c r="E11" s="15">
        <v>8012</v>
      </c>
      <c r="F11" s="14">
        <f t="shared" si="0"/>
        <v>15950</v>
      </c>
      <c r="G11" s="8">
        <v>57.87</v>
      </c>
      <c r="H11" s="12">
        <f t="shared" si="1"/>
        <v>923026.5</v>
      </c>
      <c r="I11" s="10">
        <v>796</v>
      </c>
      <c r="J11" s="15">
        <v>8607</v>
      </c>
      <c r="K11" s="14">
        <f t="shared" si="2"/>
        <v>9403</v>
      </c>
      <c r="L11" s="11">
        <v>57.87</v>
      </c>
      <c r="M11" s="12">
        <f t="shared" si="3"/>
        <v>544151.61</v>
      </c>
      <c r="N11" s="13">
        <f t="shared" si="4"/>
        <v>25353</v>
      </c>
    </row>
    <row r="12" spans="1:15" x14ac:dyDescent="0.25">
      <c r="A12" t="s">
        <v>22</v>
      </c>
      <c r="C12" s="15">
        <v>6775</v>
      </c>
      <c r="D12" s="15">
        <v>413</v>
      </c>
      <c r="E12" s="15">
        <v>7637</v>
      </c>
      <c r="F12" s="14">
        <f t="shared" si="0"/>
        <v>14825</v>
      </c>
      <c r="G12" s="8">
        <v>58.27</v>
      </c>
      <c r="H12" s="12">
        <f t="shared" si="1"/>
        <v>863852.75</v>
      </c>
      <c r="I12" s="10">
        <v>421</v>
      </c>
      <c r="J12" s="15">
        <v>8232</v>
      </c>
      <c r="K12" s="14">
        <f t="shared" si="2"/>
        <v>8653</v>
      </c>
      <c r="L12" s="11">
        <v>58.27</v>
      </c>
      <c r="M12" s="12">
        <f t="shared" si="3"/>
        <v>504210.31000000006</v>
      </c>
      <c r="N12" s="13">
        <f t="shared" si="4"/>
        <v>23478</v>
      </c>
    </row>
    <row r="13" spans="1:15" x14ac:dyDescent="0.25">
      <c r="A13" t="s">
        <v>23</v>
      </c>
      <c r="C13" s="15">
        <v>35384</v>
      </c>
      <c r="D13" s="15">
        <v>4138</v>
      </c>
      <c r="E13" s="15">
        <v>39483</v>
      </c>
      <c r="F13" s="14">
        <f t="shared" si="0"/>
        <v>79005</v>
      </c>
      <c r="G13" s="8">
        <v>3.64</v>
      </c>
      <c r="H13" s="12">
        <f t="shared" si="1"/>
        <v>287578.2</v>
      </c>
      <c r="I13" s="15">
        <v>4288</v>
      </c>
      <c r="J13" s="15">
        <v>42384</v>
      </c>
      <c r="K13" s="14">
        <f t="shared" si="2"/>
        <v>46672</v>
      </c>
      <c r="L13" s="11">
        <v>3.64</v>
      </c>
      <c r="M13" s="12">
        <f t="shared" si="3"/>
        <v>169886.08000000002</v>
      </c>
      <c r="N13" s="13">
        <f t="shared" si="4"/>
        <v>125677</v>
      </c>
    </row>
    <row r="14" spans="1:15" x14ac:dyDescent="0.25">
      <c r="A14" t="s">
        <v>24</v>
      </c>
      <c r="C14" s="15">
        <v>27102</v>
      </c>
      <c r="D14" s="15">
        <v>1653</v>
      </c>
      <c r="E14" s="15">
        <v>30547</v>
      </c>
      <c r="F14" s="14">
        <f t="shared" si="0"/>
        <v>59302</v>
      </c>
      <c r="G14" s="8">
        <v>3.64</v>
      </c>
      <c r="H14" s="12">
        <f t="shared" si="1"/>
        <v>215859.28</v>
      </c>
      <c r="I14" s="15">
        <v>1683</v>
      </c>
      <c r="J14" s="15">
        <v>32927</v>
      </c>
      <c r="K14" s="14">
        <f t="shared" si="2"/>
        <v>34610</v>
      </c>
      <c r="L14" s="11">
        <v>3.64</v>
      </c>
      <c r="M14" s="12">
        <f t="shared" si="3"/>
        <v>125980.40000000001</v>
      </c>
      <c r="N14" s="13">
        <f t="shared" si="4"/>
        <v>93912</v>
      </c>
    </row>
    <row r="15" spans="1:15" x14ac:dyDescent="0.25">
      <c r="A15" t="s">
        <v>25</v>
      </c>
      <c r="C15" s="15">
        <v>7352</v>
      </c>
      <c r="D15" s="15">
        <v>1141</v>
      </c>
      <c r="E15" s="15">
        <v>8158</v>
      </c>
      <c r="F15" s="14">
        <f t="shared" si="0"/>
        <v>16651</v>
      </c>
      <c r="G15" s="8">
        <v>8.44</v>
      </c>
      <c r="H15" s="12">
        <f t="shared" si="1"/>
        <v>140534.44</v>
      </c>
      <c r="I15" s="15">
        <v>1178</v>
      </c>
      <c r="J15" s="15">
        <v>8734</v>
      </c>
      <c r="K15" s="14">
        <f t="shared" si="2"/>
        <v>9912</v>
      </c>
      <c r="L15" s="11">
        <v>8.44</v>
      </c>
      <c r="M15" s="12">
        <f t="shared" si="3"/>
        <v>83657.279999999999</v>
      </c>
      <c r="N15" s="13">
        <f t="shared" si="4"/>
        <v>26563</v>
      </c>
    </row>
    <row r="16" spans="1:15" x14ac:dyDescent="0.25">
      <c r="A16" t="s">
        <v>26</v>
      </c>
      <c r="C16" s="15">
        <v>7150</v>
      </c>
      <c r="D16" s="15">
        <v>788</v>
      </c>
      <c r="E16" s="15">
        <v>8012</v>
      </c>
      <c r="F16" s="14">
        <f t="shared" si="0"/>
        <v>15950</v>
      </c>
      <c r="G16" s="8">
        <v>14.18</v>
      </c>
      <c r="H16" s="12">
        <f t="shared" si="1"/>
        <v>226171</v>
      </c>
      <c r="I16" s="10">
        <v>796</v>
      </c>
      <c r="J16" s="15">
        <v>8607</v>
      </c>
      <c r="K16" s="14">
        <f t="shared" si="2"/>
        <v>9403</v>
      </c>
      <c r="L16" s="11">
        <v>14.18</v>
      </c>
      <c r="M16" s="12">
        <f t="shared" si="3"/>
        <v>133334.54</v>
      </c>
      <c r="N16" s="13">
        <f t="shared" si="4"/>
        <v>25353</v>
      </c>
    </row>
    <row r="17" spans="1:15" x14ac:dyDescent="0.25">
      <c r="A17" t="s">
        <v>27</v>
      </c>
      <c r="C17" s="15">
        <v>7352</v>
      </c>
      <c r="D17" s="15">
        <v>1141</v>
      </c>
      <c r="E17" s="15">
        <v>833</v>
      </c>
      <c r="F17" s="14">
        <f t="shared" si="0"/>
        <v>9326</v>
      </c>
      <c r="G17" s="8">
        <v>18.239999999999998</v>
      </c>
      <c r="H17" s="12">
        <f t="shared" si="1"/>
        <v>170106.23999999999</v>
      </c>
      <c r="I17" s="15">
        <v>1178</v>
      </c>
      <c r="J17" s="10">
        <v>809</v>
      </c>
      <c r="K17" s="14">
        <f t="shared" si="2"/>
        <v>1987</v>
      </c>
      <c r="L17" s="11">
        <v>18.239999999999998</v>
      </c>
      <c r="M17" s="12">
        <f t="shared" si="3"/>
        <v>36242.879999999997</v>
      </c>
      <c r="N17" s="13">
        <f t="shared" si="4"/>
        <v>11313</v>
      </c>
    </row>
    <row r="18" spans="1:15" x14ac:dyDescent="0.25">
      <c r="F18" s="22">
        <f>SUM(F4:F17)</f>
        <v>418165</v>
      </c>
      <c r="H18" s="12">
        <f>SUM(H4:H17)</f>
        <v>7145093.2100000018</v>
      </c>
      <c r="K18" s="22">
        <f>SUM(K4:K17)</f>
        <v>221235</v>
      </c>
      <c r="M18" s="12">
        <f>SUM(M4:M17)</f>
        <v>3700980.459999999</v>
      </c>
      <c r="N18" s="23">
        <f>SUM(N4:N17)</f>
        <v>639400</v>
      </c>
      <c r="O18" s="24">
        <f>H18+M18</f>
        <v>10846073.670000002</v>
      </c>
    </row>
    <row r="20" spans="1:15" x14ac:dyDescent="0.25">
      <c r="A20" t="s">
        <v>28</v>
      </c>
    </row>
    <row r="21" spans="1:15" x14ac:dyDescent="0.25">
      <c r="A21" t="s">
        <v>29</v>
      </c>
      <c r="O21" s="25">
        <f>O18+H22</f>
        <v>12275092.312000003</v>
      </c>
    </row>
    <row r="22" spans="1:15" x14ac:dyDescent="0.25">
      <c r="H22" s="12">
        <f>H18*20%</f>
        <v>1429018.6420000005</v>
      </c>
    </row>
    <row r="23" spans="1:15" x14ac:dyDescent="0.25">
      <c r="B23" s="6">
        <v>0.2</v>
      </c>
    </row>
    <row r="24" spans="1:15" x14ac:dyDescent="0.25">
      <c r="B24" t="s">
        <v>30</v>
      </c>
      <c r="H24" s="12">
        <f>H18*1.21</f>
        <v>8645562.7841000017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&amp;R&amp;Z&amp;F&amp;F&amp;A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839F5-798A-4CB1-9195-299D20B94E27}">
  <dimension ref="A1:I22"/>
  <sheetViews>
    <sheetView workbookViewId="0">
      <selection sqref="A1:XFD1048576"/>
    </sheetView>
  </sheetViews>
  <sheetFormatPr baseColWidth="10" defaultColWidth="9.140625" defaultRowHeight="15" x14ac:dyDescent="0.25"/>
  <cols>
    <col min="2" max="2" width="35.28515625" customWidth="1"/>
    <col min="3" max="5" width="10.85546875" customWidth="1"/>
    <col min="6" max="6" width="17.5703125" customWidth="1"/>
    <col min="7" max="7" width="13.28515625" style="1" customWidth="1"/>
    <col min="8" max="8" width="18.85546875" style="2" customWidth="1"/>
    <col min="9" max="9" width="18.85546875" customWidth="1"/>
  </cols>
  <sheetData>
    <row r="1" spans="1:8" ht="46.5" x14ac:dyDescent="0.7">
      <c r="A1" s="27" t="s">
        <v>31</v>
      </c>
    </row>
    <row r="2" spans="1:8" ht="21" x14ac:dyDescent="0.35">
      <c r="A2" s="29" t="s">
        <v>1</v>
      </c>
      <c r="B2" s="30"/>
      <c r="C2" s="31" t="s">
        <v>2</v>
      </c>
      <c r="D2" s="31" t="s">
        <v>3</v>
      </c>
      <c r="E2" s="31" t="s">
        <v>4</v>
      </c>
      <c r="F2" s="32" t="s">
        <v>5</v>
      </c>
      <c r="G2" s="33" t="s">
        <v>32</v>
      </c>
      <c r="H2" s="34" t="s">
        <v>33</v>
      </c>
    </row>
    <row r="4" spans="1:8" x14ac:dyDescent="0.25">
      <c r="A4" t="s">
        <v>14</v>
      </c>
      <c r="C4" s="15">
        <v>28359</v>
      </c>
      <c r="D4" s="15">
        <v>3513</v>
      </c>
      <c r="E4" s="15">
        <v>24258</v>
      </c>
      <c r="F4" s="14">
        <f>C4+D4+E4</f>
        <v>56130</v>
      </c>
      <c r="G4" s="14"/>
      <c r="H4" s="14">
        <f>F4*G4</f>
        <v>0</v>
      </c>
    </row>
    <row r="5" spans="1:8" x14ac:dyDescent="0.25">
      <c r="A5" t="s">
        <v>15</v>
      </c>
      <c r="C5" s="15">
        <v>20478</v>
      </c>
      <c r="D5" s="15">
        <v>1504</v>
      </c>
      <c r="E5" s="15">
        <v>8370</v>
      </c>
      <c r="F5" s="14">
        <f t="shared" ref="F5:F17" si="0">C5+D5+E5</f>
        <v>30352</v>
      </c>
      <c r="G5" s="14"/>
      <c r="H5" s="14">
        <f t="shared" ref="H5:H17" si="1">F5*G5</f>
        <v>0</v>
      </c>
    </row>
    <row r="6" spans="1:8" x14ac:dyDescent="0.25">
      <c r="A6" t="s">
        <v>16</v>
      </c>
      <c r="C6" s="10">
        <v>304</v>
      </c>
      <c r="D6" s="10">
        <v>0</v>
      </c>
      <c r="E6" s="10">
        <v>392</v>
      </c>
      <c r="F6" s="14">
        <f t="shared" si="0"/>
        <v>696</v>
      </c>
      <c r="G6" s="14"/>
      <c r="H6" s="14">
        <f t="shared" si="1"/>
        <v>0</v>
      </c>
    </row>
    <row r="7" spans="1:8" x14ac:dyDescent="0.25">
      <c r="A7" t="s">
        <v>17</v>
      </c>
      <c r="C7" s="10">
        <v>304</v>
      </c>
      <c r="D7" s="10">
        <v>0</v>
      </c>
      <c r="E7" s="10">
        <v>392</v>
      </c>
      <c r="F7" s="14">
        <f t="shared" si="0"/>
        <v>696</v>
      </c>
      <c r="G7" s="14"/>
      <c r="H7" s="14">
        <f t="shared" si="1"/>
        <v>0</v>
      </c>
    </row>
    <row r="8" spans="1:8" x14ac:dyDescent="0.25">
      <c r="A8" t="s">
        <v>18</v>
      </c>
      <c r="C8" s="15">
        <v>20629</v>
      </c>
      <c r="D8" s="15">
        <v>1768</v>
      </c>
      <c r="E8" s="15">
        <v>15805</v>
      </c>
      <c r="F8" s="14">
        <f t="shared" si="0"/>
        <v>38202</v>
      </c>
      <c r="G8" s="14"/>
      <c r="H8" s="14">
        <f t="shared" si="1"/>
        <v>0</v>
      </c>
    </row>
    <row r="9" spans="1:8" x14ac:dyDescent="0.25">
      <c r="A9" t="s">
        <v>19</v>
      </c>
      <c r="C9" s="15">
        <v>35486</v>
      </c>
      <c r="D9" s="15">
        <v>4428</v>
      </c>
      <c r="E9" s="15">
        <v>24866</v>
      </c>
      <c r="F9" s="14">
        <f t="shared" si="0"/>
        <v>64780</v>
      </c>
      <c r="G9" s="14"/>
      <c r="H9" s="14">
        <f t="shared" si="1"/>
        <v>0</v>
      </c>
    </row>
    <row r="10" spans="1:8" x14ac:dyDescent="0.25">
      <c r="A10" t="s">
        <v>20</v>
      </c>
      <c r="C10" s="15">
        <v>7251</v>
      </c>
      <c r="D10" s="10">
        <v>964</v>
      </c>
      <c r="E10" s="15">
        <v>8085</v>
      </c>
      <c r="F10" s="14">
        <f t="shared" si="0"/>
        <v>16300</v>
      </c>
      <c r="G10" s="14"/>
      <c r="H10" s="14">
        <f t="shared" si="1"/>
        <v>0</v>
      </c>
    </row>
    <row r="11" spans="1:8" x14ac:dyDescent="0.25">
      <c r="A11" t="s">
        <v>21</v>
      </c>
      <c r="C11" s="15">
        <v>7150</v>
      </c>
      <c r="D11" s="10">
        <v>788</v>
      </c>
      <c r="E11" s="15">
        <v>8012</v>
      </c>
      <c r="F11" s="14">
        <f t="shared" si="0"/>
        <v>15950</v>
      </c>
      <c r="G11" s="14"/>
      <c r="H11" s="14">
        <f t="shared" si="1"/>
        <v>0</v>
      </c>
    </row>
    <row r="12" spans="1:8" x14ac:dyDescent="0.25">
      <c r="A12" t="s">
        <v>22</v>
      </c>
      <c r="C12" s="15">
        <v>6775</v>
      </c>
      <c r="D12" s="10">
        <v>413</v>
      </c>
      <c r="E12" s="15">
        <v>7637</v>
      </c>
      <c r="F12" s="14">
        <f t="shared" si="0"/>
        <v>14825</v>
      </c>
      <c r="G12" s="14"/>
      <c r="H12" s="14">
        <f t="shared" si="1"/>
        <v>0</v>
      </c>
    </row>
    <row r="13" spans="1:8" x14ac:dyDescent="0.25">
      <c r="A13" t="s">
        <v>23</v>
      </c>
      <c r="C13" s="15">
        <v>35384</v>
      </c>
      <c r="D13" s="15">
        <v>4138</v>
      </c>
      <c r="E13" s="15">
        <v>39483</v>
      </c>
      <c r="F13" s="14">
        <f t="shared" si="0"/>
        <v>79005</v>
      </c>
      <c r="G13" s="14"/>
      <c r="H13" s="14">
        <f t="shared" si="1"/>
        <v>0</v>
      </c>
    </row>
    <row r="14" spans="1:8" x14ac:dyDescent="0.25">
      <c r="A14" t="s">
        <v>24</v>
      </c>
      <c r="C14" s="15">
        <v>27102</v>
      </c>
      <c r="D14" s="15">
        <v>1653</v>
      </c>
      <c r="E14" s="15">
        <v>30547</v>
      </c>
      <c r="F14" s="14">
        <f t="shared" si="0"/>
        <v>59302</v>
      </c>
      <c r="G14" s="14"/>
      <c r="H14" s="14">
        <f t="shared" si="1"/>
        <v>0</v>
      </c>
    </row>
    <row r="15" spans="1:8" x14ac:dyDescent="0.25">
      <c r="A15" t="s">
        <v>25</v>
      </c>
      <c r="C15" s="15">
        <v>7352</v>
      </c>
      <c r="D15" s="15">
        <v>1141</v>
      </c>
      <c r="E15" s="15">
        <v>8158</v>
      </c>
      <c r="F15" s="14">
        <f t="shared" si="0"/>
        <v>16651</v>
      </c>
      <c r="G15" s="14"/>
      <c r="H15" s="14">
        <f t="shared" si="1"/>
        <v>0</v>
      </c>
    </row>
    <row r="16" spans="1:8" x14ac:dyDescent="0.25">
      <c r="A16" t="s">
        <v>26</v>
      </c>
      <c r="C16" s="15">
        <v>7150</v>
      </c>
      <c r="D16" s="10">
        <v>788</v>
      </c>
      <c r="E16" s="15">
        <v>8012</v>
      </c>
      <c r="F16" s="14">
        <f t="shared" si="0"/>
        <v>15950</v>
      </c>
      <c r="G16" s="14"/>
      <c r="H16" s="14">
        <f t="shared" si="1"/>
        <v>0</v>
      </c>
    </row>
    <row r="17" spans="1:9" x14ac:dyDescent="0.25">
      <c r="A17" t="s">
        <v>27</v>
      </c>
      <c r="C17" s="15">
        <v>7352</v>
      </c>
      <c r="D17" s="15">
        <v>1141</v>
      </c>
      <c r="E17" s="10">
        <v>833</v>
      </c>
      <c r="F17" s="14">
        <f t="shared" si="0"/>
        <v>9326</v>
      </c>
      <c r="G17" s="14"/>
      <c r="H17" s="14">
        <f t="shared" si="1"/>
        <v>0</v>
      </c>
    </row>
    <row r="18" spans="1:9" x14ac:dyDescent="0.25">
      <c r="H18" s="2">
        <f>SUM(H4:H17)</f>
        <v>0</v>
      </c>
    </row>
    <row r="19" spans="1:9" x14ac:dyDescent="0.25">
      <c r="G19" s="4" t="s">
        <v>12</v>
      </c>
      <c r="H19" s="5"/>
      <c r="I19" t="s">
        <v>34</v>
      </c>
    </row>
    <row r="21" spans="1:9" x14ac:dyDescent="0.25">
      <c r="A21" s="28" t="s">
        <v>35</v>
      </c>
      <c r="G21" s="3" t="s">
        <v>36</v>
      </c>
    </row>
    <row r="22" spans="1:9" x14ac:dyDescent="0.25">
      <c r="A22" t="s">
        <v>37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D9E3B-4FD2-49BC-A2AF-83F502D8AC85}">
  <dimension ref="A1:I9"/>
  <sheetViews>
    <sheetView workbookViewId="0">
      <selection activeCell="C4" sqref="C4:E4"/>
    </sheetView>
  </sheetViews>
  <sheetFormatPr baseColWidth="10" defaultColWidth="9.140625" defaultRowHeight="15" x14ac:dyDescent="0.25"/>
  <cols>
    <col min="2" max="2" width="35.28515625" customWidth="1"/>
    <col min="3" max="5" width="10.85546875" customWidth="1"/>
    <col min="6" max="6" width="17.5703125" customWidth="1"/>
    <col min="7" max="7" width="13.28515625" style="1" customWidth="1"/>
    <col min="8" max="8" width="18.85546875" style="2" customWidth="1"/>
    <col min="9" max="9" width="18.85546875" customWidth="1"/>
  </cols>
  <sheetData>
    <row r="1" spans="1:9" ht="46.5" x14ac:dyDescent="0.7">
      <c r="A1" s="27" t="s">
        <v>31</v>
      </c>
    </row>
    <row r="2" spans="1:9" ht="21" x14ac:dyDescent="0.35">
      <c r="A2" s="29" t="s">
        <v>38</v>
      </c>
      <c r="B2" s="30"/>
      <c r="C2" s="31" t="s">
        <v>2</v>
      </c>
      <c r="D2" s="31" t="s">
        <v>3</v>
      </c>
      <c r="E2" s="31" t="s">
        <v>4</v>
      </c>
      <c r="F2" s="32" t="s">
        <v>5</v>
      </c>
      <c r="G2" s="33" t="s">
        <v>32</v>
      </c>
      <c r="H2" s="34" t="s">
        <v>33</v>
      </c>
    </row>
    <row r="4" spans="1:9" x14ac:dyDescent="0.25">
      <c r="C4" s="15">
        <v>9098</v>
      </c>
      <c r="D4" s="15">
        <v>1234</v>
      </c>
      <c r="E4" s="15">
        <v>9810</v>
      </c>
      <c r="F4" s="14">
        <f>C4+D4+E4</f>
        <v>20142</v>
      </c>
      <c r="G4" s="14"/>
      <c r="H4" s="14">
        <f>F4*G4</f>
        <v>0</v>
      </c>
    </row>
    <row r="5" spans="1:9" x14ac:dyDescent="0.25">
      <c r="H5" s="2">
        <f>SUM(H4:H4)</f>
        <v>0</v>
      </c>
    </row>
    <row r="6" spans="1:9" x14ac:dyDescent="0.25">
      <c r="G6" s="4" t="s">
        <v>12</v>
      </c>
      <c r="H6" s="5"/>
      <c r="I6" t="s">
        <v>34</v>
      </c>
    </row>
    <row r="8" spans="1:9" x14ac:dyDescent="0.25">
      <c r="A8" s="28" t="s">
        <v>35</v>
      </c>
      <c r="G8" s="3" t="s">
        <v>39</v>
      </c>
    </row>
    <row r="9" spans="1:9" x14ac:dyDescent="0.25">
      <c r="A9" t="s">
        <v>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9E91B-72B6-48B7-8C86-AA68932F3934}">
  <dimension ref="A1:I9"/>
  <sheetViews>
    <sheetView workbookViewId="0">
      <selection activeCell="C4" sqref="C4"/>
    </sheetView>
  </sheetViews>
  <sheetFormatPr baseColWidth="10" defaultColWidth="9.140625" defaultRowHeight="15" x14ac:dyDescent="0.25"/>
  <cols>
    <col min="2" max="2" width="35.28515625" customWidth="1"/>
    <col min="3" max="5" width="10.85546875" customWidth="1"/>
    <col min="6" max="6" width="17.5703125" customWidth="1"/>
    <col min="7" max="7" width="13.28515625" style="1" customWidth="1"/>
    <col min="8" max="8" width="18.85546875" style="2" customWidth="1"/>
    <col min="9" max="9" width="18.85546875" customWidth="1"/>
  </cols>
  <sheetData>
    <row r="1" spans="1:9" ht="46.5" x14ac:dyDescent="0.7">
      <c r="A1" s="27" t="s">
        <v>31</v>
      </c>
    </row>
    <row r="2" spans="1:9" ht="21" x14ac:dyDescent="0.35">
      <c r="A2" s="29" t="s">
        <v>38</v>
      </c>
      <c r="B2" s="30"/>
      <c r="C2" s="31" t="s">
        <v>2</v>
      </c>
      <c r="D2" s="31" t="s">
        <v>3</v>
      </c>
      <c r="E2" s="31" t="s">
        <v>4</v>
      </c>
      <c r="F2" s="32" t="s">
        <v>5</v>
      </c>
      <c r="G2" s="33" t="s">
        <v>32</v>
      </c>
      <c r="H2" s="34" t="s">
        <v>33</v>
      </c>
    </row>
    <row r="4" spans="1:9" x14ac:dyDescent="0.25">
      <c r="C4" s="15">
        <v>5724</v>
      </c>
      <c r="D4" s="15">
        <v>776</v>
      </c>
      <c r="E4" s="15">
        <v>6172</v>
      </c>
      <c r="F4" s="14">
        <f>C4+D4+E4</f>
        <v>12672</v>
      </c>
      <c r="G4" s="14"/>
      <c r="H4" s="14">
        <f>F4*G4</f>
        <v>0</v>
      </c>
    </row>
    <row r="5" spans="1:9" x14ac:dyDescent="0.25">
      <c r="H5" s="2">
        <f>SUM(H4:H4)</f>
        <v>0</v>
      </c>
    </row>
    <row r="6" spans="1:9" x14ac:dyDescent="0.25">
      <c r="G6" s="4" t="s">
        <v>12</v>
      </c>
      <c r="H6" s="5"/>
      <c r="I6" t="s">
        <v>34</v>
      </c>
    </row>
    <row r="8" spans="1:9" x14ac:dyDescent="0.25">
      <c r="A8" s="28" t="s">
        <v>35</v>
      </c>
      <c r="G8" s="3" t="s">
        <v>40</v>
      </c>
    </row>
    <row r="9" spans="1:9" x14ac:dyDescent="0.25">
      <c r="A9" t="s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15013653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15013653 - Nova uniformitat TMB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DocOkMA xmlns="b33c6233-2ab6-44e4-b566-b78dc0012292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2026-04-13T22:00:00+00:00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IDLicitacio xmlns="c8de0594-42e2-4f26-8a69-9df094374455">555378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false</TMB_Perfil>
    <TMB_CC xmlns="c8de0594-42e2-4f26-8a69-9df094374455">2026-04-20T22:00:00+00:00</TMB_CC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C1CA4C80-5E3B-4035-B374-EC9579AB52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e0594-42e2-4f26-8a69-9df094374455"/>
    <ds:schemaRef ds:uri="b33c6233-2ab6-44e4-b566-b78dc00122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3DE667-776E-4780-8C19-866DAACB6E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5B6A5F-0B50-4F9D-9D7B-51E903685DFE}">
  <ds:schemaRefs>
    <ds:schemaRef ds:uri="http://schemas.microsoft.com/office/2006/metadata/properties"/>
    <ds:schemaRef ds:uri="http://schemas.microsoft.com/office/infopath/2007/PartnerControls"/>
    <ds:schemaRef ds:uri="c8de0594-42e2-4f26-8a69-9df094374455"/>
    <ds:schemaRef ds:uri="b33c6233-2ab6-44e4-b566-b78dc00122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calcul VEC i PBL LOT 1</vt:lpstr>
      <vt:lpstr>model d'oferta LOT 1</vt:lpstr>
      <vt:lpstr>model d'oferta LOT 2</vt:lpstr>
      <vt:lpstr>model d'oferta LOT 3</vt:lpstr>
      <vt:lpstr>'calcul VEC i PBL LOT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Gonzalez, Maria-beatriz</dc:creator>
  <cp:keywords/>
  <dc:description/>
  <cp:lastModifiedBy>Leon Rubiano, Estefania</cp:lastModifiedBy>
  <cp:revision/>
  <dcterms:created xsi:type="dcterms:W3CDTF">2026-03-13T12:56:49Z</dcterms:created>
  <dcterms:modified xsi:type="dcterms:W3CDTF">2026-04-23T11:18:50Z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TMB_LastProcessedHash">
    <vt:lpwstr>5b61b1fe007efce9b349f1b28ebd5ed72ca401f0f717accea289f48ca88f3eca</vt:lpwstr>
  </property>
  <property fmtid="{D5CDD505-2E9C-101B-9397-08002B2CF9AE}" pid="18" name="TMB_IDLicitacio">
    <vt:r8>555378</vt:r8>
  </property>
  <property fmtid="{D5CDD505-2E9C-101B-9397-08002B2CF9AE}" pid="19" name="h80888fb7b914359b90c46b7c452b251">
    <vt:lpwstr/>
  </property>
  <property fmtid="{D5CDD505-2E9C-101B-9397-08002B2CF9AE}" pid="20" name="o0f6527fa5184dfa91381007b0eb82df">
    <vt:lpwstr/>
  </property>
  <property fmtid="{D5CDD505-2E9C-101B-9397-08002B2CF9AE}" pid="21" name="ba05a5f98ed745b98d9dacf37bda167c">
    <vt:lpwstr/>
  </property>
  <property fmtid="{D5CDD505-2E9C-101B-9397-08002B2CF9AE}" pid="22" name="h3e189544f4e4582960eb2fb36374928">
    <vt:lpwstr/>
  </property>
  <property fmtid="{D5CDD505-2E9C-101B-9397-08002B2CF9AE}" pid="23" name="FirstName">
    <vt:lpwstr/>
  </property>
</Properties>
</file>