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ttps://utemfumet.sharepoint.com/sites/msteams_756dae_054022/Shared Documents/General/0. AAA-Nueva organización/4-ACA (comunicacions, partes, PA, Pla quinquenal, ratis oferta)/Parte Mensual/"/>
    </mc:Choice>
  </mc:AlternateContent>
  <xr:revisionPtr revIDLastSave="486" documentId="13_ncr:1_{AB5FC29B-E1CD-42F0-919E-51292AAF90EC}" xr6:coauthVersionLast="47" xr6:coauthVersionMax="47" xr10:uidLastSave="{71CEDBAA-D0CE-4AAE-9968-59BA7E61AE59}"/>
  <bookViews>
    <workbookView xWindow="-110" yWindow="-110" windowWidth="19420" windowHeight="10300" firstSheet="10" activeTab="11" xr2:uid="{00000000-000D-0000-FFFF-FFFF00000000}"/>
  </bookViews>
  <sheets>
    <sheet name="gener" sheetId="52" r:id="rId1"/>
    <sheet name="febrer" sheetId="58" r:id="rId2"/>
    <sheet name="març" sheetId="59" r:id="rId3"/>
    <sheet name="abril" sheetId="60" r:id="rId4"/>
    <sheet name="maig" sheetId="61" r:id="rId5"/>
    <sheet name="juny" sheetId="62" r:id="rId6"/>
    <sheet name="juliol" sheetId="63" r:id="rId7"/>
    <sheet name="agost" sheetId="64" r:id="rId8"/>
    <sheet name="setembre" sheetId="65" r:id="rId9"/>
    <sheet name="octubre" sheetId="66" r:id="rId10"/>
    <sheet name="novembre" sheetId="67" r:id="rId11"/>
    <sheet name="desembre" sheetId="68" r:id="rId12"/>
    <sheet name="T1. resum cabal i analítiques" sheetId="40" r:id="rId13"/>
    <sheet name="T2. resum control del procés  " sheetId="41" r:id="rId14"/>
    <sheet name="T3. resum energia elèctrica " sheetId="54" r:id="rId15"/>
    <sheet name="T4. Fonts Energia renovable" sheetId="57" r:id="rId16"/>
    <sheet name="T5.registre cubes" sheetId="50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4" l="1"/>
  <c r="AA27" i="67"/>
  <c r="Z27" i="67"/>
  <c r="C40" i="66"/>
  <c r="C40" i="65" l="1"/>
  <c r="AA18" i="65"/>
  <c r="AA19" i="65"/>
  <c r="AA20" i="65"/>
  <c r="AA21" i="65"/>
  <c r="AA22" i="65"/>
  <c r="AA23" i="65"/>
  <c r="AA24" i="65"/>
  <c r="AA25" i="65"/>
  <c r="AA26" i="65"/>
  <c r="AA27" i="65"/>
  <c r="AA28" i="65"/>
  <c r="AA29" i="65"/>
  <c r="AA30" i="65"/>
  <c r="AA31" i="65"/>
  <c r="AA32" i="65"/>
  <c r="AA33" i="65"/>
  <c r="AA34" i="65"/>
  <c r="AA35" i="65"/>
  <c r="AA36" i="65"/>
  <c r="AA37" i="65"/>
  <c r="AA38" i="65"/>
  <c r="AA39" i="65"/>
  <c r="Z27" i="65"/>
  <c r="Z10" i="65"/>
  <c r="Z17" i="65"/>
  <c r="AE16" i="61" l="1"/>
  <c r="N25" i="59"/>
  <c r="Z36" i="58" l="1"/>
  <c r="AA29" i="58" l="1"/>
  <c r="Z29" i="58"/>
  <c r="AA22" i="58"/>
  <c r="Z22" i="58"/>
  <c r="Z16" i="52"/>
  <c r="D12" i="57"/>
  <c r="D13" i="57"/>
  <c r="D14" i="57"/>
  <c r="D15" i="57"/>
  <c r="D16" i="57"/>
  <c r="D17" i="57"/>
  <c r="D18" i="57"/>
  <c r="D19" i="57"/>
  <c r="D20" i="57"/>
  <c r="D11" i="57"/>
  <c r="C40" i="52"/>
  <c r="K10" i="58" l="1"/>
  <c r="N10" i="58"/>
  <c r="Q10" i="58"/>
  <c r="Z10" i="58"/>
  <c r="AA10" i="58"/>
  <c r="AB10" i="58"/>
  <c r="AE10" i="58"/>
  <c r="K11" i="58"/>
  <c r="N11" i="58"/>
  <c r="Q11" i="58"/>
  <c r="Z11" i="58"/>
  <c r="AB11" i="58" s="1"/>
  <c r="AA11" i="58"/>
  <c r="AE11" i="58"/>
  <c r="K12" i="58"/>
  <c r="N12" i="58"/>
  <c r="Q12" i="58"/>
  <c r="Z12" i="58"/>
  <c r="AA12" i="58"/>
  <c r="AB12" i="58"/>
  <c r="AE12" i="58"/>
  <c r="K13" i="58"/>
  <c r="N13" i="58"/>
  <c r="Q13" i="58"/>
  <c r="Z13" i="58"/>
  <c r="AB13" i="58" s="1"/>
  <c r="AA13" i="58"/>
  <c r="AE13" i="58"/>
  <c r="K14" i="58"/>
  <c r="N14" i="58"/>
  <c r="Q14" i="58"/>
  <c r="Z14" i="58"/>
  <c r="AA14" i="58"/>
  <c r="AB14" i="58"/>
  <c r="AE14" i="58"/>
  <c r="K15" i="58"/>
  <c r="N15" i="58"/>
  <c r="Q15" i="58"/>
  <c r="Z15" i="58"/>
  <c r="AA15" i="58"/>
  <c r="AB15" i="58"/>
  <c r="AE15" i="58"/>
  <c r="K16" i="58"/>
  <c r="N16" i="58"/>
  <c r="Q16" i="58"/>
  <c r="Z16" i="58"/>
  <c r="AA16" i="58"/>
  <c r="AB16" i="58"/>
  <c r="AE16" i="58"/>
  <c r="K17" i="58"/>
  <c r="N17" i="58"/>
  <c r="Q17" i="58"/>
  <c r="Z17" i="58"/>
  <c r="AA17" i="58"/>
  <c r="AB17" i="58"/>
  <c r="AE17" i="58"/>
  <c r="K18" i="58"/>
  <c r="N18" i="58"/>
  <c r="Q18" i="58"/>
  <c r="Z18" i="58"/>
  <c r="AB18" i="58" s="1"/>
  <c r="AA18" i="58"/>
  <c r="AE18" i="58"/>
  <c r="K19" i="58"/>
  <c r="N19" i="58"/>
  <c r="Q19" i="58"/>
  <c r="Z19" i="58"/>
  <c r="AA19" i="58"/>
  <c r="AB19" i="58"/>
  <c r="AE19" i="58"/>
  <c r="K20" i="58"/>
  <c r="N20" i="58"/>
  <c r="Q20" i="58"/>
  <c r="Z20" i="58"/>
  <c r="AA20" i="58"/>
  <c r="AE20" i="58"/>
  <c r="K21" i="58"/>
  <c r="N21" i="58"/>
  <c r="Q21" i="58"/>
  <c r="Z21" i="58"/>
  <c r="AA21" i="58"/>
  <c r="AB21" i="58"/>
  <c r="AE21" i="58"/>
  <c r="K22" i="58"/>
  <c r="N22" i="58"/>
  <c r="Q22" i="58"/>
  <c r="AB22" i="58"/>
  <c r="AE22" i="58"/>
  <c r="K23" i="58"/>
  <c r="N23" i="58"/>
  <c r="Q23" i="58"/>
  <c r="AE23" i="58"/>
  <c r="K24" i="58"/>
  <c r="N24" i="58"/>
  <c r="Q24" i="58"/>
  <c r="Z24" i="58"/>
  <c r="AB24" i="58" s="1"/>
  <c r="AA24" i="58"/>
  <c r="AE24" i="58"/>
  <c r="K25" i="58"/>
  <c r="N25" i="58"/>
  <c r="Q25" i="58"/>
  <c r="Z25" i="58"/>
  <c r="AB25" i="58" s="1"/>
  <c r="AA25" i="58"/>
  <c r="AE25" i="58"/>
  <c r="K26" i="58"/>
  <c r="N26" i="58"/>
  <c r="Q26" i="58"/>
  <c r="Z26" i="58"/>
  <c r="AA26" i="58"/>
  <c r="AB26" i="58"/>
  <c r="AE26" i="58"/>
  <c r="K27" i="58"/>
  <c r="N27" i="58"/>
  <c r="Q27" i="58"/>
  <c r="Z27" i="58"/>
  <c r="AA27" i="58"/>
  <c r="AB27" i="58" s="1"/>
  <c r="AE27" i="58"/>
  <c r="K28" i="58"/>
  <c r="N28" i="58"/>
  <c r="Q28" i="58"/>
  <c r="Z28" i="58"/>
  <c r="AA28" i="58"/>
  <c r="AB28" i="58"/>
  <c r="AE28" i="58"/>
  <c r="K29" i="58"/>
  <c r="N29" i="58"/>
  <c r="Q29" i="58"/>
  <c r="AE29" i="58"/>
  <c r="K30" i="58"/>
  <c r="N30" i="58"/>
  <c r="Q30" i="58"/>
  <c r="Z30" i="58"/>
  <c r="AB30" i="58" s="1"/>
  <c r="AA30" i="58"/>
  <c r="AE30" i="58"/>
  <c r="K31" i="58"/>
  <c r="N31" i="58"/>
  <c r="Q31" i="58"/>
  <c r="Z31" i="58"/>
  <c r="AA31" i="58"/>
  <c r="AB31" i="58"/>
  <c r="AE31" i="58"/>
  <c r="K32" i="58"/>
  <c r="N32" i="58"/>
  <c r="Q32" i="58"/>
  <c r="Z32" i="58"/>
  <c r="AB32" i="58" s="1"/>
  <c r="AA32" i="58"/>
  <c r="AE32" i="58"/>
  <c r="K33" i="58"/>
  <c r="N33" i="58"/>
  <c r="Q33" i="58"/>
  <c r="Z33" i="58"/>
  <c r="AA33" i="58"/>
  <c r="AB33" i="58"/>
  <c r="AE33" i="58"/>
  <c r="K34" i="58"/>
  <c r="N34" i="58"/>
  <c r="Q34" i="58"/>
  <c r="Z34" i="58"/>
  <c r="AA34" i="58"/>
  <c r="AB34" i="58"/>
  <c r="AE34" i="58"/>
  <c r="K35" i="58"/>
  <c r="N35" i="58"/>
  <c r="Q35" i="58"/>
  <c r="Z35" i="58"/>
  <c r="AB35" i="58" s="1"/>
  <c r="AA35" i="58"/>
  <c r="AE35" i="58"/>
  <c r="K36" i="58"/>
  <c r="N36" i="58"/>
  <c r="Q36" i="58"/>
  <c r="AA36" i="58"/>
  <c r="AE36" i="58"/>
  <c r="K37" i="58"/>
  <c r="N37" i="58"/>
  <c r="Q37" i="58"/>
  <c r="Z37" i="58"/>
  <c r="AB37" i="58" s="1"/>
  <c r="AA37" i="58"/>
  <c r="AE37" i="58"/>
  <c r="K38" i="58"/>
  <c r="N38" i="58"/>
  <c r="Q38" i="58"/>
  <c r="Z38" i="58"/>
  <c r="AA38" i="58"/>
  <c r="AB38" i="58"/>
  <c r="AE38" i="58"/>
  <c r="K39" i="58"/>
  <c r="N39" i="58"/>
  <c r="Q39" i="58"/>
  <c r="Z39" i="58"/>
  <c r="AA39" i="58"/>
  <c r="AB39" i="58"/>
  <c r="AE39" i="58"/>
  <c r="K10" i="59"/>
  <c r="N10" i="59"/>
  <c r="Q10" i="59"/>
  <c r="Z10" i="59"/>
  <c r="AA10" i="59"/>
  <c r="AE10" i="59"/>
  <c r="K11" i="59"/>
  <c r="N11" i="59"/>
  <c r="Q11" i="59"/>
  <c r="Z11" i="59"/>
  <c r="AA11" i="59"/>
  <c r="AE11" i="59"/>
  <c r="K12" i="59"/>
  <c r="N12" i="59"/>
  <c r="Q12" i="59"/>
  <c r="Z12" i="59"/>
  <c r="AA12" i="59"/>
  <c r="AE12" i="59"/>
  <c r="K13" i="59"/>
  <c r="N13" i="59"/>
  <c r="Q13" i="59"/>
  <c r="Z13" i="59"/>
  <c r="AB13" i="59" s="1"/>
  <c r="AA13" i="59"/>
  <c r="AE13" i="59"/>
  <c r="K14" i="59"/>
  <c r="N14" i="59"/>
  <c r="Q14" i="59"/>
  <c r="Z14" i="59"/>
  <c r="AA14" i="59"/>
  <c r="AE14" i="59"/>
  <c r="K15" i="59"/>
  <c r="N15" i="59"/>
  <c r="Q15" i="59"/>
  <c r="Z15" i="59"/>
  <c r="AA15" i="59"/>
  <c r="AE15" i="59"/>
  <c r="K16" i="59"/>
  <c r="N16" i="59"/>
  <c r="Q16" i="59"/>
  <c r="Z16" i="59"/>
  <c r="AB16" i="59" s="1"/>
  <c r="AA16" i="59"/>
  <c r="AE16" i="59"/>
  <c r="K17" i="59"/>
  <c r="N17" i="59"/>
  <c r="Q17" i="59"/>
  <c r="Z17" i="59"/>
  <c r="AA17" i="59"/>
  <c r="AE17" i="59"/>
  <c r="K18" i="59"/>
  <c r="N18" i="59"/>
  <c r="Q18" i="59"/>
  <c r="Z18" i="59"/>
  <c r="AA18" i="59"/>
  <c r="AE18" i="59"/>
  <c r="K19" i="59"/>
  <c r="N19" i="59"/>
  <c r="Q19" i="59"/>
  <c r="Z19" i="59"/>
  <c r="AA19" i="59"/>
  <c r="AE19" i="59"/>
  <c r="K20" i="59"/>
  <c r="N20" i="59"/>
  <c r="Q20" i="59"/>
  <c r="Z20" i="59"/>
  <c r="AA20" i="59"/>
  <c r="AE20" i="59"/>
  <c r="K21" i="59"/>
  <c r="N21" i="59"/>
  <c r="Q21" i="59"/>
  <c r="Z21" i="59"/>
  <c r="AA21" i="59"/>
  <c r="AE21" i="59"/>
  <c r="K22" i="59"/>
  <c r="N22" i="59"/>
  <c r="Q22" i="59"/>
  <c r="Z22" i="59"/>
  <c r="AA22" i="59"/>
  <c r="AE22" i="59"/>
  <c r="K23" i="59"/>
  <c r="N23" i="59"/>
  <c r="Q23" i="59"/>
  <c r="Z23" i="59"/>
  <c r="AA23" i="59"/>
  <c r="AE23" i="59"/>
  <c r="K24" i="59"/>
  <c r="N24" i="59"/>
  <c r="Q24" i="59"/>
  <c r="Z24" i="59"/>
  <c r="AA24" i="59"/>
  <c r="AE24" i="59"/>
  <c r="K25" i="59"/>
  <c r="Z25" i="59"/>
  <c r="AA25" i="59"/>
  <c r="AE25" i="59"/>
  <c r="K26" i="59"/>
  <c r="N26" i="59"/>
  <c r="Q26" i="59"/>
  <c r="Z26" i="59"/>
  <c r="AA26" i="59"/>
  <c r="AE26" i="59"/>
  <c r="K27" i="59"/>
  <c r="N27" i="59"/>
  <c r="Q27" i="59"/>
  <c r="Z27" i="59"/>
  <c r="AA27" i="59"/>
  <c r="AE27" i="59"/>
  <c r="K28" i="59"/>
  <c r="N28" i="59"/>
  <c r="Q28" i="59"/>
  <c r="AB28" i="59"/>
  <c r="AE28" i="59"/>
  <c r="K29" i="59"/>
  <c r="N29" i="59"/>
  <c r="Q29" i="59"/>
  <c r="Z29" i="59"/>
  <c r="AA29" i="59"/>
  <c r="AB29" i="59"/>
  <c r="AE29" i="59"/>
  <c r="K30" i="59"/>
  <c r="N30" i="59"/>
  <c r="Q30" i="59"/>
  <c r="Z30" i="59"/>
  <c r="AA30" i="59"/>
  <c r="AE30" i="59"/>
  <c r="K31" i="59"/>
  <c r="N31" i="59"/>
  <c r="Q31" i="59"/>
  <c r="Z31" i="59"/>
  <c r="AA31" i="59"/>
  <c r="AB31" i="59" s="1"/>
  <c r="AE31" i="59"/>
  <c r="K32" i="59"/>
  <c r="N32" i="59"/>
  <c r="Q32" i="59"/>
  <c r="Z32" i="59"/>
  <c r="AA32" i="59"/>
  <c r="AB32" i="59"/>
  <c r="AE32" i="59"/>
  <c r="K33" i="59"/>
  <c r="N33" i="59"/>
  <c r="Q33" i="59"/>
  <c r="Z33" i="59"/>
  <c r="AA33" i="59"/>
  <c r="AB33" i="59" s="1"/>
  <c r="AE33" i="59"/>
  <c r="K34" i="59"/>
  <c r="N34" i="59"/>
  <c r="Q34" i="59"/>
  <c r="Z34" i="59"/>
  <c r="AA34" i="59"/>
  <c r="AE34" i="59"/>
  <c r="K35" i="59"/>
  <c r="N35" i="59"/>
  <c r="Q35" i="59"/>
  <c r="Z35" i="59"/>
  <c r="AA35" i="59"/>
  <c r="AE35" i="59"/>
  <c r="K36" i="59"/>
  <c r="N36" i="59"/>
  <c r="Q36" i="59"/>
  <c r="Z36" i="59"/>
  <c r="AA36" i="59"/>
  <c r="AE36" i="59"/>
  <c r="K37" i="59"/>
  <c r="N37" i="59"/>
  <c r="Q37" i="59"/>
  <c r="Z37" i="59"/>
  <c r="AA37" i="59"/>
  <c r="AE37" i="59"/>
  <c r="K38" i="59"/>
  <c r="N38" i="59"/>
  <c r="Q38" i="59"/>
  <c r="Z38" i="59"/>
  <c r="AA38" i="59"/>
  <c r="AB38" i="59"/>
  <c r="AE38" i="59"/>
  <c r="K39" i="59"/>
  <c r="N39" i="59"/>
  <c r="Q39" i="59"/>
  <c r="Z39" i="59"/>
  <c r="AA39" i="59"/>
  <c r="AE39" i="59"/>
  <c r="K10" i="60"/>
  <c r="N10" i="60"/>
  <c r="Q10" i="60"/>
  <c r="Z10" i="60"/>
  <c r="AA10" i="60"/>
  <c r="AB10" i="60"/>
  <c r="AE10" i="60"/>
  <c r="K11" i="60"/>
  <c r="N11" i="60"/>
  <c r="Q11" i="60"/>
  <c r="Z11" i="60"/>
  <c r="AA11" i="60"/>
  <c r="AE11" i="60"/>
  <c r="K12" i="60"/>
  <c r="N12" i="60"/>
  <c r="Q12" i="60"/>
  <c r="Z12" i="60"/>
  <c r="AA12" i="60"/>
  <c r="AE12" i="60"/>
  <c r="K13" i="60"/>
  <c r="N13" i="60"/>
  <c r="Q13" i="60"/>
  <c r="Z13" i="60"/>
  <c r="AB13" i="60" s="1"/>
  <c r="AA13" i="60"/>
  <c r="AE13" i="60"/>
  <c r="K14" i="60"/>
  <c r="N14" i="60"/>
  <c r="Q14" i="60"/>
  <c r="Z14" i="60"/>
  <c r="AA14" i="60"/>
  <c r="AB14" i="60"/>
  <c r="AE14" i="60"/>
  <c r="K15" i="60"/>
  <c r="N15" i="60"/>
  <c r="Q15" i="60"/>
  <c r="Z15" i="60"/>
  <c r="AA15" i="60"/>
  <c r="AB15" i="60"/>
  <c r="AE15" i="60"/>
  <c r="K16" i="60"/>
  <c r="N16" i="60"/>
  <c r="Q16" i="60"/>
  <c r="Z16" i="60"/>
  <c r="AA16" i="60"/>
  <c r="AE16" i="60"/>
  <c r="K17" i="60"/>
  <c r="N17" i="60"/>
  <c r="Q17" i="60"/>
  <c r="Z17" i="60"/>
  <c r="AA17" i="60"/>
  <c r="AB17" i="60"/>
  <c r="AE17" i="60"/>
  <c r="K18" i="60"/>
  <c r="N18" i="60"/>
  <c r="Q18" i="60"/>
  <c r="Z18" i="60"/>
  <c r="AA18" i="60"/>
  <c r="AE18" i="60"/>
  <c r="K19" i="60"/>
  <c r="N19" i="60"/>
  <c r="Q19" i="60"/>
  <c r="Z19" i="60"/>
  <c r="AA19" i="60"/>
  <c r="AB19" i="60"/>
  <c r="AE19" i="60"/>
  <c r="K20" i="60"/>
  <c r="N20" i="60"/>
  <c r="Q20" i="60"/>
  <c r="Z20" i="60"/>
  <c r="AA20" i="60"/>
  <c r="AB20" i="60"/>
  <c r="AE20" i="60"/>
  <c r="K21" i="60"/>
  <c r="N21" i="60"/>
  <c r="Q21" i="60"/>
  <c r="Z21" i="60"/>
  <c r="AA21" i="60"/>
  <c r="AB21" i="60"/>
  <c r="AE21" i="60"/>
  <c r="K22" i="60"/>
  <c r="N22" i="60"/>
  <c r="Q22" i="60"/>
  <c r="Z22" i="60"/>
  <c r="AA22" i="60"/>
  <c r="AB22" i="60"/>
  <c r="AE22" i="60"/>
  <c r="K23" i="60"/>
  <c r="N23" i="60"/>
  <c r="Q23" i="60"/>
  <c r="Z23" i="60"/>
  <c r="AB23" i="60" s="1"/>
  <c r="AA23" i="60"/>
  <c r="AE23" i="60"/>
  <c r="K24" i="60"/>
  <c r="N24" i="60"/>
  <c r="Q24" i="60"/>
  <c r="AB24" i="60"/>
  <c r="AE24" i="60"/>
  <c r="K25" i="60"/>
  <c r="N25" i="60"/>
  <c r="Q25" i="60"/>
  <c r="Z25" i="60"/>
  <c r="AA25" i="60"/>
  <c r="AB25" i="60" s="1"/>
  <c r="AE25" i="60"/>
  <c r="K26" i="60"/>
  <c r="N26" i="60"/>
  <c r="Q26" i="60"/>
  <c r="Z26" i="60"/>
  <c r="AA26" i="60"/>
  <c r="AB26" i="60"/>
  <c r="AE26" i="60"/>
  <c r="K27" i="60"/>
  <c r="N27" i="60"/>
  <c r="Q27" i="60"/>
  <c r="Z27" i="60"/>
  <c r="AA27" i="60"/>
  <c r="AE27" i="60"/>
  <c r="K28" i="60"/>
  <c r="N28" i="60"/>
  <c r="Q28" i="60"/>
  <c r="Z28" i="60"/>
  <c r="AA28" i="60"/>
  <c r="AB28" i="60"/>
  <c r="AE28" i="60"/>
  <c r="K29" i="60"/>
  <c r="N29" i="60"/>
  <c r="Q29" i="60"/>
  <c r="Z29" i="60"/>
  <c r="AA29" i="60"/>
  <c r="AB29" i="60"/>
  <c r="AE29" i="60"/>
  <c r="K30" i="60"/>
  <c r="N30" i="60"/>
  <c r="Q30" i="60"/>
  <c r="Z30" i="60"/>
  <c r="AB30" i="60" s="1"/>
  <c r="AA30" i="60"/>
  <c r="AE30" i="60"/>
  <c r="K31" i="60"/>
  <c r="N31" i="60"/>
  <c r="Q31" i="60"/>
  <c r="Z31" i="60"/>
  <c r="AA31" i="60"/>
  <c r="AB31" i="60"/>
  <c r="AE31" i="60"/>
  <c r="K32" i="60"/>
  <c r="N32" i="60"/>
  <c r="Q32" i="60"/>
  <c r="Z32" i="60"/>
  <c r="AA32" i="60"/>
  <c r="AB32" i="60"/>
  <c r="AE32" i="60"/>
  <c r="K33" i="60"/>
  <c r="N33" i="60"/>
  <c r="Q33" i="60"/>
  <c r="Z33" i="60"/>
  <c r="AA33" i="60"/>
  <c r="AB33" i="60"/>
  <c r="AE33" i="60"/>
  <c r="K34" i="60"/>
  <c r="N34" i="60"/>
  <c r="Q34" i="60"/>
  <c r="Z34" i="60"/>
  <c r="AA34" i="60"/>
  <c r="AB34" i="60"/>
  <c r="AE34" i="60"/>
  <c r="K35" i="60"/>
  <c r="N35" i="60"/>
  <c r="Q35" i="60"/>
  <c r="Z35" i="60"/>
  <c r="AB35" i="60" s="1"/>
  <c r="AA35" i="60"/>
  <c r="AE35" i="60"/>
  <c r="K36" i="60"/>
  <c r="N36" i="60"/>
  <c r="Q36" i="60"/>
  <c r="Z36" i="60"/>
  <c r="AA36" i="60"/>
  <c r="AB36" i="60"/>
  <c r="AE36" i="60"/>
  <c r="K37" i="60"/>
  <c r="N37" i="60"/>
  <c r="Q37" i="60"/>
  <c r="Z37" i="60"/>
  <c r="AA37" i="60"/>
  <c r="AB37" i="60"/>
  <c r="AE37" i="60"/>
  <c r="K38" i="60"/>
  <c r="N38" i="60"/>
  <c r="Q38" i="60"/>
  <c r="Z38" i="60"/>
  <c r="AA38" i="60"/>
  <c r="AB38" i="60"/>
  <c r="AE38" i="60"/>
  <c r="K39" i="60"/>
  <c r="N39" i="60"/>
  <c r="Q39" i="60"/>
  <c r="Z39" i="60"/>
  <c r="AA39" i="60"/>
  <c r="AB39" i="60"/>
  <c r="AE39" i="60"/>
  <c r="K10" i="61"/>
  <c r="N10" i="61"/>
  <c r="Q10" i="61"/>
  <c r="Z10" i="61"/>
  <c r="AA10" i="61"/>
  <c r="AB10" i="61"/>
  <c r="AE10" i="61"/>
  <c r="K11" i="61"/>
  <c r="N11" i="61"/>
  <c r="Q11" i="61"/>
  <c r="Z11" i="61"/>
  <c r="AA11" i="61"/>
  <c r="AB11" i="61"/>
  <c r="AE11" i="61"/>
  <c r="K12" i="61"/>
  <c r="N12" i="61"/>
  <c r="Q12" i="61"/>
  <c r="Z12" i="61"/>
  <c r="AA12" i="61"/>
  <c r="AB12" i="61"/>
  <c r="AE12" i="61"/>
  <c r="K13" i="61"/>
  <c r="N13" i="61"/>
  <c r="Q13" i="61"/>
  <c r="Z13" i="61"/>
  <c r="AB13" i="61" s="1"/>
  <c r="AA13" i="61"/>
  <c r="AE13" i="61"/>
  <c r="K14" i="61"/>
  <c r="N14" i="61"/>
  <c r="Q14" i="61"/>
  <c r="Z14" i="61"/>
  <c r="AA14" i="61"/>
  <c r="AE14" i="61"/>
  <c r="K15" i="61"/>
  <c r="N15" i="61"/>
  <c r="Q15" i="61"/>
  <c r="Z15" i="61"/>
  <c r="AA15" i="61"/>
  <c r="AB15" i="61"/>
  <c r="AE15" i="61"/>
  <c r="K16" i="61"/>
  <c r="N16" i="61"/>
  <c r="Q16" i="61"/>
  <c r="Z16" i="61"/>
  <c r="AA16" i="61"/>
  <c r="K17" i="61"/>
  <c r="N17" i="61"/>
  <c r="Q17" i="61"/>
  <c r="Z17" i="61"/>
  <c r="AA17" i="61"/>
  <c r="AB17" i="61"/>
  <c r="AE17" i="61"/>
  <c r="K18" i="61"/>
  <c r="N18" i="61"/>
  <c r="Q18" i="61"/>
  <c r="Z18" i="61"/>
  <c r="AA18" i="61"/>
  <c r="AB18" i="61"/>
  <c r="AE18" i="61"/>
  <c r="K19" i="61"/>
  <c r="N19" i="61"/>
  <c r="Q19" i="61"/>
  <c r="Z19" i="61"/>
  <c r="AA19" i="61"/>
  <c r="AB19" i="61"/>
  <c r="AE19" i="61"/>
  <c r="K20" i="61"/>
  <c r="N20" i="61"/>
  <c r="Q20" i="61"/>
  <c r="Z20" i="61"/>
  <c r="AB20" i="61" s="1"/>
  <c r="AA20" i="61"/>
  <c r="AE20" i="61"/>
  <c r="K21" i="61"/>
  <c r="N21" i="61"/>
  <c r="Q21" i="61"/>
  <c r="Z21" i="61"/>
  <c r="AA21" i="61"/>
  <c r="AB21" i="61" s="1"/>
  <c r="AE21" i="61"/>
  <c r="K22" i="61"/>
  <c r="N22" i="61"/>
  <c r="Q22" i="61"/>
  <c r="Z22" i="61"/>
  <c r="AA22" i="61"/>
  <c r="AB22" i="61"/>
  <c r="AE22" i="61"/>
  <c r="K23" i="61"/>
  <c r="N23" i="61"/>
  <c r="Q23" i="61"/>
  <c r="Z23" i="61"/>
  <c r="AA23" i="61"/>
  <c r="AB23" i="61"/>
  <c r="AE23" i="61"/>
  <c r="K24" i="61"/>
  <c r="N24" i="61"/>
  <c r="Q24" i="61"/>
  <c r="Z24" i="61"/>
  <c r="AA24" i="61"/>
  <c r="AB24" i="61"/>
  <c r="AE24" i="61"/>
  <c r="K25" i="61"/>
  <c r="N25" i="61"/>
  <c r="Q25" i="61"/>
  <c r="Z25" i="61"/>
  <c r="AB25" i="61" s="1"/>
  <c r="AA25" i="61"/>
  <c r="AE25" i="61"/>
  <c r="K26" i="61"/>
  <c r="N26" i="61"/>
  <c r="Q26" i="61"/>
  <c r="Z26" i="61"/>
  <c r="AA26" i="61"/>
  <c r="AB26" i="61"/>
  <c r="AE26" i="61"/>
  <c r="K27" i="61"/>
  <c r="N27" i="61"/>
  <c r="Q27" i="61"/>
  <c r="Z27" i="61"/>
  <c r="AA27" i="61"/>
  <c r="AB27" i="61"/>
  <c r="AE27" i="61"/>
  <c r="K28" i="61"/>
  <c r="N28" i="61"/>
  <c r="Q28" i="61"/>
  <c r="Z28" i="61"/>
  <c r="AA28" i="61"/>
  <c r="AB28" i="61"/>
  <c r="AE28" i="61"/>
  <c r="K29" i="61"/>
  <c r="N29" i="61"/>
  <c r="Q29" i="61"/>
  <c r="Z29" i="61"/>
  <c r="AA29" i="61"/>
  <c r="AB29" i="61"/>
  <c r="AE29" i="61"/>
  <c r="K30" i="61"/>
  <c r="N30" i="61"/>
  <c r="Q30" i="61"/>
  <c r="Z30" i="61"/>
  <c r="AA30" i="61"/>
  <c r="AB30" i="61"/>
  <c r="AE30" i="61"/>
  <c r="K31" i="61"/>
  <c r="N31" i="61"/>
  <c r="Q31" i="61"/>
  <c r="Z31" i="61"/>
  <c r="AA31" i="61"/>
  <c r="AB31" i="61"/>
  <c r="AE31" i="61"/>
  <c r="K32" i="61"/>
  <c r="N32" i="61"/>
  <c r="Q32" i="61"/>
  <c r="AB32" i="61"/>
  <c r="AE32" i="61"/>
  <c r="K33" i="61"/>
  <c r="N33" i="61"/>
  <c r="Q33" i="61"/>
  <c r="Z33" i="61"/>
  <c r="AA33" i="61"/>
  <c r="AB33" i="61"/>
  <c r="AE33" i="61"/>
  <c r="K34" i="61"/>
  <c r="N34" i="61"/>
  <c r="Q34" i="61"/>
  <c r="Z34" i="61"/>
  <c r="AA34" i="61"/>
  <c r="AB34" i="61"/>
  <c r="AE34" i="61"/>
  <c r="K35" i="61"/>
  <c r="N35" i="61"/>
  <c r="Q35" i="61"/>
  <c r="Z35" i="61"/>
  <c r="AA35" i="61"/>
  <c r="AB35" i="61"/>
  <c r="AE35" i="61"/>
  <c r="K36" i="61"/>
  <c r="N36" i="61"/>
  <c r="Q36" i="61"/>
  <c r="Z36" i="61"/>
  <c r="AA36" i="61"/>
  <c r="AB36" i="61"/>
  <c r="AE36" i="61"/>
  <c r="K37" i="61"/>
  <c r="N37" i="61"/>
  <c r="Q37" i="61"/>
  <c r="Z37" i="61"/>
  <c r="AB37" i="61" s="1"/>
  <c r="AA37" i="61"/>
  <c r="AE37" i="61"/>
  <c r="K38" i="61"/>
  <c r="N38" i="61"/>
  <c r="Q38" i="61"/>
  <c r="Z38" i="61"/>
  <c r="AA38" i="61"/>
  <c r="AB38" i="61"/>
  <c r="AE38" i="61"/>
  <c r="K39" i="61"/>
  <c r="N39" i="61"/>
  <c r="Q39" i="61"/>
  <c r="Z39" i="61"/>
  <c r="AA39" i="61"/>
  <c r="AB39" i="61"/>
  <c r="AE39" i="61"/>
  <c r="K10" i="62"/>
  <c r="N10" i="62"/>
  <c r="Q10" i="62"/>
  <c r="Z10" i="62"/>
  <c r="AA10" i="62"/>
  <c r="AB10" i="62"/>
  <c r="AE10" i="62"/>
  <c r="K11" i="62"/>
  <c r="N11" i="62"/>
  <c r="Q11" i="62"/>
  <c r="Z11" i="62"/>
  <c r="AA11" i="62"/>
  <c r="AE11" i="62"/>
  <c r="K12" i="62"/>
  <c r="N12" i="62"/>
  <c r="Q12" i="62"/>
  <c r="Z12" i="62"/>
  <c r="AA12" i="62"/>
  <c r="AB12" i="62"/>
  <c r="AE12" i="62"/>
  <c r="K13" i="62"/>
  <c r="N13" i="62"/>
  <c r="Q13" i="62"/>
  <c r="Z13" i="62"/>
  <c r="AA13" i="62"/>
  <c r="AB13" i="62"/>
  <c r="AE13" i="62"/>
  <c r="K14" i="62"/>
  <c r="N14" i="62"/>
  <c r="Q14" i="62"/>
  <c r="Z14" i="62"/>
  <c r="AA14" i="62"/>
  <c r="AB14" i="62"/>
  <c r="AE14" i="62"/>
  <c r="K15" i="62"/>
  <c r="N15" i="62"/>
  <c r="Q15" i="62"/>
  <c r="Z15" i="62"/>
  <c r="AA15" i="62"/>
  <c r="AB15" i="62"/>
  <c r="AE15" i="62"/>
  <c r="K16" i="62"/>
  <c r="N16" i="62"/>
  <c r="Q16" i="62"/>
  <c r="Z16" i="62"/>
  <c r="AA16" i="62"/>
  <c r="AB16" i="62"/>
  <c r="AE16" i="62"/>
  <c r="K17" i="62"/>
  <c r="N17" i="62"/>
  <c r="Q17" i="62"/>
  <c r="Z17" i="62"/>
  <c r="AA17" i="62"/>
  <c r="AB17" i="62"/>
  <c r="AE17" i="62"/>
  <c r="K18" i="62"/>
  <c r="N18" i="62"/>
  <c r="Q18" i="62"/>
  <c r="Z18" i="62"/>
  <c r="AA18" i="62"/>
  <c r="AE18" i="62"/>
  <c r="K19" i="62"/>
  <c r="N19" i="62"/>
  <c r="Q19" i="62"/>
  <c r="Z19" i="62"/>
  <c r="AA19" i="62"/>
  <c r="AB19" i="62"/>
  <c r="AE19" i="62"/>
  <c r="K20" i="62"/>
  <c r="N20" i="62"/>
  <c r="Q20" i="62"/>
  <c r="Z20" i="62"/>
  <c r="AA20" i="62"/>
  <c r="AB20" i="62"/>
  <c r="AE20" i="62"/>
  <c r="K21" i="62"/>
  <c r="N21" i="62"/>
  <c r="Q21" i="62"/>
  <c r="Z21" i="62"/>
  <c r="AA21" i="62"/>
  <c r="AB21" i="62"/>
  <c r="AE21" i="62"/>
  <c r="K22" i="62"/>
  <c r="N22" i="62"/>
  <c r="Q22" i="62"/>
  <c r="Z22" i="62"/>
  <c r="AA22" i="62"/>
  <c r="AB22" i="62"/>
  <c r="AE22" i="62"/>
  <c r="K23" i="62"/>
  <c r="N23" i="62"/>
  <c r="Q23" i="62"/>
  <c r="Z23" i="62"/>
  <c r="AB23" i="62" s="1"/>
  <c r="AA23" i="62"/>
  <c r="AE23" i="62"/>
  <c r="K24" i="62"/>
  <c r="N24" i="62"/>
  <c r="Q24" i="62"/>
  <c r="Z24" i="62"/>
  <c r="AA24" i="62"/>
  <c r="AE24" i="62"/>
  <c r="K25" i="62"/>
  <c r="N25" i="62"/>
  <c r="Q25" i="62"/>
  <c r="Z25" i="62"/>
  <c r="AA25" i="62"/>
  <c r="AB25" i="62" s="1"/>
  <c r="AE25" i="62"/>
  <c r="K26" i="62"/>
  <c r="N26" i="62"/>
  <c r="Q26" i="62"/>
  <c r="Z26" i="62"/>
  <c r="AA26" i="62"/>
  <c r="AB26" i="62"/>
  <c r="AE26" i="62"/>
  <c r="K27" i="62"/>
  <c r="N27" i="62"/>
  <c r="Q27" i="62"/>
  <c r="Z27" i="62"/>
  <c r="AA27" i="62"/>
  <c r="AE27" i="62"/>
  <c r="K28" i="62"/>
  <c r="N28" i="62"/>
  <c r="Q28" i="62"/>
  <c r="Z28" i="62"/>
  <c r="AA28" i="62"/>
  <c r="AB28" i="62"/>
  <c r="AE28" i="62"/>
  <c r="K29" i="62"/>
  <c r="N29" i="62"/>
  <c r="Q29" i="62"/>
  <c r="Z29" i="62"/>
  <c r="AA29" i="62"/>
  <c r="AB29" i="62"/>
  <c r="AE29" i="62"/>
  <c r="K30" i="62"/>
  <c r="N30" i="62"/>
  <c r="Q30" i="62"/>
  <c r="Z30" i="62"/>
  <c r="AB30" i="62" s="1"/>
  <c r="AA30" i="62"/>
  <c r="AE30" i="62"/>
  <c r="K31" i="62"/>
  <c r="N31" i="62"/>
  <c r="Q31" i="62"/>
  <c r="Z31" i="62"/>
  <c r="AA31" i="62"/>
  <c r="AB31" i="62"/>
  <c r="AE31" i="62"/>
  <c r="K32" i="62"/>
  <c r="N32" i="62"/>
  <c r="Q32" i="62"/>
  <c r="Z32" i="62"/>
  <c r="AA32" i="62"/>
  <c r="AB32" i="62"/>
  <c r="AE32" i="62"/>
  <c r="K33" i="62"/>
  <c r="N33" i="62"/>
  <c r="Q33" i="62"/>
  <c r="Z33" i="62"/>
  <c r="AA33" i="62"/>
  <c r="AB33" i="62"/>
  <c r="AE33" i="62"/>
  <c r="K34" i="62"/>
  <c r="N34" i="62"/>
  <c r="Q34" i="62"/>
  <c r="Z34" i="62"/>
  <c r="AA34" i="62"/>
  <c r="AB34" i="62"/>
  <c r="AE34" i="62"/>
  <c r="K35" i="62"/>
  <c r="N35" i="62"/>
  <c r="Q35" i="62"/>
  <c r="Z35" i="62"/>
  <c r="AA35" i="62"/>
  <c r="AE35" i="62"/>
  <c r="K36" i="62"/>
  <c r="N36" i="62"/>
  <c r="Q36" i="62"/>
  <c r="Z36" i="62"/>
  <c r="AA36" i="62"/>
  <c r="AB36" i="62"/>
  <c r="AE36" i="62"/>
  <c r="K37" i="62"/>
  <c r="N37" i="62"/>
  <c r="Q37" i="62"/>
  <c r="Z37" i="62"/>
  <c r="AA37" i="62"/>
  <c r="AB37" i="62"/>
  <c r="AE37" i="62"/>
  <c r="K38" i="62"/>
  <c r="N38" i="62"/>
  <c r="Q38" i="62"/>
  <c r="Z38" i="62"/>
  <c r="AA38" i="62"/>
  <c r="AB38" i="62"/>
  <c r="AE38" i="62"/>
  <c r="K39" i="62"/>
  <c r="N39" i="62"/>
  <c r="Q39" i="62"/>
  <c r="Z39" i="62"/>
  <c r="AA39" i="62"/>
  <c r="AB39" i="62"/>
  <c r="AE39" i="62"/>
  <c r="K10" i="63"/>
  <c r="N10" i="63"/>
  <c r="Q10" i="63"/>
  <c r="Z10" i="63"/>
  <c r="AA10" i="63"/>
  <c r="AB10" i="63"/>
  <c r="AE10" i="63"/>
  <c r="K11" i="63"/>
  <c r="N11" i="63"/>
  <c r="Q11" i="63"/>
  <c r="Z11" i="63"/>
  <c r="AA11" i="63"/>
  <c r="AE11" i="63"/>
  <c r="K12" i="63"/>
  <c r="N12" i="63"/>
  <c r="Q12" i="63"/>
  <c r="Z12" i="63"/>
  <c r="AA12" i="63"/>
  <c r="AB12" i="63"/>
  <c r="AE12" i="63"/>
  <c r="K13" i="63"/>
  <c r="N13" i="63"/>
  <c r="Q13" i="63"/>
  <c r="Z13" i="63"/>
  <c r="AA13" i="63"/>
  <c r="AB13" i="63"/>
  <c r="AE13" i="63"/>
  <c r="K14" i="63"/>
  <c r="N14" i="63"/>
  <c r="Q14" i="63"/>
  <c r="Z14" i="63"/>
  <c r="AA14" i="63"/>
  <c r="AB14" i="63"/>
  <c r="AE14" i="63"/>
  <c r="K15" i="63"/>
  <c r="N15" i="63"/>
  <c r="Q15" i="63"/>
  <c r="Z15" i="63"/>
  <c r="AA15" i="63"/>
  <c r="AB15" i="63"/>
  <c r="AE15" i="63"/>
  <c r="K16" i="63"/>
  <c r="N16" i="63"/>
  <c r="Q16" i="63"/>
  <c r="Z16" i="63"/>
  <c r="AA16" i="63"/>
  <c r="AB16" i="63"/>
  <c r="AE16" i="63"/>
  <c r="K17" i="63"/>
  <c r="N17" i="63"/>
  <c r="Q17" i="63"/>
  <c r="Z17" i="63"/>
  <c r="AA17" i="63"/>
  <c r="AB17" i="63"/>
  <c r="AE17" i="63"/>
  <c r="K18" i="63"/>
  <c r="N18" i="63"/>
  <c r="Q18" i="63"/>
  <c r="Z18" i="63"/>
  <c r="AA18" i="63"/>
  <c r="AE18" i="63"/>
  <c r="K19" i="63"/>
  <c r="N19" i="63"/>
  <c r="Q19" i="63"/>
  <c r="Z19" i="63"/>
  <c r="AA19" i="63"/>
  <c r="AB19" i="63"/>
  <c r="AE19" i="63"/>
  <c r="K20" i="63"/>
  <c r="N20" i="63"/>
  <c r="Q20" i="63"/>
  <c r="Z20" i="63"/>
  <c r="AA20" i="63"/>
  <c r="AB20" i="63"/>
  <c r="AE20" i="63"/>
  <c r="K21" i="63"/>
  <c r="N21" i="63"/>
  <c r="Q21" i="63"/>
  <c r="Z21" i="63"/>
  <c r="AA21" i="63"/>
  <c r="AB21" i="63"/>
  <c r="AE21" i="63"/>
  <c r="K22" i="63"/>
  <c r="N22" i="63"/>
  <c r="Q22" i="63"/>
  <c r="Z22" i="63"/>
  <c r="AA22" i="63"/>
  <c r="AB22" i="63"/>
  <c r="AE22" i="63"/>
  <c r="K23" i="63"/>
  <c r="N23" i="63"/>
  <c r="Q23" i="63"/>
  <c r="Z23" i="63"/>
  <c r="AA23" i="63"/>
  <c r="AE23" i="63"/>
  <c r="K24" i="63"/>
  <c r="N24" i="63"/>
  <c r="Q24" i="63"/>
  <c r="Z24" i="63"/>
  <c r="AA24" i="63"/>
  <c r="AE24" i="63"/>
  <c r="K25" i="63"/>
  <c r="N25" i="63"/>
  <c r="Q25" i="63"/>
  <c r="AB25" i="63"/>
  <c r="AE25" i="63"/>
  <c r="K26" i="63"/>
  <c r="N26" i="63"/>
  <c r="Q26" i="63"/>
  <c r="Z26" i="63"/>
  <c r="AA26" i="63"/>
  <c r="AB26" i="63"/>
  <c r="AE26" i="63"/>
  <c r="K27" i="63"/>
  <c r="N27" i="63"/>
  <c r="Q27" i="63"/>
  <c r="Z27" i="63"/>
  <c r="AA27" i="63"/>
  <c r="AB27" i="63"/>
  <c r="AE27" i="63"/>
  <c r="K28" i="63"/>
  <c r="N28" i="63"/>
  <c r="Q28" i="63"/>
  <c r="Z28" i="63"/>
  <c r="AA28" i="63"/>
  <c r="AB28" i="63"/>
  <c r="AE28" i="63"/>
  <c r="K29" i="63"/>
  <c r="N29" i="63"/>
  <c r="Q29" i="63"/>
  <c r="Z29" i="63"/>
  <c r="AA29" i="63"/>
  <c r="AB29" i="63"/>
  <c r="AE29" i="63"/>
  <c r="K30" i="63"/>
  <c r="N30" i="63"/>
  <c r="Q30" i="63"/>
  <c r="Z30" i="63"/>
  <c r="AB30" i="63" s="1"/>
  <c r="AA30" i="63"/>
  <c r="AE30" i="63"/>
  <c r="K31" i="63"/>
  <c r="N31" i="63"/>
  <c r="Q31" i="63"/>
  <c r="Z31" i="63"/>
  <c r="AA31" i="63"/>
  <c r="AB31" i="63"/>
  <c r="AE31" i="63"/>
  <c r="K32" i="63"/>
  <c r="N32" i="63"/>
  <c r="Q32" i="63"/>
  <c r="Z32" i="63"/>
  <c r="AA32" i="63"/>
  <c r="AB32" i="63"/>
  <c r="AE32" i="63"/>
  <c r="K33" i="63"/>
  <c r="N33" i="63"/>
  <c r="Q33" i="63"/>
  <c r="AB33" i="63"/>
  <c r="AE33" i="63"/>
  <c r="K34" i="63"/>
  <c r="N34" i="63"/>
  <c r="Q34" i="63"/>
  <c r="Z34" i="63"/>
  <c r="AA34" i="63"/>
  <c r="AB34" i="63"/>
  <c r="AE34" i="63"/>
  <c r="K35" i="63"/>
  <c r="N35" i="63"/>
  <c r="Q35" i="63"/>
  <c r="Z35" i="63"/>
  <c r="AB35" i="63" s="1"/>
  <c r="AA35" i="63"/>
  <c r="AE35" i="63"/>
  <c r="K36" i="63"/>
  <c r="N36" i="63"/>
  <c r="Q36" i="63"/>
  <c r="Z36" i="63"/>
  <c r="AA36" i="63"/>
  <c r="AB36" i="63"/>
  <c r="AE36" i="63"/>
  <c r="K37" i="63"/>
  <c r="N37" i="63"/>
  <c r="Q37" i="63"/>
  <c r="Z37" i="63"/>
  <c r="AA37" i="63"/>
  <c r="AB37" i="63"/>
  <c r="AE37" i="63"/>
  <c r="K38" i="63"/>
  <c r="N38" i="63"/>
  <c r="Q38" i="63"/>
  <c r="Z38" i="63"/>
  <c r="AA38" i="63"/>
  <c r="AB38" i="63"/>
  <c r="AE38" i="63"/>
  <c r="K39" i="63"/>
  <c r="N39" i="63"/>
  <c r="Q39" i="63"/>
  <c r="Z39" i="63"/>
  <c r="AA39" i="63"/>
  <c r="AB39" i="63"/>
  <c r="AE39" i="63"/>
  <c r="K10" i="64"/>
  <c r="N10" i="64"/>
  <c r="Q10" i="64"/>
  <c r="Z10" i="64"/>
  <c r="AA10" i="64"/>
  <c r="AB10" i="64"/>
  <c r="AE10" i="64"/>
  <c r="K11" i="64"/>
  <c r="N11" i="64"/>
  <c r="Q11" i="64"/>
  <c r="Z11" i="64"/>
  <c r="AB11" i="64" s="1"/>
  <c r="AA11" i="64"/>
  <c r="AE11" i="64"/>
  <c r="K12" i="64"/>
  <c r="N12" i="64"/>
  <c r="Q12" i="64"/>
  <c r="Z12" i="64"/>
  <c r="AA12" i="64"/>
  <c r="AB12" i="64"/>
  <c r="AE12" i="64"/>
  <c r="K13" i="64"/>
  <c r="N13" i="64"/>
  <c r="Q13" i="64"/>
  <c r="Z13" i="64"/>
  <c r="AA13" i="64"/>
  <c r="AE13" i="64"/>
  <c r="K14" i="64"/>
  <c r="N14" i="64"/>
  <c r="Q14" i="64"/>
  <c r="Z14" i="64"/>
  <c r="AA14" i="64"/>
  <c r="AB14" i="64"/>
  <c r="AE14" i="64"/>
  <c r="K15" i="64"/>
  <c r="N15" i="64"/>
  <c r="Q15" i="64"/>
  <c r="Z15" i="64"/>
  <c r="AB15" i="64" s="1"/>
  <c r="AA15" i="64"/>
  <c r="AE15" i="64"/>
  <c r="K16" i="64"/>
  <c r="N16" i="64"/>
  <c r="Q16" i="64"/>
  <c r="Z16" i="64"/>
  <c r="AB16" i="64" s="1"/>
  <c r="AA16" i="64"/>
  <c r="AE16" i="64"/>
  <c r="K17" i="64"/>
  <c r="N17" i="64"/>
  <c r="Q17" i="64"/>
  <c r="Z17" i="64"/>
  <c r="AA17" i="64"/>
  <c r="AB17" i="64"/>
  <c r="AE17" i="64"/>
  <c r="K18" i="64"/>
  <c r="N18" i="64"/>
  <c r="Q18" i="64"/>
  <c r="Z18" i="64"/>
  <c r="AB18" i="64" s="1"/>
  <c r="AA18" i="64"/>
  <c r="AE18" i="64"/>
  <c r="K19" i="64"/>
  <c r="N19" i="64"/>
  <c r="Q19" i="64"/>
  <c r="Z19" i="64"/>
  <c r="AA19" i="64"/>
  <c r="AB19" i="64"/>
  <c r="AE19" i="64"/>
  <c r="K20" i="64"/>
  <c r="N20" i="64"/>
  <c r="Q20" i="64"/>
  <c r="Z20" i="64"/>
  <c r="AA20" i="64"/>
  <c r="AB20" i="64"/>
  <c r="AE20" i="64"/>
  <c r="K21" i="64"/>
  <c r="N21" i="64"/>
  <c r="Q21" i="64"/>
  <c r="Z21" i="64"/>
  <c r="AA21" i="64"/>
  <c r="AE21" i="64"/>
  <c r="K22" i="64"/>
  <c r="N22" i="64"/>
  <c r="Q22" i="64"/>
  <c r="Z22" i="64"/>
  <c r="AA22" i="64"/>
  <c r="AB22" i="64"/>
  <c r="AE22" i="64"/>
  <c r="K23" i="64"/>
  <c r="N23" i="64"/>
  <c r="Q23" i="64"/>
  <c r="Z23" i="64"/>
  <c r="AB23" i="64" s="1"/>
  <c r="AA23" i="64"/>
  <c r="AE23" i="64"/>
  <c r="K24" i="64"/>
  <c r="N24" i="64"/>
  <c r="Q24" i="64"/>
  <c r="Z24" i="64"/>
  <c r="AA24" i="64"/>
  <c r="AB24" i="64"/>
  <c r="AE24" i="64"/>
  <c r="K25" i="64"/>
  <c r="N25" i="64"/>
  <c r="Q25" i="64"/>
  <c r="Z25" i="64"/>
  <c r="AA25" i="64"/>
  <c r="AB25" i="64"/>
  <c r="AE25" i="64"/>
  <c r="K26" i="64"/>
  <c r="N26" i="64"/>
  <c r="Q26" i="64"/>
  <c r="Z26" i="64"/>
  <c r="AA26" i="64"/>
  <c r="AB26" i="64"/>
  <c r="AE26" i="64"/>
  <c r="K27" i="64"/>
  <c r="N27" i="64"/>
  <c r="Q27" i="64"/>
  <c r="Z27" i="64"/>
  <c r="AA27" i="64"/>
  <c r="AB27" i="64"/>
  <c r="AE27" i="64"/>
  <c r="K28" i="64"/>
  <c r="N28" i="64"/>
  <c r="Q28" i="64"/>
  <c r="Z28" i="64"/>
  <c r="AA28" i="64"/>
  <c r="AB28" i="64"/>
  <c r="AE28" i="64"/>
  <c r="K29" i="64"/>
  <c r="N29" i="64"/>
  <c r="Q29" i="64"/>
  <c r="Z29" i="64"/>
  <c r="AA29" i="64"/>
  <c r="AE29" i="64"/>
  <c r="K30" i="64"/>
  <c r="N30" i="64"/>
  <c r="Q30" i="64"/>
  <c r="Z30" i="64"/>
  <c r="AB30" i="64" s="1"/>
  <c r="AA30" i="64"/>
  <c r="AE30" i="64"/>
  <c r="K31" i="64"/>
  <c r="N31" i="64"/>
  <c r="Q31" i="64"/>
  <c r="Z31" i="64"/>
  <c r="AA31" i="64"/>
  <c r="AB31" i="64"/>
  <c r="AE31" i="64"/>
  <c r="K32" i="64"/>
  <c r="N32" i="64"/>
  <c r="Q32" i="64"/>
  <c r="Z32" i="64"/>
  <c r="AA32" i="64"/>
  <c r="AB32" i="64"/>
  <c r="AE32" i="64"/>
  <c r="K33" i="64"/>
  <c r="N33" i="64"/>
  <c r="Q33" i="64"/>
  <c r="Z33" i="64"/>
  <c r="AA33" i="64"/>
  <c r="AB33" i="64"/>
  <c r="AE33" i="64"/>
  <c r="K34" i="64"/>
  <c r="N34" i="64"/>
  <c r="Q34" i="64"/>
  <c r="Z34" i="64"/>
  <c r="AA34" i="64"/>
  <c r="AB34" i="64"/>
  <c r="AE34" i="64"/>
  <c r="K35" i="64"/>
  <c r="N35" i="64"/>
  <c r="Q35" i="64"/>
  <c r="Z35" i="64"/>
  <c r="AA35" i="64"/>
  <c r="AE35" i="64"/>
  <c r="K36" i="64"/>
  <c r="N36" i="64"/>
  <c r="Q36" i="64"/>
  <c r="Z36" i="64"/>
  <c r="AA36" i="64"/>
  <c r="AB36" i="64"/>
  <c r="AE36" i="64"/>
  <c r="K37" i="64"/>
  <c r="N37" i="64"/>
  <c r="Q37" i="64"/>
  <c r="Z37" i="64"/>
  <c r="AA37" i="64"/>
  <c r="AB37" i="64"/>
  <c r="AE37" i="64"/>
  <c r="K38" i="64"/>
  <c r="N38" i="64"/>
  <c r="Q38" i="64"/>
  <c r="AB38" i="64"/>
  <c r="AE38" i="64"/>
  <c r="K39" i="64"/>
  <c r="N39" i="64"/>
  <c r="Q39" i="64"/>
  <c r="Z39" i="64"/>
  <c r="AA39" i="64"/>
  <c r="AB39" i="64"/>
  <c r="AE39" i="64"/>
  <c r="K10" i="65"/>
  <c r="N10" i="65"/>
  <c r="Q10" i="65"/>
  <c r="AA10" i="65"/>
  <c r="AE10" i="65"/>
  <c r="K11" i="65"/>
  <c r="N11" i="65"/>
  <c r="Q11" i="65"/>
  <c r="Z11" i="65"/>
  <c r="AB11" i="65" s="1"/>
  <c r="AA11" i="65"/>
  <c r="AE11" i="65"/>
  <c r="K12" i="65"/>
  <c r="N12" i="65"/>
  <c r="Q12" i="65"/>
  <c r="Z12" i="65"/>
  <c r="AA12" i="65"/>
  <c r="AE12" i="65"/>
  <c r="K13" i="65"/>
  <c r="N13" i="65"/>
  <c r="Q13" i="65"/>
  <c r="Z13" i="65"/>
  <c r="AB13" i="65" s="1"/>
  <c r="AA13" i="65"/>
  <c r="AE13" i="65"/>
  <c r="K14" i="65"/>
  <c r="N14" i="65"/>
  <c r="Q14" i="65"/>
  <c r="Z14" i="65"/>
  <c r="AB14" i="65" s="1"/>
  <c r="AA14" i="65"/>
  <c r="AE14" i="65"/>
  <c r="K15" i="65"/>
  <c r="N15" i="65"/>
  <c r="Q15" i="65"/>
  <c r="Z15" i="65"/>
  <c r="AB15" i="65" s="1"/>
  <c r="AA15" i="65"/>
  <c r="AE15" i="65"/>
  <c r="K16" i="65"/>
  <c r="N16" i="65"/>
  <c r="Q16" i="65"/>
  <c r="Z16" i="65"/>
  <c r="AA16" i="65"/>
  <c r="AB16" i="65"/>
  <c r="AE16" i="65"/>
  <c r="K17" i="65"/>
  <c r="N17" i="65"/>
  <c r="Q17" i="65"/>
  <c r="AA17" i="65"/>
  <c r="AE17" i="65"/>
  <c r="K18" i="65"/>
  <c r="N18" i="65"/>
  <c r="Q18" i="65"/>
  <c r="Z18" i="65"/>
  <c r="AE18" i="65"/>
  <c r="K19" i="65"/>
  <c r="N19" i="65"/>
  <c r="Q19" i="65"/>
  <c r="Z19" i="65"/>
  <c r="AB19" i="65"/>
  <c r="AE19" i="65"/>
  <c r="K20" i="65"/>
  <c r="N20" i="65"/>
  <c r="Q20" i="65"/>
  <c r="Z20" i="65"/>
  <c r="AB20" i="65"/>
  <c r="AE20" i="65"/>
  <c r="K21" i="65"/>
  <c r="N21" i="65"/>
  <c r="Q21" i="65"/>
  <c r="Z21" i="65"/>
  <c r="AB21" i="65" s="1"/>
  <c r="AE21" i="65"/>
  <c r="K22" i="65"/>
  <c r="N22" i="65"/>
  <c r="Q22" i="65"/>
  <c r="Z22" i="65"/>
  <c r="AB22" i="65" s="1"/>
  <c r="AE22" i="65"/>
  <c r="K23" i="65"/>
  <c r="N23" i="65"/>
  <c r="Q23" i="65"/>
  <c r="Z23" i="65"/>
  <c r="AE23" i="65"/>
  <c r="K24" i="65"/>
  <c r="N24" i="65"/>
  <c r="Q24" i="65"/>
  <c r="Z24" i="65"/>
  <c r="AE24" i="65"/>
  <c r="K25" i="65"/>
  <c r="N25" i="65"/>
  <c r="Q25" i="65"/>
  <c r="Z25" i="65"/>
  <c r="AE25" i="65"/>
  <c r="K26" i="65"/>
  <c r="N26" i="65"/>
  <c r="Q26" i="65"/>
  <c r="Z26" i="65"/>
  <c r="AB26" i="65"/>
  <c r="AE26" i="65"/>
  <c r="K27" i="65"/>
  <c r="N27" i="65"/>
  <c r="Q27" i="65"/>
  <c r="AB27" i="65"/>
  <c r="AE27" i="65"/>
  <c r="K28" i="65"/>
  <c r="N28" i="65"/>
  <c r="Q28" i="65"/>
  <c r="Z28" i="65"/>
  <c r="AB28" i="65" s="1"/>
  <c r="AE28" i="65"/>
  <c r="K29" i="65"/>
  <c r="N29" i="65"/>
  <c r="Q29" i="65"/>
  <c r="Z29" i="65"/>
  <c r="AB29" i="65" s="1"/>
  <c r="AE29" i="65"/>
  <c r="K30" i="65"/>
  <c r="N30" i="65"/>
  <c r="Q30" i="65"/>
  <c r="Z30" i="65"/>
  <c r="AE30" i="65"/>
  <c r="K31" i="65"/>
  <c r="N31" i="65"/>
  <c r="Q31" i="65"/>
  <c r="Z31" i="65"/>
  <c r="AB31" i="65" s="1"/>
  <c r="AE31" i="65"/>
  <c r="K32" i="65"/>
  <c r="N32" i="65"/>
  <c r="Q32" i="65"/>
  <c r="Z32" i="65"/>
  <c r="AE32" i="65"/>
  <c r="K33" i="65"/>
  <c r="N33" i="65"/>
  <c r="Q33" i="65"/>
  <c r="Z33" i="65"/>
  <c r="AB33" i="65"/>
  <c r="AE33" i="65"/>
  <c r="K34" i="65"/>
  <c r="N34" i="65"/>
  <c r="Q34" i="65"/>
  <c r="Z34" i="65"/>
  <c r="AB34" i="65"/>
  <c r="AE34" i="65"/>
  <c r="K35" i="65"/>
  <c r="N35" i="65"/>
  <c r="Q35" i="65"/>
  <c r="Z35" i="65"/>
  <c r="AB35" i="65" s="1"/>
  <c r="AE35" i="65"/>
  <c r="K36" i="65"/>
  <c r="N36" i="65"/>
  <c r="Q36" i="65"/>
  <c r="Z36" i="65"/>
  <c r="AB36" i="65"/>
  <c r="AE36" i="65"/>
  <c r="K37" i="65"/>
  <c r="N37" i="65"/>
  <c r="Q37" i="65"/>
  <c r="Z37" i="65"/>
  <c r="AB37" i="65"/>
  <c r="AE37" i="65"/>
  <c r="K38" i="65"/>
  <c r="N38" i="65"/>
  <c r="Q38" i="65"/>
  <c r="Z38" i="65"/>
  <c r="AB38" i="65" s="1"/>
  <c r="AE38" i="65"/>
  <c r="K39" i="65"/>
  <c r="N39" i="65"/>
  <c r="Q39" i="65"/>
  <c r="Z39" i="65"/>
  <c r="AB39" i="65" s="1"/>
  <c r="AE39" i="65"/>
  <c r="K10" i="66"/>
  <c r="N10" i="66"/>
  <c r="Q10" i="66"/>
  <c r="Z10" i="66"/>
  <c r="AA10" i="66"/>
  <c r="AE10" i="66"/>
  <c r="K11" i="66"/>
  <c r="N11" i="66"/>
  <c r="Q11" i="66"/>
  <c r="Z11" i="66"/>
  <c r="AB11" i="66" s="1"/>
  <c r="AA11" i="66"/>
  <c r="AE11" i="66"/>
  <c r="K12" i="66"/>
  <c r="N12" i="66"/>
  <c r="Q12" i="66"/>
  <c r="Z12" i="66"/>
  <c r="AA12" i="66"/>
  <c r="AB12" i="66"/>
  <c r="AE12" i="66"/>
  <c r="K13" i="66"/>
  <c r="N13" i="66"/>
  <c r="Q13" i="66"/>
  <c r="Z13" i="66"/>
  <c r="AA13" i="66"/>
  <c r="AB13" i="66"/>
  <c r="AE13" i="66"/>
  <c r="K14" i="66"/>
  <c r="N14" i="66"/>
  <c r="Q14" i="66"/>
  <c r="Z14" i="66"/>
  <c r="AA14" i="66"/>
  <c r="AB14" i="66"/>
  <c r="AE14" i="66"/>
  <c r="K15" i="66"/>
  <c r="N15" i="66"/>
  <c r="Q15" i="66"/>
  <c r="Z15" i="66"/>
  <c r="AB15" i="66" s="1"/>
  <c r="AA15" i="66"/>
  <c r="AE15" i="66"/>
  <c r="K16" i="66"/>
  <c r="N16" i="66"/>
  <c r="Q16" i="66"/>
  <c r="AB16" i="66"/>
  <c r="AE16" i="66"/>
  <c r="K17" i="66"/>
  <c r="N17" i="66"/>
  <c r="Q17" i="66"/>
  <c r="Z17" i="66"/>
  <c r="AA17" i="66"/>
  <c r="AB17" i="66"/>
  <c r="AE17" i="66"/>
  <c r="K18" i="66"/>
  <c r="N18" i="66"/>
  <c r="Q18" i="66"/>
  <c r="Z18" i="66"/>
  <c r="AB18" i="66" s="1"/>
  <c r="AA18" i="66"/>
  <c r="AE18" i="66"/>
  <c r="K19" i="66"/>
  <c r="N19" i="66"/>
  <c r="Q19" i="66"/>
  <c r="Z19" i="66"/>
  <c r="AA19" i="66"/>
  <c r="AB19" i="66"/>
  <c r="AE19" i="66"/>
  <c r="K20" i="66"/>
  <c r="N20" i="66"/>
  <c r="Q20" i="66"/>
  <c r="Z20" i="66"/>
  <c r="AA20" i="66"/>
  <c r="AB20" i="66"/>
  <c r="AE20" i="66"/>
  <c r="K21" i="66"/>
  <c r="N21" i="66"/>
  <c r="Q21" i="66"/>
  <c r="Z21" i="66"/>
  <c r="AA21" i="66"/>
  <c r="AB21" i="66"/>
  <c r="AE21" i="66"/>
  <c r="K22" i="66"/>
  <c r="N22" i="66"/>
  <c r="Q22" i="66"/>
  <c r="Z22" i="66"/>
  <c r="AA22" i="66"/>
  <c r="AE22" i="66"/>
  <c r="K23" i="66"/>
  <c r="N23" i="66"/>
  <c r="Q23" i="66"/>
  <c r="Z23" i="66"/>
  <c r="AA23" i="66"/>
  <c r="AE23" i="66"/>
  <c r="K24" i="66"/>
  <c r="N24" i="66"/>
  <c r="Q24" i="66"/>
  <c r="Z24" i="66"/>
  <c r="AA24" i="66"/>
  <c r="AB24" i="66"/>
  <c r="AE24" i="66"/>
  <c r="K25" i="66"/>
  <c r="N25" i="66"/>
  <c r="Q25" i="66"/>
  <c r="Z25" i="66"/>
  <c r="AA25" i="66"/>
  <c r="AB25" i="66"/>
  <c r="AE25" i="66"/>
  <c r="K26" i="66"/>
  <c r="N26" i="66"/>
  <c r="Q26" i="66"/>
  <c r="Z26" i="66"/>
  <c r="AA26" i="66"/>
  <c r="AB26" i="66"/>
  <c r="AE26" i="66"/>
  <c r="K27" i="66"/>
  <c r="N27" i="66"/>
  <c r="Q27" i="66"/>
  <c r="Z27" i="66"/>
  <c r="AA27" i="66"/>
  <c r="AB27" i="66"/>
  <c r="AE27" i="66"/>
  <c r="K28" i="66"/>
  <c r="N28" i="66"/>
  <c r="Q28" i="66"/>
  <c r="Z28" i="66"/>
  <c r="AA28" i="66"/>
  <c r="AB28" i="66"/>
  <c r="AE28" i="66"/>
  <c r="K29" i="66"/>
  <c r="N29" i="66"/>
  <c r="Q29" i="66"/>
  <c r="Z29" i="66"/>
  <c r="AA29" i="66"/>
  <c r="AB29" i="66"/>
  <c r="AE29" i="66"/>
  <c r="K30" i="66"/>
  <c r="N30" i="66"/>
  <c r="Q30" i="66"/>
  <c r="Z30" i="66"/>
  <c r="AB30" i="66" s="1"/>
  <c r="AA30" i="66"/>
  <c r="AE30" i="66"/>
  <c r="K31" i="66"/>
  <c r="N31" i="66"/>
  <c r="Q31" i="66"/>
  <c r="Z31" i="66"/>
  <c r="AA31" i="66"/>
  <c r="AE31" i="66"/>
  <c r="K32" i="66"/>
  <c r="N32" i="66"/>
  <c r="Q32" i="66"/>
  <c r="Z32" i="66"/>
  <c r="AA32" i="66"/>
  <c r="AB32" i="66"/>
  <c r="AE32" i="66"/>
  <c r="K33" i="66"/>
  <c r="N33" i="66"/>
  <c r="Q33" i="66"/>
  <c r="Z33" i="66"/>
  <c r="AA33" i="66"/>
  <c r="AB33" i="66"/>
  <c r="AE33" i="66"/>
  <c r="K34" i="66"/>
  <c r="N34" i="66"/>
  <c r="Q34" i="66"/>
  <c r="Z34" i="66"/>
  <c r="AA34" i="66"/>
  <c r="AB34" i="66"/>
  <c r="AE34" i="66"/>
  <c r="K35" i="66"/>
  <c r="N35" i="66"/>
  <c r="Q35" i="66"/>
  <c r="Z35" i="66"/>
  <c r="AB35" i="66" s="1"/>
  <c r="AA35" i="66"/>
  <c r="AE35" i="66"/>
  <c r="K36" i="66"/>
  <c r="N36" i="66"/>
  <c r="Q36" i="66"/>
  <c r="Z36" i="66"/>
  <c r="AA36" i="66"/>
  <c r="AE36" i="66"/>
  <c r="K37" i="66"/>
  <c r="N37" i="66"/>
  <c r="Q37" i="66"/>
  <c r="Z37" i="66"/>
  <c r="AA37" i="66"/>
  <c r="AE37" i="66"/>
  <c r="K38" i="66"/>
  <c r="N38" i="66"/>
  <c r="Q38" i="66"/>
  <c r="Z38" i="66"/>
  <c r="AA38" i="66"/>
  <c r="AB38" i="66"/>
  <c r="AE38" i="66"/>
  <c r="K39" i="66"/>
  <c r="N39" i="66"/>
  <c r="Q39" i="66"/>
  <c r="Z39" i="66"/>
  <c r="AA39" i="66"/>
  <c r="AB39" i="66"/>
  <c r="AE39" i="66"/>
  <c r="K10" i="67"/>
  <c r="N10" i="67"/>
  <c r="Q10" i="67"/>
  <c r="Z10" i="67"/>
  <c r="AA10" i="67"/>
  <c r="AB10" i="67"/>
  <c r="AE10" i="67"/>
  <c r="K11" i="67"/>
  <c r="N11" i="67"/>
  <c r="Q11" i="67"/>
  <c r="Z11" i="67"/>
  <c r="AB11" i="67" s="1"/>
  <c r="AA11" i="67"/>
  <c r="AE11" i="67"/>
  <c r="K12" i="67"/>
  <c r="N12" i="67"/>
  <c r="Q12" i="67"/>
  <c r="Z12" i="67"/>
  <c r="AA12" i="67"/>
  <c r="AE12" i="67"/>
  <c r="K13" i="67"/>
  <c r="N13" i="67"/>
  <c r="Q13" i="67"/>
  <c r="Z13" i="67"/>
  <c r="AA13" i="67"/>
  <c r="AE13" i="67"/>
  <c r="K14" i="67"/>
  <c r="N14" i="67"/>
  <c r="Q14" i="67"/>
  <c r="Z14" i="67"/>
  <c r="AA14" i="67"/>
  <c r="AE14" i="67"/>
  <c r="K15" i="67"/>
  <c r="N15" i="67"/>
  <c r="Q15" i="67"/>
  <c r="Z15" i="67"/>
  <c r="AB15" i="67" s="1"/>
  <c r="AA15" i="67"/>
  <c r="AE15" i="67"/>
  <c r="K16" i="67"/>
  <c r="N16" i="67"/>
  <c r="Q16" i="67"/>
  <c r="Z16" i="67"/>
  <c r="AA16" i="67"/>
  <c r="AB16" i="67"/>
  <c r="AE16" i="67"/>
  <c r="K17" i="67"/>
  <c r="N17" i="67"/>
  <c r="Q17" i="67"/>
  <c r="Z17" i="67"/>
  <c r="AB17" i="67" s="1"/>
  <c r="AA17" i="67"/>
  <c r="AE17" i="67"/>
  <c r="K18" i="67"/>
  <c r="N18" i="67"/>
  <c r="Q18" i="67"/>
  <c r="Z18" i="67"/>
  <c r="AA18" i="67"/>
  <c r="AE18" i="67"/>
  <c r="K19" i="67"/>
  <c r="N19" i="67"/>
  <c r="Q19" i="67"/>
  <c r="Z19" i="67"/>
  <c r="AB19" i="67" s="1"/>
  <c r="AA19" i="67"/>
  <c r="AE19" i="67"/>
  <c r="K20" i="67"/>
  <c r="N20" i="67"/>
  <c r="Q20" i="67"/>
  <c r="Z20" i="67"/>
  <c r="AB20" i="67" s="1"/>
  <c r="AA20" i="67"/>
  <c r="AE20" i="67"/>
  <c r="K21" i="67"/>
  <c r="N21" i="67"/>
  <c r="Q21" i="67"/>
  <c r="Z21" i="67"/>
  <c r="AB21" i="67" s="1"/>
  <c r="AA21" i="67"/>
  <c r="AE21" i="67"/>
  <c r="K22" i="67"/>
  <c r="N22" i="67"/>
  <c r="Q22" i="67"/>
  <c r="Z22" i="67"/>
  <c r="AB22" i="67" s="1"/>
  <c r="AA22" i="67"/>
  <c r="AE22" i="67"/>
  <c r="K23" i="67"/>
  <c r="N23" i="67"/>
  <c r="Q23" i="67"/>
  <c r="Z23" i="67"/>
  <c r="AA23" i="67"/>
  <c r="AE23" i="67"/>
  <c r="K24" i="67"/>
  <c r="N24" i="67"/>
  <c r="Q24" i="67"/>
  <c r="Z24" i="67"/>
  <c r="AA24" i="67"/>
  <c r="AB24" i="67"/>
  <c r="AE24" i="67"/>
  <c r="K25" i="67"/>
  <c r="N25" i="67"/>
  <c r="Q25" i="67"/>
  <c r="Z25" i="67"/>
  <c r="AA25" i="67"/>
  <c r="AB25" i="67"/>
  <c r="AE25" i="67"/>
  <c r="K26" i="67"/>
  <c r="N26" i="67"/>
  <c r="Q26" i="67"/>
  <c r="Z26" i="67"/>
  <c r="AA26" i="67"/>
  <c r="AB26" i="67"/>
  <c r="AE26" i="67"/>
  <c r="K27" i="67"/>
  <c r="N27" i="67"/>
  <c r="Q27" i="67"/>
  <c r="AE27" i="67"/>
  <c r="K28" i="67"/>
  <c r="N28" i="67"/>
  <c r="Q28" i="67"/>
  <c r="Z28" i="67"/>
  <c r="AA28" i="67"/>
  <c r="AB28" i="67"/>
  <c r="AE28" i="67"/>
  <c r="K29" i="67"/>
  <c r="N29" i="67"/>
  <c r="Q29" i="67"/>
  <c r="Z29" i="67"/>
  <c r="AA29" i="67"/>
  <c r="AB29" i="67"/>
  <c r="AE29" i="67"/>
  <c r="K30" i="67"/>
  <c r="N30" i="67"/>
  <c r="Q30" i="67"/>
  <c r="Z30" i="67"/>
  <c r="AB30" i="67" s="1"/>
  <c r="AA30" i="67"/>
  <c r="AE30" i="67"/>
  <c r="K31" i="67"/>
  <c r="N31" i="67"/>
  <c r="Q31" i="67"/>
  <c r="Z31" i="67"/>
  <c r="AA31" i="67"/>
  <c r="AB31" i="67"/>
  <c r="AE31" i="67"/>
  <c r="K32" i="67"/>
  <c r="N32" i="67"/>
  <c r="Q32" i="67"/>
  <c r="Z32" i="67"/>
  <c r="AA32" i="67"/>
  <c r="AB32" i="67"/>
  <c r="AE32" i="67"/>
  <c r="K33" i="67"/>
  <c r="N33" i="67"/>
  <c r="Q33" i="67"/>
  <c r="Z33" i="67"/>
  <c r="AA33" i="67"/>
  <c r="AE33" i="67"/>
  <c r="K34" i="67"/>
  <c r="N34" i="67"/>
  <c r="Q34" i="67"/>
  <c r="AE34" i="67"/>
  <c r="K35" i="67"/>
  <c r="N35" i="67"/>
  <c r="Q35" i="67"/>
  <c r="Z35" i="67"/>
  <c r="AA35" i="67"/>
  <c r="AE35" i="67"/>
  <c r="K36" i="67"/>
  <c r="N36" i="67"/>
  <c r="Q36" i="67"/>
  <c r="Z36" i="67"/>
  <c r="AA36" i="67"/>
  <c r="AB36" i="67"/>
  <c r="AE36" i="67"/>
  <c r="K37" i="67"/>
  <c r="N37" i="67"/>
  <c r="Q37" i="67"/>
  <c r="Z37" i="67"/>
  <c r="AA37" i="67"/>
  <c r="AB37" i="67"/>
  <c r="AE37" i="67"/>
  <c r="K38" i="67"/>
  <c r="N38" i="67"/>
  <c r="Q38" i="67"/>
  <c r="Z38" i="67"/>
  <c r="AA38" i="67"/>
  <c r="AB38" i="67"/>
  <c r="AE38" i="67"/>
  <c r="K39" i="67"/>
  <c r="N39" i="67"/>
  <c r="Q39" i="67"/>
  <c r="Z39" i="67"/>
  <c r="AA39" i="67"/>
  <c r="AB39" i="67"/>
  <c r="AE39" i="67"/>
  <c r="K10" i="68"/>
  <c r="N10" i="68"/>
  <c r="Q10" i="68"/>
  <c r="Z10" i="68"/>
  <c r="AA10" i="68"/>
  <c r="AE10" i="68"/>
  <c r="K11" i="68"/>
  <c r="N11" i="68"/>
  <c r="Q11" i="68"/>
  <c r="Z11" i="68"/>
  <c r="AA11" i="68"/>
  <c r="AE11" i="68"/>
  <c r="K12" i="68"/>
  <c r="N12" i="68"/>
  <c r="Q12" i="68"/>
  <c r="AB12" i="68"/>
  <c r="AE12" i="68"/>
  <c r="K13" i="68"/>
  <c r="N13" i="68"/>
  <c r="Q13" i="68"/>
  <c r="AA13" i="68"/>
  <c r="AB13" i="68"/>
  <c r="AE13" i="68"/>
  <c r="K14" i="68"/>
  <c r="N14" i="68"/>
  <c r="Q14" i="68"/>
  <c r="Z14" i="68"/>
  <c r="AA14" i="68"/>
  <c r="AB14" i="68" s="1"/>
  <c r="AE14" i="68"/>
  <c r="K15" i="68"/>
  <c r="N15" i="68"/>
  <c r="Q15" i="68"/>
  <c r="Z15" i="68"/>
  <c r="AA15" i="68"/>
  <c r="AE15" i="68"/>
  <c r="K16" i="68"/>
  <c r="N16" i="68"/>
  <c r="Q16" i="68"/>
  <c r="Z16" i="68"/>
  <c r="AA16" i="68"/>
  <c r="AB16" i="68"/>
  <c r="AE16" i="68"/>
  <c r="K17" i="68"/>
  <c r="N17" i="68"/>
  <c r="Q17" i="68"/>
  <c r="Z17" i="68"/>
  <c r="AA17" i="68"/>
  <c r="AB17" i="68"/>
  <c r="AE17" i="68"/>
  <c r="K18" i="68"/>
  <c r="N18" i="68"/>
  <c r="Q18" i="68"/>
  <c r="Z18" i="68"/>
  <c r="AA18" i="68"/>
  <c r="AE18" i="68"/>
  <c r="K19" i="68"/>
  <c r="N19" i="68"/>
  <c r="Q19" i="68"/>
  <c r="Z19" i="68"/>
  <c r="AB19" i="68" s="1"/>
  <c r="AA19" i="68"/>
  <c r="AE19" i="68"/>
  <c r="K20" i="68"/>
  <c r="N20" i="68"/>
  <c r="Q20" i="68"/>
  <c r="Z20" i="68"/>
  <c r="AA20" i="68"/>
  <c r="AB20" i="68"/>
  <c r="AE20" i="68"/>
  <c r="K21" i="68"/>
  <c r="N21" i="68"/>
  <c r="Q21" i="68"/>
  <c r="Z21" i="68"/>
  <c r="AA21" i="68"/>
  <c r="AB21" i="68"/>
  <c r="AE21" i="68"/>
  <c r="K22" i="68"/>
  <c r="N22" i="68"/>
  <c r="Q22" i="68"/>
  <c r="Z22" i="68"/>
  <c r="AA22" i="68"/>
  <c r="AE22" i="68"/>
  <c r="K23" i="68"/>
  <c r="N23" i="68"/>
  <c r="Q23" i="68"/>
  <c r="Z23" i="68"/>
  <c r="AA23" i="68"/>
  <c r="AE23" i="68"/>
  <c r="K24" i="68"/>
  <c r="N24" i="68"/>
  <c r="Q24" i="68"/>
  <c r="Z24" i="68"/>
  <c r="AB24" i="68" s="1"/>
  <c r="AA24" i="68"/>
  <c r="AE24" i="68"/>
  <c r="K25" i="68"/>
  <c r="N25" i="68"/>
  <c r="Q25" i="68"/>
  <c r="Z25" i="68"/>
  <c r="AA25" i="68"/>
  <c r="AB25" i="68"/>
  <c r="AE25" i="68"/>
  <c r="K26" i="68"/>
  <c r="N26" i="68"/>
  <c r="Q26" i="68"/>
  <c r="Z26" i="68"/>
  <c r="AA26" i="68"/>
  <c r="AB26" i="68"/>
  <c r="AE26" i="68"/>
  <c r="K27" i="68"/>
  <c r="N27" i="68"/>
  <c r="Q27" i="68"/>
  <c r="Z27" i="68"/>
  <c r="AA27" i="68"/>
  <c r="AE27" i="68"/>
  <c r="K28" i="68"/>
  <c r="N28" i="68"/>
  <c r="Q28" i="68"/>
  <c r="Z28" i="68"/>
  <c r="AB28" i="68" s="1"/>
  <c r="AA28" i="68"/>
  <c r="AE28" i="68"/>
  <c r="K29" i="68"/>
  <c r="N29" i="68"/>
  <c r="Q29" i="68"/>
  <c r="Z29" i="68"/>
  <c r="AA29" i="68"/>
  <c r="AB29" i="68"/>
  <c r="AE29" i="68"/>
  <c r="K30" i="68"/>
  <c r="N30" i="68"/>
  <c r="Q30" i="68"/>
  <c r="Z30" i="68"/>
  <c r="AA30" i="68"/>
  <c r="AE30" i="68"/>
  <c r="K31" i="68"/>
  <c r="N31" i="68"/>
  <c r="Q31" i="68"/>
  <c r="Z31" i="68"/>
  <c r="AA31" i="68"/>
  <c r="AB31" i="68"/>
  <c r="AE31" i="68"/>
  <c r="K32" i="68"/>
  <c r="N32" i="68"/>
  <c r="Q32" i="68"/>
  <c r="Z32" i="68"/>
  <c r="AA32" i="68"/>
  <c r="AB32" i="68"/>
  <c r="AE32" i="68"/>
  <c r="K33" i="68"/>
  <c r="N33" i="68"/>
  <c r="Q33" i="68"/>
  <c r="Z33" i="68"/>
  <c r="AA33" i="68"/>
  <c r="AB33" i="68"/>
  <c r="AE33" i="68"/>
  <c r="K34" i="68"/>
  <c r="N34" i="68"/>
  <c r="Q34" i="68"/>
  <c r="Z34" i="68"/>
  <c r="AA34" i="68"/>
  <c r="AE34" i="68"/>
  <c r="K35" i="68"/>
  <c r="N35" i="68"/>
  <c r="Q35" i="68"/>
  <c r="Z35" i="68"/>
  <c r="AA35" i="68"/>
  <c r="AE35" i="68"/>
  <c r="K36" i="68"/>
  <c r="N36" i="68"/>
  <c r="Q36" i="68"/>
  <c r="Z36" i="68"/>
  <c r="AA36" i="68"/>
  <c r="AB36" i="68"/>
  <c r="AE36" i="68"/>
  <c r="K37" i="68"/>
  <c r="N37" i="68"/>
  <c r="Q37" i="68"/>
  <c r="Z37" i="68"/>
  <c r="AB37" i="68" s="1"/>
  <c r="AA37" i="68"/>
  <c r="AE37" i="68"/>
  <c r="K38" i="68"/>
  <c r="N38" i="68"/>
  <c r="Q38" i="68"/>
  <c r="Z38" i="68"/>
  <c r="AA38" i="68"/>
  <c r="AB38" i="68"/>
  <c r="AE38" i="68"/>
  <c r="K39" i="68"/>
  <c r="N39" i="68"/>
  <c r="Q39" i="68"/>
  <c r="Z39" i="68"/>
  <c r="AA39" i="68"/>
  <c r="AE39" i="68"/>
  <c r="AE9" i="68"/>
  <c r="AA9" i="68"/>
  <c r="Z9" i="68"/>
  <c r="AB9" i="68" s="1"/>
  <c r="Q9" i="68"/>
  <c r="N9" i="68"/>
  <c r="K9" i="68"/>
  <c r="AE9" i="67"/>
  <c r="AA9" i="67"/>
  <c r="Z9" i="67"/>
  <c r="AB9" i="67" s="1"/>
  <c r="Q9" i="67"/>
  <c r="N9" i="67"/>
  <c r="K9" i="67"/>
  <c r="AE9" i="66"/>
  <c r="AB9" i="66"/>
  <c r="AA9" i="66"/>
  <c r="Z9" i="66"/>
  <c r="Q9" i="66"/>
  <c r="N9" i="66"/>
  <c r="K9" i="66"/>
  <c r="AE9" i="65"/>
  <c r="AA9" i="65"/>
  <c r="Z9" i="65"/>
  <c r="AB9" i="65" s="1"/>
  <c r="Q9" i="65"/>
  <c r="N9" i="65"/>
  <c r="K9" i="65"/>
  <c r="AE9" i="64"/>
  <c r="AA9" i="64"/>
  <c r="Z9" i="64"/>
  <c r="AB9" i="64" s="1"/>
  <c r="Q9" i="64"/>
  <c r="N9" i="64"/>
  <c r="K9" i="64"/>
  <c r="AE9" i="63"/>
  <c r="AA9" i="63"/>
  <c r="Z9" i="63"/>
  <c r="AB9" i="63" s="1"/>
  <c r="Q9" i="63"/>
  <c r="N9" i="63"/>
  <c r="K9" i="63"/>
  <c r="AE9" i="62"/>
  <c r="AA9" i="62"/>
  <c r="Z9" i="62"/>
  <c r="AB9" i="62" s="1"/>
  <c r="Q9" i="62"/>
  <c r="N9" i="62"/>
  <c r="K9" i="62"/>
  <c r="AE9" i="61"/>
  <c r="AA9" i="61"/>
  <c r="AB9" i="61" s="1"/>
  <c r="Z9" i="61"/>
  <c r="Q9" i="61"/>
  <c r="N9" i="61"/>
  <c r="K9" i="61"/>
  <c r="AE9" i="60"/>
  <c r="AA9" i="60"/>
  <c r="Z9" i="60"/>
  <c r="AB9" i="60" s="1"/>
  <c r="Q9" i="60"/>
  <c r="N9" i="60"/>
  <c r="K9" i="60"/>
  <c r="AE9" i="59"/>
  <c r="AA9" i="59"/>
  <c r="Z9" i="59"/>
  <c r="AB9" i="59" s="1"/>
  <c r="Q9" i="59"/>
  <c r="N9" i="59"/>
  <c r="K9" i="59"/>
  <c r="AE9" i="58"/>
  <c r="AA9" i="58"/>
  <c r="Z9" i="58"/>
  <c r="AB9" i="58" s="1"/>
  <c r="Q9" i="58"/>
  <c r="N9" i="58"/>
  <c r="K9" i="58"/>
  <c r="K10" i="52"/>
  <c r="N10" i="52"/>
  <c r="Q10" i="52"/>
  <c r="Z10" i="52"/>
  <c r="AB10" i="52" s="1"/>
  <c r="AA10" i="52"/>
  <c r="AE10" i="52"/>
  <c r="K11" i="52"/>
  <c r="N11" i="52"/>
  <c r="Q11" i="52"/>
  <c r="Z11" i="52"/>
  <c r="AB11" i="52" s="1"/>
  <c r="AA11" i="52"/>
  <c r="AE11" i="52"/>
  <c r="K12" i="52"/>
  <c r="N12" i="52"/>
  <c r="Q12" i="52"/>
  <c r="Z12" i="52"/>
  <c r="AA12" i="52"/>
  <c r="AB12" i="52"/>
  <c r="AE12" i="52"/>
  <c r="K13" i="52"/>
  <c r="N13" i="52"/>
  <c r="Q13" i="52"/>
  <c r="Z13" i="52"/>
  <c r="AA13" i="52"/>
  <c r="AB13" i="52"/>
  <c r="AE13" i="52"/>
  <c r="K14" i="52"/>
  <c r="N14" i="52"/>
  <c r="Q14" i="52"/>
  <c r="Z14" i="52"/>
  <c r="AA14" i="52"/>
  <c r="AB14" i="52"/>
  <c r="AE14" i="52"/>
  <c r="K15" i="52"/>
  <c r="N15" i="52"/>
  <c r="Q15" i="52"/>
  <c r="Z15" i="52"/>
  <c r="AA15" i="52"/>
  <c r="AB15" i="52"/>
  <c r="AE15" i="52"/>
  <c r="K16" i="52"/>
  <c r="N16" i="52"/>
  <c r="Q16" i="52"/>
  <c r="AA16" i="52"/>
  <c r="AB16" i="52"/>
  <c r="AE16" i="52"/>
  <c r="K17" i="52"/>
  <c r="N17" i="52"/>
  <c r="Q17" i="52"/>
  <c r="Z17" i="52"/>
  <c r="AB17" i="52" s="1"/>
  <c r="AA17" i="52"/>
  <c r="AE17" i="52"/>
  <c r="K18" i="52"/>
  <c r="N18" i="52"/>
  <c r="Q18" i="52"/>
  <c r="Z18" i="52"/>
  <c r="AA18" i="52"/>
  <c r="AE18" i="52"/>
  <c r="K19" i="52"/>
  <c r="N19" i="52"/>
  <c r="Q19" i="52"/>
  <c r="Z19" i="52"/>
  <c r="AA19" i="52"/>
  <c r="AB19" i="52"/>
  <c r="AE19" i="52"/>
  <c r="K20" i="52"/>
  <c r="N20" i="52"/>
  <c r="Q20" i="52"/>
  <c r="Z20" i="52"/>
  <c r="AA20" i="52"/>
  <c r="AB20" i="52"/>
  <c r="AE20" i="52"/>
  <c r="K21" i="52"/>
  <c r="N21" i="52"/>
  <c r="Q21" i="52"/>
  <c r="Z21" i="52"/>
  <c r="AA21" i="52"/>
  <c r="AB21" i="52"/>
  <c r="AE21" i="52"/>
  <c r="K22" i="52"/>
  <c r="N22" i="52"/>
  <c r="Q22" i="52"/>
  <c r="Z22" i="52"/>
  <c r="AB22" i="52" s="1"/>
  <c r="AA22" i="52"/>
  <c r="AE22" i="52"/>
  <c r="K23" i="52"/>
  <c r="N23" i="52"/>
  <c r="Q23" i="52"/>
  <c r="Z23" i="52"/>
  <c r="AA23" i="52"/>
  <c r="AE23" i="52"/>
  <c r="K24" i="52"/>
  <c r="N24" i="52"/>
  <c r="Q24" i="52"/>
  <c r="Z24" i="52"/>
  <c r="AA24" i="52"/>
  <c r="AB24" i="52"/>
  <c r="AE24" i="52"/>
  <c r="K25" i="52"/>
  <c r="N25" i="52"/>
  <c r="Q25" i="52"/>
  <c r="Z25" i="52"/>
  <c r="AA25" i="52"/>
  <c r="AB25" i="52"/>
  <c r="AE25" i="52"/>
  <c r="K26" i="52"/>
  <c r="N26" i="52"/>
  <c r="Q26" i="52"/>
  <c r="Z26" i="52"/>
  <c r="AA26" i="52"/>
  <c r="AB26" i="52"/>
  <c r="AE26" i="52"/>
  <c r="K27" i="52"/>
  <c r="N27" i="52"/>
  <c r="Q27" i="52"/>
  <c r="Z27" i="52"/>
  <c r="AA27" i="52"/>
  <c r="AB27" i="52"/>
  <c r="AE27" i="52"/>
  <c r="K28" i="52"/>
  <c r="N28" i="52"/>
  <c r="Q28" i="52"/>
  <c r="Z28" i="52"/>
  <c r="AA28" i="52"/>
  <c r="AB28" i="52"/>
  <c r="AE28" i="52"/>
  <c r="K29" i="52"/>
  <c r="N29" i="52"/>
  <c r="Q29" i="52"/>
  <c r="Z29" i="52"/>
  <c r="AB29" i="52" s="1"/>
  <c r="AA29" i="52"/>
  <c r="AE29" i="52"/>
  <c r="K30" i="52"/>
  <c r="N30" i="52"/>
  <c r="Q30" i="52"/>
  <c r="Z30" i="52"/>
  <c r="AB30" i="52" s="1"/>
  <c r="AA30" i="52"/>
  <c r="AE30" i="52"/>
  <c r="K31" i="52"/>
  <c r="N31" i="52"/>
  <c r="Q31" i="52"/>
  <c r="Z31" i="52"/>
  <c r="AA31" i="52"/>
  <c r="AB31" i="52"/>
  <c r="AE31" i="52"/>
  <c r="K32" i="52"/>
  <c r="N32" i="52"/>
  <c r="Q32" i="52"/>
  <c r="Z32" i="52"/>
  <c r="AA32" i="52"/>
  <c r="AB32" i="52"/>
  <c r="AE32" i="52"/>
  <c r="K33" i="52"/>
  <c r="N33" i="52"/>
  <c r="Q33" i="52"/>
  <c r="Z33" i="52"/>
  <c r="AA33" i="52"/>
  <c r="AB33" i="52"/>
  <c r="AE33" i="52"/>
  <c r="K34" i="52"/>
  <c r="N34" i="52"/>
  <c r="Q34" i="52"/>
  <c r="Z34" i="52"/>
  <c r="AB34" i="52" s="1"/>
  <c r="AA34" i="52"/>
  <c r="AE34" i="52"/>
  <c r="K35" i="52"/>
  <c r="N35" i="52"/>
  <c r="Q35" i="52"/>
  <c r="Z35" i="52"/>
  <c r="AB35" i="52" s="1"/>
  <c r="AA35" i="52"/>
  <c r="AE35" i="52"/>
  <c r="K36" i="52"/>
  <c r="N36" i="52"/>
  <c r="Q36" i="52"/>
  <c r="Z36" i="52"/>
  <c r="AA36" i="52"/>
  <c r="AB36" i="52"/>
  <c r="AE36" i="52"/>
  <c r="K37" i="52"/>
  <c r="N37" i="52"/>
  <c r="Q37" i="52"/>
  <c r="Z37" i="52"/>
  <c r="AA37" i="52"/>
  <c r="AB37" i="52"/>
  <c r="AE37" i="52"/>
  <c r="K38" i="52"/>
  <c r="N38" i="52"/>
  <c r="Q38" i="52"/>
  <c r="AB38" i="52"/>
  <c r="AE38" i="52"/>
  <c r="K39" i="52"/>
  <c r="N39" i="52"/>
  <c r="Q39" i="52"/>
  <c r="Z39" i="52"/>
  <c r="AA39" i="52"/>
  <c r="AE39" i="52"/>
  <c r="AE9" i="52"/>
  <c r="AG9" i="52" s="1"/>
  <c r="AA9" i="52"/>
  <c r="Z9" i="52"/>
  <c r="AB9" i="52" s="1"/>
  <c r="Q9" i="52"/>
  <c r="N9" i="52"/>
  <c r="K9" i="52"/>
  <c r="AB35" i="68" l="1"/>
  <c r="AB15" i="68"/>
  <c r="AB22" i="68"/>
  <c r="AB27" i="68"/>
  <c r="AB34" i="68"/>
  <c r="AB10" i="68"/>
  <c r="AB23" i="68"/>
  <c r="AB39" i="68"/>
  <c r="AB30" i="68"/>
  <c r="AB18" i="68"/>
  <c r="AB11" i="68"/>
  <c r="AB33" i="67"/>
  <c r="AB34" i="67"/>
  <c r="AB13" i="67"/>
  <c r="AB18" i="67"/>
  <c r="AB23" i="67"/>
  <c r="AB35" i="67"/>
  <c r="AB27" i="67"/>
  <c r="AB12" i="67"/>
  <c r="AB14" i="67"/>
  <c r="AB37" i="66"/>
  <c r="AB36" i="66"/>
  <c r="AB31" i="66"/>
  <c r="AB22" i="66"/>
  <c r="AB10" i="66"/>
  <c r="AB23" i="66"/>
  <c r="AB32" i="65"/>
  <c r="AB24" i="65"/>
  <c r="AB17" i="65"/>
  <c r="AB10" i="65"/>
  <c r="AB18" i="65"/>
  <c r="AB12" i="65"/>
  <c r="AB25" i="65"/>
  <c r="AB30" i="65"/>
  <c r="AB23" i="65"/>
  <c r="AB35" i="64"/>
  <c r="AB29" i="64"/>
  <c r="AB13" i="64"/>
  <c r="AB21" i="64"/>
  <c r="AE41" i="64"/>
  <c r="AE42" i="64"/>
  <c r="AE43" i="64"/>
  <c r="N41" i="64"/>
  <c r="N42" i="64"/>
  <c r="N43" i="64"/>
  <c r="Q41" i="64"/>
  <c r="Q42" i="64"/>
  <c r="Q43" i="64"/>
  <c r="K41" i="64"/>
  <c r="K42" i="64"/>
  <c r="K43" i="64"/>
  <c r="AB24" i="63"/>
  <c r="AB18" i="63"/>
  <c r="AB23" i="63"/>
  <c r="AB11" i="63"/>
  <c r="AB35" i="62"/>
  <c r="AB24" i="62"/>
  <c r="AB27" i="62"/>
  <c r="AB18" i="62"/>
  <c r="AB11" i="62"/>
  <c r="AB16" i="61"/>
  <c r="AB14" i="61"/>
  <c r="AB27" i="60"/>
  <c r="AB16" i="60"/>
  <c r="AB12" i="60"/>
  <c r="AB18" i="60"/>
  <c r="AB11" i="60"/>
  <c r="AB26" i="59"/>
  <c r="AB37" i="59"/>
  <c r="AB24" i="59"/>
  <c r="AB20" i="59"/>
  <c r="AB12" i="59"/>
  <c r="AB36" i="59"/>
  <c r="AB34" i="59"/>
  <c r="AB17" i="59"/>
  <c r="AB25" i="59"/>
  <c r="AB23" i="59"/>
  <c r="AB10" i="59"/>
  <c r="AB21" i="59"/>
  <c r="AB14" i="59"/>
  <c r="AB19" i="59"/>
  <c r="AB11" i="59"/>
  <c r="AB27" i="59"/>
  <c r="AB18" i="59"/>
  <c r="AB35" i="59"/>
  <c r="AB22" i="59"/>
  <c r="AB15" i="59"/>
  <c r="AB39" i="59"/>
  <c r="AB30" i="59"/>
  <c r="AB36" i="58"/>
  <c r="AB29" i="58"/>
  <c r="AB20" i="58"/>
  <c r="AB23" i="58"/>
  <c r="AB39" i="52"/>
  <c r="AB23" i="52"/>
  <c r="AB18" i="52"/>
  <c r="AB42" i="64" l="1"/>
  <c r="AB41" i="64"/>
  <c r="AB43" i="64"/>
  <c r="H19" i="54"/>
  <c r="AQ41" i="68" l="1"/>
  <c r="E21" i="41" s="1"/>
  <c r="D22" i="57" l="1"/>
  <c r="D21" i="57"/>
  <c r="J19" i="54"/>
  <c r="AB41" i="66" l="1"/>
  <c r="W19" i="40" s="1"/>
  <c r="AP41" i="66"/>
  <c r="H19" i="41" s="1"/>
  <c r="Z17" i="40"/>
  <c r="Q11" i="41"/>
  <c r="Q15" i="41"/>
  <c r="D40" i="65" l="1"/>
  <c r="AB41" i="68" l="1"/>
  <c r="W21" i="40" s="1"/>
  <c r="AB43" i="67"/>
  <c r="AA43" i="52"/>
  <c r="AA25" i="41"/>
  <c r="AA24" i="41"/>
  <c r="AA23" i="41"/>
  <c r="AA22" i="41"/>
  <c r="BP43" i="68"/>
  <c r="BO43" i="68"/>
  <c r="BN43" i="68"/>
  <c r="BM43" i="68"/>
  <c r="BL43" i="68"/>
  <c r="BK43" i="68"/>
  <c r="BJ43" i="68"/>
  <c r="BI43" i="68"/>
  <c r="BH43" i="68"/>
  <c r="BG43" i="68"/>
  <c r="BF43" i="68"/>
  <c r="BE43" i="68"/>
  <c r="BD43" i="68"/>
  <c r="BC43" i="68"/>
  <c r="BB43" i="68"/>
  <c r="BA43" i="68"/>
  <c r="AZ43" i="68"/>
  <c r="AY43" i="68"/>
  <c r="AX43" i="68"/>
  <c r="AW43" i="68"/>
  <c r="AV43" i="68"/>
  <c r="AU43" i="68"/>
  <c r="AT43" i="68"/>
  <c r="AS43" i="68"/>
  <c r="AR43" i="68"/>
  <c r="AQ43" i="68"/>
  <c r="AP43" i="68"/>
  <c r="AO43" i="68"/>
  <c r="AN43" i="68"/>
  <c r="AM43" i="68"/>
  <c r="AL43" i="68"/>
  <c r="AE43" i="68"/>
  <c r="AD43" i="68"/>
  <c r="AC43" i="68"/>
  <c r="AA43" i="68"/>
  <c r="Z43" i="68"/>
  <c r="Y43" i="68"/>
  <c r="X43" i="68"/>
  <c r="W43" i="68"/>
  <c r="V43" i="68"/>
  <c r="U43" i="68"/>
  <c r="T43" i="68"/>
  <c r="S43" i="68"/>
  <c r="R43" i="68"/>
  <c r="Q43" i="68"/>
  <c r="P43" i="68"/>
  <c r="O43" i="68"/>
  <c r="N43" i="68"/>
  <c r="M43" i="68"/>
  <c r="L43" i="68"/>
  <c r="K43" i="68"/>
  <c r="J43" i="68"/>
  <c r="I43" i="68"/>
  <c r="H43" i="68"/>
  <c r="G43" i="68"/>
  <c r="F43" i="68"/>
  <c r="E43" i="68"/>
  <c r="D43" i="68"/>
  <c r="C43" i="68"/>
  <c r="BP42" i="68"/>
  <c r="BO42" i="68"/>
  <c r="BN42" i="68"/>
  <c r="BM42" i="68"/>
  <c r="BL42" i="68"/>
  <c r="BK42" i="68"/>
  <c r="BJ42" i="68"/>
  <c r="BI42" i="68"/>
  <c r="BH42" i="68"/>
  <c r="BG42" i="68"/>
  <c r="BF42" i="68"/>
  <c r="BE42" i="68"/>
  <c r="BD42" i="68"/>
  <c r="BC42" i="68"/>
  <c r="BB42" i="68"/>
  <c r="BA42" i="68"/>
  <c r="AZ42" i="68"/>
  <c r="AY42" i="68"/>
  <c r="AX42" i="68"/>
  <c r="AW42" i="68"/>
  <c r="AV42" i="68"/>
  <c r="AU42" i="68"/>
  <c r="AT42" i="68"/>
  <c r="AS42" i="68"/>
  <c r="AR42" i="68"/>
  <c r="AQ42" i="68"/>
  <c r="AP42" i="68"/>
  <c r="AO42" i="68"/>
  <c r="AN42" i="68"/>
  <c r="AM42" i="68"/>
  <c r="AL42" i="68"/>
  <c r="AE42" i="68"/>
  <c r="AD42" i="68"/>
  <c r="AC42" i="68"/>
  <c r="AB42" i="68"/>
  <c r="AA42" i="68"/>
  <c r="Z42" i="68"/>
  <c r="Y42" i="68"/>
  <c r="X42" i="68"/>
  <c r="W42" i="68"/>
  <c r="V42" i="68"/>
  <c r="U42" i="68"/>
  <c r="T42" i="68"/>
  <c r="S42" i="68"/>
  <c r="R42" i="68"/>
  <c r="Q42" i="68"/>
  <c r="P42" i="68"/>
  <c r="O42" i="68"/>
  <c r="N42" i="68"/>
  <c r="M42" i="68"/>
  <c r="L42" i="68"/>
  <c r="K42" i="68"/>
  <c r="J42" i="68"/>
  <c r="I42" i="68"/>
  <c r="H42" i="68"/>
  <c r="G42" i="68"/>
  <c r="F42" i="68"/>
  <c r="E42" i="68"/>
  <c r="D42" i="68"/>
  <c r="C42" i="68"/>
  <c r="BP41" i="68"/>
  <c r="BO41" i="68"/>
  <c r="BN41" i="68"/>
  <c r="BM41" i="68"/>
  <c r="BL41" i="68"/>
  <c r="BK41" i="68"/>
  <c r="BJ41" i="68"/>
  <c r="BI41" i="68"/>
  <c r="BH41" i="68"/>
  <c r="BG41" i="68"/>
  <c r="BF41" i="68"/>
  <c r="BE41" i="68"/>
  <c r="BD41" i="68"/>
  <c r="BC41" i="68"/>
  <c r="BB41" i="68"/>
  <c r="BA41" i="68"/>
  <c r="AZ41" i="68"/>
  <c r="AY41" i="68"/>
  <c r="AX41" i="68"/>
  <c r="AW41" i="68"/>
  <c r="AV41" i="68"/>
  <c r="I21" i="41" s="1"/>
  <c r="AU41" i="68"/>
  <c r="K21" i="41" s="1"/>
  <c r="AT41" i="68"/>
  <c r="J21" i="41" s="1"/>
  <c r="AS41" i="68"/>
  <c r="G21" i="41" s="1"/>
  <c r="AR41" i="68"/>
  <c r="F21" i="41" s="1"/>
  <c r="AP41" i="68"/>
  <c r="H21" i="41" s="1"/>
  <c r="AO41" i="68"/>
  <c r="AN41" i="68"/>
  <c r="AM41" i="68"/>
  <c r="AL41" i="68"/>
  <c r="AE41" i="68"/>
  <c r="Z21" i="40" s="1"/>
  <c r="AD41" i="68"/>
  <c r="Y21" i="40" s="1"/>
  <c r="AC41" i="68"/>
  <c r="X21" i="40" s="1"/>
  <c r="AA41" i="68"/>
  <c r="V21" i="40" s="1"/>
  <c r="Z41" i="68"/>
  <c r="U21" i="40" s="1"/>
  <c r="Y41" i="68"/>
  <c r="T21" i="40" s="1"/>
  <c r="X41" i="68"/>
  <c r="S21" i="40" s="1"/>
  <c r="W41" i="68"/>
  <c r="R21" i="40" s="1"/>
  <c r="V41" i="68"/>
  <c r="Q21" i="40" s="1"/>
  <c r="U41" i="68"/>
  <c r="P21" i="40" s="1"/>
  <c r="T41" i="68"/>
  <c r="O21" i="40" s="1"/>
  <c r="S41" i="68"/>
  <c r="N21" i="40" s="1"/>
  <c r="R41" i="68"/>
  <c r="M21" i="40" s="1"/>
  <c r="Q41" i="68"/>
  <c r="L21" i="40" s="1"/>
  <c r="P41" i="68"/>
  <c r="K21" i="40" s="1"/>
  <c r="O41" i="68"/>
  <c r="J21" i="40" s="1"/>
  <c r="N41" i="68"/>
  <c r="I21" i="40" s="1"/>
  <c r="M41" i="68"/>
  <c r="H21" i="40" s="1"/>
  <c r="L41" i="68"/>
  <c r="G21" i="40" s="1"/>
  <c r="K41" i="68"/>
  <c r="F21" i="40" s="1"/>
  <c r="J41" i="68"/>
  <c r="E21" i="40" s="1"/>
  <c r="I41" i="68"/>
  <c r="D21" i="40" s="1"/>
  <c r="H41" i="68"/>
  <c r="G41" i="68"/>
  <c r="F41" i="68"/>
  <c r="E41" i="68"/>
  <c r="D41" i="68"/>
  <c r="C41" i="68"/>
  <c r="C21" i="40" s="1"/>
  <c r="BP40" i="68"/>
  <c r="BO40" i="68"/>
  <c r="BN40" i="68"/>
  <c r="BM40" i="68"/>
  <c r="BK40" i="68"/>
  <c r="BJ40" i="68"/>
  <c r="BI40" i="68"/>
  <c r="BH40" i="68"/>
  <c r="BG40" i="68"/>
  <c r="BF40" i="68"/>
  <c r="BE40" i="68"/>
  <c r="BD40" i="68"/>
  <c r="BC40" i="68"/>
  <c r="AY40" i="68"/>
  <c r="AX40" i="68"/>
  <c r="AW40" i="68"/>
  <c r="D40" i="68"/>
  <c r="C40" i="68"/>
  <c r="B21" i="40" s="1"/>
  <c r="BP43" i="67"/>
  <c r="BO43" i="67"/>
  <c r="BN43" i="67"/>
  <c r="BM43" i="67"/>
  <c r="BL43" i="67"/>
  <c r="BK43" i="67"/>
  <c r="BJ43" i="67"/>
  <c r="BI43" i="67"/>
  <c r="BH43" i="67"/>
  <c r="BG43" i="67"/>
  <c r="BF43" i="67"/>
  <c r="BE43" i="67"/>
  <c r="BD43" i="67"/>
  <c r="BC43" i="67"/>
  <c r="BB43" i="67"/>
  <c r="BA43" i="67"/>
  <c r="AZ43" i="67"/>
  <c r="AY43" i="67"/>
  <c r="AX43" i="67"/>
  <c r="AW43" i="67"/>
  <c r="AV43" i="67"/>
  <c r="AU43" i="67"/>
  <c r="AT43" i="67"/>
  <c r="AS43" i="67"/>
  <c r="AR43" i="67"/>
  <c r="AQ43" i="67"/>
  <c r="AP43" i="67"/>
  <c r="AO43" i="67"/>
  <c r="AN43" i="67"/>
  <c r="AM43" i="67"/>
  <c r="AL43" i="67"/>
  <c r="AE43" i="67"/>
  <c r="AD43" i="67"/>
  <c r="AC43" i="67"/>
  <c r="AA43" i="67"/>
  <c r="Z43" i="67"/>
  <c r="Y43" i="67"/>
  <c r="X43" i="67"/>
  <c r="W43" i="67"/>
  <c r="V43" i="67"/>
  <c r="U43" i="67"/>
  <c r="T43" i="67"/>
  <c r="S43" i="67"/>
  <c r="R43" i="67"/>
  <c r="Q43" i="67"/>
  <c r="P43" i="67"/>
  <c r="O43" i="67"/>
  <c r="N43" i="67"/>
  <c r="M43" i="67"/>
  <c r="L43" i="67"/>
  <c r="K43" i="67"/>
  <c r="J43" i="67"/>
  <c r="I43" i="67"/>
  <c r="H43" i="67"/>
  <c r="G43" i="67"/>
  <c r="F43" i="67"/>
  <c r="E43" i="67"/>
  <c r="D43" i="67"/>
  <c r="C43" i="67"/>
  <c r="BP42" i="67"/>
  <c r="BO42" i="67"/>
  <c r="BN42" i="67"/>
  <c r="BM42" i="67"/>
  <c r="BL42" i="67"/>
  <c r="BK42" i="67"/>
  <c r="BJ42" i="67"/>
  <c r="BI42" i="67"/>
  <c r="BH42" i="67"/>
  <c r="BG42" i="67"/>
  <c r="BF42" i="67"/>
  <c r="BE42" i="67"/>
  <c r="BD42" i="67"/>
  <c r="BC42" i="67"/>
  <c r="BB42" i="67"/>
  <c r="BA42" i="67"/>
  <c r="AZ42" i="67"/>
  <c r="AY42" i="67"/>
  <c r="AX42" i="67"/>
  <c r="AW42" i="67"/>
  <c r="AV42" i="67"/>
  <c r="AU42" i="67"/>
  <c r="AT42" i="67"/>
  <c r="AS42" i="67"/>
  <c r="AR42" i="67"/>
  <c r="AQ42" i="67"/>
  <c r="AP42" i="67"/>
  <c r="AO42" i="67"/>
  <c r="AN42" i="67"/>
  <c r="AM42" i="67"/>
  <c r="AL42" i="67"/>
  <c r="AE42" i="67"/>
  <c r="AD42" i="67"/>
  <c r="AC42" i="67"/>
  <c r="AA42" i="67"/>
  <c r="Z42" i="67"/>
  <c r="Y42" i="67"/>
  <c r="X42" i="67"/>
  <c r="W42" i="67"/>
  <c r="V42" i="67"/>
  <c r="U42" i="67"/>
  <c r="T42" i="67"/>
  <c r="S42" i="67"/>
  <c r="R42" i="67"/>
  <c r="Q42" i="67"/>
  <c r="P42" i="67"/>
  <c r="O42" i="67"/>
  <c r="N42" i="67"/>
  <c r="M42" i="67"/>
  <c r="L42" i="67"/>
  <c r="K42" i="67"/>
  <c r="J42" i="67"/>
  <c r="I42" i="67"/>
  <c r="H42" i="67"/>
  <c r="G42" i="67"/>
  <c r="F42" i="67"/>
  <c r="E42" i="67"/>
  <c r="D42" i="67"/>
  <c r="C42" i="67"/>
  <c r="BP41" i="67"/>
  <c r="BO41" i="67"/>
  <c r="BN41" i="67"/>
  <c r="BM41" i="67"/>
  <c r="BL41" i="67"/>
  <c r="BK41" i="67"/>
  <c r="BJ41" i="67"/>
  <c r="BI41" i="67"/>
  <c r="BH41" i="67"/>
  <c r="BG41" i="67"/>
  <c r="BF41" i="67"/>
  <c r="BE41" i="67"/>
  <c r="BD41" i="67"/>
  <c r="BC41" i="67"/>
  <c r="BB41" i="67"/>
  <c r="BA41" i="67"/>
  <c r="AZ41" i="67"/>
  <c r="AY41" i="67"/>
  <c r="AX41" i="67"/>
  <c r="AW41" i="67"/>
  <c r="AV41" i="67"/>
  <c r="I20" i="41" s="1"/>
  <c r="AU41" i="67"/>
  <c r="K20" i="41" s="1"/>
  <c r="AT41" i="67"/>
  <c r="J20" i="41" s="1"/>
  <c r="AS41" i="67"/>
  <c r="G20" i="41" s="1"/>
  <c r="AR41" i="67"/>
  <c r="F20" i="41" s="1"/>
  <c r="AQ41" i="67"/>
  <c r="E20" i="41" s="1"/>
  <c r="AP41" i="67"/>
  <c r="H20" i="41" s="1"/>
  <c r="AO41" i="67"/>
  <c r="AN41" i="67"/>
  <c r="AM41" i="67"/>
  <c r="AL41" i="67"/>
  <c r="AE41" i="67"/>
  <c r="Z20" i="40" s="1"/>
  <c r="AD41" i="67"/>
  <c r="Y20" i="40" s="1"/>
  <c r="AC41" i="67"/>
  <c r="X20" i="40" s="1"/>
  <c r="AA41" i="67"/>
  <c r="V20" i="40" s="1"/>
  <c r="Z41" i="67"/>
  <c r="U20" i="40" s="1"/>
  <c r="Y41" i="67"/>
  <c r="T20" i="40" s="1"/>
  <c r="X41" i="67"/>
  <c r="S20" i="40" s="1"/>
  <c r="W41" i="67"/>
  <c r="R20" i="40" s="1"/>
  <c r="V41" i="67"/>
  <c r="Q20" i="40" s="1"/>
  <c r="U41" i="67"/>
  <c r="P20" i="40" s="1"/>
  <c r="T41" i="67"/>
  <c r="O20" i="40" s="1"/>
  <c r="S41" i="67"/>
  <c r="N20" i="40" s="1"/>
  <c r="R41" i="67"/>
  <c r="M20" i="40" s="1"/>
  <c r="Q41" i="67"/>
  <c r="L20" i="40" s="1"/>
  <c r="P41" i="67"/>
  <c r="K20" i="40" s="1"/>
  <c r="O41" i="67"/>
  <c r="J20" i="40" s="1"/>
  <c r="N41" i="67"/>
  <c r="I20" i="40" s="1"/>
  <c r="M41" i="67"/>
  <c r="H20" i="40" s="1"/>
  <c r="L41" i="67"/>
  <c r="G20" i="40" s="1"/>
  <c r="K41" i="67"/>
  <c r="F20" i="40" s="1"/>
  <c r="J41" i="67"/>
  <c r="E20" i="40" s="1"/>
  <c r="I41" i="67"/>
  <c r="D20" i="40" s="1"/>
  <c r="H41" i="67"/>
  <c r="G41" i="67"/>
  <c r="F41" i="67"/>
  <c r="E41" i="67"/>
  <c r="D41" i="67"/>
  <c r="C41" i="67"/>
  <c r="C20" i="40" s="1"/>
  <c r="BP40" i="67"/>
  <c r="BO40" i="67"/>
  <c r="BN40" i="67"/>
  <c r="BM40" i="67"/>
  <c r="BK40" i="67"/>
  <c r="BJ40" i="67"/>
  <c r="BI40" i="67"/>
  <c r="BH40" i="67"/>
  <c r="BG40" i="67"/>
  <c r="BF40" i="67"/>
  <c r="BE40" i="67"/>
  <c r="BD40" i="67"/>
  <c r="BC40" i="67"/>
  <c r="AY40" i="67"/>
  <c r="AX40" i="67"/>
  <c r="AW40" i="67"/>
  <c r="D40" i="67"/>
  <c r="C40" i="67"/>
  <c r="B20" i="40" s="1"/>
  <c r="BP43" i="66"/>
  <c r="BO43" i="66"/>
  <c r="BN43" i="66"/>
  <c r="BM43" i="66"/>
  <c r="BL43" i="66"/>
  <c r="BK43" i="66"/>
  <c r="BJ43" i="66"/>
  <c r="BI43" i="66"/>
  <c r="BH43" i="66"/>
  <c r="BG43" i="66"/>
  <c r="BF43" i="66"/>
  <c r="BE43" i="66"/>
  <c r="BD43" i="66"/>
  <c r="BC43" i="66"/>
  <c r="BB43" i="66"/>
  <c r="BA43" i="66"/>
  <c r="AZ43" i="66"/>
  <c r="AY43" i="66"/>
  <c r="AX43" i="66"/>
  <c r="AW43" i="66"/>
  <c r="AV43" i="66"/>
  <c r="AU43" i="66"/>
  <c r="AT43" i="66"/>
  <c r="AS43" i="66"/>
  <c r="AR43" i="66"/>
  <c r="AQ43" i="66"/>
  <c r="AP43" i="66"/>
  <c r="AO43" i="66"/>
  <c r="AN43" i="66"/>
  <c r="AM43" i="66"/>
  <c r="AL43" i="66"/>
  <c r="AE43" i="66"/>
  <c r="AD43" i="66"/>
  <c r="AC43" i="66"/>
  <c r="AB43" i="66"/>
  <c r="AA43" i="66"/>
  <c r="Z43" i="66"/>
  <c r="Y43" i="66"/>
  <c r="X43" i="66"/>
  <c r="W43" i="66"/>
  <c r="V43" i="66"/>
  <c r="U43" i="66"/>
  <c r="T43" i="66"/>
  <c r="S43" i="66"/>
  <c r="R43" i="66"/>
  <c r="Q43" i="66"/>
  <c r="P43" i="66"/>
  <c r="O43" i="66"/>
  <c r="N43" i="66"/>
  <c r="M43" i="66"/>
  <c r="L43" i="66"/>
  <c r="K43" i="66"/>
  <c r="J43" i="66"/>
  <c r="I43" i="66"/>
  <c r="H43" i="66"/>
  <c r="G43" i="66"/>
  <c r="F43" i="66"/>
  <c r="E43" i="66"/>
  <c r="D43" i="66"/>
  <c r="C43" i="66"/>
  <c r="BP42" i="66"/>
  <c r="BO42" i="66"/>
  <c r="BN42" i="66"/>
  <c r="BM42" i="66"/>
  <c r="BL42" i="66"/>
  <c r="BK42" i="66"/>
  <c r="BJ42" i="66"/>
  <c r="BI42" i="66"/>
  <c r="BH42" i="66"/>
  <c r="BG42" i="66"/>
  <c r="BF42" i="66"/>
  <c r="BE42" i="66"/>
  <c r="BD42" i="66"/>
  <c r="BC42" i="66"/>
  <c r="BB42" i="66"/>
  <c r="BA42" i="66"/>
  <c r="AZ42" i="66"/>
  <c r="AY42" i="66"/>
  <c r="AX42" i="66"/>
  <c r="AW42" i="66"/>
  <c r="AV42" i="66"/>
  <c r="AU42" i="66"/>
  <c r="AT42" i="66"/>
  <c r="AS42" i="66"/>
  <c r="AR42" i="66"/>
  <c r="AQ42" i="66"/>
  <c r="AP42" i="66"/>
  <c r="AO42" i="66"/>
  <c r="AN42" i="66"/>
  <c r="AM42" i="66"/>
  <c r="AL42" i="66"/>
  <c r="AE42" i="66"/>
  <c r="AD42" i="66"/>
  <c r="AC42" i="66"/>
  <c r="AB42" i="66"/>
  <c r="AA42" i="66"/>
  <c r="Z42" i="66"/>
  <c r="Y42" i="66"/>
  <c r="X42" i="66"/>
  <c r="W42" i="66"/>
  <c r="V42" i="66"/>
  <c r="U42" i="66"/>
  <c r="T42" i="66"/>
  <c r="S42" i="66"/>
  <c r="R42" i="66"/>
  <c r="Q42" i="66"/>
  <c r="P42" i="66"/>
  <c r="O42" i="66"/>
  <c r="N42" i="66"/>
  <c r="M42" i="66"/>
  <c r="L42" i="66"/>
  <c r="K42" i="66"/>
  <c r="J42" i="66"/>
  <c r="I42" i="66"/>
  <c r="H42" i="66"/>
  <c r="G42" i="66"/>
  <c r="F42" i="66"/>
  <c r="E42" i="66"/>
  <c r="D42" i="66"/>
  <c r="C42" i="66"/>
  <c r="BP41" i="66"/>
  <c r="BO41" i="66"/>
  <c r="BN41" i="66"/>
  <c r="BM41" i="66"/>
  <c r="BL41" i="66"/>
  <c r="BK41" i="66"/>
  <c r="BJ41" i="66"/>
  <c r="BI41" i="66"/>
  <c r="BH41" i="66"/>
  <c r="BG41" i="66"/>
  <c r="BF41" i="66"/>
  <c r="BE41" i="66"/>
  <c r="BD41" i="66"/>
  <c r="BC41" i="66"/>
  <c r="BB41" i="66"/>
  <c r="BA41" i="66"/>
  <c r="AZ41" i="66"/>
  <c r="AY41" i="66"/>
  <c r="AX41" i="66"/>
  <c r="AW41" i="66"/>
  <c r="AV41" i="66"/>
  <c r="I19" i="41" s="1"/>
  <c r="AU41" i="66"/>
  <c r="K19" i="41" s="1"/>
  <c r="AT41" i="66"/>
  <c r="AS41" i="66"/>
  <c r="G19" i="41" s="1"/>
  <c r="AR41" i="66"/>
  <c r="F19" i="41" s="1"/>
  <c r="AQ41" i="66"/>
  <c r="E19" i="41" s="1"/>
  <c r="AO41" i="66"/>
  <c r="AN41" i="66"/>
  <c r="AM41" i="66"/>
  <c r="AL41" i="66"/>
  <c r="AE41" i="66"/>
  <c r="Z19" i="40" s="1"/>
  <c r="AD41" i="66"/>
  <c r="Y19" i="40" s="1"/>
  <c r="AC41" i="66"/>
  <c r="X19" i="40" s="1"/>
  <c r="AA41" i="66"/>
  <c r="V19" i="40" s="1"/>
  <c r="Z41" i="66"/>
  <c r="U19" i="40" s="1"/>
  <c r="Y41" i="66"/>
  <c r="T19" i="40" s="1"/>
  <c r="X41" i="66"/>
  <c r="S19" i="40" s="1"/>
  <c r="W41" i="66"/>
  <c r="R19" i="40" s="1"/>
  <c r="V41" i="66"/>
  <c r="Q19" i="40" s="1"/>
  <c r="U41" i="66"/>
  <c r="P19" i="40" s="1"/>
  <c r="T41" i="66"/>
  <c r="O19" i="40" s="1"/>
  <c r="S41" i="66"/>
  <c r="N19" i="40" s="1"/>
  <c r="R41" i="66"/>
  <c r="M19" i="40" s="1"/>
  <c r="Q41" i="66"/>
  <c r="L19" i="40" s="1"/>
  <c r="P41" i="66"/>
  <c r="K19" i="40" s="1"/>
  <c r="O41" i="66"/>
  <c r="J19" i="40" s="1"/>
  <c r="N41" i="66"/>
  <c r="I19" i="40" s="1"/>
  <c r="M41" i="66"/>
  <c r="H19" i="40" s="1"/>
  <c r="L41" i="66"/>
  <c r="G19" i="40" s="1"/>
  <c r="K41" i="66"/>
  <c r="F19" i="40" s="1"/>
  <c r="J41" i="66"/>
  <c r="E19" i="40" s="1"/>
  <c r="I41" i="66"/>
  <c r="D19" i="40" s="1"/>
  <c r="H41" i="66"/>
  <c r="G41" i="66"/>
  <c r="F41" i="66"/>
  <c r="E41" i="66"/>
  <c r="D41" i="66"/>
  <c r="C41" i="66"/>
  <c r="C19" i="40" s="1"/>
  <c r="BP40" i="66"/>
  <c r="BO40" i="66"/>
  <c r="BN40" i="66"/>
  <c r="BM40" i="66"/>
  <c r="BK40" i="66"/>
  <c r="BJ40" i="66"/>
  <c r="BI40" i="66"/>
  <c r="BH40" i="66"/>
  <c r="BG40" i="66"/>
  <c r="BF40" i="66"/>
  <c r="BE40" i="66"/>
  <c r="BD40" i="66"/>
  <c r="BC40" i="66"/>
  <c r="AY40" i="66"/>
  <c r="AX40" i="66"/>
  <c r="AW40" i="66"/>
  <c r="Q17" i="41" s="1"/>
  <c r="D40" i="66"/>
  <c r="B19" i="40"/>
  <c r="BP43" i="65"/>
  <c r="BO43" i="65"/>
  <c r="BN43" i="65"/>
  <c r="BM43" i="65"/>
  <c r="BL43" i="65"/>
  <c r="BK43" i="65"/>
  <c r="BJ43" i="65"/>
  <c r="BI43" i="65"/>
  <c r="BH43" i="65"/>
  <c r="BG43" i="65"/>
  <c r="BF43" i="65"/>
  <c r="BE43" i="65"/>
  <c r="BD43" i="65"/>
  <c r="BC43" i="65"/>
  <c r="BB43" i="65"/>
  <c r="BA43" i="65"/>
  <c r="AZ43" i="65"/>
  <c r="AY43" i="65"/>
  <c r="AX43" i="65"/>
  <c r="AW43" i="65"/>
  <c r="AV43" i="65"/>
  <c r="AU43" i="65"/>
  <c r="AT43" i="65"/>
  <c r="AS43" i="65"/>
  <c r="AR43" i="65"/>
  <c r="AQ43" i="65"/>
  <c r="AP43" i="65"/>
  <c r="AO43" i="65"/>
  <c r="AN43" i="65"/>
  <c r="AM43" i="65"/>
  <c r="AL43" i="65"/>
  <c r="AE43" i="65"/>
  <c r="AD43" i="65"/>
  <c r="AC43" i="65"/>
  <c r="AB43" i="65"/>
  <c r="AA43" i="65"/>
  <c r="Z43" i="65"/>
  <c r="Y43" i="65"/>
  <c r="X43" i="65"/>
  <c r="W43" i="65"/>
  <c r="V43" i="65"/>
  <c r="U43" i="65"/>
  <c r="T43" i="65"/>
  <c r="S43" i="65"/>
  <c r="R43" i="65"/>
  <c r="Q43" i="65"/>
  <c r="P43" i="65"/>
  <c r="O43" i="65"/>
  <c r="N43" i="65"/>
  <c r="M43" i="65"/>
  <c r="L43" i="65"/>
  <c r="K43" i="65"/>
  <c r="J43" i="65"/>
  <c r="I43" i="65"/>
  <c r="H43" i="65"/>
  <c r="G43" i="65"/>
  <c r="F43" i="65"/>
  <c r="E43" i="65"/>
  <c r="D43" i="65"/>
  <c r="C43" i="65"/>
  <c r="BP42" i="65"/>
  <c r="BO42" i="65"/>
  <c r="BN42" i="65"/>
  <c r="BM42" i="65"/>
  <c r="BL42" i="65"/>
  <c r="BK42" i="65"/>
  <c r="BJ42" i="65"/>
  <c r="BI42" i="65"/>
  <c r="BH42" i="65"/>
  <c r="BG42" i="65"/>
  <c r="BF42" i="65"/>
  <c r="BE42" i="65"/>
  <c r="BD42" i="65"/>
  <c r="BC42" i="65"/>
  <c r="BB42" i="65"/>
  <c r="BA42" i="65"/>
  <c r="AZ42" i="65"/>
  <c r="AY42" i="65"/>
  <c r="AX42" i="65"/>
  <c r="AW42" i="65"/>
  <c r="AV42" i="65"/>
  <c r="AU42" i="65"/>
  <c r="AT42" i="65"/>
  <c r="AS42" i="65"/>
  <c r="AR42" i="65"/>
  <c r="AQ42" i="65"/>
  <c r="AP42" i="65"/>
  <c r="AO42" i="65"/>
  <c r="AN42" i="65"/>
  <c r="AM42" i="65"/>
  <c r="AL42" i="65"/>
  <c r="AE42" i="65"/>
  <c r="AD42" i="65"/>
  <c r="AC42" i="65"/>
  <c r="AB42" i="65"/>
  <c r="AA42" i="65"/>
  <c r="Z42" i="65"/>
  <c r="Y42" i="65"/>
  <c r="X42" i="65"/>
  <c r="W42" i="65"/>
  <c r="V42" i="65"/>
  <c r="U42" i="65"/>
  <c r="T42" i="65"/>
  <c r="S42" i="65"/>
  <c r="R42" i="65"/>
  <c r="Q42" i="65"/>
  <c r="P42" i="65"/>
  <c r="O42" i="65"/>
  <c r="N42" i="65"/>
  <c r="M42" i="65"/>
  <c r="L42" i="65"/>
  <c r="K42" i="65"/>
  <c r="J42" i="65"/>
  <c r="I42" i="65"/>
  <c r="H42" i="65"/>
  <c r="G42" i="65"/>
  <c r="F42" i="65"/>
  <c r="E42" i="65"/>
  <c r="D42" i="65"/>
  <c r="C42" i="65"/>
  <c r="BP41" i="65"/>
  <c r="BO41" i="65"/>
  <c r="BN41" i="65"/>
  <c r="BM41" i="65"/>
  <c r="BL41" i="65"/>
  <c r="BK41" i="65"/>
  <c r="BJ41" i="65"/>
  <c r="BI41" i="65"/>
  <c r="BH41" i="65"/>
  <c r="BG41" i="65"/>
  <c r="BF41" i="65"/>
  <c r="BE41" i="65"/>
  <c r="BD41" i="65"/>
  <c r="BC41" i="65"/>
  <c r="BB41" i="65"/>
  <c r="BA41" i="65"/>
  <c r="AZ41" i="65"/>
  <c r="AY41" i="65"/>
  <c r="AX41" i="65"/>
  <c r="AW41" i="65"/>
  <c r="AV41" i="65"/>
  <c r="I18" i="41" s="1"/>
  <c r="AU41" i="65"/>
  <c r="K18" i="41" s="1"/>
  <c r="AT41" i="65"/>
  <c r="J18" i="41" s="1"/>
  <c r="AS41" i="65"/>
  <c r="G18" i="41" s="1"/>
  <c r="AR41" i="65"/>
  <c r="F18" i="41" s="1"/>
  <c r="AQ41" i="65"/>
  <c r="E18" i="41" s="1"/>
  <c r="AP41" i="65"/>
  <c r="H18" i="41" s="1"/>
  <c r="AO41" i="65"/>
  <c r="AN41" i="65"/>
  <c r="AM41" i="65"/>
  <c r="AL41" i="65"/>
  <c r="AE41" i="65"/>
  <c r="Z18" i="40" s="1"/>
  <c r="AD41" i="65"/>
  <c r="Y18" i="40" s="1"/>
  <c r="AC41" i="65"/>
  <c r="X18" i="40" s="1"/>
  <c r="AB41" i="65"/>
  <c r="W18" i="40" s="1"/>
  <c r="AA41" i="65"/>
  <c r="V18" i="40" s="1"/>
  <c r="Z41" i="65"/>
  <c r="U18" i="40" s="1"/>
  <c r="Y41" i="65"/>
  <c r="T18" i="40" s="1"/>
  <c r="X41" i="65"/>
  <c r="S18" i="40" s="1"/>
  <c r="W41" i="65"/>
  <c r="R18" i="40" s="1"/>
  <c r="V41" i="65"/>
  <c r="Q18" i="40" s="1"/>
  <c r="U41" i="65"/>
  <c r="P18" i="40" s="1"/>
  <c r="T41" i="65"/>
  <c r="O18" i="40" s="1"/>
  <c r="S41" i="65"/>
  <c r="N18" i="40" s="1"/>
  <c r="R41" i="65"/>
  <c r="M18" i="40" s="1"/>
  <c r="Q41" i="65"/>
  <c r="L18" i="40" s="1"/>
  <c r="P41" i="65"/>
  <c r="K18" i="40" s="1"/>
  <c r="O41" i="65"/>
  <c r="J18" i="40" s="1"/>
  <c r="N41" i="65"/>
  <c r="I18" i="40" s="1"/>
  <c r="M41" i="65"/>
  <c r="H18" i="40" s="1"/>
  <c r="L41" i="65"/>
  <c r="G18" i="40" s="1"/>
  <c r="K41" i="65"/>
  <c r="F18" i="40" s="1"/>
  <c r="J41" i="65"/>
  <c r="E18" i="40" s="1"/>
  <c r="I41" i="65"/>
  <c r="D18" i="40" s="1"/>
  <c r="H41" i="65"/>
  <c r="G41" i="65"/>
  <c r="F41" i="65"/>
  <c r="E41" i="65"/>
  <c r="D41" i="65"/>
  <c r="C41" i="65"/>
  <c r="C18" i="40" s="1"/>
  <c r="BP40" i="65"/>
  <c r="BO40" i="65"/>
  <c r="BN40" i="65"/>
  <c r="BM40" i="65"/>
  <c r="BK40" i="65"/>
  <c r="BJ40" i="65"/>
  <c r="BI40" i="65"/>
  <c r="BH40" i="65"/>
  <c r="BG40" i="65"/>
  <c r="BF40" i="65"/>
  <c r="BE40" i="65"/>
  <c r="BD40" i="65"/>
  <c r="BC40" i="65"/>
  <c r="AY40" i="65"/>
  <c r="AX40" i="65"/>
  <c r="AW40" i="65"/>
  <c r="Q18" i="41" s="1"/>
  <c r="B18" i="40"/>
  <c r="BP43" i="64"/>
  <c r="BO43" i="64"/>
  <c r="BN43" i="64"/>
  <c r="BM43" i="64"/>
  <c r="BL43" i="64"/>
  <c r="BK43" i="64"/>
  <c r="BJ43" i="64"/>
  <c r="BI43" i="64"/>
  <c r="BH43" i="64"/>
  <c r="BG43" i="64"/>
  <c r="BF43" i="64"/>
  <c r="BE43" i="64"/>
  <c r="BD43" i="64"/>
  <c r="BC43" i="64"/>
  <c r="BB43" i="64"/>
  <c r="BA43" i="64"/>
  <c r="AZ43" i="64"/>
  <c r="AY43" i="64"/>
  <c r="AX43" i="64"/>
  <c r="AW43" i="64"/>
  <c r="AV43" i="64"/>
  <c r="AU43" i="64"/>
  <c r="AT43" i="64"/>
  <c r="AS43" i="64"/>
  <c r="AR43" i="64"/>
  <c r="AQ43" i="64"/>
  <c r="AP43" i="64"/>
  <c r="AO43" i="64"/>
  <c r="AN43" i="64"/>
  <c r="AM43" i="64"/>
  <c r="AL43" i="64"/>
  <c r="AD43" i="64"/>
  <c r="AC43" i="64"/>
  <c r="AA43" i="64"/>
  <c r="Z43" i="64"/>
  <c r="Y43" i="64"/>
  <c r="X43" i="64"/>
  <c r="W43" i="64"/>
  <c r="V43" i="64"/>
  <c r="U43" i="64"/>
  <c r="T43" i="64"/>
  <c r="S43" i="64"/>
  <c r="R43" i="64"/>
  <c r="P43" i="64"/>
  <c r="O43" i="64"/>
  <c r="M43" i="64"/>
  <c r="L43" i="64"/>
  <c r="J43" i="64"/>
  <c r="I43" i="64"/>
  <c r="H43" i="64"/>
  <c r="G43" i="64"/>
  <c r="F43" i="64"/>
  <c r="E43" i="64"/>
  <c r="D43" i="64"/>
  <c r="C43" i="64"/>
  <c r="BP42" i="64"/>
  <c r="BO42" i="64"/>
  <c r="BN42" i="64"/>
  <c r="BM42" i="64"/>
  <c r="BL42" i="64"/>
  <c r="BK42" i="64"/>
  <c r="BJ42" i="64"/>
  <c r="BI42" i="64"/>
  <c r="BH42" i="64"/>
  <c r="BG42" i="64"/>
  <c r="BF42" i="64"/>
  <c r="BE42" i="64"/>
  <c r="BD42" i="64"/>
  <c r="BC42" i="64"/>
  <c r="BB42" i="64"/>
  <c r="BA42" i="64"/>
  <c r="AZ42" i="64"/>
  <c r="AY42" i="64"/>
  <c r="AX42" i="64"/>
  <c r="AW42" i="64"/>
  <c r="AV42" i="64"/>
  <c r="AU42" i="64"/>
  <c r="AT42" i="64"/>
  <c r="AS42" i="64"/>
  <c r="AR42" i="64"/>
  <c r="AQ42" i="64"/>
  <c r="AP42" i="64"/>
  <c r="AO42" i="64"/>
  <c r="AN42" i="64"/>
  <c r="AM42" i="64"/>
  <c r="AL42" i="64"/>
  <c r="AD42" i="64"/>
  <c r="AC42" i="64"/>
  <c r="AA42" i="64"/>
  <c r="Z42" i="64"/>
  <c r="Y42" i="64"/>
  <c r="X42" i="64"/>
  <c r="W42" i="64"/>
  <c r="V42" i="64"/>
  <c r="U42" i="64"/>
  <c r="T42" i="64"/>
  <c r="S42" i="64"/>
  <c r="R42" i="64"/>
  <c r="P42" i="64"/>
  <c r="O42" i="64"/>
  <c r="M42" i="64"/>
  <c r="L42" i="64"/>
  <c r="J42" i="64"/>
  <c r="I42" i="64"/>
  <c r="H42" i="64"/>
  <c r="G42" i="64"/>
  <c r="F42" i="64"/>
  <c r="E42" i="64"/>
  <c r="D42" i="64"/>
  <c r="C42" i="64"/>
  <c r="BP41" i="64"/>
  <c r="BO41" i="64"/>
  <c r="BN41" i="64"/>
  <c r="BM41" i="64"/>
  <c r="BL41" i="64"/>
  <c r="BK41" i="64"/>
  <c r="BJ41" i="64"/>
  <c r="BI41" i="64"/>
  <c r="BH41" i="64"/>
  <c r="BG41" i="64"/>
  <c r="BF41" i="64"/>
  <c r="BE41" i="64"/>
  <c r="BD41" i="64"/>
  <c r="BC41" i="64"/>
  <c r="BB41" i="64"/>
  <c r="BA41" i="64"/>
  <c r="AZ41" i="64"/>
  <c r="AY41" i="64"/>
  <c r="AX41" i="64"/>
  <c r="AW41" i="64"/>
  <c r="AV41" i="64"/>
  <c r="I17" i="41" s="1"/>
  <c r="AU41" i="64"/>
  <c r="K17" i="41" s="1"/>
  <c r="AT41" i="64"/>
  <c r="J17" i="41" s="1"/>
  <c r="AS41" i="64"/>
  <c r="G17" i="41" s="1"/>
  <c r="AR41" i="64"/>
  <c r="F17" i="41" s="1"/>
  <c r="AQ41" i="64"/>
  <c r="E17" i="41" s="1"/>
  <c r="AP41" i="64"/>
  <c r="H17" i="41" s="1"/>
  <c r="AO41" i="64"/>
  <c r="AN41" i="64"/>
  <c r="AM41" i="64"/>
  <c r="AL41" i="64"/>
  <c r="AD41" i="64"/>
  <c r="Y17" i="40" s="1"/>
  <c r="AC41" i="64"/>
  <c r="X17" i="40" s="1"/>
  <c r="W17" i="40"/>
  <c r="AA41" i="64"/>
  <c r="V17" i="40" s="1"/>
  <c r="Z41" i="64"/>
  <c r="U17" i="40" s="1"/>
  <c r="Y41" i="64"/>
  <c r="T17" i="40" s="1"/>
  <c r="X41" i="64"/>
  <c r="S17" i="40" s="1"/>
  <c r="W41" i="64"/>
  <c r="R17" i="40" s="1"/>
  <c r="V41" i="64"/>
  <c r="Q17" i="40" s="1"/>
  <c r="U41" i="64"/>
  <c r="P17" i="40" s="1"/>
  <c r="T41" i="64"/>
  <c r="O17" i="40" s="1"/>
  <c r="S41" i="64"/>
  <c r="N17" i="40" s="1"/>
  <c r="R41" i="64"/>
  <c r="M17" i="40" s="1"/>
  <c r="L17" i="40"/>
  <c r="P41" i="64"/>
  <c r="K17" i="40" s="1"/>
  <c r="O41" i="64"/>
  <c r="J17" i="40" s="1"/>
  <c r="I17" i="40"/>
  <c r="M41" i="64"/>
  <c r="H17" i="40" s="1"/>
  <c r="L41" i="64"/>
  <c r="G17" i="40" s="1"/>
  <c r="F17" i="40"/>
  <c r="J41" i="64"/>
  <c r="E17" i="40" s="1"/>
  <c r="I41" i="64"/>
  <c r="D17" i="40" s="1"/>
  <c r="H41" i="64"/>
  <c r="G41" i="64"/>
  <c r="F41" i="64"/>
  <c r="E41" i="64"/>
  <c r="D41" i="64"/>
  <c r="C41" i="64"/>
  <c r="C17" i="40" s="1"/>
  <c r="BP40" i="64"/>
  <c r="BO40" i="64"/>
  <c r="BN40" i="64"/>
  <c r="BM40" i="64"/>
  <c r="BK40" i="64"/>
  <c r="BJ40" i="64"/>
  <c r="BI40" i="64"/>
  <c r="BH40" i="64"/>
  <c r="BG40" i="64"/>
  <c r="BF40" i="64"/>
  <c r="BE40" i="64"/>
  <c r="BD40" i="64"/>
  <c r="BC40" i="64"/>
  <c r="AY40" i="64"/>
  <c r="AX40" i="64"/>
  <c r="AW40" i="64"/>
  <c r="D40" i="64"/>
  <c r="C40" i="64"/>
  <c r="B17" i="40" s="1"/>
  <c r="BP43" i="63"/>
  <c r="BO43" i="63"/>
  <c r="BN43" i="63"/>
  <c r="BM43" i="63"/>
  <c r="BL43" i="63"/>
  <c r="BK43" i="63"/>
  <c r="BJ43" i="63"/>
  <c r="BI43" i="63"/>
  <c r="BH43" i="63"/>
  <c r="BG43" i="63"/>
  <c r="BF43" i="63"/>
  <c r="BE43" i="63"/>
  <c r="BD43" i="63"/>
  <c r="BC43" i="63"/>
  <c r="BB43" i="63"/>
  <c r="BA43" i="63"/>
  <c r="AZ43" i="63"/>
  <c r="AY43" i="63"/>
  <c r="AX43" i="63"/>
  <c r="AW43" i="63"/>
  <c r="AV43" i="63"/>
  <c r="AU43" i="63"/>
  <c r="AT43" i="63"/>
  <c r="AS43" i="63"/>
  <c r="AR43" i="63"/>
  <c r="AQ43" i="63"/>
  <c r="AP43" i="63"/>
  <c r="AO43" i="63"/>
  <c r="AN43" i="63"/>
  <c r="AM43" i="63"/>
  <c r="AL43" i="63"/>
  <c r="AE43" i="63"/>
  <c r="AD43" i="63"/>
  <c r="AC43" i="63"/>
  <c r="AB43" i="63"/>
  <c r="AA43" i="63"/>
  <c r="Z43" i="63"/>
  <c r="Y43" i="63"/>
  <c r="X43" i="63"/>
  <c r="W43" i="63"/>
  <c r="V43" i="63"/>
  <c r="U43" i="63"/>
  <c r="T43" i="63"/>
  <c r="S43" i="63"/>
  <c r="R43" i="63"/>
  <c r="Q43" i="63"/>
  <c r="P43" i="63"/>
  <c r="O43" i="63"/>
  <c r="N43" i="63"/>
  <c r="M43" i="63"/>
  <c r="L43" i="63"/>
  <c r="K43" i="63"/>
  <c r="J43" i="63"/>
  <c r="I43" i="63"/>
  <c r="H43" i="63"/>
  <c r="G43" i="63"/>
  <c r="F43" i="63"/>
  <c r="E43" i="63"/>
  <c r="D43" i="63"/>
  <c r="C43" i="63"/>
  <c r="BP42" i="63"/>
  <c r="BO42" i="63"/>
  <c r="BN42" i="63"/>
  <c r="BM42" i="63"/>
  <c r="BL42" i="63"/>
  <c r="BK42" i="63"/>
  <c r="BJ42" i="63"/>
  <c r="BI42" i="63"/>
  <c r="BH42" i="63"/>
  <c r="BG42" i="63"/>
  <c r="BF42" i="63"/>
  <c r="BE42" i="63"/>
  <c r="BD42" i="63"/>
  <c r="BC42" i="63"/>
  <c r="BB42" i="63"/>
  <c r="BA42" i="63"/>
  <c r="AZ42" i="63"/>
  <c r="AY42" i="63"/>
  <c r="AX42" i="63"/>
  <c r="AW42" i="63"/>
  <c r="AV42" i="63"/>
  <c r="AU42" i="63"/>
  <c r="AT42" i="63"/>
  <c r="AS42" i="63"/>
  <c r="AR42" i="63"/>
  <c r="AQ42" i="63"/>
  <c r="AP42" i="63"/>
  <c r="AO42" i="63"/>
  <c r="AN42" i="63"/>
  <c r="AM42" i="63"/>
  <c r="AL42" i="63"/>
  <c r="AE42" i="63"/>
  <c r="AD42" i="63"/>
  <c r="AC42" i="63"/>
  <c r="AB42" i="63"/>
  <c r="AA42" i="63"/>
  <c r="Z42" i="63"/>
  <c r="Y42" i="63"/>
  <c r="X42" i="63"/>
  <c r="W42" i="63"/>
  <c r="V42" i="63"/>
  <c r="U42" i="63"/>
  <c r="T42" i="63"/>
  <c r="S42" i="63"/>
  <c r="R42" i="63"/>
  <c r="Q42" i="63"/>
  <c r="P42" i="63"/>
  <c r="O42" i="63"/>
  <c r="N42" i="63"/>
  <c r="M42" i="63"/>
  <c r="L42" i="63"/>
  <c r="K42" i="63"/>
  <c r="J42" i="63"/>
  <c r="I42" i="63"/>
  <c r="H42" i="63"/>
  <c r="G42" i="63"/>
  <c r="F42" i="63"/>
  <c r="E42" i="63"/>
  <c r="D42" i="63"/>
  <c r="C42" i="63"/>
  <c r="BP41" i="63"/>
  <c r="BO41" i="63"/>
  <c r="BN41" i="63"/>
  <c r="BM41" i="63"/>
  <c r="BL41" i="63"/>
  <c r="BK41" i="63"/>
  <c r="BJ41" i="63"/>
  <c r="BI41" i="63"/>
  <c r="BH41" i="63"/>
  <c r="BG41" i="63"/>
  <c r="BF41" i="63"/>
  <c r="BE41" i="63"/>
  <c r="BD41" i="63"/>
  <c r="BC41" i="63"/>
  <c r="BB41" i="63"/>
  <c r="BA41" i="63"/>
  <c r="AZ41" i="63"/>
  <c r="AY41" i="63"/>
  <c r="AX41" i="63"/>
  <c r="AW41" i="63"/>
  <c r="AV41" i="63"/>
  <c r="I16" i="41" s="1"/>
  <c r="AU41" i="63"/>
  <c r="K16" i="41" s="1"/>
  <c r="AT41" i="63"/>
  <c r="J16" i="41" s="1"/>
  <c r="AS41" i="63"/>
  <c r="G16" i="41" s="1"/>
  <c r="AR41" i="63"/>
  <c r="F16" i="41" s="1"/>
  <c r="AQ41" i="63"/>
  <c r="E16" i="41" s="1"/>
  <c r="AP41" i="63"/>
  <c r="H16" i="41" s="1"/>
  <c r="AO41" i="63"/>
  <c r="AN41" i="63"/>
  <c r="AM41" i="63"/>
  <c r="AL41" i="63"/>
  <c r="AE41" i="63"/>
  <c r="Z16" i="40" s="1"/>
  <c r="AD41" i="63"/>
  <c r="Y16" i="40" s="1"/>
  <c r="AC41" i="63"/>
  <c r="X16" i="40" s="1"/>
  <c r="AB41" i="63"/>
  <c r="W16" i="40" s="1"/>
  <c r="AA41" i="63"/>
  <c r="V16" i="40" s="1"/>
  <c r="Z41" i="63"/>
  <c r="U16" i="40" s="1"/>
  <c r="Y41" i="63"/>
  <c r="T16" i="40" s="1"/>
  <c r="X41" i="63"/>
  <c r="S16" i="40" s="1"/>
  <c r="W41" i="63"/>
  <c r="R16" i="40" s="1"/>
  <c r="V41" i="63"/>
  <c r="Q16" i="40" s="1"/>
  <c r="U41" i="63"/>
  <c r="P16" i="40" s="1"/>
  <c r="T41" i="63"/>
  <c r="O16" i="40" s="1"/>
  <c r="S41" i="63"/>
  <c r="N16" i="40" s="1"/>
  <c r="R41" i="63"/>
  <c r="M16" i="40" s="1"/>
  <c r="Q41" i="63"/>
  <c r="L16" i="40" s="1"/>
  <c r="P41" i="63"/>
  <c r="K16" i="40" s="1"/>
  <c r="O41" i="63"/>
  <c r="J16" i="40" s="1"/>
  <c r="N41" i="63"/>
  <c r="I16" i="40" s="1"/>
  <c r="M41" i="63"/>
  <c r="H16" i="40" s="1"/>
  <c r="L41" i="63"/>
  <c r="G16" i="40" s="1"/>
  <c r="K41" i="63"/>
  <c r="F16" i="40" s="1"/>
  <c r="J41" i="63"/>
  <c r="E16" i="40" s="1"/>
  <c r="I41" i="63"/>
  <c r="D16" i="40" s="1"/>
  <c r="H41" i="63"/>
  <c r="G41" i="63"/>
  <c r="F41" i="63"/>
  <c r="E41" i="63"/>
  <c r="D41" i="63"/>
  <c r="C41" i="63"/>
  <c r="C16" i="40" s="1"/>
  <c r="BP40" i="63"/>
  <c r="BO40" i="63"/>
  <c r="BN40" i="63"/>
  <c r="BM40" i="63"/>
  <c r="BK40" i="63"/>
  <c r="BJ40" i="63"/>
  <c r="BI40" i="63"/>
  <c r="BH40" i="63"/>
  <c r="BG40" i="63"/>
  <c r="BF40" i="63"/>
  <c r="BE40" i="63"/>
  <c r="BD40" i="63"/>
  <c r="BC40" i="63"/>
  <c r="AY40" i="63"/>
  <c r="AX40" i="63"/>
  <c r="AW40" i="63"/>
  <c r="Q16" i="41" s="1"/>
  <c r="D40" i="63"/>
  <c r="C40" i="63"/>
  <c r="B16" i="40" s="1"/>
  <c r="BP43" i="62"/>
  <c r="BO43" i="62"/>
  <c r="BN43" i="62"/>
  <c r="BM43" i="62"/>
  <c r="BL43" i="62"/>
  <c r="BK43" i="62"/>
  <c r="BJ43" i="62"/>
  <c r="BI43" i="62"/>
  <c r="BH43" i="62"/>
  <c r="BG43" i="62"/>
  <c r="BF43" i="62"/>
  <c r="BE43" i="62"/>
  <c r="BD43" i="62"/>
  <c r="BC43" i="62"/>
  <c r="BB43" i="62"/>
  <c r="BA43" i="62"/>
  <c r="AZ43" i="62"/>
  <c r="AY43" i="62"/>
  <c r="AX43" i="62"/>
  <c r="AW43" i="62"/>
  <c r="AV43" i="62"/>
  <c r="AU43" i="62"/>
  <c r="AT43" i="62"/>
  <c r="AS43" i="62"/>
  <c r="AR43" i="62"/>
  <c r="AQ43" i="62"/>
  <c r="AP43" i="62"/>
  <c r="AO43" i="62"/>
  <c r="AN43" i="62"/>
  <c r="AM43" i="62"/>
  <c r="AL43" i="62"/>
  <c r="AE43" i="62"/>
  <c r="AD43" i="62"/>
  <c r="AC43" i="62"/>
  <c r="AB43" i="62"/>
  <c r="AA43" i="62"/>
  <c r="Z43" i="62"/>
  <c r="Y43" i="62"/>
  <c r="X43" i="62"/>
  <c r="W43" i="62"/>
  <c r="V43" i="62"/>
  <c r="U43" i="62"/>
  <c r="T43" i="62"/>
  <c r="S43" i="62"/>
  <c r="R43" i="62"/>
  <c r="Q43" i="62"/>
  <c r="P43" i="62"/>
  <c r="O43" i="62"/>
  <c r="N43" i="62"/>
  <c r="M43" i="62"/>
  <c r="L43" i="62"/>
  <c r="K43" i="62"/>
  <c r="J43" i="62"/>
  <c r="I43" i="62"/>
  <c r="H43" i="62"/>
  <c r="G43" i="62"/>
  <c r="F43" i="62"/>
  <c r="E43" i="62"/>
  <c r="D43" i="62"/>
  <c r="C43" i="62"/>
  <c r="BP42" i="62"/>
  <c r="BO42" i="62"/>
  <c r="BN42" i="62"/>
  <c r="BM42" i="62"/>
  <c r="BL42" i="62"/>
  <c r="BK42" i="62"/>
  <c r="BJ42" i="62"/>
  <c r="BI42" i="62"/>
  <c r="BH42" i="62"/>
  <c r="BG42" i="62"/>
  <c r="BF42" i="62"/>
  <c r="BE42" i="62"/>
  <c r="BD42" i="62"/>
  <c r="BC42" i="62"/>
  <c r="BB42" i="62"/>
  <c r="BA42" i="62"/>
  <c r="AZ42" i="62"/>
  <c r="AY42" i="62"/>
  <c r="AX42" i="62"/>
  <c r="AW42" i="62"/>
  <c r="AV42" i="62"/>
  <c r="AU42" i="62"/>
  <c r="AT42" i="62"/>
  <c r="AS42" i="62"/>
  <c r="AR42" i="62"/>
  <c r="AQ42" i="62"/>
  <c r="AP42" i="62"/>
  <c r="AO42" i="62"/>
  <c r="AN42" i="62"/>
  <c r="AM42" i="62"/>
  <c r="AL42" i="62"/>
  <c r="AE42" i="62"/>
  <c r="AD42" i="62"/>
  <c r="AC42" i="62"/>
  <c r="AB42" i="62"/>
  <c r="AA42" i="62"/>
  <c r="Z42" i="62"/>
  <c r="Y42" i="62"/>
  <c r="X42" i="62"/>
  <c r="W42" i="62"/>
  <c r="V42" i="62"/>
  <c r="U42" i="62"/>
  <c r="T42" i="62"/>
  <c r="S42" i="62"/>
  <c r="R42" i="62"/>
  <c r="Q42" i="62"/>
  <c r="P42" i="62"/>
  <c r="O42" i="62"/>
  <c r="N42" i="62"/>
  <c r="M42" i="62"/>
  <c r="L42" i="62"/>
  <c r="K42" i="62"/>
  <c r="J42" i="62"/>
  <c r="I42" i="62"/>
  <c r="H42" i="62"/>
  <c r="G42" i="62"/>
  <c r="F42" i="62"/>
  <c r="E42" i="62"/>
  <c r="D42" i="62"/>
  <c r="C42" i="62"/>
  <c r="BP41" i="62"/>
  <c r="BO41" i="62"/>
  <c r="BN41" i="62"/>
  <c r="BM41" i="62"/>
  <c r="BL41" i="62"/>
  <c r="BK41" i="62"/>
  <c r="BJ41" i="62"/>
  <c r="BI41" i="62"/>
  <c r="BH41" i="62"/>
  <c r="BG41" i="62"/>
  <c r="BF41" i="62"/>
  <c r="BE41" i="62"/>
  <c r="BD41" i="62"/>
  <c r="BC41" i="62"/>
  <c r="BB41" i="62"/>
  <c r="BA41" i="62"/>
  <c r="AZ41" i="62"/>
  <c r="AY41" i="62"/>
  <c r="AX41" i="62"/>
  <c r="AW41" i="62"/>
  <c r="AV41" i="62"/>
  <c r="I15" i="41" s="1"/>
  <c r="AU41" i="62"/>
  <c r="K15" i="41" s="1"/>
  <c r="AT41" i="62"/>
  <c r="J15" i="41" s="1"/>
  <c r="AS41" i="62"/>
  <c r="G15" i="41" s="1"/>
  <c r="AR41" i="62"/>
  <c r="F15" i="41" s="1"/>
  <c r="AQ41" i="62"/>
  <c r="E15" i="41" s="1"/>
  <c r="AP41" i="62"/>
  <c r="H15" i="41" s="1"/>
  <c r="AO41" i="62"/>
  <c r="AN41" i="62"/>
  <c r="AM41" i="62"/>
  <c r="AL41" i="62"/>
  <c r="AE41" i="62"/>
  <c r="Z15" i="40" s="1"/>
  <c r="AD41" i="62"/>
  <c r="Y15" i="40" s="1"/>
  <c r="AC41" i="62"/>
  <c r="X15" i="40" s="1"/>
  <c r="AB41" i="62"/>
  <c r="W15" i="40" s="1"/>
  <c r="AA41" i="62"/>
  <c r="V15" i="40" s="1"/>
  <c r="Z41" i="62"/>
  <c r="U15" i="40" s="1"/>
  <c r="Y41" i="62"/>
  <c r="T15" i="40" s="1"/>
  <c r="X41" i="62"/>
  <c r="S15" i="40" s="1"/>
  <c r="W41" i="62"/>
  <c r="R15" i="40" s="1"/>
  <c r="V41" i="62"/>
  <c r="Q15" i="40" s="1"/>
  <c r="U41" i="62"/>
  <c r="P15" i="40" s="1"/>
  <c r="T41" i="62"/>
  <c r="O15" i="40" s="1"/>
  <c r="S41" i="62"/>
  <c r="N15" i="40" s="1"/>
  <c r="R41" i="62"/>
  <c r="M15" i="40" s="1"/>
  <c r="Q41" i="62"/>
  <c r="L15" i="40" s="1"/>
  <c r="P41" i="62"/>
  <c r="K15" i="40" s="1"/>
  <c r="O41" i="62"/>
  <c r="J15" i="40" s="1"/>
  <c r="N41" i="62"/>
  <c r="I15" i="40" s="1"/>
  <c r="M41" i="62"/>
  <c r="H15" i="40" s="1"/>
  <c r="L41" i="62"/>
  <c r="G15" i="40" s="1"/>
  <c r="K41" i="62"/>
  <c r="F15" i="40" s="1"/>
  <c r="J41" i="62"/>
  <c r="E15" i="40" s="1"/>
  <c r="I41" i="62"/>
  <c r="D15" i="40" s="1"/>
  <c r="H41" i="62"/>
  <c r="G41" i="62"/>
  <c r="F41" i="62"/>
  <c r="E41" i="62"/>
  <c r="D41" i="62"/>
  <c r="C41" i="62"/>
  <c r="C15" i="40" s="1"/>
  <c r="BP40" i="62"/>
  <c r="BO40" i="62"/>
  <c r="BN40" i="62"/>
  <c r="BM40" i="62"/>
  <c r="BK40" i="62"/>
  <c r="BJ40" i="62"/>
  <c r="BI40" i="62"/>
  <c r="BH40" i="62"/>
  <c r="BG40" i="62"/>
  <c r="BF40" i="62"/>
  <c r="BE40" i="62"/>
  <c r="BD40" i="62"/>
  <c r="BC40" i="62"/>
  <c r="AY40" i="62"/>
  <c r="AX40" i="62"/>
  <c r="AW40" i="62"/>
  <c r="D40" i="62"/>
  <c r="C40" i="62"/>
  <c r="B15" i="40" s="1"/>
  <c r="BP43" i="61"/>
  <c r="BO43" i="61"/>
  <c r="BN43" i="61"/>
  <c r="BM43" i="61"/>
  <c r="BL43" i="61"/>
  <c r="BK43" i="61"/>
  <c r="BJ43" i="61"/>
  <c r="BI43" i="61"/>
  <c r="BH43" i="61"/>
  <c r="BG43" i="61"/>
  <c r="BF43" i="61"/>
  <c r="BE43" i="61"/>
  <c r="BD43" i="61"/>
  <c r="BC43" i="61"/>
  <c r="BB43" i="61"/>
  <c r="BA43" i="61"/>
  <c r="AZ43" i="61"/>
  <c r="AY43" i="61"/>
  <c r="AX43" i="61"/>
  <c r="AW43" i="61"/>
  <c r="AV43" i="61"/>
  <c r="AU43" i="61"/>
  <c r="AT43" i="61"/>
  <c r="AS43" i="61"/>
  <c r="AR43" i="61"/>
  <c r="AQ43" i="61"/>
  <c r="AP43" i="61"/>
  <c r="AO43" i="61"/>
  <c r="AN43" i="61"/>
  <c r="AM43" i="61"/>
  <c r="AL43" i="61"/>
  <c r="AE43" i="61"/>
  <c r="AD43" i="61"/>
  <c r="AC43" i="61"/>
  <c r="AB43" i="61"/>
  <c r="AA43" i="61"/>
  <c r="Z43" i="61"/>
  <c r="Y43" i="61"/>
  <c r="X43" i="61"/>
  <c r="W43" i="61"/>
  <c r="V43" i="61"/>
  <c r="U43" i="61"/>
  <c r="T43" i="61"/>
  <c r="S43" i="61"/>
  <c r="R43" i="61"/>
  <c r="Q43" i="61"/>
  <c r="P43" i="61"/>
  <c r="O43" i="61"/>
  <c r="N43" i="61"/>
  <c r="M43" i="61"/>
  <c r="L43" i="61"/>
  <c r="K43" i="61"/>
  <c r="J43" i="61"/>
  <c r="I43" i="61"/>
  <c r="H43" i="61"/>
  <c r="G43" i="61"/>
  <c r="F43" i="61"/>
  <c r="E43" i="61"/>
  <c r="D43" i="61"/>
  <c r="C43" i="61"/>
  <c r="BP42" i="61"/>
  <c r="BO42" i="61"/>
  <c r="BN42" i="61"/>
  <c r="BM42" i="61"/>
  <c r="BL42" i="61"/>
  <c r="BK42" i="61"/>
  <c r="BJ42" i="61"/>
  <c r="BI42" i="61"/>
  <c r="BH42" i="61"/>
  <c r="BG42" i="61"/>
  <c r="BF42" i="61"/>
  <c r="BE42" i="61"/>
  <c r="BD42" i="61"/>
  <c r="BC42" i="61"/>
  <c r="BB42" i="61"/>
  <c r="BA42" i="61"/>
  <c r="AZ42" i="61"/>
  <c r="AY42" i="61"/>
  <c r="AX42" i="61"/>
  <c r="AW42" i="61"/>
  <c r="AV42" i="61"/>
  <c r="AU42" i="61"/>
  <c r="AT42" i="61"/>
  <c r="AS42" i="61"/>
  <c r="AR42" i="61"/>
  <c r="AQ42" i="61"/>
  <c r="AP42" i="61"/>
  <c r="AO42" i="61"/>
  <c r="AN42" i="61"/>
  <c r="AM42" i="61"/>
  <c r="AL42" i="61"/>
  <c r="AE42" i="61"/>
  <c r="AD42" i="61"/>
  <c r="AC42" i="61"/>
  <c r="AB42" i="61"/>
  <c r="AA42" i="61"/>
  <c r="Z42" i="61"/>
  <c r="Y42" i="61"/>
  <c r="X42" i="61"/>
  <c r="W42" i="61"/>
  <c r="V42" i="61"/>
  <c r="U42" i="61"/>
  <c r="T42" i="61"/>
  <c r="S42" i="61"/>
  <c r="R42" i="61"/>
  <c r="Q42" i="61"/>
  <c r="P42" i="61"/>
  <c r="O42" i="61"/>
  <c r="N42" i="61"/>
  <c r="M42" i="61"/>
  <c r="L42" i="61"/>
  <c r="K42" i="61"/>
  <c r="J42" i="61"/>
  <c r="I42" i="61"/>
  <c r="H42" i="61"/>
  <c r="G42" i="61"/>
  <c r="F42" i="61"/>
  <c r="E42" i="61"/>
  <c r="D42" i="61"/>
  <c r="C42" i="61"/>
  <c r="BP41" i="61"/>
  <c r="BO41" i="61"/>
  <c r="BN41" i="61"/>
  <c r="BM41" i="61"/>
  <c r="BL41" i="61"/>
  <c r="BK41" i="61"/>
  <c r="BJ41" i="61"/>
  <c r="BI41" i="61"/>
  <c r="BH41" i="61"/>
  <c r="BG41" i="61"/>
  <c r="BF41" i="61"/>
  <c r="BE41" i="61"/>
  <c r="BD41" i="61"/>
  <c r="BC41" i="61"/>
  <c r="BB41" i="61"/>
  <c r="BA41" i="61"/>
  <c r="AZ41" i="61"/>
  <c r="AY41" i="61"/>
  <c r="AX41" i="61"/>
  <c r="AW41" i="61"/>
  <c r="AV41" i="61"/>
  <c r="I14" i="41" s="1"/>
  <c r="AU41" i="61"/>
  <c r="K14" i="41" s="1"/>
  <c r="AT41" i="61"/>
  <c r="J14" i="41" s="1"/>
  <c r="AS41" i="61"/>
  <c r="G14" i="41" s="1"/>
  <c r="AR41" i="61"/>
  <c r="F14" i="41" s="1"/>
  <c r="AQ41" i="61"/>
  <c r="E14" i="41" s="1"/>
  <c r="AP41" i="61"/>
  <c r="H14" i="41" s="1"/>
  <c r="AO41" i="61"/>
  <c r="AN41" i="61"/>
  <c r="AM41" i="61"/>
  <c r="AL41" i="61"/>
  <c r="AE41" i="61"/>
  <c r="Z14" i="40" s="1"/>
  <c r="AD41" i="61"/>
  <c r="Y14" i="40" s="1"/>
  <c r="AC41" i="61"/>
  <c r="X14" i="40" s="1"/>
  <c r="AB41" i="61"/>
  <c r="W14" i="40" s="1"/>
  <c r="AA41" i="61"/>
  <c r="V14" i="40" s="1"/>
  <c r="Z41" i="61"/>
  <c r="U14" i="40" s="1"/>
  <c r="Y41" i="61"/>
  <c r="T14" i="40" s="1"/>
  <c r="X41" i="61"/>
  <c r="S14" i="40" s="1"/>
  <c r="W41" i="61"/>
  <c r="R14" i="40" s="1"/>
  <c r="V41" i="61"/>
  <c r="Q14" i="40" s="1"/>
  <c r="U41" i="61"/>
  <c r="P14" i="40" s="1"/>
  <c r="T41" i="61"/>
  <c r="O14" i="40" s="1"/>
  <c r="S41" i="61"/>
  <c r="N14" i="40" s="1"/>
  <c r="R41" i="61"/>
  <c r="M14" i="40" s="1"/>
  <c r="Q41" i="61"/>
  <c r="L14" i="40" s="1"/>
  <c r="P41" i="61"/>
  <c r="K14" i="40" s="1"/>
  <c r="O41" i="61"/>
  <c r="J14" i="40" s="1"/>
  <c r="N41" i="61"/>
  <c r="I14" i="40" s="1"/>
  <c r="M41" i="61"/>
  <c r="H14" i="40" s="1"/>
  <c r="L41" i="61"/>
  <c r="G14" i="40" s="1"/>
  <c r="K41" i="61"/>
  <c r="F14" i="40" s="1"/>
  <c r="J41" i="61"/>
  <c r="E14" i="40" s="1"/>
  <c r="I41" i="61"/>
  <c r="D14" i="40" s="1"/>
  <c r="H41" i="61"/>
  <c r="G41" i="61"/>
  <c r="F41" i="61"/>
  <c r="E41" i="61"/>
  <c r="D41" i="61"/>
  <c r="C41" i="61"/>
  <c r="C14" i="40" s="1"/>
  <c r="BP40" i="61"/>
  <c r="BO40" i="61"/>
  <c r="BN40" i="61"/>
  <c r="BM40" i="61"/>
  <c r="BK40" i="61"/>
  <c r="BJ40" i="61"/>
  <c r="BI40" i="61"/>
  <c r="BH40" i="61"/>
  <c r="BG40" i="61"/>
  <c r="BF40" i="61"/>
  <c r="BE40" i="61"/>
  <c r="BD40" i="61"/>
  <c r="BC40" i="61"/>
  <c r="AY40" i="61"/>
  <c r="AX40" i="61"/>
  <c r="AW40" i="61"/>
  <c r="Q14" i="41" s="1"/>
  <c r="D40" i="61"/>
  <c r="C40" i="61"/>
  <c r="B14" i="40" s="1"/>
  <c r="BP43" i="60"/>
  <c r="BO43" i="60"/>
  <c r="BN43" i="60"/>
  <c r="BM43" i="60"/>
  <c r="BL43" i="60"/>
  <c r="BK43" i="60"/>
  <c r="BJ43" i="60"/>
  <c r="BI43" i="60"/>
  <c r="BH43" i="60"/>
  <c r="BG43" i="60"/>
  <c r="BF43" i="60"/>
  <c r="BE43" i="60"/>
  <c r="BD43" i="60"/>
  <c r="BC43" i="60"/>
  <c r="BB43" i="60"/>
  <c r="BA43" i="60"/>
  <c r="AZ43" i="60"/>
  <c r="AY43" i="60"/>
  <c r="AX43" i="60"/>
  <c r="AW43" i="60"/>
  <c r="AV43" i="60"/>
  <c r="AU43" i="60"/>
  <c r="AT43" i="60"/>
  <c r="AS43" i="60"/>
  <c r="AR43" i="60"/>
  <c r="AQ43" i="60"/>
  <c r="AP43" i="60"/>
  <c r="AO43" i="60"/>
  <c r="AN43" i="60"/>
  <c r="AM43" i="60"/>
  <c r="AL43" i="60"/>
  <c r="AE43" i="60"/>
  <c r="AD43" i="60"/>
  <c r="AC43" i="60"/>
  <c r="AB43" i="60"/>
  <c r="AA43" i="60"/>
  <c r="Z43" i="60"/>
  <c r="Y43" i="60"/>
  <c r="X43" i="60"/>
  <c r="W43" i="60"/>
  <c r="V43" i="60"/>
  <c r="U43" i="60"/>
  <c r="T43" i="60"/>
  <c r="S43" i="60"/>
  <c r="R43" i="60"/>
  <c r="Q43" i="60"/>
  <c r="P43" i="60"/>
  <c r="O43" i="60"/>
  <c r="N43" i="60"/>
  <c r="M43" i="60"/>
  <c r="L43" i="60"/>
  <c r="K43" i="60"/>
  <c r="J43" i="60"/>
  <c r="I43" i="60"/>
  <c r="H43" i="60"/>
  <c r="G43" i="60"/>
  <c r="F43" i="60"/>
  <c r="E43" i="60"/>
  <c r="D43" i="60"/>
  <c r="C43" i="60"/>
  <c r="BP42" i="60"/>
  <c r="BO42" i="60"/>
  <c r="BN42" i="60"/>
  <c r="BM42" i="60"/>
  <c r="BL42" i="60"/>
  <c r="BK42" i="60"/>
  <c r="BJ42" i="60"/>
  <c r="BI42" i="60"/>
  <c r="BH42" i="60"/>
  <c r="BG42" i="60"/>
  <c r="BF42" i="60"/>
  <c r="BE42" i="60"/>
  <c r="BD42" i="60"/>
  <c r="BC42" i="60"/>
  <c r="BB42" i="60"/>
  <c r="BA42" i="60"/>
  <c r="AZ42" i="60"/>
  <c r="AY42" i="60"/>
  <c r="AX42" i="60"/>
  <c r="AW42" i="60"/>
  <c r="AV42" i="60"/>
  <c r="AU42" i="60"/>
  <c r="AT42" i="60"/>
  <c r="AS42" i="60"/>
  <c r="AR42" i="60"/>
  <c r="AQ42" i="60"/>
  <c r="AP42" i="60"/>
  <c r="AO42" i="60"/>
  <c r="AN42" i="60"/>
  <c r="AM42" i="60"/>
  <c r="AL42" i="60"/>
  <c r="AE42" i="60"/>
  <c r="AD42" i="60"/>
  <c r="AC42" i="60"/>
  <c r="AB42" i="60"/>
  <c r="AA42" i="60"/>
  <c r="Z42" i="60"/>
  <c r="Y42" i="60"/>
  <c r="X42" i="60"/>
  <c r="W42" i="60"/>
  <c r="V42" i="60"/>
  <c r="U42" i="60"/>
  <c r="T42" i="60"/>
  <c r="S42" i="60"/>
  <c r="R42" i="60"/>
  <c r="Q42" i="60"/>
  <c r="P42" i="60"/>
  <c r="O42" i="60"/>
  <c r="N42" i="60"/>
  <c r="M42" i="60"/>
  <c r="L42" i="60"/>
  <c r="K42" i="60"/>
  <c r="J42" i="60"/>
  <c r="I42" i="60"/>
  <c r="H42" i="60"/>
  <c r="G42" i="60"/>
  <c r="F42" i="60"/>
  <c r="E42" i="60"/>
  <c r="D42" i="60"/>
  <c r="C42" i="60"/>
  <c r="BP41" i="60"/>
  <c r="BO41" i="60"/>
  <c r="BN41" i="60"/>
  <c r="BM41" i="60"/>
  <c r="BL41" i="60"/>
  <c r="BK41" i="60"/>
  <c r="BJ41" i="60"/>
  <c r="BI41" i="60"/>
  <c r="BH41" i="60"/>
  <c r="BG41" i="60"/>
  <c r="BF41" i="60"/>
  <c r="BE41" i="60"/>
  <c r="BD41" i="60"/>
  <c r="BC41" i="60"/>
  <c r="BB41" i="60"/>
  <c r="BA41" i="60"/>
  <c r="AZ41" i="60"/>
  <c r="AY41" i="60"/>
  <c r="AX41" i="60"/>
  <c r="AW41" i="60"/>
  <c r="AV41" i="60"/>
  <c r="I13" i="41" s="1"/>
  <c r="AU41" i="60"/>
  <c r="K13" i="41" s="1"/>
  <c r="AT41" i="60"/>
  <c r="J13" i="41" s="1"/>
  <c r="AS41" i="60"/>
  <c r="G13" i="41" s="1"/>
  <c r="AR41" i="60"/>
  <c r="F13" i="41" s="1"/>
  <c r="AQ41" i="60"/>
  <c r="E13" i="41" s="1"/>
  <c r="AP41" i="60"/>
  <c r="H13" i="41" s="1"/>
  <c r="AO41" i="60"/>
  <c r="AN41" i="60"/>
  <c r="AM41" i="60"/>
  <c r="AL41" i="60"/>
  <c r="AE41" i="60"/>
  <c r="Z13" i="40" s="1"/>
  <c r="AD41" i="60"/>
  <c r="Y13" i="40" s="1"/>
  <c r="AC41" i="60"/>
  <c r="X13" i="40" s="1"/>
  <c r="AB41" i="60"/>
  <c r="W13" i="40" s="1"/>
  <c r="AA41" i="60"/>
  <c r="V13" i="40" s="1"/>
  <c r="Z41" i="60"/>
  <c r="U13" i="40" s="1"/>
  <c r="Y41" i="60"/>
  <c r="T13" i="40" s="1"/>
  <c r="X41" i="60"/>
  <c r="S13" i="40" s="1"/>
  <c r="W41" i="60"/>
  <c r="R13" i="40" s="1"/>
  <c r="V41" i="60"/>
  <c r="Q13" i="40" s="1"/>
  <c r="U41" i="60"/>
  <c r="P13" i="40" s="1"/>
  <c r="T41" i="60"/>
  <c r="O13" i="40" s="1"/>
  <c r="S41" i="60"/>
  <c r="N13" i="40" s="1"/>
  <c r="R41" i="60"/>
  <c r="M13" i="40" s="1"/>
  <c r="Q41" i="60"/>
  <c r="L13" i="40" s="1"/>
  <c r="P41" i="60"/>
  <c r="K13" i="40" s="1"/>
  <c r="O41" i="60"/>
  <c r="J13" i="40" s="1"/>
  <c r="N41" i="60"/>
  <c r="I13" i="40" s="1"/>
  <c r="M41" i="60"/>
  <c r="H13" i="40" s="1"/>
  <c r="L41" i="60"/>
  <c r="G13" i="40" s="1"/>
  <c r="K41" i="60"/>
  <c r="F13" i="40" s="1"/>
  <c r="J41" i="60"/>
  <c r="E13" i="40" s="1"/>
  <c r="I41" i="60"/>
  <c r="D13" i="40" s="1"/>
  <c r="H41" i="60"/>
  <c r="G41" i="60"/>
  <c r="F41" i="60"/>
  <c r="E41" i="60"/>
  <c r="D41" i="60"/>
  <c r="C41" i="60"/>
  <c r="C13" i="40" s="1"/>
  <c r="BP40" i="60"/>
  <c r="BO40" i="60"/>
  <c r="BN40" i="60"/>
  <c r="BM40" i="60"/>
  <c r="BK40" i="60"/>
  <c r="BJ40" i="60"/>
  <c r="BI40" i="60"/>
  <c r="BH40" i="60"/>
  <c r="BG40" i="60"/>
  <c r="BF40" i="60"/>
  <c r="BE40" i="60"/>
  <c r="BD40" i="60"/>
  <c r="BC40" i="60"/>
  <c r="AY40" i="60"/>
  <c r="AX40" i="60"/>
  <c r="AW40" i="60"/>
  <c r="Q13" i="41" s="1"/>
  <c r="D40" i="60"/>
  <c r="C40" i="60"/>
  <c r="B13" i="40" s="1"/>
  <c r="BP43" i="59"/>
  <c r="BO43" i="59"/>
  <c r="BN43" i="59"/>
  <c r="BM43" i="59"/>
  <c r="BL43" i="59"/>
  <c r="BK43" i="59"/>
  <c r="BJ43" i="59"/>
  <c r="BI43" i="59"/>
  <c r="BH43" i="59"/>
  <c r="BG43" i="59"/>
  <c r="BF43" i="59"/>
  <c r="BE43" i="59"/>
  <c r="BD43" i="59"/>
  <c r="BC43" i="59"/>
  <c r="BB43" i="59"/>
  <c r="BA43" i="59"/>
  <c r="AZ43" i="59"/>
  <c r="AY43" i="59"/>
  <c r="AX43" i="59"/>
  <c r="AW43" i="59"/>
  <c r="AV43" i="59"/>
  <c r="AU43" i="59"/>
  <c r="AT43" i="59"/>
  <c r="AS43" i="59"/>
  <c r="AR43" i="59"/>
  <c r="AQ43" i="59"/>
  <c r="AP43" i="59"/>
  <c r="AO43" i="59"/>
  <c r="AN43" i="59"/>
  <c r="AM43" i="59"/>
  <c r="AL43" i="59"/>
  <c r="AE43" i="59"/>
  <c r="AD43" i="59"/>
  <c r="AC43" i="59"/>
  <c r="AB43" i="59"/>
  <c r="AA43" i="59"/>
  <c r="Z43" i="59"/>
  <c r="Y43" i="59"/>
  <c r="X43" i="59"/>
  <c r="W43" i="59"/>
  <c r="V43" i="59"/>
  <c r="U43" i="59"/>
  <c r="T43" i="59"/>
  <c r="S43" i="59"/>
  <c r="R43" i="59"/>
  <c r="P43" i="59"/>
  <c r="N43" i="59"/>
  <c r="M43" i="59"/>
  <c r="L43" i="59"/>
  <c r="K43" i="59"/>
  <c r="J43" i="59"/>
  <c r="I43" i="59"/>
  <c r="H43" i="59"/>
  <c r="G43" i="59"/>
  <c r="F43" i="59"/>
  <c r="E43" i="59"/>
  <c r="D43" i="59"/>
  <c r="C43" i="59"/>
  <c r="BP42" i="59"/>
  <c r="BO42" i="59"/>
  <c r="BN42" i="59"/>
  <c r="BM42" i="59"/>
  <c r="BL42" i="59"/>
  <c r="BK42" i="59"/>
  <c r="BJ42" i="59"/>
  <c r="BI42" i="59"/>
  <c r="BH42" i="59"/>
  <c r="BG42" i="59"/>
  <c r="BF42" i="59"/>
  <c r="BE42" i="59"/>
  <c r="BD42" i="59"/>
  <c r="BC42" i="59"/>
  <c r="BB42" i="59"/>
  <c r="BA42" i="59"/>
  <c r="AZ42" i="59"/>
  <c r="AY42" i="59"/>
  <c r="AX42" i="59"/>
  <c r="AW42" i="59"/>
  <c r="AV42" i="59"/>
  <c r="AU42" i="59"/>
  <c r="AT42" i="59"/>
  <c r="AS42" i="59"/>
  <c r="AR42" i="59"/>
  <c r="AQ42" i="59"/>
  <c r="AP42" i="59"/>
  <c r="AO42" i="59"/>
  <c r="AN42" i="59"/>
  <c r="AM42" i="59"/>
  <c r="AL42" i="59"/>
  <c r="AE42" i="59"/>
  <c r="AD42" i="59"/>
  <c r="AC42" i="59"/>
  <c r="AB42" i="59"/>
  <c r="AA42" i="59"/>
  <c r="Z42" i="59"/>
  <c r="Y42" i="59"/>
  <c r="X42" i="59"/>
  <c r="W42" i="59"/>
  <c r="V42" i="59"/>
  <c r="U42" i="59"/>
  <c r="T42" i="59"/>
  <c r="S42" i="59"/>
  <c r="R42" i="59"/>
  <c r="P42" i="59"/>
  <c r="N42" i="59"/>
  <c r="M42" i="59"/>
  <c r="L42" i="59"/>
  <c r="K42" i="59"/>
  <c r="J42" i="59"/>
  <c r="I42" i="59"/>
  <c r="H42" i="59"/>
  <c r="G42" i="59"/>
  <c r="F42" i="59"/>
  <c r="E42" i="59"/>
  <c r="D42" i="59"/>
  <c r="C42" i="59"/>
  <c r="BP41" i="59"/>
  <c r="BO41" i="59"/>
  <c r="BN41" i="59"/>
  <c r="BM41" i="59"/>
  <c r="BL41" i="59"/>
  <c r="BK41" i="59"/>
  <c r="BJ41" i="59"/>
  <c r="BI41" i="59"/>
  <c r="BH41" i="59"/>
  <c r="BG41" i="59"/>
  <c r="BF41" i="59"/>
  <c r="BE41" i="59"/>
  <c r="BD41" i="59"/>
  <c r="BC41" i="59"/>
  <c r="BB41" i="59"/>
  <c r="BA41" i="59"/>
  <c r="AZ41" i="59"/>
  <c r="AY41" i="59"/>
  <c r="AX41" i="59"/>
  <c r="AW41" i="59"/>
  <c r="AV41" i="59"/>
  <c r="I12" i="41" s="1"/>
  <c r="AU41" i="59"/>
  <c r="K12" i="41" s="1"/>
  <c r="AT41" i="59"/>
  <c r="J12" i="41" s="1"/>
  <c r="AS41" i="59"/>
  <c r="G12" i="41" s="1"/>
  <c r="AR41" i="59"/>
  <c r="F12" i="41" s="1"/>
  <c r="AQ41" i="59"/>
  <c r="E12" i="41" s="1"/>
  <c r="AP41" i="59"/>
  <c r="H12" i="41" s="1"/>
  <c r="AO41" i="59"/>
  <c r="AN41" i="59"/>
  <c r="AM41" i="59"/>
  <c r="AL41" i="59"/>
  <c r="AE41" i="59"/>
  <c r="Z12" i="40" s="1"/>
  <c r="AD41" i="59"/>
  <c r="Y12" i="40" s="1"/>
  <c r="AC41" i="59"/>
  <c r="X12" i="40" s="1"/>
  <c r="AB41" i="59"/>
  <c r="W12" i="40" s="1"/>
  <c r="AA41" i="59"/>
  <c r="V12" i="40" s="1"/>
  <c r="Z41" i="59"/>
  <c r="U12" i="40" s="1"/>
  <c r="Y41" i="59"/>
  <c r="T12" i="40" s="1"/>
  <c r="X41" i="59"/>
  <c r="S12" i="40" s="1"/>
  <c r="W41" i="59"/>
  <c r="R12" i="40" s="1"/>
  <c r="V41" i="59"/>
  <c r="Q12" i="40" s="1"/>
  <c r="U41" i="59"/>
  <c r="P12" i="40" s="1"/>
  <c r="T41" i="59"/>
  <c r="O12" i="40" s="1"/>
  <c r="S41" i="59"/>
  <c r="N12" i="40" s="1"/>
  <c r="R41" i="59"/>
  <c r="M12" i="40" s="1"/>
  <c r="P41" i="59"/>
  <c r="K12" i="40" s="1"/>
  <c r="N41" i="59"/>
  <c r="I12" i="40" s="1"/>
  <c r="M41" i="59"/>
  <c r="H12" i="40" s="1"/>
  <c r="L41" i="59"/>
  <c r="G12" i="40" s="1"/>
  <c r="K41" i="59"/>
  <c r="F12" i="40" s="1"/>
  <c r="J41" i="59"/>
  <c r="E12" i="40" s="1"/>
  <c r="I41" i="59"/>
  <c r="D12" i="40" s="1"/>
  <c r="H41" i="59"/>
  <c r="G41" i="59"/>
  <c r="F41" i="59"/>
  <c r="E41" i="59"/>
  <c r="D41" i="59"/>
  <c r="C41" i="59"/>
  <c r="C12" i="40" s="1"/>
  <c r="BP40" i="59"/>
  <c r="BO40" i="59"/>
  <c r="BN40" i="59"/>
  <c r="BM40" i="59"/>
  <c r="BK40" i="59"/>
  <c r="BJ40" i="59"/>
  <c r="BI40" i="59"/>
  <c r="BH40" i="59"/>
  <c r="BG40" i="59"/>
  <c r="BF40" i="59"/>
  <c r="BE40" i="59"/>
  <c r="BD40" i="59"/>
  <c r="BC40" i="59"/>
  <c r="AY40" i="59"/>
  <c r="AX40" i="59"/>
  <c r="AW40" i="59"/>
  <c r="Q12" i="41" s="1"/>
  <c r="D40" i="59"/>
  <c r="C40" i="59"/>
  <c r="B12" i="40" s="1"/>
  <c r="BP43" i="58"/>
  <c r="BO43" i="58"/>
  <c r="BN43" i="58"/>
  <c r="BM43" i="58"/>
  <c r="BL43" i="58"/>
  <c r="BK43" i="58"/>
  <c r="BJ43" i="58"/>
  <c r="BI43" i="58"/>
  <c r="BH43" i="58"/>
  <c r="BG43" i="58"/>
  <c r="BF43" i="58"/>
  <c r="BE43" i="58"/>
  <c r="BD43" i="58"/>
  <c r="BC43" i="58"/>
  <c r="BB43" i="58"/>
  <c r="BA43" i="58"/>
  <c r="AZ43" i="58"/>
  <c r="AY43" i="58"/>
  <c r="AX43" i="58"/>
  <c r="AW43" i="58"/>
  <c r="AV43" i="58"/>
  <c r="AU43" i="58"/>
  <c r="AT43" i="58"/>
  <c r="AS43" i="58"/>
  <c r="AR43" i="58"/>
  <c r="AQ43" i="58"/>
  <c r="AP43" i="58"/>
  <c r="AO43" i="58"/>
  <c r="AN43" i="58"/>
  <c r="AM43" i="58"/>
  <c r="AL43" i="58"/>
  <c r="AE43" i="58"/>
  <c r="AD43" i="58"/>
  <c r="AC43" i="58"/>
  <c r="AB43" i="58"/>
  <c r="Y43" i="58"/>
  <c r="X43" i="58"/>
  <c r="W43" i="58"/>
  <c r="V43" i="58"/>
  <c r="U43" i="58"/>
  <c r="T43" i="58"/>
  <c r="S43" i="58"/>
  <c r="R43" i="58"/>
  <c r="Q43" i="58"/>
  <c r="P43" i="58"/>
  <c r="O43" i="58"/>
  <c r="N43" i="58"/>
  <c r="M43" i="58"/>
  <c r="L43" i="58"/>
  <c r="K43" i="58"/>
  <c r="J43" i="58"/>
  <c r="I43" i="58"/>
  <c r="H43" i="58"/>
  <c r="G43" i="58"/>
  <c r="F43" i="58"/>
  <c r="E43" i="58"/>
  <c r="D43" i="58"/>
  <c r="C43" i="58"/>
  <c r="BP42" i="58"/>
  <c r="BO42" i="58"/>
  <c r="BN42" i="58"/>
  <c r="BM42" i="58"/>
  <c r="BL42" i="58"/>
  <c r="BK42" i="58"/>
  <c r="BJ42" i="58"/>
  <c r="BI42" i="58"/>
  <c r="BH42" i="58"/>
  <c r="BG42" i="58"/>
  <c r="BF42" i="58"/>
  <c r="BE42" i="58"/>
  <c r="BD42" i="58"/>
  <c r="BC42" i="58"/>
  <c r="BB42" i="58"/>
  <c r="BA42" i="58"/>
  <c r="AZ42" i="58"/>
  <c r="AY42" i="58"/>
  <c r="AX42" i="58"/>
  <c r="AW42" i="58"/>
  <c r="AV42" i="58"/>
  <c r="AU42" i="58"/>
  <c r="AT42" i="58"/>
  <c r="AS42" i="58"/>
  <c r="AR42" i="58"/>
  <c r="AQ42" i="58"/>
  <c r="AP42" i="58"/>
  <c r="AO42" i="58"/>
  <c r="AN42" i="58"/>
  <c r="AM42" i="58"/>
  <c r="AL42" i="58"/>
  <c r="AE42" i="58"/>
  <c r="AD42" i="58"/>
  <c r="AC42" i="58"/>
  <c r="AB42" i="58"/>
  <c r="Y42" i="58"/>
  <c r="X42" i="58"/>
  <c r="W42" i="58"/>
  <c r="V42" i="58"/>
  <c r="U42" i="58"/>
  <c r="T42" i="58"/>
  <c r="S42" i="58"/>
  <c r="R42" i="58"/>
  <c r="Q42" i="58"/>
  <c r="P42" i="58"/>
  <c r="O42" i="58"/>
  <c r="N42" i="58"/>
  <c r="M42" i="58"/>
  <c r="L42" i="58"/>
  <c r="K42" i="58"/>
  <c r="J42" i="58"/>
  <c r="I42" i="58"/>
  <c r="H42" i="58"/>
  <c r="G42" i="58"/>
  <c r="F42" i="58"/>
  <c r="E42" i="58"/>
  <c r="D42" i="58"/>
  <c r="C42" i="58"/>
  <c r="BP41" i="58"/>
  <c r="BO41" i="58"/>
  <c r="BN41" i="58"/>
  <c r="BM41" i="58"/>
  <c r="BL41" i="58"/>
  <c r="BK41" i="58"/>
  <c r="BJ41" i="58"/>
  <c r="BI41" i="58"/>
  <c r="BH41" i="58"/>
  <c r="BG41" i="58"/>
  <c r="BF41" i="58"/>
  <c r="BE41" i="58"/>
  <c r="BD41" i="58"/>
  <c r="BC41" i="58"/>
  <c r="BB41" i="58"/>
  <c r="BA41" i="58"/>
  <c r="AZ41" i="58"/>
  <c r="AY41" i="58"/>
  <c r="AX41" i="58"/>
  <c r="AW41" i="58"/>
  <c r="AV41" i="58"/>
  <c r="I11" i="41" s="1"/>
  <c r="AU41" i="58"/>
  <c r="K11" i="41" s="1"/>
  <c r="AT41" i="58"/>
  <c r="J11" i="41" s="1"/>
  <c r="AS41" i="58"/>
  <c r="G11" i="41" s="1"/>
  <c r="AR41" i="58"/>
  <c r="F11" i="41" s="1"/>
  <c r="AQ41" i="58"/>
  <c r="E11" i="41" s="1"/>
  <c r="AP41" i="58"/>
  <c r="H11" i="41" s="1"/>
  <c r="AO41" i="58"/>
  <c r="AN41" i="58"/>
  <c r="AM41" i="58"/>
  <c r="AL41" i="58"/>
  <c r="AE41" i="58"/>
  <c r="Z11" i="40" s="1"/>
  <c r="AD41" i="58"/>
  <c r="Y11" i="40" s="1"/>
  <c r="AC41" i="58"/>
  <c r="X11" i="40" s="1"/>
  <c r="AB41" i="58"/>
  <c r="W11" i="40" s="1"/>
  <c r="Y41" i="58"/>
  <c r="T11" i="40" s="1"/>
  <c r="X41" i="58"/>
  <c r="S11" i="40" s="1"/>
  <c r="W41" i="58"/>
  <c r="R11" i="40" s="1"/>
  <c r="V41" i="58"/>
  <c r="Q11" i="40" s="1"/>
  <c r="U41" i="58"/>
  <c r="P11" i="40" s="1"/>
  <c r="T41" i="58"/>
  <c r="O11" i="40" s="1"/>
  <c r="S41" i="58"/>
  <c r="N11" i="40" s="1"/>
  <c r="R41" i="58"/>
  <c r="M11" i="40" s="1"/>
  <c r="Q41" i="58"/>
  <c r="L11" i="40" s="1"/>
  <c r="P41" i="58"/>
  <c r="K11" i="40" s="1"/>
  <c r="O41" i="58"/>
  <c r="J11" i="40" s="1"/>
  <c r="N41" i="58"/>
  <c r="I11" i="40" s="1"/>
  <c r="M41" i="58"/>
  <c r="H11" i="40" s="1"/>
  <c r="L41" i="58"/>
  <c r="G11" i="40" s="1"/>
  <c r="K41" i="58"/>
  <c r="F11" i="40" s="1"/>
  <c r="J41" i="58"/>
  <c r="E11" i="40" s="1"/>
  <c r="I41" i="58"/>
  <c r="D11" i="40" s="1"/>
  <c r="H41" i="58"/>
  <c r="G41" i="58"/>
  <c r="F41" i="58"/>
  <c r="E41" i="58"/>
  <c r="D41" i="58"/>
  <c r="C41" i="58"/>
  <c r="C11" i="40" s="1"/>
  <c r="BP40" i="58"/>
  <c r="BO40" i="58"/>
  <c r="BN40" i="58"/>
  <c r="BM40" i="58"/>
  <c r="BK40" i="58"/>
  <c r="BJ40" i="58"/>
  <c r="BI40" i="58"/>
  <c r="BH40" i="58"/>
  <c r="BG40" i="58"/>
  <c r="BF40" i="58"/>
  <c r="BE40" i="58"/>
  <c r="BD40" i="58"/>
  <c r="BC40" i="58"/>
  <c r="AY40" i="58"/>
  <c r="AX40" i="58"/>
  <c r="AW40" i="58"/>
  <c r="D40" i="58"/>
  <c r="C40" i="58"/>
  <c r="B11" i="40" s="1"/>
  <c r="AA43" i="58"/>
  <c r="Z43" i="58"/>
  <c r="BP43" i="52"/>
  <c r="BO43" i="52"/>
  <c r="BN43" i="52"/>
  <c r="BM43" i="52"/>
  <c r="BL43" i="52"/>
  <c r="BK43" i="52"/>
  <c r="BJ43" i="52"/>
  <c r="BI43" i="52"/>
  <c r="BH43" i="52"/>
  <c r="BG43" i="52"/>
  <c r="BF43" i="52"/>
  <c r="BE43" i="52"/>
  <c r="BD43" i="52"/>
  <c r="BC43" i="52"/>
  <c r="BP42" i="52"/>
  <c r="BO42" i="52"/>
  <c r="BN42" i="52"/>
  <c r="BM42" i="52"/>
  <c r="BL42" i="52"/>
  <c r="BK42" i="52"/>
  <c r="BJ42" i="52"/>
  <c r="BI42" i="52"/>
  <c r="BH42" i="52"/>
  <c r="BG42" i="52"/>
  <c r="BF42" i="52"/>
  <c r="BE42" i="52"/>
  <c r="BD42" i="52"/>
  <c r="BC42" i="52"/>
  <c r="BP41" i="52"/>
  <c r="BO41" i="52"/>
  <c r="BN41" i="52"/>
  <c r="BM41" i="52"/>
  <c r="BL41" i="52"/>
  <c r="BK41" i="52"/>
  <c r="BJ41" i="52"/>
  <c r="BI41" i="52"/>
  <c r="BH41" i="52"/>
  <c r="BG41" i="52"/>
  <c r="BF41" i="52"/>
  <c r="BE41" i="52"/>
  <c r="BD41" i="52"/>
  <c r="BC41" i="52"/>
  <c r="BP40" i="52"/>
  <c r="BO40" i="52"/>
  <c r="BN40" i="52"/>
  <c r="BM40" i="52"/>
  <c r="BK40" i="52"/>
  <c r="BJ40" i="52"/>
  <c r="BI40" i="52"/>
  <c r="BH40" i="52"/>
  <c r="BG40" i="52"/>
  <c r="BF40" i="52"/>
  <c r="BE40" i="52"/>
  <c r="BD40" i="52"/>
  <c r="BC40" i="52"/>
  <c r="BB43" i="52"/>
  <c r="BB42" i="52"/>
  <c r="BB41" i="52"/>
  <c r="BA43" i="52"/>
  <c r="BA42" i="52"/>
  <c r="BA41" i="52"/>
  <c r="AZ43" i="52"/>
  <c r="AZ42" i="52"/>
  <c r="AZ41" i="52"/>
  <c r="AV43" i="52"/>
  <c r="AV42" i="52"/>
  <c r="AV41" i="52"/>
  <c r="I10" i="41" s="1"/>
  <c r="AU43" i="52"/>
  <c r="AU42" i="52"/>
  <c r="AU41" i="52"/>
  <c r="K10" i="41" s="1"/>
  <c r="AT43" i="52"/>
  <c r="AS43" i="52"/>
  <c r="AR43" i="52"/>
  <c r="AT42" i="52"/>
  <c r="AS42" i="52"/>
  <c r="AR42" i="52"/>
  <c r="AT41" i="52"/>
  <c r="J10" i="41" s="1"/>
  <c r="AS41" i="52"/>
  <c r="G10" i="41" s="1"/>
  <c r="AR41" i="52"/>
  <c r="F10" i="41" s="1"/>
  <c r="AQ43" i="52"/>
  <c r="AP43" i="52"/>
  <c r="AO43" i="52"/>
  <c r="AQ42" i="52"/>
  <c r="AP42" i="52"/>
  <c r="AO42" i="52"/>
  <c r="AQ41" i="52"/>
  <c r="E10" i="41" s="1"/>
  <c r="AP41" i="52"/>
  <c r="H10" i="41" s="1"/>
  <c r="AO41" i="52"/>
  <c r="AN43" i="52"/>
  <c r="AN42" i="52"/>
  <c r="AN41" i="52"/>
  <c r="AM43" i="52"/>
  <c r="AM42" i="52"/>
  <c r="AM41" i="52"/>
  <c r="AL43" i="52"/>
  <c r="AL42" i="52"/>
  <c r="AL41" i="52"/>
  <c r="AY43" i="52"/>
  <c r="AY42" i="52"/>
  <c r="AY41" i="52"/>
  <c r="AY40" i="52"/>
  <c r="AX43" i="52"/>
  <c r="AX42" i="52"/>
  <c r="AX41" i="52"/>
  <c r="AX40" i="52"/>
  <c r="AW43" i="52"/>
  <c r="AW42" i="52"/>
  <c r="AW41" i="52"/>
  <c r="AW40" i="52"/>
  <c r="Q10" i="41" s="1"/>
  <c r="E43" i="52"/>
  <c r="F43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S43" i="52"/>
  <c r="T43" i="52"/>
  <c r="U43" i="52"/>
  <c r="V43" i="52"/>
  <c r="W43" i="52"/>
  <c r="X43" i="52"/>
  <c r="Y43" i="52"/>
  <c r="AC43" i="52"/>
  <c r="AD43" i="52"/>
  <c r="AE43" i="52"/>
  <c r="E42" i="52"/>
  <c r="F42" i="52"/>
  <c r="G42" i="52"/>
  <c r="H42" i="52"/>
  <c r="I42" i="52"/>
  <c r="J42" i="52"/>
  <c r="K42" i="52"/>
  <c r="L42" i="52"/>
  <c r="M42" i="52"/>
  <c r="N42" i="52"/>
  <c r="O42" i="52"/>
  <c r="P42" i="52"/>
  <c r="Q42" i="52"/>
  <c r="R42" i="52"/>
  <c r="S42" i="52"/>
  <c r="T42" i="52"/>
  <c r="U42" i="52"/>
  <c r="V42" i="52"/>
  <c r="W42" i="52"/>
  <c r="X42" i="52"/>
  <c r="Y42" i="52"/>
  <c r="AC42" i="52"/>
  <c r="AD42" i="52"/>
  <c r="AE42" i="52"/>
  <c r="E41" i="52"/>
  <c r="F41" i="52"/>
  <c r="G41" i="52"/>
  <c r="H41" i="52"/>
  <c r="I41" i="52"/>
  <c r="D10" i="40" s="1"/>
  <c r="J41" i="52"/>
  <c r="E10" i="40" s="1"/>
  <c r="K41" i="52"/>
  <c r="F10" i="40" s="1"/>
  <c r="L41" i="52"/>
  <c r="G10" i="40" s="1"/>
  <c r="M41" i="52"/>
  <c r="H10" i="40" s="1"/>
  <c r="N41" i="52"/>
  <c r="I10" i="40" s="1"/>
  <c r="O41" i="52"/>
  <c r="J10" i="40" s="1"/>
  <c r="P41" i="52"/>
  <c r="K10" i="40" s="1"/>
  <c r="Q41" i="52"/>
  <c r="L10" i="40" s="1"/>
  <c r="R41" i="52"/>
  <c r="M10" i="40" s="1"/>
  <c r="S41" i="52"/>
  <c r="N10" i="40" s="1"/>
  <c r="T41" i="52"/>
  <c r="O10" i="40" s="1"/>
  <c r="U41" i="52"/>
  <c r="P10" i="40" s="1"/>
  <c r="V41" i="52"/>
  <c r="Q10" i="40" s="1"/>
  <c r="W41" i="52"/>
  <c r="R10" i="40" s="1"/>
  <c r="X41" i="52"/>
  <c r="S10" i="40" s="1"/>
  <c r="Y41" i="52"/>
  <c r="T10" i="40" s="1"/>
  <c r="AC41" i="52"/>
  <c r="X10" i="40" s="1"/>
  <c r="AD41" i="52"/>
  <c r="Y10" i="40" s="1"/>
  <c r="AE41" i="52"/>
  <c r="Z10" i="40" s="1"/>
  <c r="D43" i="52"/>
  <c r="D42" i="52"/>
  <c r="D41" i="52"/>
  <c r="C43" i="52"/>
  <c r="C42" i="52"/>
  <c r="C41" i="52"/>
  <c r="C10" i="40" s="1"/>
  <c r="D40" i="52"/>
  <c r="B10" i="40"/>
  <c r="AB43" i="68" l="1"/>
  <c r="AB41" i="67"/>
  <c r="W20" i="40" s="1"/>
  <c r="AB42" i="67"/>
  <c r="J19" i="41"/>
  <c r="N23" i="40"/>
  <c r="N25" i="40"/>
  <c r="N24" i="40"/>
  <c r="P23" i="40"/>
  <c r="P25" i="40"/>
  <c r="P24" i="40"/>
  <c r="B23" i="40"/>
  <c r="B24" i="40"/>
  <c r="B22" i="40"/>
  <c r="B25" i="40"/>
  <c r="O24" i="40"/>
  <c r="O25" i="40"/>
  <c r="O23" i="40"/>
  <c r="C24" i="40"/>
  <c r="C23" i="40"/>
  <c r="C25" i="40"/>
  <c r="T23" i="40"/>
  <c r="T24" i="40"/>
  <c r="T25" i="40"/>
  <c r="R24" i="40"/>
  <c r="R25" i="40"/>
  <c r="R23" i="40"/>
  <c r="K25" i="40"/>
  <c r="K24" i="40"/>
  <c r="K23" i="40"/>
  <c r="Y24" i="40"/>
  <c r="Y23" i="40"/>
  <c r="Y25" i="40"/>
  <c r="Z25" i="40"/>
  <c r="Z23" i="40"/>
  <c r="Z24" i="40"/>
  <c r="X25" i="40"/>
  <c r="X23" i="40"/>
  <c r="X24" i="40"/>
  <c r="H25" i="40"/>
  <c r="H24" i="40"/>
  <c r="H23" i="40"/>
  <c r="I23" i="40"/>
  <c r="I24" i="40"/>
  <c r="I25" i="40"/>
  <c r="G25" i="40"/>
  <c r="G24" i="40"/>
  <c r="G23" i="40"/>
  <c r="E23" i="40"/>
  <c r="E24" i="40"/>
  <c r="E25" i="40"/>
  <c r="F24" i="40"/>
  <c r="F23" i="40"/>
  <c r="F25" i="40"/>
  <c r="D24" i="40"/>
  <c r="D25" i="40"/>
  <c r="D23" i="40"/>
  <c r="S24" i="40"/>
  <c r="S25" i="40"/>
  <c r="S23" i="40"/>
  <c r="Q25" i="40"/>
  <c r="Q24" i="40"/>
  <c r="Q23" i="40"/>
  <c r="M25" i="40"/>
  <c r="M24" i="40"/>
  <c r="M23" i="40"/>
  <c r="Z43" i="52"/>
  <c r="Z42" i="52"/>
  <c r="AA41" i="58"/>
  <c r="V11" i="40" s="1"/>
  <c r="AA42" i="58"/>
  <c r="Z41" i="58"/>
  <c r="U11" i="40" s="1"/>
  <c r="Z42" i="58"/>
  <c r="Z41" i="52"/>
  <c r="U10" i="40" s="1"/>
  <c r="AA41" i="52"/>
  <c r="V10" i="40" s="1"/>
  <c r="AA42" i="52"/>
  <c r="V23" i="40" l="1"/>
  <c r="V24" i="40"/>
  <c r="V25" i="40"/>
  <c r="U25" i="40"/>
  <c r="U24" i="40"/>
  <c r="U23" i="40"/>
  <c r="AB43" i="52"/>
  <c r="AB41" i="52"/>
  <c r="W10" i="40" s="1"/>
  <c r="AB42" i="52"/>
  <c r="J49" i="57"/>
  <c r="I49" i="57"/>
  <c r="H49" i="57"/>
  <c r="G49" i="57"/>
  <c r="F49" i="57"/>
  <c r="E49" i="57"/>
  <c r="D49" i="57"/>
  <c r="C49" i="57"/>
  <c r="B49" i="57"/>
  <c r="J48" i="57"/>
  <c r="I48" i="57"/>
  <c r="H48" i="57"/>
  <c r="G48" i="57"/>
  <c r="F48" i="57"/>
  <c r="E48" i="57"/>
  <c r="D48" i="57"/>
  <c r="C48" i="57"/>
  <c r="B48" i="57"/>
  <c r="J47" i="57"/>
  <c r="I47" i="57"/>
  <c r="H47" i="57"/>
  <c r="G47" i="57"/>
  <c r="F47" i="57"/>
  <c r="E47" i="57"/>
  <c r="D47" i="57"/>
  <c r="C47" i="57"/>
  <c r="B47" i="57"/>
  <c r="J46" i="57"/>
  <c r="I46" i="57"/>
  <c r="H46" i="57"/>
  <c r="G46" i="57"/>
  <c r="F46" i="57"/>
  <c r="E46" i="57"/>
  <c r="D46" i="57"/>
  <c r="C46" i="57"/>
  <c r="B46" i="57"/>
  <c r="O26" i="57"/>
  <c r="N26" i="57"/>
  <c r="M26" i="57"/>
  <c r="L26" i="57"/>
  <c r="K26" i="57"/>
  <c r="J26" i="57"/>
  <c r="I26" i="57"/>
  <c r="H26" i="57"/>
  <c r="G26" i="57"/>
  <c r="F26" i="57"/>
  <c r="E26" i="57"/>
  <c r="D26" i="57"/>
  <c r="C26" i="57"/>
  <c r="B26" i="57"/>
  <c r="O25" i="57"/>
  <c r="N25" i="57"/>
  <c r="M25" i="57"/>
  <c r="L25" i="57"/>
  <c r="K25" i="57"/>
  <c r="J25" i="57"/>
  <c r="I25" i="57"/>
  <c r="H25" i="57"/>
  <c r="G25" i="57"/>
  <c r="F25" i="57"/>
  <c r="E25" i="57"/>
  <c r="D25" i="57"/>
  <c r="C25" i="57"/>
  <c r="B25" i="57"/>
  <c r="O24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W24" i="40" l="1"/>
  <c r="W23" i="40"/>
  <c r="W25" i="40"/>
  <c r="F25" i="41"/>
  <c r="F24" i="41"/>
  <c r="F23" i="41"/>
  <c r="D25" i="41"/>
  <c r="D24" i="41"/>
  <c r="D23" i="41"/>
  <c r="E25" i="41" l="1"/>
  <c r="E24" i="41"/>
  <c r="E23" i="41"/>
  <c r="C25" i="41"/>
  <c r="C24" i="41"/>
  <c r="C23" i="41"/>
  <c r="V25" i="41"/>
  <c r="V24" i="41"/>
  <c r="V23" i="41"/>
  <c r="Z25" i="41"/>
  <c r="Y25" i="41"/>
  <c r="X25" i="41"/>
  <c r="Z24" i="41"/>
  <c r="Y24" i="41"/>
  <c r="X24" i="41"/>
  <c r="Z23" i="41"/>
  <c r="Y23" i="41"/>
  <c r="X23" i="41"/>
  <c r="Z22" i="41"/>
  <c r="Y22" i="41"/>
  <c r="X22" i="41"/>
  <c r="AC25" i="54" l="1"/>
  <c r="AB25" i="54"/>
  <c r="Z25" i="54"/>
  <c r="Y25" i="54"/>
  <c r="X25" i="54"/>
  <c r="W25" i="54"/>
  <c r="V25" i="54"/>
  <c r="U25" i="54"/>
  <c r="L25" i="54"/>
  <c r="K25" i="54"/>
  <c r="I25" i="54"/>
  <c r="G25" i="54"/>
  <c r="F25" i="54"/>
  <c r="E25" i="54"/>
  <c r="D25" i="54"/>
  <c r="C25" i="54"/>
  <c r="B25" i="54"/>
  <c r="AC24" i="54"/>
  <c r="AB24" i="54"/>
  <c r="Z24" i="54"/>
  <c r="Y24" i="54"/>
  <c r="X24" i="54"/>
  <c r="W24" i="54"/>
  <c r="V24" i="54"/>
  <c r="U24" i="54"/>
  <c r="L24" i="54"/>
  <c r="K24" i="54"/>
  <c r="I24" i="54"/>
  <c r="G24" i="54"/>
  <c r="F24" i="54"/>
  <c r="E24" i="54"/>
  <c r="D24" i="54"/>
  <c r="C24" i="54"/>
  <c r="B24" i="54"/>
  <c r="AC23" i="54"/>
  <c r="AB23" i="54"/>
  <c r="Z23" i="54"/>
  <c r="Y23" i="54"/>
  <c r="X23" i="54"/>
  <c r="W23" i="54"/>
  <c r="V23" i="54"/>
  <c r="U23" i="54"/>
  <c r="L23" i="54"/>
  <c r="K23" i="54"/>
  <c r="I23" i="54"/>
  <c r="G23" i="54"/>
  <c r="F23" i="54"/>
  <c r="E23" i="54"/>
  <c r="D23" i="54"/>
  <c r="C23" i="54"/>
  <c r="B23" i="54"/>
  <c r="AB22" i="54"/>
  <c r="Z22" i="54"/>
  <c r="Y22" i="54"/>
  <c r="X22" i="54"/>
  <c r="W22" i="54"/>
  <c r="V22" i="54"/>
  <c r="U22" i="54"/>
  <c r="L22" i="54"/>
  <c r="K22" i="54"/>
  <c r="I22" i="54"/>
  <c r="G22" i="54"/>
  <c r="F22" i="54"/>
  <c r="E22" i="54"/>
  <c r="D22" i="54"/>
  <c r="C22" i="54"/>
  <c r="B22" i="54"/>
  <c r="AA21" i="54"/>
  <c r="M21" i="54"/>
  <c r="H21" i="54"/>
  <c r="AA20" i="54"/>
  <c r="M20" i="54"/>
  <c r="H20" i="54"/>
  <c r="AA19" i="54"/>
  <c r="M19" i="54"/>
  <c r="N19" i="54"/>
  <c r="AA18" i="54"/>
  <c r="M18" i="54"/>
  <c r="H18" i="54"/>
  <c r="AA17" i="54"/>
  <c r="M17" i="54"/>
  <c r="H17" i="54"/>
  <c r="AA16" i="54"/>
  <c r="M16" i="54"/>
  <c r="H16" i="54"/>
  <c r="AA15" i="54"/>
  <c r="M15" i="54"/>
  <c r="H15" i="54"/>
  <c r="AA14" i="54"/>
  <c r="M14" i="54"/>
  <c r="H14" i="54"/>
  <c r="AA13" i="54"/>
  <c r="M13" i="54"/>
  <c r="H13" i="54"/>
  <c r="AA12" i="54"/>
  <c r="M12" i="54"/>
  <c r="H12" i="54"/>
  <c r="AA11" i="54"/>
  <c r="M11" i="54"/>
  <c r="H11" i="54"/>
  <c r="AA10" i="54"/>
  <c r="M10" i="54"/>
  <c r="H10" i="54"/>
  <c r="H22" i="54" l="1"/>
  <c r="J10" i="54"/>
  <c r="N14" i="54"/>
  <c r="J14" i="54"/>
  <c r="N18" i="54"/>
  <c r="J18" i="54"/>
  <c r="N11" i="54"/>
  <c r="J11" i="54"/>
  <c r="N15" i="54"/>
  <c r="J15" i="54"/>
  <c r="N12" i="54"/>
  <c r="J12" i="54"/>
  <c r="N16" i="54"/>
  <c r="J16" i="54"/>
  <c r="N20" i="54"/>
  <c r="J20" i="54"/>
  <c r="N13" i="54"/>
  <c r="J13" i="54"/>
  <c r="N17" i="54"/>
  <c r="J17" i="54"/>
  <c r="N21" i="54"/>
  <c r="J21" i="54"/>
  <c r="H25" i="54"/>
  <c r="AA22" i="54"/>
  <c r="M25" i="54"/>
  <c r="M22" i="54"/>
  <c r="M23" i="54"/>
  <c r="AA23" i="54"/>
  <c r="M24" i="54"/>
  <c r="AA24" i="54"/>
  <c r="AA25" i="54"/>
  <c r="H23" i="54"/>
  <c r="H24" i="54"/>
  <c r="J24" i="54" l="1"/>
  <c r="J25" i="54"/>
  <c r="J23" i="54"/>
  <c r="N25" i="54"/>
  <c r="N24" i="54"/>
  <c r="N23" i="54"/>
  <c r="AE22" i="41"/>
  <c r="AD22" i="41"/>
  <c r="U23" i="41"/>
  <c r="U24" i="41"/>
  <c r="U25" i="41"/>
  <c r="T22" i="41"/>
  <c r="T23" i="41"/>
  <c r="T24" i="41"/>
  <c r="T25" i="41"/>
  <c r="AF25" i="41" l="1"/>
  <c r="AE25" i="41"/>
  <c r="AF24" i="41"/>
  <c r="AE24" i="41"/>
  <c r="AF23" i="41"/>
  <c r="AE23" i="41"/>
  <c r="M22" i="41"/>
  <c r="L22" i="41"/>
  <c r="R22" i="41"/>
  <c r="S22" i="41"/>
  <c r="S25" i="41"/>
  <c r="S24" i="41"/>
  <c r="S23" i="41"/>
  <c r="R25" i="41"/>
  <c r="R24" i="41"/>
  <c r="R23" i="41"/>
  <c r="M25" i="41"/>
  <c r="M24" i="41"/>
  <c r="M23" i="41"/>
  <c r="L25" i="41"/>
  <c r="L24" i="41"/>
  <c r="L23" i="41"/>
  <c r="N22" i="41"/>
  <c r="P22" i="41"/>
  <c r="Q22" i="41"/>
  <c r="W22" i="41"/>
  <c r="B23" i="41"/>
  <c r="G23" i="41"/>
  <c r="H23" i="41"/>
  <c r="I23" i="41"/>
  <c r="J23" i="41"/>
  <c r="K23" i="41"/>
  <c r="N23" i="41"/>
  <c r="O23" i="41"/>
  <c r="P23" i="41"/>
  <c r="Q23" i="41"/>
  <c r="W23" i="41"/>
  <c r="AB23" i="41"/>
  <c r="AC23" i="41"/>
  <c r="AD23" i="41"/>
  <c r="B24" i="41"/>
  <c r="G24" i="41"/>
  <c r="H24" i="41"/>
  <c r="I24" i="41"/>
  <c r="J24" i="41"/>
  <c r="K24" i="41"/>
  <c r="N24" i="41"/>
  <c r="O24" i="41"/>
  <c r="P24" i="41"/>
  <c r="Q24" i="41"/>
  <c r="W24" i="41"/>
  <c r="AB24" i="41"/>
  <c r="AC24" i="41"/>
  <c r="AD24" i="41"/>
  <c r="B25" i="41"/>
  <c r="G25" i="41"/>
  <c r="H25" i="41"/>
  <c r="I25" i="41"/>
  <c r="J25" i="41"/>
  <c r="K25" i="41"/>
  <c r="N25" i="41"/>
  <c r="O25" i="41"/>
  <c r="P25" i="41"/>
  <c r="Q25" i="41"/>
  <c r="W25" i="41"/>
  <c r="AB25" i="41"/>
  <c r="AC25" i="41"/>
  <c r="AD25" i="41"/>
  <c r="O41" i="59"/>
  <c r="J12" i="40"/>
  <c r="J24" i="40" s="1"/>
  <c r="O43" i="59"/>
  <c r="O42" i="59"/>
  <c r="Q25" i="59"/>
  <c r="Q43" i="59" s="1"/>
  <c r="Q41" i="59"/>
  <c r="L12" i="40" s="1"/>
  <c r="L23" i="40" s="1"/>
  <c r="J25" i="40" l="1"/>
  <c r="J23" i="40"/>
  <c r="L25" i="40"/>
  <c r="L24" i="40"/>
  <c r="Q42" i="59"/>
</calcChain>
</file>

<file path=xl/sharedStrings.xml><?xml version="1.0" encoding="utf-8"?>
<sst xmlns="http://schemas.openxmlformats.org/spreadsheetml/2006/main" count="2809" uniqueCount="223">
  <si>
    <t>E.D.A.R.:</t>
  </si>
  <si>
    <t>LA POBLA DE MAFUMET</t>
  </si>
  <si>
    <t>CONTROL MENSUAL D'EXPLOTACIÓ</t>
  </si>
  <si>
    <t>MES: gener</t>
  </si>
  <si>
    <t>LÍNIA D'AIGUA</t>
  </si>
  <si>
    <t>LÍNIA FANG</t>
  </si>
  <si>
    <t xml:space="preserve">DIA  </t>
  </si>
  <si>
    <t>CABAL TRACTAT</t>
  </si>
  <si>
    <t>CABAL BY-PASSAT</t>
  </si>
  <si>
    <t>pH</t>
  </si>
  <si>
    <t>Conductivitat</t>
  </si>
  <si>
    <t>M.E.S</t>
  </si>
  <si>
    <r>
      <t>DBO</t>
    </r>
    <r>
      <rPr>
        <b/>
        <vertAlign val="subscript"/>
        <sz val="12"/>
        <rFont val="Arial"/>
        <family val="2"/>
      </rPr>
      <t>5</t>
    </r>
  </si>
  <si>
    <t>DQO</t>
  </si>
  <si>
    <t>NTK</t>
  </si>
  <si>
    <r>
      <t>N-NH</t>
    </r>
    <r>
      <rPr>
        <b/>
        <vertAlign val="subscript"/>
        <sz val="12"/>
        <rFont val="Arial"/>
        <family val="2"/>
      </rPr>
      <t>4</t>
    </r>
  </si>
  <si>
    <r>
      <t>N-NO</t>
    </r>
    <r>
      <rPr>
        <b/>
        <vertAlign val="subscript"/>
        <sz val="12"/>
        <rFont val="Arial"/>
        <family val="2"/>
      </rPr>
      <t>3</t>
    </r>
  </si>
  <si>
    <r>
      <t>N-NO</t>
    </r>
    <r>
      <rPr>
        <b/>
        <vertAlign val="subscript"/>
        <sz val="12"/>
        <rFont val="Arial"/>
        <family val="2"/>
      </rPr>
      <t>2</t>
    </r>
  </si>
  <si>
    <t>N total</t>
  </si>
  <si>
    <t>P total</t>
  </si>
  <si>
    <t>Coliforms</t>
  </si>
  <si>
    <t>Terbolesa</t>
  </si>
  <si>
    <t>Tipus mostra</t>
  </si>
  <si>
    <t>Tipus analítica</t>
  </si>
  <si>
    <t>Mostra sortida recull by-pass</t>
  </si>
  <si>
    <t>Afecció retorns en la mostra entrada</t>
  </si>
  <si>
    <t>T</t>
  </si>
  <si>
    <r>
      <t>O</t>
    </r>
    <r>
      <rPr>
        <b/>
        <vertAlign val="subscript"/>
        <sz val="12"/>
        <rFont val="Arial"/>
        <family val="2"/>
      </rPr>
      <t>2</t>
    </r>
  </si>
  <si>
    <t>Alcalinitat</t>
  </si>
  <si>
    <t>V-30</t>
  </si>
  <si>
    <t>I.V.F.</t>
  </si>
  <si>
    <t>MLSS</t>
  </si>
  <si>
    <t>MLSSV</t>
  </si>
  <si>
    <t>TRH</t>
  </si>
  <si>
    <t>TRC</t>
  </si>
  <si>
    <t>C.M.</t>
  </si>
  <si>
    <t>Banals</t>
  </si>
  <si>
    <t>Sorres</t>
  </si>
  <si>
    <t>Greixos</t>
  </si>
  <si>
    <t>Tamís fang</t>
  </si>
  <si>
    <t>Sortida espessidor fang primari/mixte</t>
  </si>
  <si>
    <t>Sortida espessidor fang secundari</t>
  </si>
  <si>
    <t>Sortida deshidratació / Fang evacuat</t>
  </si>
  <si>
    <t>DIGESTIÓ</t>
  </si>
  <si>
    <r>
      <t>m</t>
    </r>
    <r>
      <rPr>
        <b/>
        <vertAlign val="superscript"/>
        <sz val="12"/>
        <color theme="0"/>
        <rFont val="Arial"/>
        <family val="2"/>
      </rPr>
      <t>3</t>
    </r>
    <r>
      <rPr>
        <b/>
        <sz val="12"/>
        <color theme="0"/>
        <rFont val="Arial"/>
        <family val="2"/>
      </rPr>
      <t>/dia</t>
    </r>
  </si>
  <si>
    <t>µS/cm</t>
  </si>
  <si>
    <t>mg/l</t>
  </si>
  <si>
    <t>%</t>
  </si>
  <si>
    <r>
      <t>mgO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/l</t>
    </r>
  </si>
  <si>
    <t>mgN/l</t>
  </si>
  <si>
    <t>mgP/l</t>
  </si>
  <si>
    <t>UFC/100 ml</t>
  </si>
  <si>
    <t>NTU</t>
  </si>
  <si>
    <t>P (puntual)
I (integrada)
B (bessona)</t>
  </si>
  <si>
    <t>H (homologada)
NH (no homologada)</t>
  </si>
  <si>
    <t>reactor</t>
  </si>
  <si>
    <t>recirc</t>
  </si>
  <si>
    <t>dies</t>
  </si>
  <si>
    <r>
      <t>kgDBO</t>
    </r>
    <r>
      <rPr>
        <b/>
        <vertAlign val="subscript"/>
        <sz val="12"/>
        <rFont val="Arial"/>
        <family val="2"/>
      </rPr>
      <t>5</t>
    </r>
    <r>
      <rPr>
        <b/>
        <sz val="12"/>
        <rFont val="Arial"/>
        <family val="2"/>
      </rPr>
      <t>/ kg MLSS</t>
    </r>
  </si>
  <si>
    <t>Producció Biogàs</t>
  </si>
  <si>
    <t>Biogàs a caldera</t>
  </si>
  <si>
    <t>Biogàs a generació electrica</t>
  </si>
  <si>
    <t>Biogàs generació biometà</t>
  </si>
  <si>
    <t>Biogàs a torxa</t>
  </si>
  <si>
    <t>AGV/alcalinitat</t>
  </si>
  <si>
    <t>Volàtils entrada</t>
  </si>
  <si>
    <t>Volàtils sortida</t>
  </si>
  <si>
    <t>Reducció volàtils</t>
  </si>
  <si>
    <t>sortida</t>
  </si>
  <si>
    <t>E</t>
  </si>
  <si>
    <t>S</t>
  </si>
  <si>
    <t xml:space="preserve">E </t>
  </si>
  <si>
    <t xml:space="preserve">S </t>
  </si>
  <si>
    <t>rend.</t>
  </si>
  <si>
    <t>Obligatori</t>
  </si>
  <si>
    <t>Si / No</t>
  </si>
  <si>
    <t>°C</t>
  </si>
  <si>
    <t>meq/l</t>
  </si>
  <si>
    <t>ml/g</t>
  </si>
  <si>
    <t>kg</t>
  </si>
  <si>
    <t>% ms</t>
  </si>
  <si>
    <t>%ms</t>
  </si>
  <si>
    <t>Tmf</t>
  </si>
  <si>
    <t>%mv</t>
  </si>
  <si>
    <r>
      <t>m</t>
    </r>
    <r>
      <rPr>
        <b/>
        <vertAlign val="superscript"/>
        <sz val="12"/>
        <rFont val="Arial"/>
        <family val="2"/>
      </rPr>
      <t>3</t>
    </r>
  </si>
  <si>
    <t xml:space="preserve">kg </t>
  </si>
  <si>
    <t>Qdiss</t>
  </si>
  <si>
    <t>t alta</t>
  </si>
  <si>
    <t>t baixa</t>
  </si>
  <si>
    <t>dl</t>
  </si>
  <si>
    <t>dt</t>
  </si>
  <si>
    <t>dc</t>
  </si>
  <si>
    <t>I</t>
  </si>
  <si>
    <t>NH</t>
  </si>
  <si>
    <t>dj</t>
  </si>
  <si>
    <t>dv</t>
  </si>
  <si>
    <t>ds</t>
  </si>
  <si>
    <t>dg</t>
  </si>
  <si>
    <t>dm</t>
  </si>
  <si>
    <t>H</t>
  </si>
  <si>
    <t>TOTAL</t>
  </si>
  <si>
    <t>MITJANA</t>
  </si>
  <si>
    <t>MÍNIM</t>
  </si>
  <si>
    <t>MÀXIM</t>
  </si>
  <si>
    <t>MITJA LAB</t>
  </si>
  <si>
    <t>MITJA DISS.</t>
  </si>
  <si>
    <t>MITJA FEST.</t>
  </si>
  <si>
    <t>MIT. FES-DIS</t>
  </si>
  <si>
    <t>MES: febrer</t>
  </si>
  <si>
    <t>MES: març</t>
  </si>
  <si>
    <t>MES: abril</t>
  </si>
  <si>
    <t>MES: maig</t>
  </si>
  <si>
    <t>MES: juny</t>
  </si>
  <si>
    <t>MES: juliol</t>
  </si>
  <si>
    <t>MES: agost</t>
  </si>
  <si>
    <t>MES: setembre</t>
  </si>
  <si>
    <t>MES: octubre</t>
  </si>
  <si>
    <t>MES: novembre</t>
  </si>
  <si>
    <t>MES: desembre</t>
  </si>
  <si>
    <t>EDAR</t>
  </si>
  <si>
    <t>La Pobla de Mafumet</t>
  </si>
  <si>
    <t>EMPRESA EXPLOTADORA</t>
  </si>
  <si>
    <t>UTE Servei Sistema de Sanejament Mafumet</t>
  </si>
  <si>
    <t>versió</t>
  </si>
  <si>
    <t>CABAL tractat</t>
  </si>
  <si>
    <t>MES</t>
  </si>
  <si>
    <r>
      <t>DBO</t>
    </r>
    <r>
      <rPr>
        <b/>
        <vertAlign val="subscript"/>
        <sz val="11"/>
        <color theme="0"/>
        <rFont val="Arial"/>
        <family val="2"/>
      </rPr>
      <t>5</t>
    </r>
  </si>
  <si>
    <r>
      <t>NH</t>
    </r>
    <r>
      <rPr>
        <b/>
        <vertAlign val="subscript"/>
        <sz val="11"/>
        <color theme="0"/>
        <rFont val="Arial"/>
        <family val="2"/>
      </rPr>
      <t>4</t>
    </r>
  </si>
  <si>
    <r>
      <t>NO</t>
    </r>
    <r>
      <rPr>
        <b/>
        <vertAlign val="subscript"/>
        <sz val="11"/>
        <color theme="0"/>
        <rFont val="Arial"/>
        <family val="2"/>
      </rPr>
      <t>3</t>
    </r>
  </si>
  <si>
    <r>
      <t>NO</t>
    </r>
    <r>
      <rPr>
        <b/>
        <vertAlign val="subscript"/>
        <sz val="11"/>
        <color theme="0"/>
        <rFont val="Arial"/>
        <family val="2"/>
      </rPr>
      <t>2</t>
    </r>
  </si>
  <si>
    <t>entrada</t>
  </si>
  <si>
    <t>rendiment</t>
  </si>
  <si>
    <t>DADES DE DISSENY</t>
  </si>
  <si>
    <t>t. Baixa</t>
  </si>
  <si>
    <t>t. Alta</t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</si>
  <si>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mes</t>
    </r>
  </si>
  <si>
    <r>
      <t>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dia</t>
    </r>
  </si>
  <si>
    <t>RESUM 2022</t>
  </si>
  <si>
    <t>RESUM 2021</t>
  </si>
  <si>
    <t>RESUM 2020</t>
  </si>
  <si>
    <t>En gris, cabal aproximat, per avaria de cabalímetre</t>
  </si>
  <si>
    <t>BIOLÒGIC</t>
  </si>
  <si>
    <t>REACTIUS</t>
  </si>
  <si>
    <t>RESIDUS</t>
  </si>
  <si>
    <t>DIGESTIÓ ANAERÒBIA</t>
  </si>
  <si>
    <t xml:space="preserve">O2 </t>
  </si>
  <si>
    <t>alcalinitat</t>
  </si>
  <si>
    <t>IVF</t>
  </si>
  <si>
    <t>CM</t>
  </si>
  <si>
    <t>clorur 
fèrric</t>
  </si>
  <si>
    <t>policlorur
d'alumini</t>
  </si>
  <si>
    <t>polielectrolit</t>
  </si>
  <si>
    <t>banals</t>
  </si>
  <si>
    <t>greixos</t>
  </si>
  <si>
    <t>sorres</t>
  </si>
  <si>
    <t>tamís fang</t>
  </si>
  <si>
    <t>sortida espessidor fang primari/mixte</t>
  </si>
  <si>
    <t>sortida espessidor fang secundari</t>
  </si>
  <si>
    <t>producció de biogàs</t>
  </si>
  <si>
    <t>biogàs a caldera</t>
  </si>
  <si>
    <t>biogàs a generació elèctrica</t>
  </si>
  <si>
    <t>biogàs generació biometà</t>
  </si>
  <si>
    <t>biogàs a torxa</t>
  </si>
  <si>
    <t>volàtils entrada</t>
  </si>
  <si>
    <t>volàtils sortida</t>
  </si>
  <si>
    <t>reducció volàtils</t>
  </si>
  <si>
    <t>recirc.</t>
  </si>
  <si>
    <t>deshidratació</t>
  </si>
  <si>
    <t>flotació</t>
  </si>
  <si>
    <t>kg DBO5/kg MLSS.dia</t>
  </si>
  <si>
    <t>kg/TMS</t>
  </si>
  <si>
    <r>
      <t>m</t>
    </r>
    <r>
      <rPr>
        <b/>
        <vertAlign val="superscript"/>
        <sz val="10"/>
        <rFont val="Arial"/>
        <family val="2"/>
      </rPr>
      <t>3</t>
    </r>
  </si>
  <si>
    <t>ENERGIA  ELÈCTRICA  EDAR</t>
  </si>
  <si>
    <t>CUPS:</t>
  </si>
  <si>
    <t>ES0031406310445002PP0F</t>
  </si>
  <si>
    <t>ENERGIA GENERADA</t>
  </si>
  <si>
    <t>REGISTRE MAXÍMETRES</t>
  </si>
  <si>
    <t>ENERGIA  ELÈCTRICA  EB.....................</t>
  </si>
  <si>
    <t>Tarifa contractada:</t>
  </si>
  <si>
    <t>3.0 TD</t>
  </si>
  <si>
    <t>ACTIVA</t>
  </si>
  <si>
    <t>TOTAL ACTIVA XARXA</t>
  </si>
  <si>
    <t>REACTIVA</t>
  </si>
  <si>
    <t>Cos fi</t>
  </si>
  <si>
    <t>VENDA</t>
  </si>
  <si>
    <t>AUTOCONSUM</t>
  </si>
  <si>
    <t>TOTAL E GENERADA</t>
  </si>
  <si>
    <t xml:space="preserve">Ratio </t>
  </si>
  <si>
    <t>Període 1</t>
  </si>
  <si>
    <t>Període 2</t>
  </si>
  <si>
    <t>Període 3</t>
  </si>
  <si>
    <t>Període 4</t>
  </si>
  <si>
    <t>Període 5</t>
  </si>
  <si>
    <t>Període 6</t>
  </si>
  <si>
    <t xml:space="preserve">Període 1     </t>
  </si>
  <si>
    <t>Potència contractada (kW)</t>
  </si>
  <si>
    <t>kWh</t>
  </si>
  <si>
    <r>
      <t>kWh/m</t>
    </r>
    <r>
      <rPr>
        <b/>
        <vertAlign val="superscript"/>
        <sz val="10"/>
        <rFont val="Arial"/>
        <family val="2"/>
      </rPr>
      <t>3</t>
    </r>
  </si>
  <si>
    <t>kW</t>
  </si>
  <si>
    <t>Important: Cal afegir a la dreta tantes taules de bombaments com calgui. Han de continuar mantenint l'ordre que figurava en els informes enviats fins ara. El codi EB ha coincidir amb el de GICA0</t>
  </si>
  <si>
    <t xml:space="preserve">Aquesta fulla no admet altres tipus de dades a la dreta. </t>
  </si>
  <si>
    <t>Informar el CUPs és obligatori i han de coincidir amb els de GICA0</t>
  </si>
  <si>
    <t>EDAR:</t>
  </si>
  <si>
    <t>Important: el codi del component del sistema a la cel·la C29 (desplegable) és obligatori i ha de coincidir amb el codi de GICA0.</t>
  </si>
  <si>
    <t>EMPRESA EXPLOTADORA:</t>
  </si>
  <si>
    <t>Cal afegir tantes taules de components amb renovables com sigui necessari, una a sota de l'altre procurant mantenir les mateixes dades a les mateixes columnes</t>
  </si>
  <si>
    <t>COMPONENT</t>
  </si>
  <si>
    <t>Planta</t>
  </si>
  <si>
    <t>ORIGEN: FOTOVOLTAICA</t>
  </si>
  <si>
    <t>ORIGEN: EÒLICA</t>
  </si>
  <si>
    <t>ORIGEN: MICROHIDRÀULICA</t>
  </si>
  <si>
    <t>ORIGEN: BIOGÀS</t>
  </si>
  <si>
    <t>VENDA 
UPGRADING</t>
  </si>
  <si>
    <t>AUTOCONSUM
BIOMETÀ</t>
  </si>
  <si>
    <t xml:space="preserve">REGISTRE CUBES </t>
  </si>
  <si>
    <t>DIA</t>
  </si>
  <si>
    <t>PROCEDÈNCIA</t>
  </si>
  <si>
    <t>POBLACIÓ</t>
  </si>
  <si>
    <r>
      <t>VOLUM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</si>
  <si>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PARÀMETRES DE CONTROL (pH, conductivitat,...)</t>
  </si>
  <si>
    <t xml:space="preserve"> </t>
  </si>
  <si>
    <t>ANY: 2024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</si>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</sst>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p_t_a_-;\-* #,##0\ _p_t_a_-;_-* &quot;-&quot;\ _p_t_a_-;_-@_-"/>
    <numFmt numFmtId="165" formatCode="mmmm\-yy"/>
    <numFmt numFmtId="166" formatCode="0.0"/>
    <numFmt numFmtId="167" formatCode="0.000"/>
    <numFmt numFmtId="168" formatCode="#,##0.0"/>
    <numFmt numFmtId="169" formatCode="#,##0.000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Courier New"/>
      <family val="3"/>
    </font>
    <font>
      <sz val="10"/>
      <color indexed="8"/>
      <name val="Courier New"/>
      <family val="3"/>
    </font>
    <font>
      <sz val="10"/>
      <color indexed="24"/>
      <name val="Arial"/>
      <family val="2"/>
    </font>
    <font>
      <sz val="10"/>
      <color indexed="22"/>
      <name val="Courier New"/>
      <family val="3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"/>
      <name val="Arial"/>
      <family val="2"/>
    </font>
    <font>
      <b/>
      <sz val="6"/>
      <name val="MS Sans Serif"/>
      <family val="2"/>
    </font>
    <font>
      <b/>
      <vertAlign val="superscript"/>
      <sz val="1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vertAlign val="subscript"/>
      <sz val="11"/>
      <color theme="0"/>
      <name val="Arial"/>
      <family val="2"/>
    </font>
    <font>
      <b/>
      <sz val="12"/>
      <color indexed="22"/>
      <name val="Arial"/>
      <family val="2"/>
    </font>
    <font>
      <b/>
      <sz val="8"/>
      <name val="Arial"/>
      <family val="2"/>
    </font>
    <font>
      <b/>
      <vertAlign val="superscript"/>
      <sz val="12"/>
      <name val="Arial"/>
      <family val="2"/>
    </font>
    <font>
      <b/>
      <vertAlign val="subscript"/>
      <sz val="12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Courier New"/>
      <family val="3"/>
    </font>
    <font>
      <b/>
      <sz val="12"/>
      <color indexed="22"/>
      <name val="Courier New"/>
      <family val="3"/>
    </font>
    <font>
      <b/>
      <sz val="12"/>
      <name val="Courier New"/>
      <family val="3"/>
    </font>
    <font>
      <b/>
      <sz val="11"/>
      <color indexed="12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ourier New"/>
      <family val="3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</font>
    <font>
      <b/>
      <sz val="10"/>
      <color theme="0"/>
      <name val="Arial"/>
      <family val="2"/>
      <charset val="1"/>
    </font>
    <font>
      <b/>
      <sz val="11"/>
      <color theme="0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1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DDD"/>
        <bgColor rgb="FFCCFFCC"/>
      </patternFill>
    </fill>
    <fill>
      <patternFill patternType="solid">
        <fgColor rgb="FFB2B2B2"/>
        <bgColor rgb="FF969696"/>
      </patternFill>
    </fill>
    <fill>
      <patternFill patternType="solid">
        <fgColor theme="3" tint="-0.249977111117893"/>
        <bgColor rgb="FF969696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rgb="FF366092"/>
        <bgColor rgb="FF366092"/>
      </patternFill>
    </fill>
  </fills>
  <borders count="128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4" fillId="0" borderId="0"/>
    <xf numFmtId="9" fontId="1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4" fillId="0" borderId="0"/>
    <xf numFmtId="0" fontId="44" fillId="0" borderId="0"/>
  </cellStyleXfs>
  <cellXfs count="697">
    <xf numFmtId="0" fontId="0" fillId="0" borderId="0" xfId="0"/>
    <xf numFmtId="0" fontId="3" fillId="0" borderId="0" xfId="0" applyFont="1"/>
    <xf numFmtId="0" fontId="2" fillId="0" borderId="13" xfId="0" applyFont="1" applyBorder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168" fontId="0" fillId="0" borderId="35" xfId="0" applyNumberFormat="1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169" fontId="0" fillId="0" borderId="35" xfId="0" applyNumberFormat="1" applyBorder="1" applyAlignment="1">
      <alignment horizontal="center"/>
    </xf>
    <xf numFmtId="168" fontId="0" fillId="0" borderId="33" xfId="0" applyNumberFormat="1" applyBorder="1" applyAlignment="1">
      <alignment horizontal="center"/>
    </xf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68" fontId="0" fillId="0" borderId="3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168" fontId="0" fillId="0" borderId="34" xfId="0" applyNumberFormat="1" applyBorder="1" applyAlignment="1">
      <alignment horizontal="center"/>
    </xf>
    <xf numFmtId="4" fontId="0" fillId="0" borderId="34" xfId="0" applyNumberFormat="1" applyBorder="1" applyAlignment="1">
      <alignment horizontal="center"/>
    </xf>
    <xf numFmtId="168" fontId="0" fillId="0" borderId="42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168" fontId="0" fillId="0" borderId="37" xfId="0" applyNumberFormat="1" applyBorder="1" applyAlignment="1">
      <alignment horizontal="center"/>
    </xf>
    <xf numFmtId="168" fontId="0" fillId="0" borderId="43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9" fontId="0" fillId="0" borderId="43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168" fontId="0" fillId="0" borderId="55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9" fillId="0" borderId="0" xfId="0" applyFont="1"/>
    <xf numFmtId="0" fontId="11" fillId="0" borderId="0" xfId="0" applyFont="1"/>
    <xf numFmtId="3" fontId="12" fillId="0" borderId="0" xfId="2" applyNumberFormat="1" applyFont="1" applyFill="1" applyBorder="1" applyAlignment="1">
      <alignment horizontal="center"/>
    </xf>
    <xf numFmtId="4" fontId="12" fillId="0" borderId="0" xfId="2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2" fillId="6" borderId="10" xfId="0" applyFont="1" applyFill="1" applyBorder="1" applyAlignment="1">
      <alignment horizontal="left" vertical="center" wrapText="1"/>
    </xf>
    <xf numFmtId="0" fontId="0" fillId="6" borderId="0" xfId="0" applyFill="1"/>
    <xf numFmtId="0" fontId="2" fillId="0" borderId="0" xfId="0" applyFont="1"/>
    <xf numFmtId="169" fontId="0" fillId="0" borderId="55" xfId="0" applyNumberForma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53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6" fontId="0" fillId="0" borderId="41" xfId="0" applyNumberFormat="1" applyBorder="1" applyAlignment="1">
      <alignment horizontal="center"/>
    </xf>
    <xf numFmtId="0" fontId="1" fillId="0" borderId="0" xfId="0" applyFont="1"/>
    <xf numFmtId="0" fontId="16" fillId="7" borderId="10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center" vertical="center"/>
    </xf>
    <xf numFmtId="169" fontId="0" fillId="0" borderId="45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5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/>
    <xf numFmtId="0" fontId="14" fillId="6" borderId="20" xfId="4" applyFont="1" applyFill="1" applyBorder="1" applyAlignment="1">
      <alignment horizontal="center"/>
    </xf>
    <xf numFmtId="0" fontId="2" fillId="6" borderId="4" xfId="0" applyFont="1" applyFill="1" applyBorder="1" applyAlignment="1">
      <alignment horizontal="left" vertical="center" indent="1"/>
    </xf>
    <xf numFmtId="0" fontId="2" fillId="6" borderId="1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3" fontId="2" fillId="6" borderId="33" xfId="0" applyNumberFormat="1" applyFont="1" applyFill="1" applyBorder="1" applyAlignment="1">
      <alignment horizontal="center"/>
    </xf>
    <xf numFmtId="3" fontId="0" fillId="6" borderId="40" xfId="0" applyNumberFormat="1" applyFill="1" applyBorder="1" applyAlignment="1">
      <alignment horizontal="center"/>
    </xf>
    <xf numFmtId="3" fontId="0" fillId="6" borderId="33" xfId="0" applyNumberFormat="1" applyFill="1" applyBorder="1" applyAlignment="1">
      <alignment horizontal="center"/>
    </xf>
    <xf numFmtId="3" fontId="0" fillId="6" borderId="21" xfId="0" applyNumberFormat="1" applyFill="1" applyBorder="1" applyAlignment="1">
      <alignment horizontal="center"/>
    </xf>
    <xf numFmtId="3" fontId="2" fillId="6" borderId="42" xfId="0" applyNumberFormat="1" applyFont="1" applyFill="1" applyBorder="1" applyAlignment="1">
      <alignment horizontal="center"/>
    </xf>
    <xf numFmtId="3" fontId="2" fillId="6" borderId="37" xfId="0" applyNumberFormat="1" applyFont="1" applyFill="1" applyBorder="1" applyAlignment="1">
      <alignment horizontal="center"/>
    </xf>
    <xf numFmtId="3" fontId="2" fillId="6" borderId="44" xfId="0" applyNumberFormat="1" applyFont="1" applyFill="1" applyBorder="1" applyAlignment="1">
      <alignment horizontal="center"/>
    </xf>
    <xf numFmtId="0" fontId="2" fillId="0" borderId="94" xfId="0" applyFont="1" applyBorder="1" applyAlignment="1">
      <alignment horizontal="center" vertical="center"/>
    </xf>
    <xf numFmtId="0" fontId="17" fillId="3" borderId="59" xfId="0" quotePrefix="1" applyFont="1" applyFill="1" applyBorder="1" applyAlignment="1">
      <alignment horizontal="center"/>
    </xf>
    <xf numFmtId="166" fontId="17" fillId="4" borderId="22" xfId="0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/>
    <xf numFmtId="166" fontId="17" fillId="3" borderId="22" xfId="0" applyNumberFormat="1" applyFont="1" applyFill="1" applyBorder="1" applyAlignment="1">
      <alignment horizontal="center" vertical="center"/>
    </xf>
    <xf numFmtId="0" fontId="17" fillId="9" borderId="59" xfId="0" applyFont="1" applyFill="1" applyBorder="1" applyAlignment="1">
      <alignment horizontal="center"/>
    </xf>
    <xf numFmtId="0" fontId="17" fillId="9" borderId="58" xfId="0" applyFont="1" applyFill="1" applyBorder="1" applyAlignment="1">
      <alignment horizontal="center"/>
    </xf>
    <xf numFmtId="0" fontId="17" fillId="8" borderId="22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/>
    </xf>
    <xf numFmtId="0" fontId="17" fillId="8" borderId="66" xfId="0" applyFont="1" applyFill="1" applyBorder="1" applyAlignment="1">
      <alignment horizontal="center" vertical="center" wrapText="1"/>
    </xf>
    <xf numFmtId="0" fontId="26" fillId="10" borderId="67" xfId="0" applyFont="1" applyFill="1" applyBorder="1" applyAlignment="1">
      <alignment horizontal="center" wrapText="1"/>
    </xf>
    <xf numFmtId="0" fontId="26" fillId="10" borderId="59" xfId="0" applyFont="1" applyFill="1" applyBorder="1" applyAlignment="1">
      <alignment horizontal="center"/>
    </xf>
    <xf numFmtId="0" fontId="26" fillId="10" borderId="60" xfId="0" applyFont="1" applyFill="1" applyBorder="1" applyAlignment="1">
      <alignment horizontal="center"/>
    </xf>
    <xf numFmtId="0" fontId="26" fillId="10" borderId="61" xfId="0" applyFont="1" applyFill="1" applyBorder="1" applyAlignment="1">
      <alignment horizontal="center"/>
    </xf>
    <xf numFmtId="0" fontId="26" fillId="10" borderId="64" xfId="0" applyFont="1" applyFill="1" applyBorder="1" applyAlignment="1">
      <alignment horizontal="center"/>
    </xf>
    <xf numFmtId="0" fontId="30" fillId="0" borderId="0" xfId="0" quotePrefix="1" applyFont="1" applyAlignment="1">
      <alignment horizontal="left"/>
    </xf>
    <xf numFmtId="0" fontId="31" fillId="0" borderId="0" xfId="0" applyFont="1"/>
    <xf numFmtId="49" fontId="30" fillId="0" borderId="0" xfId="0" quotePrefix="1" applyNumberFormat="1" applyFont="1" applyAlignment="1">
      <alignment horizontal="left"/>
    </xf>
    <xf numFmtId="0" fontId="30" fillId="0" borderId="0" xfId="0" applyFont="1"/>
    <xf numFmtId="0" fontId="32" fillId="0" borderId="0" xfId="0" applyFont="1"/>
    <xf numFmtId="0" fontId="18" fillId="6" borderId="23" xfId="0" applyFont="1" applyFill="1" applyBorder="1" applyAlignment="1">
      <alignment horizontal="left"/>
    </xf>
    <xf numFmtId="0" fontId="18" fillId="6" borderId="76" xfId="0" applyFont="1" applyFill="1" applyBorder="1" applyAlignment="1">
      <alignment horizontal="left"/>
    </xf>
    <xf numFmtId="0" fontId="18" fillId="6" borderId="69" xfId="0" applyFont="1" applyFill="1" applyBorder="1" applyAlignment="1">
      <alignment horizontal="left"/>
    </xf>
    <xf numFmtId="0" fontId="18" fillId="6" borderId="80" xfId="0" applyFont="1" applyFill="1" applyBorder="1" applyAlignment="1">
      <alignment horizontal="left"/>
    </xf>
    <xf numFmtId="0" fontId="18" fillId="6" borderId="68" xfId="0" applyFont="1" applyFill="1" applyBorder="1" applyAlignment="1">
      <alignment horizontal="left"/>
    </xf>
    <xf numFmtId="0" fontId="18" fillId="6" borderId="69" xfId="0" quotePrefix="1" applyFont="1" applyFill="1" applyBorder="1" applyAlignment="1">
      <alignment horizontal="left"/>
    </xf>
    <xf numFmtId="0" fontId="18" fillId="3" borderId="58" xfId="0" applyFont="1" applyFill="1" applyBorder="1" applyAlignment="1">
      <alignment horizontal="center"/>
    </xf>
    <xf numFmtId="166" fontId="17" fillId="3" borderId="59" xfId="0" applyNumberFormat="1" applyFont="1" applyFill="1" applyBorder="1" applyAlignment="1">
      <alignment horizontal="center"/>
    </xf>
    <xf numFmtId="166" fontId="17" fillId="3" borderId="0" xfId="0" applyNumberFormat="1" applyFont="1" applyFill="1" applyAlignment="1">
      <alignment horizontal="center"/>
    </xf>
    <xf numFmtId="166" fontId="17" fillId="3" borderId="60" xfId="0" applyNumberFormat="1" applyFont="1" applyFill="1" applyBorder="1" applyAlignment="1">
      <alignment horizontal="center"/>
    </xf>
    <xf numFmtId="0" fontId="17" fillId="5" borderId="67" xfId="0" applyFont="1" applyFill="1" applyBorder="1" applyAlignment="1">
      <alignment horizontal="center"/>
    </xf>
    <xf numFmtId="0" fontId="17" fillId="8" borderId="67" xfId="0" applyFont="1" applyFill="1" applyBorder="1" applyAlignment="1">
      <alignment horizontal="center" wrapText="1"/>
    </xf>
    <xf numFmtId="0" fontId="17" fillId="8" borderId="67" xfId="0" applyFont="1" applyFill="1" applyBorder="1" applyAlignment="1">
      <alignment horizontal="center"/>
    </xf>
    <xf numFmtId="0" fontId="17" fillId="8" borderId="56" xfId="0" applyFont="1" applyFill="1" applyBorder="1" applyAlignment="1">
      <alignment horizontal="center" wrapText="1"/>
    </xf>
    <xf numFmtId="1" fontId="12" fillId="2" borderId="29" xfId="0" applyNumberFormat="1" applyFont="1" applyFill="1" applyBorder="1" applyAlignment="1" applyProtection="1">
      <alignment horizontal="center"/>
      <protection locked="0"/>
    </xf>
    <xf numFmtId="0" fontId="17" fillId="11" borderId="22" xfId="0" applyFont="1" applyFill="1" applyBorder="1" applyAlignment="1">
      <alignment horizontal="center"/>
    </xf>
    <xf numFmtId="0" fontId="17" fillId="0" borderId="26" xfId="0" applyFont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0" fontId="16" fillId="7" borderId="87" xfId="0" applyFont="1" applyFill="1" applyBorder="1" applyAlignment="1">
      <alignment vertical="center"/>
    </xf>
    <xf numFmtId="169" fontId="0" fillId="6" borderId="2" xfId="0" applyNumberFormat="1" applyFill="1" applyBorder="1" applyAlignment="1">
      <alignment horizontal="center"/>
    </xf>
    <xf numFmtId="169" fontId="0" fillId="6" borderId="3" xfId="0" applyNumberFormat="1" applyFill="1" applyBorder="1" applyAlignment="1">
      <alignment horizontal="center"/>
    </xf>
    <xf numFmtId="169" fontId="0" fillId="6" borderId="4" xfId="0" applyNumberFormat="1" applyFill="1" applyBorder="1" applyAlignment="1">
      <alignment horizontal="center"/>
    </xf>
    <xf numFmtId="166" fontId="17" fillId="4" borderId="57" xfId="0" applyNumberFormat="1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7" borderId="78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3" fontId="0" fillId="0" borderId="32" xfId="0" applyNumberFormat="1" applyBorder="1" applyAlignment="1" applyProtection="1">
      <alignment horizontal="center"/>
      <protection locked="0"/>
    </xf>
    <xf numFmtId="3" fontId="0" fillId="0" borderId="36" xfId="0" applyNumberFormat="1" applyBorder="1" applyAlignment="1" applyProtection="1">
      <alignment horizontal="center"/>
      <protection locked="0"/>
    </xf>
    <xf numFmtId="3" fontId="0" fillId="0" borderId="34" xfId="0" applyNumberFormat="1" applyBorder="1" applyAlignment="1" applyProtection="1">
      <alignment horizontal="center"/>
      <protection locked="0"/>
    </xf>
    <xf numFmtId="168" fontId="0" fillId="0" borderId="33" xfId="0" applyNumberFormat="1" applyBorder="1" applyAlignment="1" applyProtection="1">
      <alignment horizontal="center"/>
      <protection locked="0"/>
    </xf>
    <xf numFmtId="3" fontId="0" fillId="0" borderId="35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8" fontId="0" fillId="0" borderId="32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8" fontId="0" fillId="0" borderId="1" xfId="0" applyNumberFormat="1" applyBorder="1" applyAlignment="1" applyProtection="1">
      <alignment horizontal="center"/>
      <protection locked="0"/>
    </xf>
    <xf numFmtId="168" fontId="0" fillId="0" borderId="31" xfId="0" applyNumberFormat="1" applyBorder="1" applyAlignment="1" applyProtection="1">
      <alignment horizontal="center"/>
      <protection locked="0"/>
    </xf>
    <xf numFmtId="0" fontId="2" fillId="6" borderId="7" xfId="0" applyFont="1" applyFill="1" applyBorder="1" applyAlignment="1" applyProtection="1">
      <alignment horizontal="center"/>
      <protection locked="0"/>
    </xf>
    <xf numFmtId="0" fontId="2" fillId="6" borderId="7" xfId="0" applyFont="1" applyFill="1" applyBorder="1" applyProtection="1">
      <protection locked="0"/>
    </xf>
    <xf numFmtId="3" fontId="0" fillId="0" borderId="38" xfId="0" applyNumberFormat="1" applyBorder="1" applyAlignment="1">
      <alignment horizontal="center"/>
    </xf>
    <xf numFmtId="0" fontId="13" fillId="11" borderId="22" xfId="0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/>
      <protection locked="0"/>
    </xf>
    <xf numFmtId="0" fontId="13" fillId="6" borderId="66" xfId="0" applyFont="1" applyFill="1" applyBorder="1" applyAlignment="1" applyProtection="1">
      <alignment horizontal="center"/>
      <protection locked="0"/>
    </xf>
    <xf numFmtId="3" fontId="12" fillId="0" borderId="29" xfId="0" applyNumberFormat="1" applyFont="1" applyBorder="1" applyAlignment="1" applyProtection="1">
      <alignment horizontal="center"/>
      <protection locked="0"/>
    </xf>
    <xf numFmtId="166" fontId="12" fillId="0" borderId="29" xfId="0" applyNumberFormat="1" applyFont="1" applyBorder="1" applyAlignment="1" applyProtection="1">
      <alignment horizontal="center"/>
      <protection locked="0"/>
    </xf>
    <xf numFmtId="4" fontId="12" fillId="0" borderId="29" xfId="0" applyNumberFormat="1" applyFont="1" applyBorder="1" applyAlignment="1" applyProtection="1">
      <alignment horizontal="center"/>
      <protection locked="0"/>
    </xf>
    <xf numFmtId="2" fontId="12" fillId="0" borderId="29" xfId="0" applyNumberFormat="1" applyFont="1" applyBorder="1" applyAlignment="1" applyProtection="1">
      <alignment horizontal="center"/>
      <protection locked="0"/>
    </xf>
    <xf numFmtId="2" fontId="12" fillId="0" borderId="72" xfId="0" applyNumberFormat="1" applyFont="1" applyBorder="1" applyAlignment="1" applyProtection="1">
      <alignment horizontal="center"/>
      <protection locked="0"/>
    </xf>
    <xf numFmtId="3" fontId="12" fillId="0" borderId="27" xfId="0" applyNumberFormat="1" applyFont="1" applyBorder="1" applyAlignment="1" applyProtection="1">
      <alignment horizontal="center"/>
      <protection locked="0"/>
    </xf>
    <xf numFmtId="4" fontId="12" fillId="0" borderId="27" xfId="0" applyNumberFormat="1" applyFont="1" applyBorder="1" applyAlignment="1" applyProtection="1">
      <alignment horizontal="center"/>
      <protection locked="0"/>
    </xf>
    <xf numFmtId="2" fontId="12" fillId="0" borderId="27" xfId="0" applyNumberFormat="1" applyFont="1" applyBorder="1" applyAlignment="1" applyProtection="1">
      <alignment horizontal="center"/>
      <protection locked="0"/>
    </xf>
    <xf numFmtId="2" fontId="12" fillId="0" borderId="73" xfId="0" applyNumberFormat="1" applyFont="1" applyBorder="1" applyAlignment="1" applyProtection="1">
      <alignment horizontal="center"/>
      <protection locked="0"/>
    </xf>
    <xf numFmtId="3" fontId="12" fillId="0" borderId="50" xfId="0" applyNumberFormat="1" applyFont="1" applyBorder="1" applyAlignment="1" applyProtection="1">
      <alignment horizontal="center"/>
      <protection locked="0"/>
    </xf>
    <xf numFmtId="4" fontId="12" fillId="0" borderId="50" xfId="0" applyNumberFormat="1" applyFont="1" applyBorder="1" applyAlignment="1" applyProtection="1">
      <alignment horizontal="center"/>
      <protection locked="0"/>
    </xf>
    <xf numFmtId="2" fontId="12" fillId="0" borderId="50" xfId="0" applyNumberFormat="1" applyFont="1" applyBorder="1" applyAlignment="1" applyProtection="1">
      <alignment horizontal="center"/>
      <protection locked="0"/>
    </xf>
    <xf numFmtId="2" fontId="12" fillId="0" borderId="74" xfId="0" applyNumberFormat="1" applyFont="1" applyBorder="1" applyAlignment="1" applyProtection="1">
      <alignment horizontal="center"/>
      <protection locked="0"/>
    </xf>
    <xf numFmtId="3" fontId="12" fillId="6" borderId="25" xfId="0" applyNumberFormat="1" applyFont="1" applyFill="1" applyBorder="1" applyAlignment="1" applyProtection="1">
      <alignment horizontal="center"/>
      <protection locked="0"/>
    </xf>
    <xf numFmtId="4" fontId="12" fillId="6" borderId="25" xfId="0" applyNumberFormat="1" applyFont="1" applyFill="1" applyBorder="1" applyAlignment="1" applyProtection="1">
      <alignment horizontal="center"/>
      <protection locked="0"/>
    </xf>
    <xf numFmtId="166" fontId="12" fillId="6" borderId="25" xfId="5" applyNumberFormat="1" applyFont="1" applyFill="1" applyBorder="1" applyAlignment="1" applyProtection="1">
      <alignment horizontal="center"/>
      <protection locked="0"/>
    </xf>
    <xf numFmtId="1" fontId="12" fillId="6" borderId="25" xfId="5" applyNumberFormat="1" applyFont="1" applyFill="1" applyBorder="1" applyAlignment="1" applyProtection="1">
      <alignment horizontal="center"/>
      <protection locked="0"/>
    </xf>
    <xf numFmtId="168" fontId="12" fillId="6" borderId="25" xfId="0" applyNumberFormat="1" applyFont="1" applyFill="1" applyBorder="1" applyAlignment="1" applyProtection="1">
      <alignment horizontal="center"/>
      <protection locked="0"/>
    </xf>
    <xf numFmtId="4" fontId="12" fillId="6" borderId="49" xfId="0" applyNumberFormat="1" applyFont="1" applyFill="1" applyBorder="1" applyAlignment="1" applyProtection="1">
      <alignment horizontal="center"/>
      <protection locked="0"/>
    </xf>
    <xf numFmtId="4" fontId="12" fillId="6" borderId="24" xfId="0" applyNumberFormat="1" applyFont="1" applyFill="1" applyBorder="1" applyAlignment="1" applyProtection="1">
      <alignment horizontal="center"/>
      <protection locked="0"/>
    </xf>
    <xf numFmtId="3" fontId="12" fillId="6" borderId="29" xfId="0" applyNumberFormat="1" applyFont="1" applyFill="1" applyBorder="1" applyAlignment="1" applyProtection="1">
      <alignment horizontal="center"/>
      <protection locked="0"/>
    </xf>
    <xf numFmtId="4" fontId="12" fillId="6" borderId="29" xfId="0" applyNumberFormat="1" applyFont="1" applyFill="1" applyBorder="1" applyAlignment="1" applyProtection="1">
      <alignment horizontal="center"/>
      <protection locked="0"/>
    </xf>
    <xf numFmtId="168" fontId="12" fillId="6" borderId="29" xfId="0" applyNumberFormat="1" applyFont="1" applyFill="1" applyBorder="1" applyAlignment="1" applyProtection="1">
      <alignment horizontal="center"/>
      <protection locked="0"/>
    </xf>
    <xf numFmtId="3" fontId="12" fillId="6" borderId="79" xfId="0" applyNumberFormat="1" applyFont="1" applyFill="1" applyBorder="1" applyAlignment="1" applyProtection="1">
      <alignment horizontal="center"/>
      <protection locked="0"/>
    </xf>
    <xf numFmtId="3" fontId="12" fillId="6" borderId="72" xfId="0" applyNumberFormat="1" applyFont="1" applyFill="1" applyBorder="1" applyAlignment="1" applyProtection="1">
      <alignment horizontal="center"/>
      <protection locked="0"/>
    </xf>
    <xf numFmtId="3" fontId="12" fillId="6" borderId="27" xfId="0" applyNumberFormat="1" applyFont="1" applyFill="1" applyBorder="1" applyAlignment="1" applyProtection="1">
      <alignment horizontal="center"/>
      <protection locked="0"/>
    </xf>
    <xf numFmtId="4" fontId="12" fillId="6" borderId="27" xfId="0" applyNumberFormat="1" applyFont="1" applyFill="1" applyBorder="1" applyAlignment="1" applyProtection="1">
      <alignment horizontal="center"/>
      <protection locked="0"/>
    </xf>
    <xf numFmtId="168" fontId="12" fillId="6" borderId="27" xfId="0" applyNumberFormat="1" applyFont="1" applyFill="1" applyBorder="1" applyAlignment="1" applyProtection="1">
      <alignment horizontal="center"/>
      <protection locked="0"/>
    </xf>
    <xf numFmtId="3" fontId="12" fillId="6" borderId="28" xfId="0" applyNumberFormat="1" applyFont="1" applyFill="1" applyBorder="1" applyAlignment="1" applyProtection="1">
      <alignment horizontal="center"/>
      <protection locked="0"/>
    </xf>
    <xf numFmtId="3" fontId="12" fillId="6" borderId="73" xfId="0" applyNumberFormat="1" applyFont="1" applyFill="1" applyBorder="1" applyAlignment="1" applyProtection="1">
      <alignment horizontal="center"/>
      <protection locked="0"/>
    </xf>
    <xf numFmtId="3" fontId="12" fillId="6" borderId="47" xfId="6" applyFont="1" applyFill="1" applyBorder="1" applyAlignment="1" applyProtection="1">
      <alignment horizontal="center"/>
      <protection locked="0"/>
    </xf>
    <xf numFmtId="4" fontId="12" fillId="6" borderId="47" xfId="6" applyNumberFormat="1" applyFont="1" applyFill="1" applyBorder="1" applyAlignment="1" applyProtection="1">
      <alignment horizontal="center"/>
      <protection locked="0"/>
    </xf>
    <xf numFmtId="168" fontId="12" fillId="6" borderId="47" xfId="6" applyNumberFormat="1" applyFont="1" applyFill="1" applyBorder="1" applyAlignment="1" applyProtection="1">
      <alignment horizontal="center"/>
      <protection locked="0"/>
    </xf>
    <xf numFmtId="3" fontId="12" fillId="6" borderId="75" xfId="6" applyFont="1" applyFill="1" applyBorder="1" applyAlignment="1" applyProtection="1">
      <alignment horizontal="center"/>
      <protection locked="0"/>
    </xf>
    <xf numFmtId="3" fontId="12" fillId="0" borderId="51" xfId="2" applyNumberFormat="1" applyFont="1" applyFill="1" applyBorder="1" applyAlignment="1" applyProtection="1">
      <alignment horizontal="center"/>
      <protection locked="0"/>
    </xf>
    <xf numFmtId="3" fontId="12" fillId="0" borderId="28" xfId="0" applyNumberFormat="1" applyFont="1" applyBorder="1" applyAlignment="1" applyProtection="1">
      <alignment horizontal="center"/>
      <protection locked="0"/>
    </xf>
    <xf numFmtId="3" fontId="12" fillId="0" borderId="30" xfId="0" applyNumberFormat="1" applyFont="1" applyBorder="1" applyAlignment="1" applyProtection="1">
      <alignment horizontal="center"/>
      <protection locked="0"/>
    </xf>
    <xf numFmtId="3" fontId="0" fillId="0" borderId="31" xfId="0" applyNumberFormat="1" applyBorder="1" applyAlignment="1" applyProtection="1">
      <alignment horizontal="center"/>
      <protection locked="0"/>
    </xf>
    <xf numFmtId="3" fontId="0" fillId="0" borderId="41" xfId="0" applyNumberFormat="1" applyBorder="1" applyAlignment="1" applyProtection="1">
      <alignment horizontal="center"/>
      <protection locked="0"/>
    </xf>
    <xf numFmtId="0" fontId="16" fillId="7" borderId="1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27" xfId="0" applyBorder="1" applyProtection="1">
      <protection locked="0"/>
    </xf>
    <xf numFmtId="0" fontId="16" fillId="12" borderId="10" xfId="0" applyFont="1" applyFill="1" applyBorder="1" applyAlignment="1">
      <alignment horizontal="right" vertical="center"/>
    </xf>
    <xf numFmtId="0" fontId="3" fillId="0" borderId="0" xfId="0" applyFont="1" applyProtection="1">
      <protection locked="0"/>
    </xf>
    <xf numFmtId="3" fontId="0" fillId="0" borderId="33" xfId="0" applyNumberFormat="1" applyBorder="1" applyAlignment="1" applyProtection="1">
      <alignment horizontal="center"/>
      <protection locked="0"/>
    </xf>
    <xf numFmtId="3" fontId="0" fillId="0" borderId="21" xfId="0" applyNumberFormat="1" applyBorder="1" applyAlignment="1" applyProtection="1">
      <alignment horizontal="center"/>
      <protection locked="0"/>
    </xf>
    <xf numFmtId="168" fontId="0" fillId="0" borderId="41" xfId="0" applyNumberFormat="1" applyBorder="1" applyAlignment="1" applyProtection="1">
      <alignment horizontal="center"/>
      <protection locked="0"/>
    </xf>
    <xf numFmtId="168" fontId="0" fillId="0" borderId="21" xfId="0" applyNumberFormat="1" applyBorder="1" applyAlignment="1" applyProtection="1">
      <alignment horizontal="center"/>
      <protection locked="0"/>
    </xf>
    <xf numFmtId="168" fontId="0" fillId="0" borderId="35" xfId="0" applyNumberFormat="1" applyBorder="1" applyAlignment="1" applyProtection="1">
      <alignment horizontal="center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69" fontId="0" fillId="0" borderId="35" xfId="0" applyNumberFormat="1" applyBorder="1" applyAlignment="1" applyProtection="1">
      <alignment horizontal="center"/>
      <protection locked="0"/>
    </xf>
    <xf numFmtId="2" fontId="0" fillId="0" borderId="35" xfId="0" applyNumberFormat="1" applyBorder="1" applyAlignment="1" applyProtection="1">
      <alignment horizontal="center"/>
      <protection locked="0"/>
    </xf>
    <xf numFmtId="167" fontId="0" fillId="0" borderId="35" xfId="0" applyNumberFormat="1" applyBorder="1" applyAlignment="1" applyProtection="1">
      <alignment horizontal="center"/>
      <protection locked="0"/>
    </xf>
    <xf numFmtId="169" fontId="0" fillId="0" borderId="33" xfId="0" applyNumberFormat="1" applyBorder="1" applyAlignment="1" applyProtection="1">
      <alignment horizontal="center"/>
      <protection locked="0"/>
    </xf>
    <xf numFmtId="169" fontId="0" fillId="0" borderId="0" xfId="0" applyNumberFormat="1" applyAlignment="1" applyProtection="1">
      <alignment horizontal="center"/>
      <protection locked="0"/>
    </xf>
    <xf numFmtId="3" fontId="0" fillId="0" borderId="92" xfId="0" applyNumberFormat="1" applyBorder="1" applyAlignment="1" applyProtection="1">
      <alignment horizontal="center"/>
      <protection locked="0"/>
    </xf>
    <xf numFmtId="169" fontId="0" fillId="0" borderId="93" xfId="0" applyNumberFormat="1" applyBorder="1" applyAlignment="1" applyProtection="1">
      <alignment horizontal="center"/>
      <protection locked="0"/>
    </xf>
    <xf numFmtId="169" fontId="0" fillId="0" borderId="58" xfId="0" applyNumberFormat="1" applyBorder="1" applyAlignment="1" applyProtection="1">
      <alignment horizontal="center"/>
      <protection locked="0"/>
    </xf>
    <xf numFmtId="167" fontId="0" fillId="0" borderId="93" xfId="0" applyNumberFormat="1" applyBorder="1" applyAlignment="1" applyProtection="1">
      <alignment horizontal="center"/>
      <protection locked="0"/>
    </xf>
    <xf numFmtId="0" fontId="0" fillId="0" borderId="93" xfId="0" applyBorder="1" applyAlignment="1" applyProtection="1">
      <alignment horizontal="center"/>
      <protection locked="0"/>
    </xf>
    <xf numFmtId="165" fontId="16" fillId="7" borderId="3" xfId="0" applyNumberFormat="1" applyFont="1" applyFill="1" applyBorder="1" applyAlignment="1" applyProtection="1">
      <alignment horizontal="left" vertical="center" indent="1"/>
      <protection locked="0"/>
    </xf>
    <xf numFmtId="0" fontId="2" fillId="6" borderId="96" xfId="0" applyFont="1" applyFill="1" applyBorder="1" applyAlignment="1">
      <alignment horizontal="center"/>
    </xf>
    <xf numFmtId="0" fontId="2" fillId="6" borderId="97" xfId="0" applyFont="1" applyFill="1" applyBorder="1" applyAlignment="1">
      <alignment horizontal="center"/>
    </xf>
    <xf numFmtId="14" fontId="2" fillId="6" borderId="77" xfId="0" applyNumberFormat="1" applyFont="1" applyFill="1" applyBorder="1" applyAlignment="1">
      <alignment horizontal="center"/>
    </xf>
    <xf numFmtId="14" fontId="0" fillId="0" borderId="27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/>
    <xf numFmtId="0" fontId="26" fillId="10" borderId="29" xfId="0" applyFont="1" applyFill="1" applyBorder="1" applyProtection="1">
      <protection locked="0"/>
    </xf>
    <xf numFmtId="0" fontId="26" fillId="10" borderId="29" xfId="0" applyFont="1" applyFill="1" applyBorder="1" applyAlignment="1" applyProtection="1">
      <alignment horizontal="center"/>
      <protection locked="0"/>
    </xf>
    <xf numFmtId="0" fontId="26" fillId="10" borderId="27" xfId="0" applyFont="1" applyFill="1" applyBorder="1" applyProtection="1">
      <protection locked="0"/>
    </xf>
    <xf numFmtId="0" fontId="26" fillId="10" borderId="27" xfId="0" applyFont="1" applyFill="1" applyBorder="1" applyAlignment="1" applyProtection="1">
      <alignment horizontal="center"/>
      <protection locked="0"/>
    </xf>
    <xf numFmtId="0" fontId="26" fillId="10" borderId="50" xfId="0" applyFont="1" applyFill="1" applyBorder="1" applyProtection="1">
      <protection locked="0"/>
    </xf>
    <xf numFmtId="0" fontId="26" fillId="10" borderId="50" xfId="0" applyFont="1" applyFill="1" applyBorder="1" applyAlignment="1" applyProtection="1">
      <alignment horizontal="center"/>
      <protection locked="0"/>
    </xf>
    <xf numFmtId="0" fontId="20" fillId="0" borderId="0" xfId="0" applyFont="1"/>
    <xf numFmtId="1" fontId="16" fillId="0" borderId="0" xfId="0" applyNumberFormat="1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3" fillId="6" borderId="67" xfId="0" applyFont="1" applyFill="1" applyBorder="1" applyAlignment="1" applyProtection="1">
      <alignment horizontal="center"/>
      <protection locked="0"/>
    </xf>
    <xf numFmtId="0" fontId="23" fillId="6" borderId="64" xfId="0" applyFont="1" applyFill="1" applyBorder="1" applyAlignment="1" applyProtection="1">
      <alignment horizontal="center"/>
      <protection locked="0"/>
    </xf>
    <xf numFmtId="0" fontId="34" fillId="0" borderId="0" xfId="0" applyFont="1"/>
    <xf numFmtId="0" fontId="37" fillId="0" borderId="0" xfId="0" applyFont="1"/>
    <xf numFmtId="0" fontId="39" fillId="0" borderId="0" xfId="0" applyFont="1"/>
    <xf numFmtId="0" fontId="40" fillId="0" borderId="0" xfId="0" applyFont="1" applyAlignment="1">
      <alignment horizontal="left"/>
    </xf>
    <xf numFmtId="3" fontId="38" fillId="0" borderId="29" xfId="0" applyNumberFormat="1" applyFont="1" applyBorder="1" applyAlignment="1" applyProtection="1">
      <alignment horizontal="center"/>
      <protection locked="0"/>
    </xf>
    <xf numFmtId="3" fontId="38" fillId="0" borderId="27" xfId="0" applyNumberFormat="1" applyFont="1" applyBorder="1" applyAlignment="1" applyProtection="1">
      <alignment horizontal="center"/>
      <protection locked="0"/>
    </xf>
    <xf numFmtId="3" fontId="38" fillId="0" borderId="50" xfId="0" applyNumberFormat="1" applyFont="1" applyBorder="1" applyAlignment="1" applyProtection="1">
      <alignment horizontal="center"/>
      <protection locked="0"/>
    </xf>
    <xf numFmtId="3" fontId="38" fillId="0" borderId="0" xfId="2" applyNumberFormat="1" applyFont="1" applyFill="1" applyBorder="1" applyAlignment="1">
      <alignment horizontal="center"/>
    </xf>
    <xf numFmtId="3" fontId="38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0" fontId="35" fillId="9" borderId="59" xfId="0" applyFont="1" applyFill="1" applyBorder="1" applyAlignment="1">
      <alignment horizontal="center"/>
    </xf>
    <xf numFmtId="4" fontId="38" fillId="6" borderId="25" xfId="0" applyNumberFormat="1" applyFont="1" applyFill="1" applyBorder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3" fontId="37" fillId="0" borderId="31" xfId="0" applyNumberFormat="1" applyFont="1" applyBorder="1" applyAlignment="1" applyProtection="1">
      <alignment horizontal="center"/>
      <protection locked="0"/>
    </xf>
    <xf numFmtId="3" fontId="37" fillId="0" borderId="4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6" fillId="10" borderId="58" xfId="0" applyFont="1" applyFill="1" applyBorder="1" applyAlignment="1">
      <alignment horizontal="center" vertical="center"/>
    </xf>
    <xf numFmtId="0" fontId="26" fillId="10" borderId="62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/>
    </xf>
    <xf numFmtId="0" fontId="28" fillId="6" borderId="29" xfId="0" applyFont="1" applyFill="1" applyBorder="1" applyAlignment="1">
      <alignment horizontal="center"/>
    </xf>
    <xf numFmtId="0" fontId="28" fillId="6" borderId="27" xfId="0" applyFont="1" applyFill="1" applyBorder="1" applyAlignment="1">
      <alignment horizontal="center"/>
    </xf>
    <xf numFmtId="0" fontId="17" fillId="6" borderId="47" xfId="0" applyFont="1" applyFill="1" applyBorder="1" applyAlignment="1">
      <alignment horizontal="center"/>
    </xf>
    <xf numFmtId="0" fontId="17" fillId="6" borderId="46" xfId="0" applyFont="1" applyFill="1" applyBorder="1" applyAlignment="1">
      <alignment horizontal="center"/>
    </xf>
    <xf numFmtId="0" fontId="17" fillId="6" borderId="27" xfId="0" applyFont="1" applyFill="1" applyBorder="1" applyAlignment="1">
      <alignment horizontal="center"/>
    </xf>
    <xf numFmtId="0" fontId="29" fillId="6" borderId="27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67" xfId="0" applyFont="1" applyFill="1" applyBorder="1" applyAlignment="1">
      <alignment horizontal="center"/>
    </xf>
    <xf numFmtId="0" fontId="17" fillId="9" borderId="64" xfId="0" applyFont="1" applyFill="1" applyBorder="1" applyAlignment="1">
      <alignment horizontal="center"/>
    </xf>
    <xf numFmtId="3" fontId="37" fillId="0" borderId="33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0" fontId="0" fillId="0" borderId="54" xfId="0" applyBorder="1"/>
    <xf numFmtId="0" fontId="44" fillId="0" borderId="0" xfId="10"/>
    <xf numFmtId="0" fontId="41" fillId="0" borderId="0" xfId="10" applyFont="1"/>
    <xf numFmtId="0" fontId="45" fillId="0" borderId="0" xfId="10" applyFont="1"/>
    <xf numFmtId="0" fontId="46" fillId="0" borderId="0" xfId="10" applyFont="1"/>
    <xf numFmtId="0" fontId="46" fillId="0" borderId="0" xfId="10" applyFont="1" applyAlignment="1">
      <alignment horizontal="left" vertical="center" indent="1"/>
    </xf>
    <xf numFmtId="0" fontId="42" fillId="0" borderId="0" xfId="9"/>
    <xf numFmtId="0" fontId="46" fillId="0" borderId="0" xfId="10" applyFont="1" applyAlignment="1">
      <alignment horizontal="center"/>
    </xf>
    <xf numFmtId="0" fontId="46" fillId="0" borderId="0" xfId="10" applyFont="1" applyAlignment="1">
      <alignment horizontal="center" vertical="center"/>
    </xf>
    <xf numFmtId="3" fontId="44" fillId="0" borderId="0" xfId="10" applyNumberFormat="1" applyAlignment="1" applyProtection="1">
      <alignment horizontal="center"/>
      <protection locked="0"/>
    </xf>
    <xf numFmtId="3" fontId="46" fillId="0" borderId="0" xfId="10" applyNumberFormat="1" applyFont="1" applyAlignment="1">
      <alignment horizontal="center"/>
    </xf>
    <xf numFmtId="3" fontId="44" fillId="0" borderId="0" xfId="10" applyNumberFormat="1" applyAlignment="1">
      <alignment horizontal="center"/>
    </xf>
    <xf numFmtId="0" fontId="36" fillId="6" borderId="67" xfId="0" applyFont="1" applyFill="1" applyBorder="1" applyAlignment="1" applyProtection="1">
      <alignment horizontal="center"/>
      <protection locked="0"/>
    </xf>
    <xf numFmtId="0" fontId="36" fillId="6" borderId="64" xfId="0" applyFont="1" applyFill="1" applyBorder="1" applyAlignment="1" applyProtection="1">
      <alignment horizontal="center"/>
      <protection locked="0"/>
    </xf>
    <xf numFmtId="0" fontId="17" fillId="3" borderId="59" xfId="0" applyFont="1" applyFill="1" applyBorder="1" applyAlignment="1">
      <alignment horizontal="center"/>
    </xf>
    <xf numFmtId="0" fontId="17" fillId="3" borderId="58" xfId="0" applyFont="1" applyFill="1" applyBorder="1" applyAlignment="1">
      <alignment horizontal="center"/>
    </xf>
    <xf numFmtId="166" fontId="17" fillId="4" borderId="59" xfId="0" applyNumberFormat="1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6" fontId="17" fillId="4" borderId="57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9" borderId="57" xfId="0" applyFont="1" applyFill="1" applyBorder="1" applyAlignment="1">
      <alignment horizontal="center"/>
    </xf>
    <xf numFmtId="0" fontId="17" fillId="9" borderId="56" xfId="0" applyFont="1" applyFill="1" applyBorder="1" applyAlignment="1">
      <alignment horizontal="center"/>
    </xf>
    <xf numFmtId="0" fontId="17" fillId="3" borderId="0" xfId="0" quotePrefix="1" applyFont="1" applyFill="1" applyAlignment="1">
      <alignment horizontal="center"/>
    </xf>
    <xf numFmtId="166" fontId="17" fillId="4" borderId="58" xfId="0" applyNumberFormat="1" applyFont="1" applyFill="1" applyBorder="1" applyAlignment="1">
      <alignment horizontal="center"/>
    </xf>
    <xf numFmtId="0" fontId="17" fillId="9" borderId="66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 wrapText="1"/>
    </xf>
    <xf numFmtId="1" fontId="12" fillId="0" borderId="29" xfId="0" applyNumberFormat="1" applyFont="1" applyBorder="1" applyAlignment="1" applyProtection="1">
      <alignment horizontal="center"/>
      <protection locked="0"/>
    </xf>
    <xf numFmtId="166" fontId="17" fillId="4" borderId="67" xfId="0" applyNumberFormat="1" applyFont="1" applyFill="1" applyBorder="1" applyAlignment="1">
      <alignment vertical="center" wrapText="1"/>
    </xf>
    <xf numFmtId="166" fontId="35" fillId="4" borderId="22" xfId="0" applyNumberFormat="1" applyFont="1" applyFill="1" applyBorder="1" applyAlignment="1">
      <alignment horizontal="center" vertical="center"/>
    </xf>
    <xf numFmtId="166" fontId="17" fillId="3" borderId="67" xfId="0" applyNumberFormat="1" applyFont="1" applyFill="1" applyBorder="1" applyAlignment="1">
      <alignment vertical="center" wrapText="1"/>
    </xf>
    <xf numFmtId="0" fontId="17" fillId="5" borderId="64" xfId="0" applyFont="1" applyFill="1" applyBorder="1" applyAlignment="1">
      <alignment horizontal="center"/>
    </xf>
    <xf numFmtId="0" fontId="17" fillId="5" borderId="60" xfId="0" applyFont="1" applyFill="1" applyBorder="1"/>
    <xf numFmtId="0" fontId="17" fillId="8" borderId="60" xfId="0" applyFont="1" applyFill="1" applyBorder="1"/>
    <xf numFmtId="0" fontId="17" fillId="8" borderId="64" xfId="0" applyFont="1" applyFill="1" applyBorder="1" applyAlignment="1">
      <alignment horizontal="center"/>
    </xf>
    <xf numFmtId="3" fontId="12" fillId="0" borderId="72" xfId="0" applyNumberFormat="1" applyFont="1" applyBorder="1" applyAlignment="1" applyProtection="1">
      <alignment horizontal="center"/>
      <protection locked="0"/>
    </xf>
    <xf numFmtId="3" fontId="12" fillId="6" borderId="49" xfId="0" applyNumberFormat="1" applyFont="1" applyFill="1" applyBorder="1" applyAlignment="1" applyProtection="1">
      <alignment horizontal="center"/>
      <protection locked="0"/>
    </xf>
    <xf numFmtId="2" fontId="17" fillId="9" borderId="67" xfId="0" applyNumberFormat="1" applyFont="1" applyFill="1" applyBorder="1" applyAlignment="1">
      <alignment horizontal="center"/>
    </xf>
    <xf numFmtId="3" fontId="12" fillId="0" borderId="79" xfId="0" applyNumberFormat="1" applyFont="1" applyBorder="1" applyAlignment="1" applyProtection="1">
      <alignment horizontal="center"/>
      <protection locked="0"/>
    </xf>
    <xf numFmtId="3" fontId="12" fillId="0" borderId="101" xfId="0" applyNumberFormat="1" applyFont="1" applyBorder="1" applyAlignment="1" applyProtection="1">
      <alignment horizontal="center"/>
      <protection locked="0"/>
    </xf>
    <xf numFmtId="4" fontId="38" fillId="6" borderId="23" xfId="0" applyNumberFormat="1" applyFont="1" applyFill="1" applyBorder="1" applyAlignment="1" applyProtection="1">
      <alignment horizontal="center"/>
      <protection locked="0"/>
    </xf>
    <xf numFmtId="168" fontId="12" fillId="6" borderId="76" xfId="0" applyNumberFormat="1" applyFont="1" applyFill="1" applyBorder="1" applyAlignment="1" applyProtection="1">
      <alignment horizontal="center"/>
      <protection locked="0"/>
    </xf>
    <xf numFmtId="168" fontId="12" fillId="6" borderId="69" xfId="0" applyNumberFormat="1" applyFont="1" applyFill="1" applyBorder="1" applyAlignment="1" applyProtection="1">
      <alignment horizontal="center"/>
      <protection locked="0"/>
    </xf>
    <xf numFmtId="168" fontId="12" fillId="6" borderId="80" xfId="6" applyNumberFormat="1" applyFont="1" applyFill="1" applyBorder="1" applyAlignment="1" applyProtection="1">
      <alignment horizontal="center"/>
      <protection locked="0"/>
    </xf>
    <xf numFmtId="168" fontId="12" fillId="6" borderId="73" xfId="0" applyNumberFormat="1" applyFont="1" applyFill="1" applyBorder="1" applyAlignment="1" applyProtection="1">
      <alignment horizontal="center"/>
      <protection locked="0"/>
    </xf>
    <xf numFmtId="168" fontId="12" fillId="6" borderId="75" xfId="6" applyNumberFormat="1" applyFont="1" applyFill="1" applyBorder="1" applyAlignment="1" applyProtection="1">
      <alignment horizontal="center"/>
      <protection locked="0"/>
    </xf>
    <xf numFmtId="168" fontId="12" fillId="6" borderId="79" xfId="0" applyNumberFormat="1" applyFont="1" applyFill="1" applyBorder="1" applyAlignment="1" applyProtection="1">
      <alignment horizontal="center"/>
      <protection locked="0"/>
    </xf>
    <xf numFmtId="168" fontId="12" fillId="6" borderId="28" xfId="0" applyNumberFormat="1" applyFont="1" applyFill="1" applyBorder="1" applyAlignment="1" applyProtection="1">
      <alignment horizontal="center"/>
      <protection locked="0"/>
    </xf>
    <xf numFmtId="168" fontId="12" fillId="6" borderId="30" xfId="6" applyNumberFormat="1" applyFont="1" applyFill="1" applyBorder="1" applyAlignment="1" applyProtection="1">
      <alignment horizontal="center"/>
      <protection locked="0"/>
    </xf>
    <xf numFmtId="4" fontId="12" fillId="6" borderId="28" xfId="0" applyNumberFormat="1" applyFont="1" applyFill="1" applyBorder="1" applyAlignment="1" applyProtection="1">
      <alignment horizontal="center"/>
      <protection locked="0"/>
    </xf>
    <xf numFmtId="4" fontId="12" fillId="6" borderId="30" xfId="6" applyNumberFormat="1" applyFont="1" applyFill="1" applyBorder="1" applyAlignment="1" applyProtection="1">
      <alignment horizontal="center"/>
      <protection locked="0"/>
    </xf>
    <xf numFmtId="1" fontId="38" fillId="0" borderId="29" xfId="0" applyNumberFormat="1" applyFont="1" applyBorder="1" applyAlignment="1" applyProtection="1">
      <alignment horizontal="center"/>
      <protection locked="0"/>
    </xf>
    <xf numFmtId="1" fontId="38" fillId="0" borderId="27" xfId="0" applyNumberFormat="1" applyFont="1" applyBorder="1" applyAlignment="1" applyProtection="1">
      <alignment horizontal="center"/>
      <protection locked="0"/>
    </xf>
    <xf numFmtId="1" fontId="38" fillId="0" borderId="50" xfId="0" applyNumberFormat="1" applyFont="1" applyBorder="1" applyAlignment="1" applyProtection="1">
      <alignment horizontal="center"/>
      <protection locked="0"/>
    </xf>
    <xf numFmtId="1" fontId="12" fillId="6" borderId="29" xfId="0" applyNumberFormat="1" applyFont="1" applyFill="1" applyBorder="1" applyAlignment="1" applyProtection="1">
      <alignment horizontal="center"/>
      <protection locked="0"/>
    </xf>
    <xf numFmtId="166" fontId="12" fillId="6" borderId="29" xfId="0" applyNumberFormat="1" applyFont="1" applyFill="1" applyBorder="1" applyAlignment="1" applyProtection="1">
      <alignment horizontal="center"/>
      <protection locked="0"/>
    </xf>
    <xf numFmtId="166" fontId="12" fillId="6" borderId="72" xfId="0" applyNumberFormat="1" applyFont="1" applyFill="1" applyBorder="1" applyAlignment="1" applyProtection="1">
      <alignment horizontal="center"/>
      <protection locked="0"/>
    </xf>
    <xf numFmtId="166" fontId="12" fillId="6" borderId="79" xfId="0" applyNumberFormat="1" applyFont="1" applyFill="1" applyBorder="1" applyAlignment="1" applyProtection="1">
      <alignment horizontal="center"/>
      <protection locked="0"/>
    </xf>
    <xf numFmtId="168" fontId="12" fillId="6" borderId="65" xfId="0" applyNumberFormat="1" applyFont="1" applyFill="1" applyBorder="1" applyAlignment="1" applyProtection="1">
      <alignment horizontal="center"/>
      <protection locked="0"/>
    </xf>
    <xf numFmtId="168" fontId="12" fillId="6" borderId="49" xfId="0" applyNumberFormat="1" applyFont="1" applyFill="1" applyBorder="1" applyAlignment="1" applyProtection="1">
      <alignment horizontal="center"/>
      <protection locked="0"/>
    </xf>
    <xf numFmtId="168" fontId="12" fillId="6" borderId="24" xfId="0" applyNumberFormat="1" applyFont="1" applyFill="1" applyBorder="1" applyAlignment="1" applyProtection="1">
      <alignment horizontal="center"/>
      <protection locked="0"/>
    </xf>
    <xf numFmtId="3" fontId="12" fillId="6" borderId="24" xfId="0" applyNumberFormat="1" applyFont="1" applyFill="1" applyBorder="1" applyAlignment="1" applyProtection="1">
      <alignment horizontal="center"/>
      <protection locked="0"/>
    </xf>
    <xf numFmtId="166" fontId="12" fillId="6" borderId="76" xfId="0" applyNumberFormat="1" applyFont="1" applyFill="1" applyBorder="1" applyAlignment="1" applyProtection="1">
      <alignment horizontal="center"/>
      <protection locked="0"/>
    </xf>
    <xf numFmtId="166" fontId="12" fillId="6" borderId="69" xfId="0" applyNumberFormat="1" applyFont="1" applyFill="1" applyBorder="1" applyAlignment="1" applyProtection="1">
      <alignment horizontal="center"/>
      <protection locked="0"/>
    </xf>
    <xf numFmtId="166" fontId="12" fillId="6" borderId="80" xfId="6" applyNumberFormat="1" applyFont="1" applyFill="1" applyBorder="1" applyAlignment="1" applyProtection="1">
      <alignment horizontal="center"/>
      <protection locked="0"/>
    </xf>
    <xf numFmtId="168" fontId="38" fillId="0" borderId="76" xfId="0" applyNumberFormat="1" applyFont="1" applyBorder="1" applyAlignment="1" applyProtection="1">
      <alignment horizontal="center"/>
      <protection locked="0"/>
    </xf>
    <xf numFmtId="168" fontId="38" fillId="0" borderId="69" xfId="0" applyNumberFormat="1" applyFont="1" applyBorder="1" applyAlignment="1" applyProtection="1">
      <alignment horizontal="center"/>
      <protection locked="0"/>
    </xf>
    <xf numFmtId="168" fontId="38" fillId="0" borderId="100" xfId="0" applyNumberFormat="1" applyFont="1" applyBorder="1" applyAlignment="1" applyProtection="1">
      <alignment horizontal="center"/>
      <protection locked="0"/>
    </xf>
    <xf numFmtId="3" fontId="12" fillId="2" borderId="29" xfId="0" applyNumberFormat="1" applyFont="1" applyFill="1" applyBorder="1" applyAlignment="1" applyProtection="1">
      <alignment horizontal="center"/>
      <protection locked="0"/>
    </xf>
    <xf numFmtId="3" fontId="12" fillId="2" borderId="27" xfId="0" applyNumberFormat="1" applyFont="1" applyFill="1" applyBorder="1" applyAlignment="1" applyProtection="1">
      <alignment horizontal="center"/>
      <protection locked="0"/>
    </xf>
    <xf numFmtId="3" fontId="12" fillId="2" borderId="50" xfId="0" applyNumberFormat="1" applyFont="1" applyFill="1" applyBorder="1" applyAlignment="1" applyProtection="1">
      <alignment horizontal="center"/>
      <protection locked="0"/>
    </xf>
    <xf numFmtId="166" fontId="12" fillId="0" borderId="27" xfId="0" applyNumberFormat="1" applyFont="1" applyBorder="1" applyAlignment="1" applyProtection="1">
      <alignment horizontal="center"/>
      <protection locked="0"/>
    </xf>
    <xf numFmtId="166" fontId="12" fillId="0" borderId="50" xfId="0" applyNumberFormat="1" applyFont="1" applyBorder="1" applyAlignment="1" applyProtection="1">
      <alignment horizontal="center"/>
      <protection locked="0"/>
    </xf>
    <xf numFmtId="166" fontId="12" fillId="6" borderId="49" xfId="0" applyNumberFormat="1" applyFont="1" applyFill="1" applyBorder="1" applyAlignment="1" applyProtection="1">
      <alignment horizontal="center"/>
      <protection locked="0"/>
    </xf>
    <xf numFmtId="166" fontId="12" fillId="6" borderId="73" xfId="0" applyNumberFormat="1" applyFont="1" applyFill="1" applyBorder="1" applyAlignment="1" applyProtection="1">
      <alignment horizontal="center"/>
      <protection locked="0"/>
    </xf>
    <xf numFmtId="166" fontId="12" fillId="6" borderId="75" xfId="6" applyNumberFormat="1" applyFont="1" applyFill="1" applyBorder="1" applyAlignment="1" applyProtection="1">
      <alignment horizontal="center"/>
      <protection locked="0"/>
    </xf>
    <xf numFmtId="3" fontId="12" fillId="6" borderId="30" xfId="6" applyFont="1" applyFill="1" applyBorder="1" applyAlignment="1" applyProtection="1">
      <alignment horizontal="center"/>
      <protection locked="0"/>
    </xf>
    <xf numFmtId="2" fontId="12" fillId="6" borderId="22" xfId="0" applyNumberFormat="1" applyFont="1" applyFill="1" applyBorder="1" applyAlignment="1" applyProtection="1">
      <alignment horizontal="center"/>
      <protection locked="0"/>
    </xf>
    <xf numFmtId="2" fontId="12" fillId="6" borderId="49" xfId="0" applyNumberFormat="1" applyFont="1" applyFill="1" applyBorder="1" applyAlignment="1" applyProtection="1">
      <alignment horizontal="center"/>
      <protection locked="0"/>
    </xf>
    <xf numFmtId="2" fontId="12" fillId="6" borderId="102" xfId="0" applyNumberFormat="1" applyFont="1" applyFill="1" applyBorder="1" applyAlignment="1" applyProtection="1">
      <alignment horizontal="center"/>
      <protection locked="0"/>
    </xf>
    <xf numFmtId="2" fontId="12" fillId="6" borderId="72" xfId="0" applyNumberFormat="1" applyFont="1" applyFill="1" applyBorder="1" applyAlignment="1" applyProtection="1">
      <alignment horizontal="center"/>
      <protection locked="0"/>
    </xf>
    <xf numFmtId="2" fontId="12" fillId="6" borderId="103" xfId="0" applyNumberFormat="1" applyFont="1" applyFill="1" applyBorder="1" applyAlignment="1" applyProtection="1">
      <alignment horizontal="center"/>
      <protection locked="0"/>
    </xf>
    <xf numFmtId="2" fontId="12" fillId="6" borderId="73" xfId="0" applyNumberFormat="1" applyFont="1" applyFill="1" applyBorder="1" applyAlignment="1" applyProtection="1">
      <alignment horizontal="center"/>
      <protection locked="0"/>
    </xf>
    <xf numFmtId="2" fontId="12" fillId="6" borderId="104" xfId="6" applyNumberFormat="1" applyFont="1" applyFill="1" applyBorder="1" applyAlignment="1" applyProtection="1">
      <alignment horizontal="center"/>
      <protection locked="0"/>
    </xf>
    <xf numFmtId="2" fontId="12" fillId="6" borderId="75" xfId="6" applyNumberFormat="1" applyFont="1" applyFill="1" applyBorder="1" applyAlignment="1" applyProtection="1">
      <alignment horizontal="center"/>
      <protection locked="0"/>
    </xf>
    <xf numFmtId="0" fontId="1" fillId="6" borderId="0" xfId="0" applyFont="1" applyFill="1"/>
    <xf numFmtId="165" fontId="3" fillId="6" borderId="2" xfId="0" applyNumberFormat="1" applyFont="1" applyFill="1" applyBorder="1" applyAlignment="1">
      <alignment horizontal="right"/>
    </xf>
    <xf numFmtId="165" fontId="3" fillId="6" borderId="3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right"/>
    </xf>
    <xf numFmtId="0" fontId="2" fillId="6" borderId="106" xfId="0" applyFont="1" applyFill="1" applyBorder="1" applyAlignment="1">
      <alignment horizontal="center" vertical="center"/>
    </xf>
    <xf numFmtId="165" fontId="16" fillId="7" borderId="2" xfId="0" applyNumberFormat="1" applyFont="1" applyFill="1" applyBorder="1" applyAlignment="1" applyProtection="1">
      <alignment horizontal="left" vertical="center" indent="1"/>
      <protection locked="0"/>
    </xf>
    <xf numFmtId="165" fontId="16" fillId="7" borderId="4" xfId="0" applyNumberFormat="1" applyFont="1" applyFill="1" applyBorder="1" applyAlignment="1" applyProtection="1">
      <alignment horizontal="left" vertical="center" indent="1"/>
      <protection locked="0"/>
    </xf>
    <xf numFmtId="168" fontId="1" fillId="0" borderId="35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68" fontId="1" fillId="0" borderId="52" xfId="0" applyNumberFormat="1" applyFont="1" applyBorder="1" applyAlignment="1">
      <alignment horizontal="center"/>
    </xf>
    <xf numFmtId="168" fontId="1" fillId="0" borderId="43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4" fontId="1" fillId="0" borderId="43" xfId="0" applyNumberFormat="1" applyFont="1" applyBorder="1" applyAlignment="1">
      <alignment horizontal="center"/>
    </xf>
    <xf numFmtId="168" fontId="1" fillId="0" borderId="53" xfId="0" applyNumberFormat="1" applyFont="1" applyBorder="1" applyAlignment="1">
      <alignment horizontal="center"/>
    </xf>
    <xf numFmtId="0" fontId="2" fillId="6" borderId="107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/>
    </xf>
    <xf numFmtId="0" fontId="2" fillId="6" borderId="109" xfId="0" applyFont="1" applyFill="1" applyBorder="1" applyAlignment="1" applyProtection="1">
      <alignment horizontal="center" vertical="center"/>
      <protection locked="0"/>
    </xf>
    <xf numFmtId="0" fontId="2" fillId="6" borderId="83" xfId="0" applyFont="1" applyFill="1" applyBorder="1" applyAlignment="1" applyProtection="1">
      <alignment horizontal="center" vertical="center"/>
      <protection locked="0"/>
    </xf>
    <xf numFmtId="0" fontId="2" fillId="6" borderId="83" xfId="0" applyFont="1" applyFill="1" applyBorder="1" applyAlignment="1" applyProtection="1">
      <alignment horizontal="center" vertical="center" wrapText="1"/>
      <protection locked="0"/>
    </xf>
    <xf numFmtId="0" fontId="2" fillId="6" borderId="110" xfId="0" applyFont="1" applyFill="1" applyBorder="1" applyAlignment="1">
      <alignment horizontal="center" vertical="center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2" fillId="6" borderId="111" xfId="0" applyFont="1" applyFill="1" applyBorder="1" applyAlignment="1" applyProtection="1">
      <alignment horizontal="center" vertical="center"/>
      <protection locked="0"/>
    </xf>
    <xf numFmtId="0" fontId="2" fillId="6" borderId="105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2" fontId="0" fillId="0" borderId="31" xfId="0" applyNumberFormat="1" applyBorder="1" applyAlignment="1" applyProtection="1">
      <alignment horizontal="center"/>
      <protection locked="0"/>
    </xf>
    <xf numFmtId="168" fontId="0" fillId="0" borderId="43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2" fillId="6" borderId="14" xfId="0" applyFont="1" applyFill="1" applyBorder="1" applyAlignment="1">
      <alignment horizontal="center" vertical="center"/>
    </xf>
    <xf numFmtId="165" fontId="3" fillId="6" borderId="9" xfId="0" applyNumberFormat="1" applyFont="1" applyFill="1" applyBorder="1" applyAlignment="1">
      <alignment horizontal="right"/>
    </xf>
    <xf numFmtId="0" fontId="2" fillId="6" borderId="17" xfId="0" applyFont="1" applyFill="1" applyBorder="1" applyProtection="1">
      <protection locked="0"/>
    </xf>
    <xf numFmtId="0" fontId="2" fillId="6" borderId="6" xfId="0" applyFont="1" applyFill="1" applyBorder="1" applyProtection="1">
      <protection locked="0"/>
    </xf>
    <xf numFmtId="0" fontId="2" fillId="6" borderId="17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2" fillId="6" borderId="112" xfId="0" applyFont="1" applyFill="1" applyBorder="1" applyAlignment="1">
      <alignment horizontal="center" vertical="center"/>
    </xf>
    <xf numFmtId="0" fontId="2" fillId="6" borderId="113" xfId="0" applyFont="1" applyFill="1" applyBorder="1" applyAlignment="1">
      <alignment horizontal="center" vertical="center"/>
    </xf>
    <xf numFmtId="0" fontId="2" fillId="0" borderId="0" xfId="10" applyFont="1"/>
    <xf numFmtId="0" fontId="43" fillId="0" borderId="0" xfId="9" applyFont="1" applyAlignment="1">
      <alignment horizontal="left" vertical="center"/>
    </xf>
    <xf numFmtId="0" fontId="48" fillId="15" borderId="2" xfId="9" applyFont="1" applyFill="1" applyBorder="1" applyAlignment="1">
      <alignment horizontal="left" vertical="center" wrapText="1"/>
    </xf>
    <xf numFmtId="0" fontId="2" fillId="14" borderId="116" xfId="9" applyFont="1" applyFill="1" applyBorder="1" applyAlignment="1">
      <alignment horizontal="center" vertical="center" wrapText="1"/>
    </xf>
    <xf numFmtId="3" fontId="46" fillId="13" borderId="118" xfId="10" applyNumberFormat="1" applyFont="1" applyFill="1" applyBorder="1" applyAlignment="1">
      <alignment horizontal="center"/>
    </xf>
    <xf numFmtId="3" fontId="46" fillId="13" borderId="110" xfId="10" applyNumberFormat="1" applyFont="1" applyFill="1" applyBorder="1" applyAlignment="1">
      <alignment horizontal="center"/>
    </xf>
    <xf numFmtId="3" fontId="44" fillId="0" borderId="39" xfId="10" applyNumberFormat="1" applyBorder="1" applyAlignment="1" applyProtection="1">
      <alignment horizontal="center"/>
      <protection locked="0"/>
    </xf>
    <xf numFmtId="3" fontId="44" fillId="0" borderId="34" xfId="10" applyNumberFormat="1" applyBorder="1" applyAlignment="1" applyProtection="1">
      <alignment horizontal="center"/>
      <protection locked="0"/>
    </xf>
    <xf numFmtId="3" fontId="46" fillId="13" borderId="42" xfId="10" applyNumberFormat="1" applyFont="1" applyFill="1" applyBorder="1" applyAlignment="1">
      <alignment horizontal="center"/>
    </xf>
    <xf numFmtId="3" fontId="44" fillId="0" borderId="31" xfId="10" applyNumberFormat="1" applyBorder="1" applyAlignment="1" applyProtection="1">
      <alignment horizontal="center"/>
      <protection locked="0"/>
    </xf>
    <xf numFmtId="3" fontId="44" fillId="0" borderId="35" xfId="10" applyNumberFormat="1" applyBorder="1" applyAlignment="1" applyProtection="1">
      <alignment horizontal="center"/>
      <protection locked="0"/>
    </xf>
    <xf numFmtId="3" fontId="46" fillId="13" borderId="37" xfId="10" applyNumberFormat="1" applyFont="1" applyFill="1" applyBorder="1" applyAlignment="1">
      <alignment horizontal="center"/>
    </xf>
    <xf numFmtId="3" fontId="44" fillId="0" borderId="41" xfId="10" applyNumberFormat="1" applyBorder="1" applyAlignment="1" applyProtection="1">
      <alignment horizontal="center"/>
      <protection locked="0"/>
    </xf>
    <xf numFmtId="3" fontId="44" fillId="0" borderId="43" xfId="10" applyNumberFormat="1" applyBorder="1" applyAlignment="1" applyProtection="1">
      <alignment horizontal="center"/>
      <protection locked="0"/>
    </xf>
    <xf numFmtId="3" fontId="46" fillId="13" borderId="44" xfId="10" applyNumberFormat="1" applyFont="1" applyFill="1" applyBorder="1" applyAlignment="1">
      <alignment horizontal="center"/>
    </xf>
    <xf numFmtId="3" fontId="44" fillId="0" borderId="42" xfId="10" applyNumberFormat="1" applyBorder="1" applyAlignment="1" applyProtection="1">
      <alignment horizontal="center"/>
      <protection locked="0"/>
    </xf>
    <xf numFmtId="3" fontId="44" fillId="0" borderId="37" xfId="10" applyNumberFormat="1" applyBorder="1" applyAlignment="1" applyProtection="1">
      <alignment horizontal="center"/>
      <protection locked="0"/>
    </xf>
    <xf numFmtId="3" fontId="44" fillId="0" borderId="44" xfId="10" applyNumberFormat="1" applyBorder="1" applyAlignment="1" applyProtection="1">
      <alignment horizontal="center"/>
      <protection locked="0"/>
    </xf>
    <xf numFmtId="3" fontId="46" fillId="13" borderId="108" xfId="10" applyNumberFormat="1" applyFont="1" applyFill="1" applyBorder="1" applyAlignment="1">
      <alignment horizontal="center"/>
    </xf>
    <xf numFmtId="3" fontId="2" fillId="6" borderId="35" xfId="0" applyNumberFormat="1" applyFont="1" applyFill="1" applyBorder="1" applyAlignment="1">
      <alignment horizontal="center"/>
    </xf>
    <xf numFmtId="169" fontId="0" fillId="0" borderId="42" xfId="0" applyNumberFormat="1" applyBorder="1" applyAlignment="1">
      <alignment horizontal="center"/>
    </xf>
    <xf numFmtId="169" fontId="0" fillId="0" borderId="37" xfId="0" applyNumberFormat="1" applyBorder="1" applyAlignment="1">
      <alignment horizontal="center"/>
    </xf>
    <xf numFmtId="169" fontId="0" fillId="0" borderId="44" xfId="0" applyNumberFormat="1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169" fontId="0" fillId="0" borderId="36" xfId="0" applyNumberFormat="1" applyBorder="1" applyAlignment="1">
      <alignment horizontal="center"/>
    </xf>
    <xf numFmtId="169" fontId="0" fillId="0" borderId="32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46" fillId="16" borderId="119" xfId="10" applyFont="1" applyFill="1" applyBorder="1" applyAlignment="1">
      <alignment horizontal="center" vertical="center"/>
    </xf>
    <xf numFmtId="0" fontId="46" fillId="16" borderId="50" xfId="10" applyFont="1" applyFill="1" applyBorder="1" applyAlignment="1">
      <alignment horizontal="center" vertical="center"/>
    </xf>
    <xf numFmtId="0" fontId="46" fillId="16" borderId="120" xfId="10" applyFont="1" applyFill="1" applyBorder="1" applyAlignment="1">
      <alignment horizontal="center" vertical="center"/>
    </xf>
    <xf numFmtId="0" fontId="46" fillId="16" borderId="117" xfId="10" applyFont="1" applyFill="1" applyBorder="1" applyAlignment="1">
      <alignment horizontal="center" vertical="center"/>
    </xf>
    <xf numFmtId="0" fontId="46" fillId="16" borderId="27" xfId="10" applyFont="1" applyFill="1" applyBorder="1" applyAlignment="1">
      <alignment horizontal="center" vertical="center"/>
    </xf>
    <xf numFmtId="0" fontId="46" fillId="16" borderId="118" xfId="10" applyFont="1" applyFill="1" applyBorder="1" applyAlignment="1">
      <alignment horizontal="center" vertical="center"/>
    </xf>
    <xf numFmtId="0" fontId="46" fillId="16" borderId="115" xfId="10" applyFont="1" applyFill="1" applyBorder="1" applyAlignment="1">
      <alignment horizontal="center" vertical="center"/>
    </xf>
    <xf numFmtId="0" fontId="46" fillId="16" borderId="73" xfId="10" applyFont="1" applyFill="1" applyBorder="1" applyAlignment="1">
      <alignment horizontal="center" vertical="center"/>
    </xf>
    <xf numFmtId="0" fontId="46" fillId="16" borderId="109" xfId="10" applyFont="1" applyFill="1" applyBorder="1" applyAlignment="1">
      <alignment horizontal="center" vertical="center"/>
    </xf>
    <xf numFmtId="0" fontId="46" fillId="16" borderId="83" xfId="10" applyFont="1" applyFill="1" applyBorder="1" applyAlignment="1">
      <alignment horizontal="center" vertical="center"/>
    </xf>
    <xf numFmtId="0" fontId="46" fillId="16" borderId="110" xfId="10" applyFont="1" applyFill="1" applyBorder="1" applyAlignment="1">
      <alignment horizontal="center" vertical="center"/>
    </xf>
    <xf numFmtId="0" fontId="46" fillId="16" borderId="126" xfId="10" applyFont="1" applyFill="1" applyBorder="1" applyAlignment="1">
      <alignment horizontal="center" vertical="center"/>
    </xf>
    <xf numFmtId="3" fontId="46" fillId="13" borderId="34" xfId="10" applyNumberFormat="1" applyFont="1" applyFill="1" applyBorder="1" applyAlignment="1">
      <alignment horizontal="center"/>
    </xf>
    <xf numFmtId="3" fontId="46" fillId="13" borderId="35" xfId="10" applyNumberFormat="1" applyFont="1" applyFill="1" applyBorder="1" applyAlignment="1">
      <alignment horizontal="center"/>
    </xf>
    <xf numFmtId="3" fontId="46" fillId="13" borderId="43" xfId="10" applyNumberFormat="1" applyFont="1" applyFill="1" applyBorder="1" applyAlignment="1">
      <alignment horizontal="center"/>
    </xf>
    <xf numFmtId="165" fontId="49" fillId="15" borderId="2" xfId="11" applyNumberFormat="1" applyFont="1" applyFill="1" applyBorder="1" applyAlignment="1" applyProtection="1">
      <alignment horizontal="left" vertical="center" indent="1"/>
      <protection locked="0"/>
    </xf>
    <xf numFmtId="165" fontId="49" fillId="15" borderId="3" xfId="11" applyNumberFormat="1" applyFont="1" applyFill="1" applyBorder="1" applyAlignment="1" applyProtection="1">
      <alignment horizontal="left" vertical="center" indent="1"/>
      <protection locked="0"/>
    </xf>
    <xf numFmtId="165" fontId="49" fillId="15" borderId="4" xfId="11" applyNumberFormat="1" applyFont="1" applyFill="1" applyBorder="1" applyAlignment="1" applyProtection="1">
      <alignment horizontal="left" vertical="center" indent="1"/>
      <protection locked="0"/>
    </xf>
    <xf numFmtId="3" fontId="44" fillId="16" borderId="107" xfId="10" applyNumberFormat="1" applyFill="1" applyBorder="1" applyAlignment="1">
      <alignment horizontal="center"/>
    </xf>
    <xf numFmtId="3" fontId="44" fillId="16" borderId="82" xfId="10" applyNumberFormat="1" applyFill="1" applyBorder="1" applyAlignment="1">
      <alignment horizontal="center"/>
    </xf>
    <xf numFmtId="3" fontId="44" fillId="16" borderId="117" xfId="10" applyNumberFormat="1" applyFill="1" applyBorder="1" applyAlignment="1">
      <alignment horizontal="center"/>
    </xf>
    <xf numFmtId="3" fontId="44" fillId="16" borderId="27" xfId="10" applyNumberFormat="1" applyFill="1" applyBorder="1" applyAlignment="1">
      <alignment horizontal="center"/>
    </xf>
    <xf numFmtId="3" fontId="44" fillId="16" borderId="109" xfId="10" applyNumberFormat="1" applyFill="1" applyBorder="1" applyAlignment="1">
      <alignment horizontal="center"/>
    </xf>
    <xf numFmtId="3" fontId="44" fillId="16" borderId="83" xfId="10" applyNumberFormat="1" applyFill="1" applyBorder="1" applyAlignment="1">
      <alignment horizontal="center"/>
    </xf>
    <xf numFmtId="3" fontId="44" fillId="16" borderId="108" xfId="10" applyNumberFormat="1" applyFill="1" applyBorder="1" applyAlignment="1">
      <alignment horizontal="center"/>
    </xf>
    <xf numFmtId="3" fontId="44" fillId="16" borderId="118" xfId="10" applyNumberFormat="1" applyFill="1" applyBorder="1" applyAlignment="1">
      <alignment horizontal="center"/>
    </xf>
    <xf numFmtId="3" fontId="44" fillId="16" borderId="110" xfId="10" applyNumberFormat="1" applyFill="1" applyBorder="1" applyAlignment="1">
      <alignment horizontal="center"/>
    </xf>
    <xf numFmtId="165" fontId="45" fillId="13" borderId="2" xfId="10" applyNumberFormat="1" applyFont="1" applyFill="1" applyBorder="1" applyAlignment="1">
      <alignment horizontal="right"/>
    </xf>
    <xf numFmtId="165" fontId="45" fillId="13" borderId="3" xfId="10" applyNumberFormat="1" applyFont="1" applyFill="1" applyBorder="1" applyAlignment="1">
      <alignment horizontal="right"/>
    </xf>
    <xf numFmtId="0" fontId="45" fillId="13" borderId="3" xfId="10" applyFont="1" applyFill="1" applyBorder="1" applyAlignment="1">
      <alignment horizontal="right"/>
    </xf>
    <xf numFmtId="0" fontId="45" fillId="13" borderId="4" xfId="10" applyFont="1" applyFill="1" applyBorder="1" applyAlignment="1">
      <alignment horizontal="right"/>
    </xf>
    <xf numFmtId="0" fontId="2" fillId="14" borderId="114" xfId="9" applyFont="1" applyFill="1" applyBorder="1" applyAlignment="1">
      <alignment horizontal="center" vertical="center" wrapText="1"/>
    </xf>
    <xf numFmtId="0" fontId="48" fillId="15" borderId="48" xfId="9" applyFont="1" applyFill="1" applyBorder="1" applyAlignment="1">
      <alignment horizontal="left" vertical="center" wrapText="1"/>
    </xf>
    <xf numFmtId="1" fontId="12" fillId="6" borderId="29" xfId="5" applyNumberFormat="1" applyFont="1" applyFill="1" applyBorder="1" applyAlignment="1" applyProtection="1">
      <alignment horizontal="center"/>
      <protection locked="0"/>
    </xf>
    <xf numFmtId="2" fontId="38" fillId="0" borderId="29" xfId="0" applyNumberFormat="1" applyFont="1" applyBorder="1" applyAlignment="1" applyProtection="1">
      <alignment horizontal="center"/>
      <protection locked="0"/>
    </xf>
    <xf numFmtId="2" fontId="38" fillId="0" borderId="27" xfId="0" applyNumberFormat="1" applyFont="1" applyBorder="1" applyAlignment="1" applyProtection="1">
      <alignment horizontal="center"/>
      <protection locked="0"/>
    </xf>
    <xf numFmtId="2" fontId="0" fillId="0" borderId="33" xfId="0" applyNumberFormat="1" applyBorder="1" applyAlignment="1" applyProtection="1">
      <alignment horizontal="center"/>
      <protection locked="0"/>
    </xf>
    <xf numFmtId="2" fontId="0" fillId="0" borderId="31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2" xfId="5" applyNumberFormat="1" applyFont="1" applyBorder="1" applyAlignment="1">
      <alignment horizontal="center"/>
    </xf>
    <xf numFmtId="2" fontId="0" fillId="0" borderId="32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4" fontId="0" fillId="0" borderId="34" xfId="0" applyNumberFormat="1" applyBorder="1" applyAlignment="1" applyProtection="1">
      <alignment horizontal="center"/>
      <protection locked="0"/>
    </xf>
    <xf numFmtId="4" fontId="0" fillId="0" borderId="33" xfId="0" applyNumberFormat="1" applyBorder="1" applyAlignment="1" applyProtection="1">
      <alignment horizontal="center"/>
      <protection locked="0"/>
    </xf>
    <xf numFmtId="4" fontId="0" fillId="0" borderId="36" xfId="0" applyNumberFormat="1" applyBorder="1" applyAlignment="1" applyProtection="1">
      <alignment horizontal="center"/>
      <protection locked="0"/>
    </xf>
    <xf numFmtId="4" fontId="0" fillId="0" borderId="36" xfId="0" applyNumberFormat="1" applyBorder="1" applyAlignment="1">
      <alignment horizontal="center"/>
    </xf>
    <xf numFmtId="4" fontId="0" fillId="0" borderId="32" xfId="5" applyNumberFormat="1" applyFont="1" applyBorder="1" applyAlignment="1">
      <alignment horizontal="center"/>
    </xf>
    <xf numFmtId="4" fontId="0" fillId="0" borderId="31" xfId="0" applyNumberFormat="1" applyBorder="1" applyAlignment="1" applyProtection="1">
      <alignment horizontal="center"/>
      <protection locked="0"/>
    </xf>
    <xf numFmtId="4" fontId="0" fillId="0" borderId="32" xfId="0" applyNumberFormat="1" applyBorder="1" applyAlignment="1" applyProtection="1">
      <alignment horizontal="center"/>
      <protection locked="0"/>
    </xf>
    <xf numFmtId="4" fontId="1" fillId="0" borderId="35" xfId="0" applyNumberFormat="1" applyFont="1" applyBorder="1" applyAlignment="1" applyProtection="1">
      <alignment horizontal="center"/>
      <protection locked="0"/>
    </xf>
    <xf numFmtId="4" fontId="0" fillId="0" borderId="31" xfId="0" applyNumberFormat="1" applyBorder="1" applyAlignment="1">
      <alignment horizontal="center"/>
    </xf>
    <xf numFmtId="169" fontId="0" fillId="0" borderId="31" xfId="0" applyNumberForma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" fontId="12" fillId="0" borderId="79" xfId="0" applyNumberFormat="1" applyFont="1" applyBorder="1" applyAlignment="1" applyProtection="1">
      <alignment horizontal="center"/>
      <protection locked="0"/>
    </xf>
    <xf numFmtId="4" fontId="12" fillId="0" borderId="28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3" fontId="1" fillId="0" borderId="31" xfId="0" applyNumberFormat="1" applyFont="1" applyBorder="1" applyAlignment="1" applyProtection="1">
      <alignment horizontal="center"/>
      <protection locked="0"/>
    </xf>
    <xf numFmtId="168" fontId="1" fillId="0" borderId="35" xfId="0" applyNumberFormat="1" applyFont="1" applyBorder="1" applyAlignment="1" applyProtection="1">
      <alignment horizontal="center"/>
      <protection locked="0"/>
    </xf>
    <xf numFmtId="167" fontId="1" fillId="0" borderId="35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76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79" xfId="0" applyFont="1" applyBorder="1" applyProtection="1">
      <protection locked="0"/>
    </xf>
    <xf numFmtId="2" fontId="1" fillId="0" borderId="76" xfId="0" applyNumberFormat="1" applyFont="1" applyBorder="1" applyProtection="1">
      <protection locked="0"/>
    </xf>
    <xf numFmtId="2" fontId="1" fillId="0" borderId="29" xfId="0" applyNumberFormat="1" applyFont="1" applyBorder="1" applyProtection="1">
      <protection locked="0"/>
    </xf>
    <xf numFmtId="166" fontId="1" fillId="0" borderId="29" xfId="0" applyNumberFormat="1" applyFont="1" applyBorder="1" applyProtection="1">
      <protection locked="0"/>
    </xf>
    <xf numFmtId="0" fontId="1" fillId="0" borderId="69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2" fontId="1" fillId="0" borderId="69" xfId="0" applyNumberFormat="1" applyFont="1" applyBorder="1" applyProtection="1">
      <protection locked="0"/>
    </xf>
    <xf numFmtId="2" fontId="1" fillId="0" borderId="27" xfId="0" applyNumberFormat="1" applyFont="1" applyBorder="1" applyProtection="1">
      <protection locked="0"/>
    </xf>
    <xf numFmtId="166" fontId="1" fillId="0" borderId="27" xfId="0" applyNumberFormat="1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100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101" xfId="0" applyFont="1" applyBorder="1" applyProtection="1">
      <protection locked="0"/>
    </xf>
    <xf numFmtId="2" fontId="1" fillId="0" borderId="100" xfId="0" applyNumberFormat="1" applyFont="1" applyBorder="1" applyProtection="1">
      <protection locked="0"/>
    </xf>
    <xf numFmtId="2" fontId="1" fillId="0" borderId="50" xfId="0" applyNumberFormat="1" applyFont="1" applyBorder="1" applyProtection="1">
      <protection locked="0"/>
    </xf>
    <xf numFmtId="166" fontId="1" fillId="0" borderId="50" xfId="0" applyNumberFormat="1" applyFont="1" applyBorder="1" applyProtection="1">
      <protection locked="0"/>
    </xf>
    <xf numFmtId="3" fontId="1" fillId="0" borderId="0" xfId="0" applyNumberFormat="1" applyFont="1" applyAlignment="1">
      <alignment horizontal="center"/>
    </xf>
    <xf numFmtId="2" fontId="38" fillId="0" borderId="50" xfId="0" applyNumberFormat="1" applyFont="1" applyBorder="1" applyAlignment="1" applyProtection="1">
      <alignment horizontal="center"/>
      <protection locked="0"/>
    </xf>
    <xf numFmtId="3" fontId="0" fillId="17" borderId="31" xfId="0" applyNumberFormat="1" applyFill="1" applyBorder="1" applyAlignment="1" applyProtection="1">
      <alignment horizontal="center"/>
      <protection locked="0"/>
    </xf>
    <xf numFmtId="3" fontId="0" fillId="17" borderId="33" xfId="0" applyNumberFormat="1" applyFill="1" applyBorder="1" applyAlignment="1" applyProtection="1">
      <alignment horizontal="center"/>
      <protection locked="0"/>
    </xf>
    <xf numFmtId="168" fontId="0" fillId="17" borderId="33" xfId="0" applyNumberFormat="1" applyFill="1" applyBorder="1" applyAlignment="1" applyProtection="1">
      <alignment horizontal="center"/>
      <protection locked="0"/>
    </xf>
    <xf numFmtId="3" fontId="0" fillId="17" borderId="0" xfId="0" applyNumberFormat="1" applyFill="1" applyAlignment="1" applyProtection="1">
      <alignment horizontal="center"/>
      <protection locked="0"/>
    </xf>
    <xf numFmtId="169" fontId="0" fillId="17" borderId="0" xfId="0" applyNumberFormat="1" applyFill="1" applyAlignment="1" applyProtection="1">
      <alignment horizontal="center"/>
      <protection locked="0"/>
    </xf>
    <xf numFmtId="4" fontId="12" fillId="0" borderId="101" xfId="0" applyNumberFormat="1" applyFon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  <xf numFmtId="1" fontId="38" fillId="17" borderId="27" xfId="0" applyNumberFormat="1" applyFont="1" applyFill="1" applyBorder="1" applyAlignment="1" applyProtection="1">
      <alignment horizontal="center"/>
      <protection locked="0"/>
    </xf>
    <xf numFmtId="1" fontId="0" fillId="0" borderId="33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1" fontId="0" fillId="0" borderId="35" xfId="0" applyNumberFormat="1" applyBorder="1" applyAlignment="1" applyProtection="1">
      <alignment horizontal="center"/>
      <protection locked="0"/>
    </xf>
    <xf numFmtId="2" fontId="0" fillId="0" borderId="43" xfId="0" applyNumberFormat="1" applyBorder="1" applyAlignment="1" applyProtection="1">
      <alignment horizontal="center"/>
      <protection locked="0"/>
    </xf>
    <xf numFmtId="2" fontId="0" fillId="0" borderId="41" xfId="0" applyNumberFormat="1" applyBorder="1" applyAlignment="1" applyProtection="1">
      <alignment horizontal="center"/>
      <protection locked="0"/>
    </xf>
    <xf numFmtId="1" fontId="0" fillId="0" borderId="43" xfId="0" applyNumberFormat="1" applyBorder="1" applyAlignment="1" applyProtection="1">
      <alignment horizontal="center"/>
      <protection locked="0"/>
    </xf>
    <xf numFmtId="1" fontId="0" fillId="0" borderId="41" xfId="0" applyNumberFormat="1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168" fontId="0" fillId="0" borderId="41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8" fontId="1" fillId="0" borderId="33" xfId="0" applyNumberFormat="1" applyFont="1" applyBorder="1" applyAlignment="1" applyProtection="1">
      <alignment horizontal="center"/>
      <protection locked="0"/>
    </xf>
    <xf numFmtId="0" fontId="12" fillId="0" borderId="69" xfId="0" applyFont="1" applyBorder="1" applyProtection="1">
      <protection locked="0"/>
    </xf>
    <xf numFmtId="166" fontId="38" fillId="0" borderId="27" xfId="0" applyNumberFormat="1" applyFont="1" applyBorder="1" applyAlignment="1" applyProtection="1">
      <alignment horizontal="center"/>
      <protection locked="0"/>
    </xf>
    <xf numFmtId="4" fontId="1" fillId="0" borderId="33" xfId="0" applyNumberFormat="1" applyFont="1" applyBorder="1" applyAlignment="1" applyProtection="1">
      <alignment horizontal="center"/>
      <protection locked="0"/>
    </xf>
    <xf numFmtId="0" fontId="12" fillId="6" borderId="25" xfId="5" applyNumberFormat="1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26" fillId="18" borderId="127" xfId="0" applyFont="1" applyFill="1" applyBorder="1"/>
    <xf numFmtId="2" fontId="17" fillId="8" borderId="26" xfId="0" applyNumberFormat="1" applyFont="1" applyFill="1" applyBorder="1" applyAlignment="1">
      <alignment horizontal="center" vertical="center"/>
    </xf>
    <xf numFmtId="2" fontId="17" fillId="8" borderId="66" xfId="0" applyNumberFormat="1" applyFont="1" applyFill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23" fillId="6" borderId="67" xfId="0" applyFont="1" applyFill="1" applyBorder="1" applyAlignment="1" applyProtection="1">
      <alignment horizontal="center"/>
      <protection locked="0"/>
    </xf>
    <xf numFmtId="0" fontId="23" fillId="6" borderId="64" xfId="0" applyFont="1" applyFill="1" applyBorder="1" applyAlignment="1" applyProtection="1">
      <alignment horizontal="center"/>
      <protection locked="0"/>
    </xf>
    <xf numFmtId="0" fontId="17" fillId="3" borderId="59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35" fillId="8" borderId="61" xfId="0" applyFont="1" applyFill="1" applyBorder="1"/>
    <xf numFmtId="0" fontId="35" fillId="8" borderId="63" xfId="0" applyFont="1" applyFill="1" applyBorder="1"/>
    <xf numFmtId="0" fontId="0" fillId="0" borderId="63" xfId="0" applyBorder="1"/>
    <xf numFmtId="0" fontId="0" fillId="0" borderId="62" xfId="0" applyBorder="1"/>
    <xf numFmtId="0" fontId="17" fillId="9" borderId="60" xfId="0" applyFont="1" applyFill="1" applyBorder="1" applyAlignment="1">
      <alignment horizontal="center"/>
    </xf>
    <xf numFmtId="0" fontId="36" fillId="6" borderId="67" xfId="0" applyFont="1" applyFill="1" applyBorder="1" applyAlignment="1" applyProtection="1">
      <alignment horizontal="center"/>
      <protection locked="0"/>
    </xf>
    <xf numFmtId="0" fontId="36" fillId="6" borderId="64" xfId="0" applyFont="1" applyFill="1" applyBorder="1" applyAlignment="1" applyProtection="1">
      <alignment horizontal="center"/>
      <protection locked="0"/>
    </xf>
    <xf numFmtId="166" fontId="17" fillId="4" borderId="59" xfId="0" applyNumberFormat="1" applyFont="1" applyFill="1" applyBorder="1" applyAlignment="1">
      <alignment horizontal="center"/>
    </xf>
    <xf numFmtId="166" fontId="17" fillId="4" borderId="58" xfId="0" applyNumberFormat="1" applyFont="1" applyFill="1" applyBorder="1" applyAlignment="1">
      <alignment horizontal="center"/>
    </xf>
    <xf numFmtId="166" fontId="17" fillId="3" borderId="57" xfId="0" applyNumberFormat="1" applyFont="1" applyFill="1" applyBorder="1" applyAlignment="1">
      <alignment horizontal="center" vertical="center" wrapText="1"/>
    </xf>
    <xf numFmtId="166" fontId="17" fillId="3" borderId="61" xfId="0" applyNumberFormat="1" applyFont="1" applyFill="1" applyBorder="1" applyAlignment="1">
      <alignment horizontal="center" vertical="center" wrapText="1"/>
    </xf>
    <xf numFmtId="0" fontId="23" fillId="6" borderId="60" xfId="0" applyFont="1" applyFill="1" applyBorder="1" applyAlignment="1" applyProtection="1">
      <alignment horizontal="center"/>
      <protection locked="0"/>
    </xf>
    <xf numFmtId="0" fontId="17" fillId="3" borderId="57" xfId="0" quotePrefix="1" applyFont="1" applyFill="1" applyBorder="1" applyAlignment="1">
      <alignment horizontal="center"/>
    </xf>
    <xf numFmtId="0" fontId="17" fillId="3" borderId="98" xfId="0" quotePrefix="1" applyFont="1" applyFill="1" applyBorder="1" applyAlignment="1">
      <alignment horizontal="center"/>
    </xf>
    <xf numFmtId="0" fontId="17" fillId="3" borderId="56" xfId="0" quotePrefix="1" applyFont="1" applyFill="1" applyBorder="1" applyAlignment="1">
      <alignment horizontal="center"/>
    </xf>
    <xf numFmtId="0" fontId="17" fillId="0" borderId="6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8" borderId="77" xfId="0" applyFont="1" applyFill="1" applyBorder="1" applyAlignment="1">
      <alignment horizontal="center" wrapText="1"/>
    </xf>
    <xf numFmtId="0" fontId="17" fillId="8" borderId="99" xfId="0" applyFont="1" applyFill="1" applyBorder="1" applyAlignment="1">
      <alignment horizontal="center" wrapText="1"/>
    </xf>
    <xf numFmtId="0" fontId="1" fillId="0" borderId="96" xfId="0" applyFont="1" applyBorder="1" applyAlignment="1">
      <alignment horizontal="center" wrapText="1"/>
    </xf>
    <xf numFmtId="0" fontId="1" fillId="0" borderId="97" xfId="0" applyFont="1" applyBorder="1" applyAlignment="1">
      <alignment horizontal="center" wrapText="1"/>
    </xf>
    <xf numFmtId="0" fontId="17" fillId="9" borderId="65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7" fillId="3" borderId="57" xfId="0" applyFont="1" applyFill="1" applyBorder="1" applyAlignment="1">
      <alignment horizontal="center"/>
    </xf>
    <xf numFmtId="0" fontId="17" fillId="3" borderId="98" xfId="0" applyFont="1" applyFill="1" applyBorder="1" applyAlignment="1">
      <alignment horizontal="center"/>
    </xf>
    <xf numFmtId="0" fontId="17" fillId="3" borderId="56" xfId="0" applyFont="1" applyFill="1" applyBorder="1" applyAlignment="1">
      <alignment horizontal="center"/>
    </xf>
    <xf numFmtId="0" fontId="23" fillId="6" borderId="57" xfId="0" applyFont="1" applyFill="1" applyBorder="1" applyAlignment="1" applyProtection="1">
      <alignment horizontal="center"/>
      <protection locked="0"/>
    </xf>
    <xf numFmtId="0" fontId="23" fillId="6" borderId="61" xfId="0" applyFont="1" applyFill="1" applyBorder="1" applyAlignment="1" applyProtection="1">
      <alignment horizontal="center"/>
      <protection locked="0"/>
    </xf>
    <xf numFmtId="0" fontId="17" fillId="11" borderId="67" xfId="0" applyFont="1" applyFill="1" applyBorder="1" applyAlignment="1">
      <alignment horizontal="center" vertical="center"/>
    </xf>
    <xf numFmtId="0" fontId="17" fillId="11" borderId="64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/>
    </xf>
    <xf numFmtId="0" fontId="18" fillId="6" borderId="71" xfId="0" applyFont="1" applyFill="1" applyBorder="1" applyAlignment="1">
      <alignment horizontal="center"/>
    </xf>
    <xf numFmtId="166" fontId="17" fillId="4" borderId="0" xfId="0" applyNumberFormat="1" applyFont="1" applyFill="1" applyAlignment="1">
      <alignment horizontal="center"/>
    </xf>
    <xf numFmtId="0" fontId="17" fillId="3" borderId="58" xfId="0" applyFont="1" applyFill="1" applyBorder="1" applyAlignment="1">
      <alignment horizontal="center"/>
    </xf>
    <xf numFmtId="0" fontId="26" fillId="10" borderId="57" xfId="0" applyFont="1" applyFill="1" applyBorder="1" applyAlignment="1">
      <alignment horizontal="center" vertical="center"/>
    </xf>
    <xf numFmtId="0" fontId="26" fillId="10" borderId="56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0" fillId="0" borderId="63" xfId="0" applyFont="1" applyBorder="1" applyAlignment="1" applyProtection="1">
      <alignment horizontal="left"/>
      <protection locked="0"/>
    </xf>
    <xf numFmtId="166" fontId="17" fillId="4" borderId="57" xfId="0" applyNumberFormat="1" applyFont="1" applyFill="1" applyBorder="1" applyAlignment="1">
      <alignment horizontal="center"/>
    </xf>
    <xf numFmtId="166" fontId="17" fillId="4" borderId="56" xfId="0" applyNumberFormat="1" applyFont="1" applyFill="1" applyBorder="1" applyAlignment="1">
      <alignment horizontal="center"/>
    </xf>
    <xf numFmtId="166" fontId="17" fillId="4" borderId="98" xfId="0" applyNumberFormat="1" applyFont="1" applyFill="1" applyBorder="1" applyAlignment="1">
      <alignment horizontal="center"/>
    </xf>
    <xf numFmtId="166" fontId="17" fillId="3" borderId="67" xfId="0" applyNumberFormat="1" applyFont="1" applyFill="1" applyBorder="1" applyAlignment="1">
      <alignment horizontal="center" vertical="center" wrapText="1"/>
    </xf>
    <xf numFmtId="166" fontId="17" fillId="3" borderId="64" xfId="0" applyNumberFormat="1" applyFont="1" applyFill="1" applyBorder="1" applyAlignment="1">
      <alignment horizontal="center" vertical="center" wrapText="1"/>
    </xf>
    <xf numFmtId="0" fontId="23" fillId="6" borderId="56" xfId="0" applyFont="1" applyFill="1" applyBorder="1" applyAlignment="1" applyProtection="1">
      <alignment horizontal="center"/>
      <protection locked="0"/>
    </xf>
    <xf numFmtId="0" fontId="23" fillId="6" borderId="62" xfId="0" applyFont="1" applyFill="1" applyBorder="1" applyAlignment="1" applyProtection="1">
      <alignment horizontal="center"/>
      <protection locked="0"/>
    </xf>
    <xf numFmtId="2" fontId="17" fillId="9" borderId="60" xfId="0" applyNumberFormat="1" applyFont="1" applyFill="1" applyBorder="1" applyAlignment="1">
      <alignment horizontal="center" wrapText="1"/>
    </xf>
    <xf numFmtId="2" fontId="17" fillId="9" borderId="64" xfId="0" applyNumberFormat="1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center"/>
    </xf>
    <xf numFmtId="0" fontId="16" fillId="7" borderId="48" xfId="0" applyFont="1" applyFill="1" applyBorder="1" applyAlignment="1">
      <alignment horizontal="center"/>
    </xf>
    <xf numFmtId="0" fontId="16" fillId="7" borderId="45" xfId="0" applyFont="1" applyFill="1" applyBorder="1" applyAlignment="1">
      <alignment horizontal="center"/>
    </xf>
    <xf numFmtId="0" fontId="16" fillId="7" borderId="38" xfId="0" applyFont="1" applyFill="1" applyBorder="1" applyAlignment="1">
      <alignment horizontal="center"/>
    </xf>
    <xf numFmtId="0" fontId="16" fillId="7" borderId="48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4" xfId="0" applyFont="1" applyFill="1" applyBorder="1" applyAlignment="1" applyProtection="1">
      <alignment horizontal="center"/>
      <protection locked="0"/>
    </xf>
    <xf numFmtId="0" fontId="2" fillId="6" borderId="81" xfId="0" applyFont="1" applyFill="1" applyBorder="1" applyAlignment="1" applyProtection="1">
      <alignment horizontal="center"/>
      <protection locked="0"/>
    </xf>
    <xf numFmtId="0" fontId="2" fillId="6" borderId="82" xfId="0" applyFont="1" applyFill="1" applyBorder="1" applyAlignment="1" applyProtection="1">
      <alignment horizontal="center"/>
      <protection locked="0"/>
    </xf>
    <xf numFmtId="0" fontId="2" fillId="6" borderId="83" xfId="0" applyFont="1" applyFill="1" applyBorder="1" applyAlignment="1" applyProtection="1">
      <alignment horizontal="center"/>
      <protection locked="0"/>
    </xf>
    <xf numFmtId="0" fontId="2" fillId="6" borderId="38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16" fillId="7" borderId="1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" fillId="6" borderId="82" xfId="0" applyFont="1" applyFill="1" applyBorder="1" applyAlignment="1">
      <alignment horizontal="center" vertical="center"/>
    </xf>
    <xf numFmtId="0" fontId="2" fillId="6" borderId="108" xfId="0" applyFont="1" applyFill="1" applyBorder="1" applyAlignment="1">
      <alignment horizontal="center" vertical="center"/>
    </xf>
    <xf numFmtId="0" fontId="2" fillId="6" borderId="83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16" fillId="7" borderId="95" xfId="0" applyFont="1" applyFill="1" applyBorder="1" applyAlignment="1">
      <alignment horizontal="center" vertical="center"/>
    </xf>
    <xf numFmtId="0" fontId="16" fillId="7" borderId="84" xfId="0" applyFont="1" applyFill="1" applyBorder="1" applyAlignment="1">
      <alignment horizontal="center" vertical="center"/>
    </xf>
    <xf numFmtId="0" fontId="16" fillId="7" borderId="85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2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0" fontId="16" fillId="7" borderId="11" xfId="0" applyFont="1" applyFill="1" applyBorder="1" applyAlignment="1" applyProtection="1">
      <alignment horizontal="center" vertical="center"/>
      <protection locked="0"/>
    </xf>
    <xf numFmtId="0" fontId="16" fillId="7" borderId="86" xfId="0" applyFont="1" applyFill="1" applyBorder="1" applyAlignment="1">
      <alignment horizontal="left" vertical="center"/>
    </xf>
    <xf numFmtId="0" fontId="16" fillId="7" borderId="87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left" vertical="center"/>
    </xf>
    <xf numFmtId="0" fontId="16" fillId="12" borderId="12" xfId="0" applyFont="1" applyFill="1" applyBorder="1" applyAlignment="1">
      <alignment horizontal="left" vertical="center"/>
    </xf>
    <xf numFmtId="0" fontId="16" fillId="12" borderId="11" xfId="0" applyFont="1" applyFill="1" applyBorder="1" applyAlignment="1">
      <alignment horizontal="left" vertical="center"/>
    </xf>
    <xf numFmtId="0" fontId="16" fillId="12" borderId="10" xfId="0" applyFont="1" applyFill="1" applyBorder="1" applyAlignment="1" applyProtection="1">
      <alignment horizontal="left" vertical="center"/>
      <protection locked="0"/>
    </xf>
    <xf numFmtId="0" fontId="16" fillId="12" borderId="12" xfId="0" applyFont="1" applyFill="1" applyBorder="1" applyAlignment="1" applyProtection="1">
      <alignment horizontal="left" vertical="center"/>
      <protection locked="0"/>
    </xf>
    <xf numFmtId="0" fontId="16" fillId="12" borderId="11" xfId="0" applyFont="1" applyFill="1" applyBorder="1" applyAlignment="1" applyProtection="1">
      <alignment horizontal="left" vertical="center"/>
      <protection locked="0"/>
    </xf>
    <xf numFmtId="0" fontId="33" fillId="12" borderId="10" xfId="0" applyFont="1" applyFill="1" applyBorder="1" applyAlignment="1" applyProtection="1">
      <alignment horizontal="center" vertical="center"/>
      <protection locked="0"/>
    </xf>
    <xf numFmtId="0" fontId="33" fillId="12" borderId="12" xfId="0" applyFont="1" applyFill="1" applyBorder="1" applyAlignment="1" applyProtection="1">
      <alignment horizontal="center" vertical="center"/>
      <protection locked="0"/>
    </xf>
    <xf numFmtId="0" fontId="2" fillId="6" borderId="48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86" xfId="0" applyFont="1" applyFill="1" applyBorder="1" applyAlignment="1">
      <alignment horizontal="center" vertical="center" wrapText="1"/>
    </xf>
    <xf numFmtId="0" fontId="2" fillId="6" borderId="88" xfId="0" applyFont="1" applyFill="1" applyBorder="1" applyAlignment="1">
      <alignment horizontal="center" vertical="center" wrapText="1"/>
    </xf>
    <xf numFmtId="0" fontId="2" fillId="6" borderId="89" xfId="0" applyFont="1" applyFill="1" applyBorder="1" applyAlignment="1">
      <alignment horizontal="center" vertical="center" wrapText="1"/>
    </xf>
    <xf numFmtId="0" fontId="2" fillId="6" borderId="90" xfId="0" applyFont="1" applyFill="1" applyBorder="1" applyAlignment="1">
      <alignment horizontal="center" vertical="center" wrapText="1"/>
    </xf>
    <xf numFmtId="0" fontId="2" fillId="6" borderId="88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90" xfId="0" applyFont="1" applyFill="1" applyBorder="1" applyAlignment="1">
      <alignment horizontal="center" vertical="center"/>
    </xf>
    <xf numFmtId="0" fontId="46" fillId="0" borderId="0" xfId="10" applyFont="1" applyAlignment="1">
      <alignment horizontal="center" vertical="center" wrapText="1"/>
    </xf>
    <xf numFmtId="0" fontId="46" fillId="13" borderId="108" xfId="10" applyFont="1" applyFill="1" applyBorder="1" applyAlignment="1">
      <alignment horizontal="center" vertical="center" wrapText="1"/>
    </xf>
    <xf numFmtId="0" fontId="46" fillId="13" borderId="118" xfId="10" applyFont="1" applyFill="1" applyBorder="1" applyAlignment="1">
      <alignment horizontal="center" vertical="center" wrapText="1"/>
    </xf>
    <xf numFmtId="0" fontId="46" fillId="13" borderId="107" xfId="10" applyFont="1" applyFill="1" applyBorder="1" applyAlignment="1">
      <alignment horizontal="center" vertical="center"/>
    </xf>
    <xf numFmtId="0" fontId="46" fillId="13" borderId="117" xfId="10" applyFont="1" applyFill="1" applyBorder="1" applyAlignment="1">
      <alignment horizontal="center" vertical="center"/>
    </xf>
    <xf numFmtId="0" fontId="46" fillId="13" borderId="82" xfId="10" applyFont="1" applyFill="1" applyBorder="1" applyAlignment="1">
      <alignment horizontal="center" vertical="center"/>
    </xf>
    <xf numFmtId="0" fontId="46" fillId="13" borderId="27" xfId="10" applyFont="1" applyFill="1" applyBorder="1" applyAlignment="1">
      <alignment horizontal="center" vertical="center"/>
    </xf>
    <xf numFmtId="0" fontId="46" fillId="0" borderId="0" xfId="10" applyFont="1" applyAlignment="1">
      <alignment horizontal="center" vertical="center"/>
    </xf>
    <xf numFmtId="0" fontId="48" fillId="15" borderId="17" xfId="9" applyFont="1" applyFill="1" applyBorder="1" applyAlignment="1">
      <alignment horizontal="left" vertical="center" wrapText="1"/>
    </xf>
    <xf numFmtId="0" fontId="48" fillId="15" borderId="111" xfId="9" applyFont="1" applyFill="1" applyBorder="1" applyAlignment="1">
      <alignment horizontal="left" vertical="center" wrapText="1"/>
    </xf>
    <xf numFmtId="0" fontId="48" fillId="15" borderId="7" xfId="9" applyFont="1" applyFill="1" applyBorder="1" applyAlignment="1">
      <alignment horizontal="left" vertical="center" wrapText="1"/>
    </xf>
    <xf numFmtId="0" fontId="48" fillId="15" borderId="6" xfId="9" applyFont="1" applyFill="1" applyBorder="1" applyAlignment="1">
      <alignment horizontal="left" vertical="center" wrapText="1"/>
    </xf>
    <xf numFmtId="0" fontId="46" fillId="13" borderId="124" xfId="10" applyFont="1" applyFill="1" applyBorder="1" applyAlignment="1">
      <alignment horizontal="center" vertical="center"/>
    </xf>
    <xf numFmtId="0" fontId="46" fillId="13" borderId="115" xfId="10" applyFont="1" applyFill="1" applyBorder="1" applyAlignment="1">
      <alignment horizontal="center" vertical="center"/>
    </xf>
    <xf numFmtId="0" fontId="46" fillId="13" borderId="29" xfId="10" applyFont="1" applyFill="1" applyBorder="1" applyAlignment="1">
      <alignment horizontal="center" vertical="center"/>
    </xf>
    <xf numFmtId="0" fontId="46" fillId="13" borderId="72" xfId="10" applyFont="1" applyFill="1" applyBorder="1" applyAlignment="1">
      <alignment horizontal="center" vertical="center" wrapText="1"/>
    </xf>
    <xf numFmtId="0" fontId="46" fillId="13" borderId="73" xfId="10" applyFont="1" applyFill="1" applyBorder="1" applyAlignment="1">
      <alignment horizontal="center" vertical="center" wrapText="1"/>
    </xf>
    <xf numFmtId="0" fontId="46" fillId="13" borderId="123" xfId="10" applyFont="1" applyFill="1" applyBorder="1" applyAlignment="1">
      <alignment horizontal="center" vertical="center"/>
    </xf>
    <xf numFmtId="0" fontId="46" fillId="13" borderId="122" xfId="10" applyFont="1" applyFill="1" applyBorder="1" applyAlignment="1">
      <alignment horizontal="center" vertical="center" wrapText="1"/>
    </xf>
    <xf numFmtId="0" fontId="46" fillId="13" borderId="125" xfId="10" applyFont="1" applyFill="1" applyBorder="1" applyAlignment="1">
      <alignment horizontal="center" vertical="center" wrapText="1"/>
    </xf>
    <xf numFmtId="0" fontId="46" fillId="13" borderId="125" xfId="10" applyFont="1" applyFill="1" applyBorder="1" applyAlignment="1">
      <alignment horizontal="center" vertical="center"/>
    </xf>
    <xf numFmtId="0" fontId="46" fillId="13" borderId="121" xfId="10" applyFont="1" applyFill="1" applyBorder="1" applyAlignment="1">
      <alignment horizontal="center" vertical="center" wrapText="1"/>
    </xf>
    <xf numFmtId="0" fontId="46" fillId="13" borderId="121" xfId="10" applyFont="1" applyFill="1" applyBorder="1" applyAlignment="1">
      <alignment horizontal="center" vertical="center"/>
    </xf>
    <xf numFmtId="0" fontId="46" fillId="13" borderId="122" xfId="10" applyFont="1" applyFill="1" applyBorder="1" applyAlignment="1">
      <alignment horizontal="center" vertical="center"/>
    </xf>
    <xf numFmtId="0" fontId="19" fillId="7" borderId="61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</cellXfs>
  <cellStyles count="12">
    <cellStyle name="Millares [0] 2" xfId="1" xr:uid="{00000000-0005-0000-0000-000000000000}"/>
    <cellStyle name="Millares_mes 99" xfId="2" xr:uid="{00000000-0005-0000-0000-000001000000}"/>
    <cellStyle name="Normal" xfId="0" builtinId="0"/>
    <cellStyle name="Normal 2" xfId="3" xr:uid="{00000000-0005-0000-0000-000003000000}"/>
    <cellStyle name="Normal 2 2" xfId="8" xr:uid="{B90CCCFA-51D4-486C-A5D3-53852F39AE06}"/>
    <cellStyle name="Normal 2 2 2" xfId="10" xr:uid="{E8E55C95-86AA-4068-98D5-8B43D2F8013D}"/>
    <cellStyle name="Normal 3" xfId="7" xr:uid="{40647F21-8EB6-4D22-A571-6060B6DE2D5E}"/>
    <cellStyle name="Normal 3 2" xfId="11" xr:uid="{C94AE773-4718-420E-9026-737D06134012}"/>
    <cellStyle name="Normal 4" xfId="9" xr:uid="{DCBCD644-87BB-4A28-93DE-15EB6C199C6D}"/>
    <cellStyle name="Normal_0197MÇNT" xfId="4" xr:uid="{00000000-0005-0000-0000-000004000000}"/>
    <cellStyle name="Porcentaje" xfId="5" builtinId="5"/>
    <cellStyle name="Punto0" xfId="6" xr:uid="{00000000-0005-0000-0000-000006000000}"/>
  </cellStyles>
  <dxfs count="24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colors>
    <mruColors>
      <color rgb="FFCCFF99"/>
      <color rgb="FFFFFF66"/>
      <color rgb="FFF4EE00"/>
      <color rgb="FFC9C400"/>
      <color rgb="FFE7E2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JD52"/>
  <sheetViews>
    <sheetView zoomScale="50" zoomScaleNormal="50" workbookViewId="0">
      <selection activeCell="W35" sqref="W35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25" width="8.81640625" style="3" customWidth="1"/>
    <col min="26" max="26" width="9.81640625" style="3" customWidth="1"/>
    <col min="27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3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89</v>
      </c>
      <c r="B9" s="237">
        <v>1</v>
      </c>
      <c r="C9" s="167">
        <v>0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 t="str">
        <f>IF(AND(AE9&lt;&gt;"",AF9&lt;&gt;""),(AE9-AF9)/AE9*100,"")</f>
        <v/>
      </c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474"/>
      <c r="AT9" s="170"/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90</v>
      </c>
      <c r="B10" s="239">
        <v>2</v>
      </c>
      <c r="C10" s="172">
        <v>1202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480</v>
      </c>
      <c r="AP10" s="352"/>
      <c r="AQ10" s="352"/>
      <c r="AR10" s="352"/>
      <c r="AS10" s="475"/>
      <c r="AT10" s="174">
        <v>1.22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91</v>
      </c>
      <c r="B11" s="239">
        <v>3</v>
      </c>
      <c r="C11" s="172">
        <v>1311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68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>
        <v>490</v>
      </c>
      <c r="AP11" s="352"/>
      <c r="AQ11" s="352"/>
      <c r="AR11" s="352"/>
      <c r="AS11" s="475"/>
      <c r="AT11" s="174">
        <v>1.1200000000000001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94</v>
      </c>
      <c r="B12" s="239">
        <v>4</v>
      </c>
      <c r="C12" s="172">
        <v>1300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68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>
        <v>475</v>
      </c>
      <c r="AP12" s="352"/>
      <c r="AQ12" s="352"/>
      <c r="AR12" s="352"/>
      <c r="AS12" s="475"/>
      <c r="AT12" s="174">
        <v>1.1299999999999999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6" t="s">
        <v>95</v>
      </c>
      <c r="B13" s="239">
        <v>5</v>
      </c>
      <c r="C13" s="172">
        <v>1283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/>
      <c r="AP13" s="352"/>
      <c r="AQ13" s="352"/>
      <c r="AR13" s="352"/>
      <c r="AS13" s="475"/>
      <c r="AT13" s="174">
        <v>1.1399999999999999</v>
      </c>
      <c r="AU13" s="175"/>
      <c r="AV13" s="494"/>
      <c r="AW13" s="546">
        <v>860</v>
      </c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96</v>
      </c>
      <c r="B14" s="239">
        <v>6</v>
      </c>
      <c r="C14" s="172">
        <v>1283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68"/>
      <c r="AE14" s="187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/>
      <c r="AP14" s="352"/>
      <c r="AQ14" s="352"/>
      <c r="AR14" s="352"/>
      <c r="AS14" s="475"/>
      <c r="AT14" s="174">
        <v>1.1399999999999999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97</v>
      </c>
      <c r="B15" s="239">
        <v>7</v>
      </c>
      <c r="C15" s="172">
        <v>1283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475"/>
      <c r="AT15" s="174">
        <v>1.1399999999999999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89</v>
      </c>
      <c r="B16" s="239">
        <v>8</v>
      </c>
      <c r="C16" s="172">
        <v>1359</v>
      </c>
      <c r="D16" s="172"/>
      <c r="E16" s="168">
        <v>7.42</v>
      </c>
      <c r="F16" s="168">
        <v>7.01</v>
      </c>
      <c r="G16" s="167">
        <v>1971</v>
      </c>
      <c r="H16" s="167">
        <v>1417</v>
      </c>
      <c r="I16" s="310">
        <v>488</v>
      </c>
      <c r="J16" s="310">
        <v>12</v>
      </c>
      <c r="K16" s="473">
        <f t="shared" si="0"/>
        <v>97.540983606557376</v>
      </c>
      <c r="L16" s="310">
        <v>310</v>
      </c>
      <c r="M16" s="310">
        <v>8</v>
      </c>
      <c r="N16" s="473">
        <f t="shared" si="1"/>
        <v>97.41935483870968</v>
      </c>
      <c r="O16" s="310">
        <v>697</v>
      </c>
      <c r="P16" s="310">
        <v>32</v>
      </c>
      <c r="Q16" s="473">
        <f t="shared" si="2"/>
        <v>95.40889526542324</v>
      </c>
      <c r="R16" s="310">
        <v>96.61</v>
      </c>
      <c r="S16" s="310">
        <v>4.13</v>
      </c>
      <c r="T16" s="168">
        <v>69.27</v>
      </c>
      <c r="U16" s="168">
        <v>1</v>
      </c>
      <c r="V16" s="168">
        <v>1.23</v>
      </c>
      <c r="W16" s="168">
        <v>7.26</v>
      </c>
      <c r="X16" s="168">
        <v>0.16</v>
      </c>
      <c r="Y16" s="168">
        <v>2.82</v>
      </c>
      <c r="Z16" s="338">
        <f>IF(AND(R16&lt;&gt;"",V16&lt;&gt;"",X16&lt;&gt;""),R16+V16+X16,"")</f>
        <v>98</v>
      </c>
      <c r="AA16" s="338">
        <f t="shared" si="4"/>
        <v>14.21</v>
      </c>
      <c r="AB16" s="337">
        <f t="shared" si="5"/>
        <v>85.499999999999986</v>
      </c>
      <c r="AC16" s="168">
        <v>8.02</v>
      </c>
      <c r="AD16" s="168">
        <v>1.1200000000000001</v>
      </c>
      <c r="AE16" s="187">
        <f t="shared" si="6"/>
        <v>86.034912718204481</v>
      </c>
      <c r="AF16" s="167"/>
      <c r="AG16" s="167"/>
      <c r="AH16" s="134" t="s">
        <v>92</v>
      </c>
      <c r="AI16" s="167" t="s">
        <v>93</v>
      </c>
      <c r="AJ16" s="167"/>
      <c r="AK16" s="318"/>
      <c r="AL16" s="349"/>
      <c r="AM16" s="257"/>
      <c r="AN16" s="257"/>
      <c r="AO16" s="172">
        <v>520</v>
      </c>
      <c r="AP16" s="352">
        <v>79</v>
      </c>
      <c r="AQ16" s="352">
        <v>6550</v>
      </c>
      <c r="AR16" s="352">
        <v>8640</v>
      </c>
      <c r="AS16" s="475">
        <v>86.72</v>
      </c>
      <c r="AT16" s="174">
        <v>1.08</v>
      </c>
      <c r="AU16" s="175">
        <v>30</v>
      </c>
      <c r="AV16" s="494">
        <v>0.05</v>
      </c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90</v>
      </c>
      <c r="B17" s="239">
        <v>9</v>
      </c>
      <c r="C17" s="172">
        <v>1362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510</v>
      </c>
      <c r="AP17" s="352"/>
      <c r="AQ17" s="352"/>
      <c r="AR17" s="352"/>
      <c r="AS17" s="475"/>
      <c r="AT17" s="174">
        <v>1.08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4.75" customHeight="1" x14ac:dyDescent="0.35">
      <c r="A18" s="238" t="s">
        <v>98</v>
      </c>
      <c r="B18" s="239">
        <v>10</v>
      </c>
      <c r="C18" s="172">
        <v>1398</v>
      </c>
      <c r="D18" s="172"/>
      <c r="E18" s="168">
        <v>7</v>
      </c>
      <c r="F18" s="168">
        <v>6.8</v>
      </c>
      <c r="G18" s="167">
        <v>2165</v>
      </c>
      <c r="H18" s="167">
        <v>1628</v>
      </c>
      <c r="I18" s="310">
        <v>181</v>
      </c>
      <c r="J18" s="310">
        <v>17.399999999999999</v>
      </c>
      <c r="K18" s="473">
        <f t="shared" si="0"/>
        <v>90.386740331491708</v>
      </c>
      <c r="L18" s="310">
        <v>412</v>
      </c>
      <c r="M18" s="310">
        <v>16</v>
      </c>
      <c r="N18" s="473">
        <f t="shared" si="1"/>
        <v>96.116504854368941</v>
      </c>
      <c r="O18" s="310">
        <v>841</v>
      </c>
      <c r="P18" s="310">
        <v>45.5</v>
      </c>
      <c r="Q18" s="473">
        <f t="shared" si="2"/>
        <v>94.589774078478001</v>
      </c>
      <c r="R18" s="310">
        <v>114</v>
      </c>
      <c r="S18" s="310">
        <v>8.5399999999999991</v>
      </c>
      <c r="T18" s="168">
        <v>78</v>
      </c>
      <c r="U18" s="168">
        <v>7.8E-2</v>
      </c>
      <c r="V18" s="168">
        <v>1.2</v>
      </c>
      <c r="W18" s="168">
        <v>7</v>
      </c>
      <c r="X18" s="168">
        <v>0.12</v>
      </c>
      <c r="Y18" s="168">
        <v>0.06</v>
      </c>
      <c r="Z18" s="338">
        <f t="shared" si="3"/>
        <v>115.32000000000001</v>
      </c>
      <c r="AA18" s="338">
        <f t="shared" si="4"/>
        <v>15.6</v>
      </c>
      <c r="AB18" s="337">
        <f t="shared" si="5"/>
        <v>86.472424557752348</v>
      </c>
      <c r="AC18" s="168">
        <v>12.3</v>
      </c>
      <c r="AD18" s="168">
        <v>0.6</v>
      </c>
      <c r="AE18" s="187">
        <f t="shared" si="6"/>
        <v>95.121951219512198</v>
      </c>
      <c r="AF18" s="167"/>
      <c r="AG18" s="167"/>
      <c r="AH18" s="134" t="s">
        <v>92</v>
      </c>
      <c r="AI18" s="167" t="s">
        <v>99</v>
      </c>
      <c r="AJ18" s="167"/>
      <c r="AK18" s="318"/>
      <c r="AL18" s="349"/>
      <c r="AM18" s="257"/>
      <c r="AN18" s="257"/>
      <c r="AO18" s="172">
        <v>550</v>
      </c>
      <c r="AP18" s="352">
        <v>87</v>
      </c>
      <c r="AQ18" s="352">
        <v>6320</v>
      </c>
      <c r="AR18" s="352">
        <v>7860</v>
      </c>
      <c r="AS18" s="475">
        <v>86.51</v>
      </c>
      <c r="AT18" s="174">
        <v>1.05</v>
      </c>
      <c r="AU18" s="175">
        <v>13</v>
      </c>
      <c r="AV18" s="494">
        <v>7.0000000000000007E-2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94</v>
      </c>
      <c r="B19" s="239">
        <v>11</v>
      </c>
      <c r="C19" s="172">
        <v>1317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580</v>
      </c>
      <c r="AP19" s="352"/>
      <c r="AQ19" s="352"/>
      <c r="AR19" s="352"/>
      <c r="AS19" s="475"/>
      <c r="AT19" s="174">
        <v>1.03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95</v>
      </c>
      <c r="B20" s="239">
        <v>12</v>
      </c>
      <c r="C20" s="172">
        <v>1375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>
        <v>610</v>
      </c>
      <c r="AP20" s="352"/>
      <c r="AQ20" s="352"/>
      <c r="AR20" s="352"/>
      <c r="AS20" s="475"/>
      <c r="AT20" s="174">
        <v>0.99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96</v>
      </c>
      <c r="B21" s="239">
        <v>13</v>
      </c>
      <c r="C21" s="172">
        <v>1295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/>
      <c r="AP21" s="352"/>
      <c r="AQ21" s="352"/>
      <c r="AR21" s="352"/>
      <c r="AS21" s="475"/>
      <c r="AT21" s="174">
        <v>1.1299999999999999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97</v>
      </c>
      <c r="B22" s="239">
        <v>14</v>
      </c>
      <c r="C22" s="172">
        <v>1295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475"/>
      <c r="AT22" s="174">
        <v>1.1299999999999999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89</v>
      </c>
      <c r="B23" s="239">
        <v>15</v>
      </c>
      <c r="C23" s="172">
        <v>1371</v>
      </c>
      <c r="D23" s="172"/>
      <c r="E23" s="168">
        <v>7.56</v>
      </c>
      <c r="F23" s="168">
        <v>7.07</v>
      </c>
      <c r="G23" s="167">
        <v>1859</v>
      </c>
      <c r="H23" s="167">
        <v>1288</v>
      </c>
      <c r="I23" s="310">
        <v>316</v>
      </c>
      <c r="J23" s="310">
        <v>4</v>
      </c>
      <c r="K23" s="473">
        <f t="shared" si="0"/>
        <v>98.734177215189874</v>
      </c>
      <c r="L23" s="310">
        <v>430</v>
      </c>
      <c r="M23" s="310">
        <v>11</v>
      </c>
      <c r="N23" s="473">
        <f t="shared" si="1"/>
        <v>97.441860465116278</v>
      </c>
      <c r="O23" s="310">
        <v>961</v>
      </c>
      <c r="P23" s="310">
        <v>43</v>
      </c>
      <c r="Q23" s="473">
        <f t="shared" si="2"/>
        <v>95.525494276795015</v>
      </c>
      <c r="R23" s="310">
        <v>109.92</v>
      </c>
      <c r="S23" s="310">
        <v>0.76400000000000001</v>
      </c>
      <c r="T23" s="168">
        <v>78.808000000000007</v>
      </c>
      <c r="U23" s="168">
        <v>0.1</v>
      </c>
      <c r="V23" s="168">
        <v>1.4</v>
      </c>
      <c r="W23" s="168">
        <v>7.23</v>
      </c>
      <c r="X23" s="168">
        <v>0.1799</v>
      </c>
      <c r="Y23" s="168">
        <v>1.296</v>
      </c>
      <c r="Z23" s="338">
        <f t="shared" si="3"/>
        <v>111.49990000000001</v>
      </c>
      <c r="AA23" s="338">
        <f t="shared" si="4"/>
        <v>9.2900000000000009</v>
      </c>
      <c r="AB23" s="337">
        <f t="shared" si="5"/>
        <v>91.668153962469916</v>
      </c>
      <c r="AC23" s="168">
        <v>11.43</v>
      </c>
      <c r="AD23" s="168">
        <v>1.98</v>
      </c>
      <c r="AE23" s="187">
        <f t="shared" si="6"/>
        <v>82.677165354330711</v>
      </c>
      <c r="AF23" s="167"/>
      <c r="AG23" s="167"/>
      <c r="AH23" s="134" t="s">
        <v>92</v>
      </c>
      <c r="AI23" s="167" t="s">
        <v>93</v>
      </c>
      <c r="AJ23" s="167"/>
      <c r="AK23" s="318"/>
      <c r="AL23" s="349"/>
      <c r="AM23" s="257"/>
      <c r="AN23" s="257"/>
      <c r="AO23" s="172">
        <v>590</v>
      </c>
      <c r="AP23" s="352">
        <v>101</v>
      </c>
      <c r="AQ23" s="352">
        <v>5820</v>
      </c>
      <c r="AR23" s="352">
        <v>9800</v>
      </c>
      <c r="AS23" s="475">
        <v>86.77</v>
      </c>
      <c r="AT23" s="174">
        <v>1.07</v>
      </c>
      <c r="AU23" s="175">
        <v>10</v>
      </c>
      <c r="AV23" s="494">
        <v>0.08</v>
      </c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90</v>
      </c>
      <c r="B24" s="239">
        <v>16</v>
      </c>
      <c r="C24" s="172">
        <v>1320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68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>
        <v>600</v>
      </c>
      <c r="AP24" s="352"/>
      <c r="AQ24" s="352"/>
      <c r="AR24" s="352"/>
      <c r="AS24" s="475"/>
      <c r="AT24" s="174">
        <v>0.95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98</v>
      </c>
      <c r="B25" s="239">
        <v>17</v>
      </c>
      <c r="C25" s="172">
        <v>1313</v>
      </c>
      <c r="D25" s="172"/>
      <c r="E25" s="168">
        <v>7.3</v>
      </c>
      <c r="F25" s="168">
        <v>7.4</v>
      </c>
      <c r="G25" s="167">
        <v>2239</v>
      </c>
      <c r="H25" s="167">
        <v>1460</v>
      </c>
      <c r="I25" s="310">
        <v>155</v>
      </c>
      <c r="J25" s="310">
        <v>5</v>
      </c>
      <c r="K25" s="473">
        <f t="shared" si="0"/>
        <v>96.774193548387103</v>
      </c>
      <c r="L25" s="310">
        <v>336</v>
      </c>
      <c r="M25" s="310">
        <v>5</v>
      </c>
      <c r="N25" s="473">
        <f t="shared" si="1"/>
        <v>98.511904761904773</v>
      </c>
      <c r="O25" s="310">
        <v>700</v>
      </c>
      <c r="P25" s="310">
        <v>34.4</v>
      </c>
      <c r="Q25" s="473">
        <f t="shared" si="2"/>
        <v>95.085714285714289</v>
      </c>
      <c r="R25" s="310">
        <v>103</v>
      </c>
      <c r="S25" s="310">
        <v>3.88</v>
      </c>
      <c r="T25" s="168">
        <v>91.8</v>
      </c>
      <c r="U25" s="168">
        <v>0.08</v>
      </c>
      <c r="V25" s="168">
        <v>0.23</v>
      </c>
      <c r="W25" s="168">
        <v>5.9</v>
      </c>
      <c r="X25" s="168">
        <v>0.12</v>
      </c>
      <c r="Y25" s="168">
        <v>0.18</v>
      </c>
      <c r="Z25" s="338">
        <f t="shared" si="3"/>
        <v>103.35000000000001</v>
      </c>
      <c r="AA25" s="338">
        <f t="shared" si="4"/>
        <v>9.9600000000000009</v>
      </c>
      <c r="AB25" s="337">
        <f t="shared" si="5"/>
        <v>90.362844702467342</v>
      </c>
      <c r="AC25" s="168">
        <v>12.1</v>
      </c>
      <c r="AD25" s="168">
        <v>2.2400000000000002</v>
      </c>
      <c r="AE25" s="187">
        <f t="shared" si="6"/>
        <v>81.487603305785115</v>
      </c>
      <c r="AF25" s="167"/>
      <c r="AG25" s="167"/>
      <c r="AH25" s="134" t="s">
        <v>92</v>
      </c>
      <c r="AI25" s="167" t="s">
        <v>99</v>
      </c>
      <c r="AJ25" s="167"/>
      <c r="AK25" s="318"/>
      <c r="AL25" s="349"/>
      <c r="AM25" s="257"/>
      <c r="AN25" s="257"/>
      <c r="AO25" s="172">
        <v>600</v>
      </c>
      <c r="AP25" s="352">
        <v>97</v>
      </c>
      <c r="AQ25" s="352">
        <v>6210</v>
      </c>
      <c r="AR25" s="352">
        <v>9540</v>
      </c>
      <c r="AS25" s="475">
        <v>85.85</v>
      </c>
      <c r="AT25" s="174">
        <v>1.78</v>
      </c>
      <c r="AU25" s="175">
        <v>21</v>
      </c>
      <c r="AV25" s="494">
        <v>0.03</v>
      </c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94</v>
      </c>
      <c r="B26" s="239">
        <v>18</v>
      </c>
      <c r="C26" s="172">
        <v>1331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610</v>
      </c>
      <c r="AP26" s="352"/>
      <c r="AQ26" s="352"/>
      <c r="AR26" s="352"/>
      <c r="AS26" s="475"/>
      <c r="AT26" s="174">
        <v>1.05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95</v>
      </c>
      <c r="B27" s="239">
        <v>19</v>
      </c>
      <c r="C27" s="172">
        <v>1748</v>
      </c>
      <c r="D27" s="172"/>
      <c r="E27" s="168"/>
      <c r="F27" s="168"/>
      <c r="G27" s="167"/>
      <c r="H27" s="167"/>
      <c r="I27" s="310"/>
      <c r="J27" s="310"/>
      <c r="K27" s="473" t="str">
        <f t="shared" si="0"/>
        <v/>
      </c>
      <c r="L27" s="310"/>
      <c r="M27" s="310"/>
      <c r="N27" s="473" t="str">
        <f t="shared" si="1"/>
        <v/>
      </c>
      <c r="O27" s="310"/>
      <c r="P27" s="310"/>
      <c r="Q27" s="473" t="str">
        <f t="shared" si="2"/>
        <v/>
      </c>
      <c r="R27" s="310"/>
      <c r="S27" s="310"/>
      <c r="T27" s="168"/>
      <c r="U27" s="168"/>
      <c r="V27" s="168"/>
      <c r="W27" s="168"/>
      <c r="X27" s="168"/>
      <c r="Y27" s="168"/>
      <c r="Z27" s="338" t="str">
        <f t="shared" si="3"/>
        <v/>
      </c>
      <c r="AA27" s="338" t="str">
        <f t="shared" si="4"/>
        <v/>
      </c>
      <c r="AB27" s="337" t="str">
        <f t="shared" si="5"/>
        <v/>
      </c>
      <c r="AC27" s="168"/>
      <c r="AD27" s="168"/>
      <c r="AE27" s="187" t="str">
        <f t="shared" si="6"/>
        <v/>
      </c>
      <c r="AF27" s="167"/>
      <c r="AG27" s="167"/>
      <c r="AH27" s="134"/>
      <c r="AI27" s="167"/>
      <c r="AJ27" s="167"/>
      <c r="AK27" s="318"/>
      <c r="AL27" s="349"/>
      <c r="AM27" s="257"/>
      <c r="AN27" s="257"/>
      <c r="AO27" s="172">
        <v>620</v>
      </c>
      <c r="AP27" s="352"/>
      <c r="AQ27" s="352"/>
      <c r="AR27" s="352"/>
      <c r="AS27" s="475"/>
      <c r="AT27" s="174">
        <v>0.84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96</v>
      </c>
      <c r="B28" s="239">
        <v>20</v>
      </c>
      <c r="C28" s="172">
        <v>1264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/>
      <c r="AP28" s="352"/>
      <c r="AQ28" s="352"/>
      <c r="AR28" s="352"/>
      <c r="AS28" s="475"/>
      <c r="AT28" s="174">
        <v>1.1599999999999999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97</v>
      </c>
      <c r="B29" s="239">
        <v>21</v>
      </c>
      <c r="C29" s="172">
        <v>1264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/>
      <c r="AP29" s="352"/>
      <c r="AQ29" s="352"/>
      <c r="AR29" s="352"/>
      <c r="AS29" s="475"/>
      <c r="AT29" s="174">
        <v>1.1599999999999999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89</v>
      </c>
      <c r="B30" s="239">
        <v>22</v>
      </c>
      <c r="C30" s="172">
        <v>1297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630</v>
      </c>
      <c r="AP30" s="352"/>
      <c r="AQ30" s="352"/>
      <c r="AR30" s="352"/>
      <c r="AS30" s="475"/>
      <c r="AT30" s="174">
        <v>1.1299999999999999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90</v>
      </c>
      <c r="B31" s="239">
        <v>23</v>
      </c>
      <c r="C31" s="172">
        <v>1326</v>
      </c>
      <c r="D31" s="172"/>
      <c r="E31" s="168">
        <v>7.63</v>
      </c>
      <c r="F31" s="168">
        <v>7.07</v>
      </c>
      <c r="G31" s="167">
        <v>1942</v>
      </c>
      <c r="H31" s="167">
        <v>1316</v>
      </c>
      <c r="I31" s="310">
        <v>232</v>
      </c>
      <c r="J31" s="310">
        <v>3.4</v>
      </c>
      <c r="K31" s="473">
        <f t="shared" si="0"/>
        <v>98.534482758620683</v>
      </c>
      <c r="L31" s="310">
        <v>321</v>
      </c>
      <c r="M31" s="310">
        <v>9</v>
      </c>
      <c r="N31" s="473">
        <f t="shared" si="1"/>
        <v>97.196261682242991</v>
      </c>
      <c r="O31" s="310">
        <v>773</v>
      </c>
      <c r="P31" s="310">
        <v>32.24</v>
      </c>
      <c r="Q31" s="473">
        <f t="shared" si="2"/>
        <v>95.829236739974121</v>
      </c>
      <c r="R31" s="310">
        <v>89.587000000000003</v>
      </c>
      <c r="S31" s="310">
        <v>1.992</v>
      </c>
      <c r="T31" s="168">
        <v>64.331000000000003</v>
      </c>
      <c r="U31" s="168">
        <v>1</v>
      </c>
      <c r="V31" s="168">
        <v>1.3660000000000001</v>
      </c>
      <c r="W31" s="168">
        <v>5.67</v>
      </c>
      <c r="X31" s="168">
        <v>0.14699999999999999</v>
      </c>
      <c r="Y31" s="168">
        <v>2.8000000000000001E-2</v>
      </c>
      <c r="Z31" s="338">
        <f t="shared" si="3"/>
        <v>91.100000000000009</v>
      </c>
      <c r="AA31" s="338">
        <f t="shared" si="4"/>
        <v>7.6899999999999995</v>
      </c>
      <c r="AB31" s="337">
        <f t="shared" si="5"/>
        <v>91.558726673984637</v>
      </c>
      <c r="AC31" s="168">
        <v>8.74</v>
      </c>
      <c r="AD31" s="168">
        <v>1.738</v>
      </c>
      <c r="AE31" s="187">
        <f t="shared" si="6"/>
        <v>80.114416475972547</v>
      </c>
      <c r="AF31" s="167"/>
      <c r="AG31" s="167"/>
      <c r="AH31" s="134" t="s">
        <v>92</v>
      </c>
      <c r="AI31" s="167" t="s">
        <v>93</v>
      </c>
      <c r="AJ31" s="167"/>
      <c r="AK31" s="318"/>
      <c r="AL31" s="349"/>
      <c r="AM31" s="257"/>
      <c r="AN31" s="257"/>
      <c r="AO31" s="172">
        <v>620</v>
      </c>
      <c r="AP31" s="352">
        <v>97</v>
      </c>
      <c r="AQ31" s="352">
        <v>6410</v>
      </c>
      <c r="AR31" s="352">
        <v>10440</v>
      </c>
      <c r="AS31" s="475">
        <v>84.87</v>
      </c>
      <c r="AT31" s="174">
        <v>1.1100000000000001</v>
      </c>
      <c r="AU31" s="175">
        <v>35</v>
      </c>
      <c r="AV31" s="494">
        <v>0.06</v>
      </c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98</v>
      </c>
      <c r="B32" s="239">
        <v>24</v>
      </c>
      <c r="C32" s="172">
        <v>1014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>
        <v>660</v>
      </c>
      <c r="AP32" s="352">
        <v>101</v>
      </c>
      <c r="AQ32" s="352">
        <v>6512</v>
      </c>
      <c r="AR32" s="352">
        <v>9908</v>
      </c>
      <c r="AS32" s="475">
        <v>85.29</v>
      </c>
      <c r="AT32" s="174">
        <v>1.45</v>
      </c>
      <c r="AU32" s="175">
        <v>16</v>
      </c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94</v>
      </c>
      <c r="B33" s="239">
        <v>25</v>
      </c>
      <c r="C33" s="172">
        <v>1283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68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>
        <v>670</v>
      </c>
      <c r="AP33" s="352"/>
      <c r="AQ33" s="352"/>
      <c r="AR33" s="352"/>
      <c r="AS33" s="475"/>
      <c r="AT33" s="174">
        <v>1.1399999999999999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95</v>
      </c>
      <c r="B34" s="239">
        <v>26</v>
      </c>
      <c r="C34" s="172">
        <v>1528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700</v>
      </c>
      <c r="AP34" s="352"/>
      <c r="AQ34" s="352"/>
      <c r="AR34" s="352"/>
      <c r="AS34" s="475"/>
      <c r="AT34" s="174">
        <v>0.96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96</v>
      </c>
      <c r="B35" s="239">
        <v>27</v>
      </c>
      <c r="C35" s="172">
        <v>1271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/>
      <c r="AP35" s="352"/>
      <c r="AQ35" s="352"/>
      <c r="AR35" s="352"/>
      <c r="AS35" s="475"/>
      <c r="AT35" s="174">
        <v>1.1499999999999999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97</v>
      </c>
      <c r="B36" s="239">
        <v>28</v>
      </c>
      <c r="C36" s="172">
        <v>1271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/>
      <c r="AP36" s="352"/>
      <c r="AQ36" s="352"/>
      <c r="AR36" s="352"/>
      <c r="AS36" s="475"/>
      <c r="AT36" s="174">
        <v>1.1499999999999999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89</v>
      </c>
      <c r="B37" s="239">
        <v>29</v>
      </c>
      <c r="C37" s="172">
        <v>1351</v>
      </c>
      <c r="D37" s="172"/>
      <c r="E37" s="168">
        <v>7.4</v>
      </c>
      <c r="F37" s="168">
        <v>7.16</v>
      </c>
      <c r="G37" s="167">
        <v>2041</v>
      </c>
      <c r="H37" s="167">
        <v>1293</v>
      </c>
      <c r="I37" s="310">
        <v>428</v>
      </c>
      <c r="J37" s="310">
        <v>8.6</v>
      </c>
      <c r="K37" s="473">
        <f t="shared" si="0"/>
        <v>97.99065420560747</v>
      </c>
      <c r="L37" s="310">
        <v>432</v>
      </c>
      <c r="M37" s="310">
        <v>8</v>
      </c>
      <c r="N37" s="473">
        <f t="shared" si="1"/>
        <v>98.148148148148152</v>
      </c>
      <c r="O37" s="310">
        <v>994</v>
      </c>
      <c r="P37" s="310">
        <v>44.18</v>
      </c>
      <c r="Q37" s="473">
        <f t="shared" si="2"/>
        <v>95.555331991951718</v>
      </c>
      <c r="R37" s="310">
        <v>83.68</v>
      </c>
      <c r="S37" s="310">
        <v>7.2629999999999999</v>
      </c>
      <c r="T37" s="168">
        <v>60.094000000000001</v>
      </c>
      <c r="U37" s="168">
        <v>0.02</v>
      </c>
      <c r="V37" s="168">
        <v>1.276</v>
      </c>
      <c r="W37" s="168">
        <v>5.67</v>
      </c>
      <c r="X37" s="168">
        <v>0.13700000000000001</v>
      </c>
      <c r="Y37" s="168">
        <v>4.7E-2</v>
      </c>
      <c r="Z37" s="338">
        <f t="shared" si="3"/>
        <v>85.093000000000004</v>
      </c>
      <c r="AA37" s="338">
        <f t="shared" si="4"/>
        <v>12.98</v>
      </c>
      <c r="AB37" s="337">
        <f t="shared" si="5"/>
        <v>84.746101324433269</v>
      </c>
      <c r="AC37" s="168">
        <v>11.2</v>
      </c>
      <c r="AD37" s="168">
        <v>1.6</v>
      </c>
      <c r="AE37" s="187">
        <f t="shared" si="6"/>
        <v>85.714285714285722</v>
      </c>
      <c r="AF37" s="167"/>
      <c r="AG37" s="167"/>
      <c r="AH37" s="134" t="s">
        <v>92</v>
      </c>
      <c r="AI37" s="167" t="s">
        <v>93</v>
      </c>
      <c r="AJ37" s="167"/>
      <c r="AK37" s="318"/>
      <c r="AL37" s="349"/>
      <c r="AM37" s="257"/>
      <c r="AN37" s="257"/>
      <c r="AO37" s="172">
        <v>810</v>
      </c>
      <c r="AP37" s="352">
        <v>113</v>
      </c>
      <c r="AQ37" s="352">
        <v>7150</v>
      </c>
      <c r="AR37" s="352">
        <v>12080</v>
      </c>
      <c r="AS37" s="475">
        <v>85.03</v>
      </c>
      <c r="AT37" s="174">
        <v>1.0900000000000001</v>
      </c>
      <c r="AU37" s="175">
        <v>10</v>
      </c>
      <c r="AV37" s="494">
        <v>0.06</v>
      </c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90</v>
      </c>
      <c r="B38" s="239">
        <v>30</v>
      </c>
      <c r="C38" s="172">
        <v>1378</v>
      </c>
      <c r="D38" s="172"/>
      <c r="E38" s="168"/>
      <c r="F38" s="168"/>
      <c r="G38" s="167"/>
      <c r="H38" s="167"/>
      <c r="I38" s="310">
        <v>274</v>
      </c>
      <c r="J38" s="310">
        <v>8.3000000000000007</v>
      </c>
      <c r="K38" s="473">
        <f t="shared" si="0"/>
        <v>96.970802919708021</v>
      </c>
      <c r="L38" s="310">
        <v>264</v>
      </c>
      <c r="M38" s="310">
        <v>9</v>
      </c>
      <c r="N38" s="473">
        <f t="shared" si="1"/>
        <v>96.590909090909093</v>
      </c>
      <c r="O38" s="310">
        <v>588</v>
      </c>
      <c r="P38" s="310">
        <v>37</v>
      </c>
      <c r="Q38" s="473">
        <f t="shared" si="2"/>
        <v>93.707482993197274</v>
      </c>
      <c r="R38" s="310"/>
      <c r="S38" s="310"/>
      <c r="T38" s="168"/>
      <c r="U38" s="168"/>
      <c r="V38" s="168"/>
      <c r="W38" s="168"/>
      <c r="X38" s="168"/>
      <c r="Y38" s="168"/>
      <c r="Z38" s="338">
        <v>159</v>
      </c>
      <c r="AA38" s="338">
        <v>9.0399999999999991</v>
      </c>
      <c r="AB38" s="337">
        <f t="shared" si="5"/>
        <v>94.314465408805034</v>
      </c>
      <c r="AC38" s="168">
        <v>12.6</v>
      </c>
      <c r="AD38" s="168">
        <v>1.96</v>
      </c>
      <c r="AE38" s="187">
        <f t="shared" si="6"/>
        <v>84.444444444444457</v>
      </c>
      <c r="AF38" s="167"/>
      <c r="AG38" s="167"/>
      <c r="AH38" s="134" t="s">
        <v>222</v>
      </c>
      <c r="AI38" s="167" t="s">
        <v>99</v>
      </c>
      <c r="AJ38" s="167"/>
      <c r="AK38" s="318"/>
      <c r="AL38" s="349"/>
      <c r="AM38" s="257"/>
      <c r="AN38" s="257"/>
      <c r="AO38" s="172">
        <v>850</v>
      </c>
      <c r="AP38" s="352"/>
      <c r="AQ38" s="352"/>
      <c r="AR38" s="352"/>
      <c r="AS38" s="475"/>
      <c r="AT38" s="174">
        <v>1.06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40" t="s">
        <v>98</v>
      </c>
      <c r="B39" s="241">
        <v>31</v>
      </c>
      <c r="C39" s="176">
        <v>1331</v>
      </c>
      <c r="D39" s="176"/>
      <c r="E39" s="168">
        <v>7.4</v>
      </c>
      <c r="F39" s="168">
        <v>6.9</v>
      </c>
      <c r="G39" s="167">
        <v>2077</v>
      </c>
      <c r="H39" s="167">
        <v>1521</v>
      </c>
      <c r="I39" s="310">
        <v>191</v>
      </c>
      <c r="J39" s="310">
        <v>8.1</v>
      </c>
      <c r="K39" s="473">
        <f t="shared" si="0"/>
        <v>95.759162303664922</v>
      </c>
      <c r="L39" s="310">
        <v>403</v>
      </c>
      <c r="M39" s="310">
        <v>8</v>
      </c>
      <c r="N39" s="473">
        <f t="shared" si="1"/>
        <v>98.014888337468989</v>
      </c>
      <c r="O39" s="310">
        <v>913</v>
      </c>
      <c r="P39" s="310">
        <v>63</v>
      </c>
      <c r="Q39" s="473">
        <f t="shared" si="2"/>
        <v>93.099671412924422</v>
      </c>
      <c r="R39" s="310">
        <v>145</v>
      </c>
      <c r="S39" s="310">
        <v>3.44</v>
      </c>
      <c r="T39" s="168">
        <v>90.2</v>
      </c>
      <c r="U39" s="168">
        <v>1.1299999999999999</v>
      </c>
      <c r="V39" s="168">
        <v>1.1499999999999999</v>
      </c>
      <c r="W39" s="168">
        <v>2.9</v>
      </c>
      <c r="X39" s="168">
        <v>0.15</v>
      </c>
      <c r="Y39" s="168">
        <v>0.19</v>
      </c>
      <c r="Z39" s="338">
        <f t="shared" si="3"/>
        <v>146.30000000000001</v>
      </c>
      <c r="AA39" s="338">
        <f t="shared" si="4"/>
        <v>6.53</v>
      </c>
      <c r="AB39" s="337">
        <f t="shared" si="5"/>
        <v>95.536568694463426</v>
      </c>
      <c r="AC39" s="168">
        <v>12.8</v>
      </c>
      <c r="AD39" s="168">
        <v>1.27</v>
      </c>
      <c r="AE39" s="187">
        <f t="shared" si="6"/>
        <v>90.078125000000014</v>
      </c>
      <c r="AF39" s="167"/>
      <c r="AG39" s="167"/>
      <c r="AH39" s="134" t="s">
        <v>92</v>
      </c>
      <c r="AI39" s="167" t="s">
        <v>99</v>
      </c>
      <c r="AJ39" s="167"/>
      <c r="AK39" s="318"/>
      <c r="AL39" s="350"/>
      <c r="AM39" s="258"/>
      <c r="AN39" s="258"/>
      <c r="AO39" s="176">
        <v>790</v>
      </c>
      <c r="AP39" s="353">
        <v>121</v>
      </c>
      <c r="AQ39" s="353">
        <v>6510</v>
      </c>
      <c r="AR39" s="353">
        <v>10205</v>
      </c>
      <c r="AS39" s="523">
        <v>84.12</v>
      </c>
      <c r="AT39" s="178">
        <v>1.1000000000000001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39724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860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1281.4193548387098</v>
      </c>
      <c r="D41" s="187" t="e">
        <f>+AVERAGE(D9:D39)</f>
        <v>#DIV/0!</v>
      </c>
      <c r="E41" s="187">
        <f t="shared" ref="E41:AE41" si="8">+AVERAGE(E9:E39)</f>
        <v>7.387142857142857</v>
      </c>
      <c r="F41" s="187">
        <f t="shared" si="8"/>
        <v>7.0585714285714287</v>
      </c>
      <c r="G41" s="187">
        <f t="shared" si="8"/>
        <v>2042</v>
      </c>
      <c r="H41" s="187">
        <f t="shared" si="8"/>
        <v>1417.5714285714287</v>
      </c>
      <c r="I41" s="187">
        <f t="shared" si="8"/>
        <v>283.125</v>
      </c>
      <c r="J41" s="187">
        <f t="shared" si="8"/>
        <v>8.35</v>
      </c>
      <c r="K41" s="187">
        <f t="shared" si="8"/>
        <v>96.586399611153396</v>
      </c>
      <c r="L41" s="187">
        <f t="shared" si="8"/>
        <v>363.5</v>
      </c>
      <c r="M41" s="187">
        <f t="shared" si="8"/>
        <v>9.25</v>
      </c>
      <c r="N41" s="187">
        <f t="shared" si="8"/>
        <v>97.429979022358623</v>
      </c>
      <c r="O41" s="187">
        <f t="shared" si="8"/>
        <v>808.375</v>
      </c>
      <c r="P41" s="187">
        <f t="shared" si="8"/>
        <v>41.415000000000006</v>
      </c>
      <c r="Q41" s="187">
        <f t="shared" si="8"/>
        <v>94.850200130557255</v>
      </c>
      <c r="R41" s="187">
        <f t="shared" si="8"/>
        <v>105.971</v>
      </c>
      <c r="S41" s="187">
        <f t="shared" si="8"/>
        <v>4.2869999999999999</v>
      </c>
      <c r="T41" s="187">
        <f t="shared" si="8"/>
        <v>76.071857142857155</v>
      </c>
      <c r="U41" s="187">
        <f t="shared" si="8"/>
        <v>0.48685714285714282</v>
      </c>
      <c r="V41" s="187">
        <f t="shared" si="8"/>
        <v>1.1217142857142857</v>
      </c>
      <c r="W41" s="187">
        <f t="shared" si="8"/>
        <v>5.9471428571428575</v>
      </c>
      <c r="X41" s="187">
        <f t="shared" si="8"/>
        <v>0.14484285714285713</v>
      </c>
      <c r="Y41" s="187">
        <f t="shared" si="8"/>
        <v>0.66014285714285703</v>
      </c>
      <c r="Z41" s="189">
        <f t="shared" si="8"/>
        <v>113.7078625</v>
      </c>
      <c r="AA41" s="189">
        <f t="shared" si="8"/>
        <v>10.662500000000001</v>
      </c>
      <c r="AB41" s="189">
        <f t="shared" si="8"/>
        <v>90.019910665547002</v>
      </c>
      <c r="AC41" s="189">
        <f t="shared" si="8"/>
        <v>11.14875</v>
      </c>
      <c r="AD41" s="189">
        <f t="shared" si="8"/>
        <v>1.5634999999999999</v>
      </c>
      <c r="AE41" s="189">
        <f t="shared" si="8"/>
        <v>85.709113029066913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617.38095238095241</v>
      </c>
      <c r="AP41" s="187">
        <f t="shared" si="9"/>
        <v>99.5</v>
      </c>
      <c r="AQ41" s="187">
        <f t="shared" si="9"/>
        <v>6435.25</v>
      </c>
      <c r="AR41" s="187">
        <f t="shared" si="9"/>
        <v>9809.125</v>
      </c>
      <c r="AS41" s="337">
        <f t="shared" si="9"/>
        <v>85.644999999999996</v>
      </c>
      <c r="AT41" s="338">
        <f t="shared" si="9"/>
        <v>1.1243333333333332</v>
      </c>
      <c r="AU41" s="339">
        <f t="shared" si="9"/>
        <v>19.285714285714285</v>
      </c>
      <c r="AV41" s="340">
        <f t="shared" si="9"/>
        <v>5.8333333333333341E-2</v>
      </c>
      <c r="AW41" s="324">
        <f t="shared" si="9"/>
        <v>860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0</v>
      </c>
      <c r="D42" s="192">
        <f>+MIN(D9:D39)</f>
        <v>0</v>
      </c>
      <c r="E42" s="192">
        <f t="shared" ref="E42:AE42" si="11">+MIN(E9:E39)</f>
        <v>7</v>
      </c>
      <c r="F42" s="192">
        <f t="shared" si="11"/>
        <v>6.8</v>
      </c>
      <c r="G42" s="192">
        <f t="shared" si="11"/>
        <v>1859</v>
      </c>
      <c r="H42" s="192">
        <f t="shared" si="11"/>
        <v>1288</v>
      </c>
      <c r="I42" s="192">
        <f t="shared" si="11"/>
        <v>155</v>
      </c>
      <c r="J42" s="192">
        <f t="shared" si="11"/>
        <v>3.4</v>
      </c>
      <c r="K42" s="192">
        <f t="shared" si="11"/>
        <v>90.386740331491708</v>
      </c>
      <c r="L42" s="192">
        <f t="shared" si="11"/>
        <v>264</v>
      </c>
      <c r="M42" s="192">
        <f t="shared" si="11"/>
        <v>5</v>
      </c>
      <c r="N42" s="192">
        <f t="shared" si="11"/>
        <v>96.116504854368941</v>
      </c>
      <c r="O42" s="192">
        <f t="shared" si="11"/>
        <v>588</v>
      </c>
      <c r="P42" s="192">
        <f t="shared" si="11"/>
        <v>32</v>
      </c>
      <c r="Q42" s="192">
        <f t="shared" si="11"/>
        <v>93.099671412924422</v>
      </c>
      <c r="R42" s="192">
        <f t="shared" si="11"/>
        <v>83.68</v>
      </c>
      <c r="S42" s="192">
        <f t="shared" si="11"/>
        <v>0.76400000000000001</v>
      </c>
      <c r="T42" s="192">
        <f t="shared" si="11"/>
        <v>60.094000000000001</v>
      </c>
      <c r="U42" s="192">
        <f t="shared" si="11"/>
        <v>0.02</v>
      </c>
      <c r="V42" s="192">
        <f t="shared" si="11"/>
        <v>0.23</v>
      </c>
      <c r="W42" s="192">
        <f t="shared" si="11"/>
        <v>2.9</v>
      </c>
      <c r="X42" s="192">
        <f t="shared" si="11"/>
        <v>0.12</v>
      </c>
      <c r="Y42" s="192">
        <f t="shared" si="11"/>
        <v>2.8000000000000001E-2</v>
      </c>
      <c r="Z42" s="194">
        <f t="shared" si="11"/>
        <v>85.093000000000004</v>
      </c>
      <c r="AA42" s="194">
        <f t="shared" si="11"/>
        <v>6.53</v>
      </c>
      <c r="AB42" s="194">
        <f t="shared" si="11"/>
        <v>84.746101324433269</v>
      </c>
      <c r="AC42" s="194">
        <f t="shared" si="11"/>
        <v>8.02</v>
      </c>
      <c r="AD42" s="194">
        <f t="shared" si="11"/>
        <v>0.6</v>
      </c>
      <c r="AE42" s="194">
        <f t="shared" si="11"/>
        <v>80.114416475972547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475</v>
      </c>
      <c r="AP42" s="192">
        <f t="shared" si="12"/>
        <v>79</v>
      </c>
      <c r="AQ42" s="192">
        <f t="shared" si="12"/>
        <v>5820</v>
      </c>
      <c r="AR42" s="192">
        <f t="shared" si="12"/>
        <v>7860</v>
      </c>
      <c r="AS42" s="192">
        <f t="shared" si="12"/>
        <v>84.12</v>
      </c>
      <c r="AT42" s="194">
        <f t="shared" si="12"/>
        <v>0.84</v>
      </c>
      <c r="AU42" s="327">
        <f t="shared" si="12"/>
        <v>10</v>
      </c>
      <c r="AV42" s="332">
        <f t="shared" si="12"/>
        <v>0.03</v>
      </c>
      <c r="AW42" s="325">
        <f t="shared" si="12"/>
        <v>860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1748</v>
      </c>
      <c r="D43" s="197">
        <f>+MAX(D9:D39)</f>
        <v>0</v>
      </c>
      <c r="E43" s="197">
        <f t="shared" ref="E43:AE43" si="14">+MAX(E9:E39)</f>
        <v>7.63</v>
      </c>
      <c r="F43" s="197">
        <f t="shared" si="14"/>
        <v>7.4</v>
      </c>
      <c r="G43" s="197">
        <f t="shared" si="14"/>
        <v>2239</v>
      </c>
      <c r="H43" s="197">
        <f t="shared" si="14"/>
        <v>1628</v>
      </c>
      <c r="I43" s="197">
        <f t="shared" si="14"/>
        <v>488</v>
      </c>
      <c r="J43" s="197">
        <f t="shared" si="14"/>
        <v>17.399999999999999</v>
      </c>
      <c r="K43" s="197">
        <f t="shared" si="14"/>
        <v>98.734177215189874</v>
      </c>
      <c r="L43" s="197">
        <f t="shared" si="14"/>
        <v>432</v>
      </c>
      <c r="M43" s="197">
        <f t="shared" si="14"/>
        <v>16</v>
      </c>
      <c r="N43" s="197">
        <f t="shared" si="14"/>
        <v>98.511904761904773</v>
      </c>
      <c r="O43" s="197">
        <f t="shared" si="14"/>
        <v>994</v>
      </c>
      <c r="P43" s="197">
        <f t="shared" si="14"/>
        <v>63</v>
      </c>
      <c r="Q43" s="197">
        <f t="shared" si="14"/>
        <v>95.829236739974121</v>
      </c>
      <c r="R43" s="197">
        <f t="shared" si="14"/>
        <v>145</v>
      </c>
      <c r="S43" s="197">
        <f t="shared" si="14"/>
        <v>8.5399999999999991</v>
      </c>
      <c r="T43" s="197">
        <f t="shared" si="14"/>
        <v>91.8</v>
      </c>
      <c r="U43" s="197">
        <f t="shared" si="14"/>
        <v>1.1299999999999999</v>
      </c>
      <c r="V43" s="197">
        <f t="shared" si="14"/>
        <v>1.4</v>
      </c>
      <c r="W43" s="197">
        <f t="shared" si="14"/>
        <v>7.26</v>
      </c>
      <c r="X43" s="197">
        <f t="shared" si="14"/>
        <v>0.1799</v>
      </c>
      <c r="Y43" s="197">
        <f t="shared" si="14"/>
        <v>2.82</v>
      </c>
      <c r="Z43" s="199">
        <f t="shared" si="14"/>
        <v>159</v>
      </c>
      <c r="AA43" s="199">
        <f t="shared" si="14"/>
        <v>15.6</v>
      </c>
      <c r="AB43" s="199">
        <f t="shared" si="14"/>
        <v>95.536568694463426</v>
      </c>
      <c r="AC43" s="199">
        <f t="shared" si="14"/>
        <v>12.8</v>
      </c>
      <c r="AD43" s="199">
        <f t="shared" si="14"/>
        <v>2.2400000000000002</v>
      </c>
      <c r="AE43" s="199">
        <f t="shared" si="14"/>
        <v>95.121951219512198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850</v>
      </c>
      <c r="AP43" s="197">
        <f t="shared" si="15"/>
        <v>121</v>
      </c>
      <c r="AQ43" s="197">
        <f t="shared" si="15"/>
        <v>7150</v>
      </c>
      <c r="AR43" s="197">
        <f t="shared" si="15"/>
        <v>12080</v>
      </c>
      <c r="AS43" s="197">
        <f t="shared" si="15"/>
        <v>86.77</v>
      </c>
      <c r="AT43" s="199">
        <f t="shared" si="15"/>
        <v>1.78</v>
      </c>
      <c r="AU43" s="328">
        <f t="shared" si="15"/>
        <v>35</v>
      </c>
      <c r="AV43" s="333">
        <f t="shared" si="15"/>
        <v>0.08</v>
      </c>
      <c r="AW43" s="326">
        <f t="shared" si="15"/>
        <v>860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E5:F5"/>
    <mergeCell ref="AS7:AS8"/>
    <mergeCell ref="AT7:AT8"/>
    <mergeCell ref="AU7:AU8"/>
    <mergeCell ref="AV7:AV8"/>
    <mergeCell ref="AV5:AV6"/>
    <mergeCell ref="W7:W8"/>
    <mergeCell ref="X7:X8"/>
    <mergeCell ref="AA7:AA8"/>
    <mergeCell ref="AB7:AB8"/>
    <mergeCell ref="AC7:AC8"/>
    <mergeCell ref="AP7:AP8"/>
    <mergeCell ref="AQ7:AQ8"/>
    <mergeCell ref="AR7:AR8"/>
    <mergeCell ref="AD7:AD8"/>
    <mergeCell ref="AE7:AE8"/>
    <mergeCell ref="AW7:AW8"/>
    <mergeCell ref="AX7:AX8"/>
    <mergeCell ref="AY7:AY8"/>
    <mergeCell ref="AZ7:AZ8"/>
    <mergeCell ref="BG7:BG8"/>
    <mergeCell ref="BE7:BE8"/>
    <mergeCell ref="BF7:BF8"/>
    <mergeCell ref="BC7:BC8"/>
    <mergeCell ref="BD7:BD8"/>
    <mergeCell ref="A4:B4"/>
    <mergeCell ref="A1:B1"/>
    <mergeCell ref="C1:Q1"/>
    <mergeCell ref="S1:AL1"/>
    <mergeCell ref="A2:C2"/>
    <mergeCell ref="E2:I2"/>
    <mergeCell ref="R4:S4"/>
    <mergeCell ref="T4:U4"/>
    <mergeCell ref="V4:W4"/>
    <mergeCell ref="X4:Y4"/>
    <mergeCell ref="AC4:AE4"/>
    <mergeCell ref="G4:H4"/>
    <mergeCell ref="E4:F4"/>
    <mergeCell ref="I4:K4"/>
    <mergeCell ref="Z4:AB4"/>
    <mergeCell ref="AJ4:AJ5"/>
    <mergeCell ref="A7:A8"/>
    <mergeCell ref="A48:B48"/>
    <mergeCell ref="AC5:AD5"/>
    <mergeCell ref="Z5:AA5"/>
    <mergeCell ref="R7:R8"/>
    <mergeCell ref="S7:S8"/>
    <mergeCell ref="T7:T8"/>
    <mergeCell ref="U7:U8"/>
    <mergeCell ref="V7:V8"/>
    <mergeCell ref="Y7:Y8"/>
    <mergeCell ref="Z7:Z8"/>
    <mergeCell ref="O5:P5"/>
    <mergeCell ref="R5:S5"/>
    <mergeCell ref="T5:U5"/>
    <mergeCell ref="G5:H5"/>
    <mergeCell ref="E7:E8"/>
    <mergeCell ref="E3:AS3"/>
    <mergeCell ref="BC4:BF4"/>
    <mergeCell ref="BA7:BA8"/>
    <mergeCell ref="BB7:BB8"/>
    <mergeCell ref="AQ4:AR4"/>
    <mergeCell ref="F7:F8"/>
    <mergeCell ref="I7:I8"/>
    <mergeCell ref="J7:J8"/>
    <mergeCell ref="K7:K8"/>
    <mergeCell ref="L7:L8"/>
    <mergeCell ref="M7:M8"/>
    <mergeCell ref="N7:N8"/>
    <mergeCell ref="O7:O8"/>
    <mergeCell ref="P7:P8"/>
    <mergeCell ref="L4:N4"/>
    <mergeCell ref="AK7:AK8"/>
    <mergeCell ref="I5:J5"/>
    <mergeCell ref="L5:M5"/>
    <mergeCell ref="BC5:BF5"/>
    <mergeCell ref="BO7:BO8"/>
    <mergeCell ref="BP7:BP8"/>
    <mergeCell ref="AU5:AU6"/>
    <mergeCell ref="AT5:AT6"/>
    <mergeCell ref="AL7:AL8"/>
    <mergeCell ref="V5:W5"/>
    <mergeCell ref="X5:Y5"/>
    <mergeCell ref="AK4:AK5"/>
    <mergeCell ref="AH7:AH8"/>
    <mergeCell ref="AI7:AI8"/>
    <mergeCell ref="AJ7:AJ8"/>
    <mergeCell ref="Q7:Q8"/>
    <mergeCell ref="O4:Q4"/>
    <mergeCell ref="BG4:BP4"/>
    <mergeCell ref="AZ3:BP3"/>
    <mergeCell ref="BM7:BM8"/>
    <mergeCell ref="BN7:BN8"/>
    <mergeCell ref="BL7:BL8"/>
  </mergeCells>
  <phoneticPr fontId="47" type="noConversion"/>
  <conditionalFormatting sqref="E9:AK39">
    <cfRule type="expression" dxfId="23" priority="1">
      <formula>IF(AND($AI9="H",$AH9="B"),1,0)</formula>
    </cfRule>
    <cfRule type="expression" dxfId="22" priority="2">
      <formula>IF($AI9="H",1,0)</formula>
    </cfRule>
  </conditionalFormatting>
  <dataValidations count="3">
    <dataValidation type="list" allowBlank="1" showInputMessage="1" showErrorMessage="1" sqref="AH9:AH39" xr:uid="{B6D8B229-E7BB-4F59-8F26-618A6C05A3F2}">
      <formula1>"P,I,B"</formula1>
    </dataValidation>
    <dataValidation type="list" allowBlank="1" showInputMessage="1" showErrorMessage="1" sqref="AI9:AI39" xr:uid="{1C29F242-5519-44DF-AA89-744CB0D5F87E}">
      <formula1>"H,NH"</formula1>
    </dataValidation>
    <dataValidation type="list" allowBlank="1" showInputMessage="1" showErrorMessage="1" sqref="AJ9:AK39" xr:uid="{C18E8BA6-5A7F-4156-86F9-0E0719ADA330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06455-CFA3-4E04-97B0-CAE72863EFDA}">
  <sheetPr>
    <pageSetUpPr fitToPage="1"/>
  </sheetPr>
  <dimension ref="A1:JD52"/>
  <sheetViews>
    <sheetView topLeftCell="A5" zoomScale="50" zoomScaleNormal="50" workbookViewId="0">
      <selection activeCell="AI21" sqref="AI21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116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8" t="s">
        <v>90</v>
      </c>
      <c r="B9" s="237">
        <v>1</v>
      </c>
      <c r="C9" s="167">
        <v>1162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170"/>
      <c r="S9" s="170"/>
      <c r="T9" s="170"/>
      <c r="U9" s="170"/>
      <c r="V9" s="170"/>
      <c r="W9" s="170"/>
      <c r="X9" s="170"/>
      <c r="Y9" s="170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70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>
        <v>720</v>
      </c>
      <c r="AP9" s="351"/>
      <c r="AQ9" s="351"/>
      <c r="AR9" s="351"/>
      <c r="AS9" s="310"/>
      <c r="AT9" s="170">
        <v>1.26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6" t="s">
        <v>91</v>
      </c>
      <c r="B10" s="239">
        <v>2</v>
      </c>
      <c r="C10" s="172">
        <v>1636</v>
      </c>
      <c r="D10" s="172"/>
      <c r="E10" s="168">
        <v>7</v>
      </c>
      <c r="F10" s="168">
        <v>6.9</v>
      </c>
      <c r="G10" s="167">
        <v>2023</v>
      </c>
      <c r="H10" s="167">
        <v>1354</v>
      </c>
      <c r="I10" s="310">
        <v>171</v>
      </c>
      <c r="J10" s="310">
        <v>7</v>
      </c>
      <c r="K10" s="473">
        <f t="shared" ref="K10:K39" si="0">IF(AND(I10&lt;&gt;"",J10&lt;&gt;""),(I10-J10)/I10*100,"")</f>
        <v>95.906432748538009</v>
      </c>
      <c r="L10" s="310">
        <v>449</v>
      </c>
      <c r="M10" s="310">
        <v>9</v>
      </c>
      <c r="N10" s="473">
        <f t="shared" ref="N10:N39" si="1">IF(AND(L10&lt;&gt;"",M10&lt;&gt;""),(L10-M10)/L10*100,"")</f>
        <v>97.995545657015597</v>
      </c>
      <c r="O10" s="310">
        <v>976</v>
      </c>
      <c r="P10" s="310">
        <v>29</v>
      </c>
      <c r="Q10" s="473">
        <f t="shared" ref="Q10:Q39" si="2">IF(AND(O10&lt;&gt;"",P10&lt;&gt;""),(O10-P10)/O10*100,"")</f>
        <v>97.028688524590166</v>
      </c>
      <c r="R10" s="170">
        <v>93.73</v>
      </c>
      <c r="S10" s="170">
        <v>3.76</v>
      </c>
      <c r="T10" s="170">
        <v>92.4</v>
      </c>
      <c r="U10" s="170">
        <v>3.18</v>
      </c>
      <c r="V10" s="170">
        <v>1.36</v>
      </c>
      <c r="W10" s="170">
        <v>1.87</v>
      </c>
      <c r="X10" s="170">
        <v>7.0000000000000007E-2</v>
      </c>
      <c r="Y10" s="170">
        <v>0.8</v>
      </c>
      <c r="Z10" s="338">
        <f t="shared" ref="Z10:Z39" si="3">IF(AND(R10&lt;&gt;"",V10&lt;&gt;"",X10&lt;&gt;""),R10+V10+X10,"")</f>
        <v>95.16</v>
      </c>
      <c r="AA10" s="338">
        <f t="shared" ref="AA10:AA39" si="4">IF(AND(S10&lt;&gt;"",W10&lt;&gt;"",Y10&lt;&gt;""),S10+W10+Y10,"")</f>
        <v>6.43</v>
      </c>
      <c r="AB10" s="337">
        <f t="shared" ref="AB10:AB39" si="5">IF(AND(Z10&lt;&gt;"",AA10&lt;&gt;""),(Z10-AA10)/Z10*100,"")</f>
        <v>93.242959226565773</v>
      </c>
      <c r="AC10" s="168">
        <v>12.34</v>
      </c>
      <c r="AD10" s="170">
        <v>1.72</v>
      </c>
      <c r="AE10" s="187">
        <f t="shared" ref="AE10:AE39" si="6">IF(AND(AC10&lt;&gt;"",AD10&lt;&gt;""),(AC10-AD10)/AC10*100,"")</f>
        <v>86.061588330632091</v>
      </c>
      <c r="AF10" s="167"/>
      <c r="AG10" s="167"/>
      <c r="AH10" s="134" t="s">
        <v>92</v>
      </c>
      <c r="AI10" s="167" t="s">
        <v>93</v>
      </c>
      <c r="AJ10" s="167"/>
      <c r="AK10" s="318"/>
      <c r="AL10" s="349"/>
      <c r="AM10" s="257"/>
      <c r="AN10" s="257"/>
      <c r="AO10" s="172">
        <v>750</v>
      </c>
      <c r="AP10" s="352">
        <v>214</v>
      </c>
      <c r="AQ10" s="352">
        <v>3510</v>
      </c>
      <c r="AR10" s="352">
        <v>3960</v>
      </c>
      <c r="AS10" s="475">
        <v>82.05</v>
      </c>
      <c r="AT10" s="174">
        <v>0.9</v>
      </c>
      <c r="AU10" s="175">
        <v>19</v>
      </c>
      <c r="AV10" s="494">
        <v>0.17</v>
      </c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8" t="s">
        <v>94</v>
      </c>
      <c r="B11" s="239">
        <v>3</v>
      </c>
      <c r="C11" s="172">
        <v>1506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170"/>
      <c r="S11" s="170"/>
      <c r="T11" s="170"/>
      <c r="U11" s="170"/>
      <c r="V11" s="170"/>
      <c r="W11" s="170"/>
      <c r="X11" s="170"/>
      <c r="Y11" s="170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70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>
        <v>760</v>
      </c>
      <c r="AP11" s="352"/>
      <c r="AQ11" s="352"/>
      <c r="AR11" s="352"/>
      <c r="AS11" s="475"/>
      <c r="AT11" s="174">
        <v>0.97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6" t="s">
        <v>95</v>
      </c>
      <c r="B12" s="239">
        <v>4</v>
      </c>
      <c r="C12" s="172">
        <v>1410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170"/>
      <c r="S12" s="170"/>
      <c r="T12" s="170"/>
      <c r="U12" s="170"/>
      <c r="V12" s="170"/>
      <c r="W12" s="170"/>
      <c r="X12" s="170"/>
      <c r="Y12" s="170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70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>
        <v>800</v>
      </c>
      <c r="AP12" s="352"/>
      <c r="AQ12" s="352"/>
      <c r="AR12" s="352"/>
      <c r="AS12" s="475"/>
      <c r="AT12" s="174">
        <v>1.04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96</v>
      </c>
      <c r="B13" s="239">
        <v>5</v>
      </c>
      <c r="C13" s="172">
        <v>1104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170"/>
      <c r="S13" s="170"/>
      <c r="T13" s="170"/>
      <c r="U13" s="170"/>
      <c r="V13" s="170"/>
      <c r="W13" s="170"/>
      <c r="X13" s="170"/>
      <c r="Y13" s="170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70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/>
      <c r="AP13" s="352"/>
      <c r="AQ13" s="352"/>
      <c r="AR13" s="352"/>
      <c r="AS13" s="475"/>
      <c r="AT13" s="174">
        <v>1.33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97</v>
      </c>
      <c r="B14" s="239">
        <v>6</v>
      </c>
      <c r="C14" s="172">
        <v>1104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170"/>
      <c r="S14" s="170"/>
      <c r="T14" s="170"/>
      <c r="U14" s="170"/>
      <c r="V14" s="170"/>
      <c r="W14" s="170"/>
      <c r="X14" s="170"/>
      <c r="Y14" s="170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70"/>
      <c r="AE14" s="187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/>
      <c r="AP14" s="352"/>
      <c r="AQ14" s="352"/>
      <c r="AR14" s="352"/>
      <c r="AS14" s="475"/>
      <c r="AT14" s="174">
        <v>1.33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89</v>
      </c>
      <c r="B15" s="239">
        <v>7</v>
      </c>
      <c r="C15" s="172">
        <v>1362</v>
      </c>
      <c r="D15" s="172"/>
      <c r="E15" s="168">
        <v>7.1</v>
      </c>
      <c r="F15" s="168">
        <v>6.8</v>
      </c>
      <c r="G15" s="167">
        <v>2248</v>
      </c>
      <c r="H15" s="167">
        <v>1267</v>
      </c>
      <c r="I15" s="310">
        <v>161</v>
      </c>
      <c r="J15" s="310">
        <v>5</v>
      </c>
      <c r="K15" s="473">
        <f t="shared" si="0"/>
        <v>96.894409937888199</v>
      </c>
      <c r="L15" s="310">
        <v>240</v>
      </c>
      <c r="M15" s="310">
        <v>10</v>
      </c>
      <c r="N15" s="473">
        <f t="shared" si="1"/>
        <v>95.833333333333343</v>
      </c>
      <c r="O15" s="310">
        <v>581</v>
      </c>
      <c r="P15" s="310">
        <v>46</v>
      </c>
      <c r="Q15" s="473">
        <f t="shared" si="2"/>
        <v>92.082616179001718</v>
      </c>
      <c r="R15" s="170">
        <v>89.92</v>
      </c>
      <c r="S15" s="170">
        <v>3.05</v>
      </c>
      <c r="T15" s="170">
        <v>88.7</v>
      </c>
      <c r="U15" s="170">
        <v>2.78</v>
      </c>
      <c r="V15" s="170">
        <v>1.32</v>
      </c>
      <c r="W15" s="170">
        <v>2.17</v>
      </c>
      <c r="X15" s="170">
        <v>0.14000000000000001</v>
      </c>
      <c r="Y15" s="170">
        <v>0.9</v>
      </c>
      <c r="Z15" s="338">
        <f t="shared" si="3"/>
        <v>91.38</v>
      </c>
      <c r="AA15" s="338">
        <f t="shared" si="4"/>
        <v>6.12</v>
      </c>
      <c r="AB15" s="337">
        <f t="shared" si="5"/>
        <v>93.302692055154296</v>
      </c>
      <c r="AC15" s="168">
        <v>9.8000000000000007</v>
      </c>
      <c r="AD15" s="170">
        <v>1.83</v>
      </c>
      <c r="AE15" s="187">
        <f t="shared" si="6"/>
        <v>81.326530612244895</v>
      </c>
      <c r="AF15" s="167"/>
      <c r="AG15" s="167"/>
      <c r="AH15" s="134" t="s">
        <v>92</v>
      </c>
      <c r="AI15" s="167" t="s">
        <v>93</v>
      </c>
      <c r="AJ15" s="167"/>
      <c r="AK15" s="318"/>
      <c r="AL15" s="349"/>
      <c r="AM15" s="257"/>
      <c r="AN15" s="257"/>
      <c r="AO15" s="172">
        <v>850</v>
      </c>
      <c r="AP15" s="352">
        <v>235</v>
      </c>
      <c r="AQ15" s="352"/>
      <c r="AR15" s="352"/>
      <c r="AS15" s="475"/>
      <c r="AT15" s="174">
        <v>1.08</v>
      </c>
      <c r="AU15" s="175">
        <v>20</v>
      </c>
      <c r="AV15" s="494">
        <v>0.08</v>
      </c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90</v>
      </c>
      <c r="B16" s="239">
        <v>8</v>
      </c>
      <c r="C16" s="172">
        <v>1202</v>
      </c>
      <c r="D16" s="172"/>
      <c r="E16" s="168"/>
      <c r="F16" s="168"/>
      <c r="G16" s="167"/>
      <c r="H16" s="167"/>
      <c r="I16" s="310">
        <v>134</v>
      </c>
      <c r="J16" s="310">
        <v>5.0999999999999996</v>
      </c>
      <c r="K16" s="473">
        <f t="shared" si="0"/>
        <v>96.194029850746276</v>
      </c>
      <c r="L16" s="310">
        <v>178</v>
      </c>
      <c r="M16" s="310">
        <v>17</v>
      </c>
      <c r="N16" s="473">
        <f t="shared" si="1"/>
        <v>90.449438202247194</v>
      </c>
      <c r="O16" s="310">
        <v>399</v>
      </c>
      <c r="P16" s="310">
        <v>59.7</v>
      </c>
      <c r="Q16" s="473">
        <f t="shared" si="2"/>
        <v>85.037593984962413</v>
      </c>
      <c r="R16" s="170"/>
      <c r="S16" s="170"/>
      <c r="T16" s="170"/>
      <c r="U16" s="170"/>
      <c r="V16" s="170"/>
      <c r="W16" s="170"/>
      <c r="X16" s="170"/>
      <c r="Y16" s="170"/>
      <c r="Z16" s="338">
        <v>159</v>
      </c>
      <c r="AA16" s="338">
        <v>9.5</v>
      </c>
      <c r="AB16" s="337">
        <f t="shared" si="5"/>
        <v>94.025157232704402</v>
      </c>
      <c r="AC16" s="168">
        <v>10.1</v>
      </c>
      <c r="AD16" s="170">
        <v>2.35</v>
      </c>
      <c r="AE16" s="187">
        <f t="shared" si="6"/>
        <v>76.732673267326732</v>
      </c>
      <c r="AF16" s="167"/>
      <c r="AG16" s="167"/>
      <c r="AH16" s="134" t="s">
        <v>222</v>
      </c>
      <c r="AI16" s="167" t="s">
        <v>99</v>
      </c>
      <c r="AJ16" s="167"/>
      <c r="AK16" s="318"/>
      <c r="AL16" s="349"/>
      <c r="AM16" s="257"/>
      <c r="AN16" s="257"/>
      <c r="AO16" s="172">
        <v>900</v>
      </c>
      <c r="AP16" s="352">
        <v>249</v>
      </c>
      <c r="AQ16" s="352"/>
      <c r="AR16" s="352"/>
      <c r="AS16" s="475"/>
      <c r="AT16" s="174">
        <v>1.22</v>
      </c>
      <c r="AU16" s="175">
        <v>18</v>
      </c>
      <c r="AV16" s="494">
        <v>0.05</v>
      </c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98</v>
      </c>
      <c r="B17" s="239">
        <v>9</v>
      </c>
      <c r="C17" s="172">
        <v>1309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170"/>
      <c r="S17" s="170"/>
      <c r="T17" s="170"/>
      <c r="U17" s="170"/>
      <c r="V17" s="170"/>
      <c r="W17" s="170"/>
      <c r="X17" s="170"/>
      <c r="Y17" s="170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70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750</v>
      </c>
      <c r="AP17" s="352"/>
      <c r="AQ17" s="352">
        <v>3620</v>
      </c>
      <c r="AR17" s="352">
        <v>2280</v>
      </c>
      <c r="AS17" s="475">
        <v>80.66</v>
      </c>
      <c r="AT17" s="174">
        <v>1.1200000000000001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94</v>
      </c>
      <c r="B18" s="239">
        <v>10</v>
      </c>
      <c r="C18" s="172">
        <v>1192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170"/>
      <c r="S18" s="170"/>
      <c r="T18" s="170"/>
      <c r="U18" s="170"/>
      <c r="V18" s="170"/>
      <c r="W18" s="170"/>
      <c r="X18" s="170"/>
      <c r="Y18" s="170"/>
      <c r="Z18" s="338" t="str">
        <f t="shared" si="3"/>
        <v/>
      </c>
      <c r="AA18" s="338" t="str">
        <f t="shared" si="4"/>
        <v/>
      </c>
      <c r="AB18" s="337" t="str">
        <f t="shared" si="5"/>
        <v/>
      </c>
      <c r="AC18" s="168"/>
      <c r="AD18" s="170"/>
      <c r="AE18" s="187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>
        <v>800</v>
      </c>
      <c r="AP18" s="352"/>
      <c r="AQ18" s="352"/>
      <c r="AR18" s="352"/>
      <c r="AS18" s="475"/>
      <c r="AT18" s="174">
        <v>1.23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95</v>
      </c>
      <c r="B19" s="239">
        <v>11</v>
      </c>
      <c r="C19" s="172">
        <v>1246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170"/>
      <c r="S19" s="170"/>
      <c r="T19" s="170"/>
      <c r="U19" s="170"/>
      <c r="V19" s="170"/>
      <c r="W19" s="170"/>
      <c r="X19" s="170"/>
      <c r="Y19" s="170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70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740</v>
      </c>
      <c r="AP19" s="352"/>
      <c r="AQ19" s="352"/>
      <c r="AR19" s="352"/>
      <c r="AS19" s="475"/>
      <c r="AT19" s="174">
        <v>1.18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96</v>
      </c>
      <c r="B20" s="239">
        <v>12</v>
      </c>
      <c r="C20" s="172">
        <v>1246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170"/>
      <c r="S20" s="170"/>
      <c r="T20" s="170"/>
      <c r="U20" s="170"/>
      <c r="V20" s="170"/>
      <c r="W20" s="170"/>
      <c r="X20" s="170"/>
      <c r="Y20" s="170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70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/>
      <c r="AP20" s="352"/>
      <c r="AQ20" s="352"/>
      <c r="AR20" s="352"/>
      <c r="AS20" s="475"/>
      <c r="AT20" s="174">
        <v>1.18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97</v>
      </c>
      <c r="B21" s="239">
        <v>13</v>
      </c>
      <c r="C21" s="172">
        <v>1246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170"/>
      <c r="S21" s="170"/>
      <c r="T21" s="170"/>
      <c r="U21" s="170"/>
      <c r="V21" s="170"/>
      <c r="W21" s="170"/>
      <c r="X21" s="170"/>
      <c r="Y21" s="170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70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/>
      <c r="AP21" s="352"/>
      <c r="AQ21" s="352"/>
      <c r="AR21" s="352"/>
      <c r="AS21" s="475"/>
      <c r="AT21" s="174">
        <v>1.18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89</v>
      </c>
      <c r="B22" s="239">
        <v>14</v>
      </c>
      <c r="C22" s="172">
        <v>1233</v>
      </c>
      <c r="D22" s="172"/>
      <c r="E22" s="168">
        <v>7.2</v>
      </c>
      <c r="F22" s="168">
        <v>7</v>
      </c>
      <c r="G22" s="167">
        <v>2126</v>
      </c>
      <c r="H22" s="167">
        <v>1194</v>
      </c>
      <c r="I22" s="310">
        <v>168</v>
      </c>
      <c r="J22" s="310">
        <v>5</v>
      </c>
      <c r="K22" s="473">
        <f t="shared" si="0"/>
        <v>97.023809523809518</v>
      </c>
      <c r="L22" s="310">
        <v>377</v>
      </c>
      <c r="M22" s="310">
        <v>5</v>
      </c>
      <c r="N22" s="473">
        <f t="shared" si="1"/>
        <v>98.673740053050395</v>
      </c>
      <c r="O22" s="310">
        <v>858</v>
      </c>
      <c r="P22" s="310">
        <v>37</v>
      </c>
      <c r="Q22" s="473">
        <f t="shared" si="2"/>
        <v>95.687645687645684</v>
      </c>
      <c r="R22" s="170">
        <v>89.82</v>
      </c>
      <c r="S22" s="170">
        <v>1.91</v>
      </c>
      <c r="T22" s="170">
        <v>88.5</v>
      </c>
      <c r="U22" s="170">
        <v>0.82</v>
      </c>
      <c r="V22" s="170">
        <v>1.19</v>
      </c>
      <c r="W22" s="170">
        <v>5.53</v>
      </c>
      <c r="X22" s="170">
        <v>0.08</v>
      </c>
      <c r="Y22" s="170">
        <v>9</v>
      </c>
      <c r="Z22" s="338">
        <f t="shared" si="3"/>
        <v>91.089999999999989</v>
      </c>
      <c r="AA22" s="338">
        <f t="shared" si="4"/>
        <v>16.440000000000001</v>
      </c>
      <c r="AB22" s="337">
        <f t="shared" si="5"/>
        <v>81.951915687781323</v>
      </c>
      <c r="AC22" s="168">
        <v>10.26</v>
      </c>
      <c r="AD22" s="170">
        <v>1.96</v>
      </c>
      <c r="AE22" s="187">
        <f t="shared" si="6"/>
        <v>80.896686159844066</v>
      </c>
      <c r="AF22" s="167"/>
      <c r="AG22" s="167"/>
      <c r="AH22" s="134" t="s">
        <v>92</v>
      </c>
      <c r="AI22" s="167" t="s">
        <v>93</v>
      </c>
      <c r="AJ22" s="167"/>
      <c r="AK22" s="318"/>
      <c r="AL22" s="349"/>
      <c r="AM22" s="257"/>
      <c r="AN22" s="257"/>
      <c r="AO22" s="172">
        <v>640</v>
      </c>
      <c r="AP22" s="352">
        <v>221</v>
      </c>
      <c r="AQ22" s="352">
        <v>2900</v>
      </c>
      <c r="AR22" s="352">
        <v>7330</v>
      </c>
      <c r="AS22" s="475">
        <v>75.17</v>
      </c>
      <c r="AT22" s="174">
        <v>1.19</v>
      </c>
      <c r="AU22" s="175">
        <v>4</v>
      </c>
      <c r="AV22" s="494">
        <v>0.15</v>
      </c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90</v>
      </c>
      <c r="B23" s="239">
        <v>15</v>
      </c>
      <c r="C23" s="172">
        <v>1163</v>
      </c>
      <c r="D23" s="172"/>
      <c r="E23" s="168">
        <v>7</v>
      </c>
      <c r="F23" s="168">
        <v>7.1</v>
      </c>
      <c r="G23" s="167">
        <v>2243</v>
      </c>
      <c r="H23" s="167">
        <v>1429</v>
      </c>
      <c r="I23" s="310">
        <v>216</v>
      </c>
      <c r="J23" s="310">
        <v>5</v>
      </c>
      <c r="K23" s="473">
        <f t="shared" si="0"/>
        <v>97.68518518518519</v>
      </c>
      <c r="L23" s="310">
        <v>420</v>
      </c>
      <c r="M23" s="310">
        <v>5</v>
      </c>
      <c r="N23" s="473">
        <f t="shared" si="1"/>
        <v>98.80952380952381</v>
      </c>
      <c r="O23" s="310">
        <v>837</v>
      </c>
      <c r="P23" s="310">
        <v>23.4</v>
      </c>
      <c r="Q23" s="473">
        <f t="shared" si="2"/>
        <v>97.204301075268816</v>
      </c>
      <c r="R23" s="170">
        <v>109</v>
      </c>
      <c r="S23" s="170">
        <v>1.87</v>
      </c>
      <c r="T23" s="170">
        <v>85.2</v>
      </c>
      <c r="U23" s="170">
        <v>0.50800000000000001</v>
      </c>
      <c r="V23" s="170">
        <v>1.2</v>
      </c>
      <c r="W23" s="170">
        <v>6.6</v>
      </c>
      <c r="X23" s="170">
        <v>0.05</v>
      </c>
      <c r="Y23" s="170">
        <v>0.27</v>
      </c>
      <c r="Z23" s="338">
        <f t="shared" si="3"/>
        <v>110.25</v>
      </c>
      <c r="AA23" s="338">
        <f t="shared" si="4"/>
        <v>8.7399999999999984</v>
      </c>
      <c r="AB23" s="337">
        <f t="shared" si="5"/>
        <v>92.072562358276642</v>
      </c>
      <c r="AC23" s="168">
        <v>11.8</v>
      </c>
      <c r="AD23" s="170">
        <v>2.52</v>
      </c>
      <c r="AE23" s="187">
        <f t="shared" si="6"/>
        <v>78.644067796610173</v>
      </c>
      <c r="AF23" s="167"/>
      <c r="AG23" s="167"/>
      <c r="AH23" s="134" t="s">
        <v>92</v>
      </c>
      <c r="AI23" s="167" t="s">
        <v>99</v>
      </c>
      <c r="AJ23" s="167"/>
      <c r="AK23" s="318"/>
      <c r="AL23" s="349"/>
      <c r="AM23" s="257"/>
      <c r="AN23" s="257"/>
      <c r="AO23" s="172">
        <v>540</v>
      </c>
      <c r="AP23" s="352">
        <v>180</v>
      </c>
      <c r="AQ23" s="352"/>
      <c r="AR23" s="352"/>
      <c r="AS23" s="475"/>
      <c r="AT23" s="174">
        <v>1.26</v>
      </c>
      <c r="AU23" s="175">
        <v>4</v>
      </c>
      <c r="AV23" s="494">
        <v>0.15</v>
      </c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98</v>
      </c>
      <c r="B24" s="239">
        <v>16</v>
      </c>
      <c r="C24" s="172">
        <v>1209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170"/>
      <c r="S24" s="170"/>
      <c r="T24" s="170"/>
      <c r="U24" s="170"/>
      <c r="V24" s="170"/>
      <c r="W24" s="170"/>
      <c r="X24" s="170"/>
      <c r="Y24" s="170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70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>
        <v>580</v>
      </c>
      <c r="AP24" s="352"/>
      <c r="AQ24" s="352"/>
      <c r="AR24" s="352"/>
      <c r="AS24" s="475"/>
      <c r="AT24" s="174">
        <v>1.21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94</v>
      </c>
      <c r="B25" s="239">
        <v>17</v>
      </c>
      <c r="C25" s="172">
        <v>1307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170"/>
      <c r="S25" s="170"/>
      <c r="T25" s="170"/>
      <c r="U25" s="170"/>
      <c r="V25" s="170"/>
      <c r="W25" s="170"/>
      <c r="X25" s="170"/>
      <c r="Y25" s="170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70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>
        <v>600</v>
      </c>
      <c r="AP25" s="352"/>
      <c r="AQ25" s="352"/>
      <c r="AR25" s="352"/>
      <c r="AS25" s="475"/>
      <c r="AT25" s="174">
        <v>1.1200000000000001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95</v>
      </c>
      <c r="B26" s="239">
        <v>18</v>
      </c>
      <c r="C26" s="172">
        <v>1261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170"/>
      <c r="S26" s="170"/>
      <c r="T26" s="170"/>
      <c r="U26" s="170"/>
      <c r="V26" s="170"/>
      <c r="W26" s="170"/>
      <c r="X26" s="170"/>
      <c r="Y26" s="170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70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620</v>
      </c>
      <c r="AP26" s="352"/>
      <c r="AQ26" s="352"/>
      <c r="AR26" s="352"/>
      <c r="AS26" s="475"/>
      <c r="AT26" s="174">
        <v>1.1599999999999999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96</v>
      </c>
      <c r="B27" s="239">
        <v>19</v>
      </c>
      <c r="C27" s="172">
        <v>1131</v>
      </c>
      <c r="D27" s="172"/>
      <c r="E27" s="168"/>
      <c r="F27" s="168"/>
      <c r="G27" s="167"/>
      <c r="H27" s="167"/>
      <c r="I27" s="310"/>
      <c r="J27" s="310"/>
      <c r="K27" s="473" t="str">
        <f t="shared" si="0"/>
        <v/>
      </c>
      <c r="L27" s="310"/>
      <c r="M27" s="310"/>
      <c r="N27" s="473" t="str">
        <f t="shared" si="1"/>
        <v/>
      </c>
      <c r="O27" s="310"/>
      <c r="P27" s="310"/>
      <c r="Q27" s="473" t="str">
        <f t="shared" si="2"/>
        <v/>
      </c>
      <c r="R27" s="170"/>
      <c r="S27" s="170"/>
      <c r="T27" s="170"/>
      <c r="U27" s="170"/>
      <c r="V27" s="170"/>
      <c r="W27" s="170"/>
      <c r="X27" s="170"/>
      <c r="Y27" s="170"/>
      <c r="Z27" s="338" t="str">
        <f t="shared" si="3"/>
        <v/>
      </c>
      <c r="AA27" s="338" t="str">
        <f t="shared" si="4"/>
        <v/>
      </c>
      <c r="AB27" s="337" t="str">
        <f t="shared" si="5"/>
        <v/>
      </c>
      <c r="AC27" s="168"/>
      <c r="AD27" s="170"/>
      <c r="AE27" s="187" t="str">
        <f t="shared" si="6"/>
        <v/>
      </c>
      <c r="AF27" s="167"/>
      <c r="AG27" s="167"/>
      <c r="AH27" s="134"/>
      <c r="AI27" s="167"/>
      <c r="AJ27" s="167"/>
      <c r="AK27" s="318"/>
      <c r="AL27" s="349"/>
      <c r="AM27" s="257"/>
      <c r="AN27" s="257"/>
      <c r="AO27" s="172"/>
      <c r="AP27" s="352"/>
      <c r="AQ27" s="352"/>
      <c r="AR27" s="352"/>
      <c r="AS27" s="475"/>
      <c r="AT27" s="174">
        <v>1.3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97</v>
      </c>
      <c r="B28" s="239">
        <v>20</v>
      </c>
      <c r="C28" s="172">
        <v>1131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170"/>
      <c r="S28" s="170"/>
      <c r="T28" s="170"/>
      <c r="U28" s="170"/>
      <c r="V28" s="170"/>
      <c r="W28" s="170"/>
      <c r="X28" s="170"/>
      <c r="Y28" s="170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70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/>
      <c r="AP28" s="352"/>
      <c r="AQ28" s="352"/>
      <c r="AR28" s="352"/>
      <c r="AS28" s="475"/>
      <c r="AT28" s="174">
        <v>1.3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89</v>
      </c>
      <c r="B29" s="239">
        <v>21</v>
      </c>
      <c r="C29" s="172">
        <v>1161</v>
      </c>
      <c r="D29" s="172"/>
      <c r="E29" s="168">
        <v>7.1</v>
      </c>
      <c r="F29" s="168">
        <v>6.9</v>
      </c>
      <c r="G29" s="167">
        <v>2197</v>
      </c>
      <c r="H29" s="167">
        <v>1494</v>
      </c>
      <c r="I29" s="310">
        <v>209</v>
      </c>
      <c r="J29" s="310">
        <v>7</v>
      </c>
      <c r="K29" s="473">
        <f t="shared" si="0"/>
        <v>96.650717703349287</v>
      </c>
      <c r="L29" s="310">
        <v>375</v>
      </c>
      <c r="M29" s="310">
        <v>5</v>
      </c>
      <c r="N29" s="473">
        <f t="shared" si="1"/>
        <v>98.666666666666671</v>
      </c>
      <c r="O29" s="310">
        <v>894</v>
      </c>
      <c r="P29" s="310">
        <v>33</v>
      </c>
      <c r="Q29" s="473">
        <f t="shared" si="2"/>
        <v>96.308724832214764</v>
      </c>
      <c r="R29" s="170">
        <v>90.22</v>
      </c>
      <c r="S29" s="170">
        <v>9.9600000000000009</v>
      </c>
      <c r="T29" s="170">
        <v>88.7</v>
      </c>
      <c r="U29" s="170">
        <v>10.32</v>
      </c>
      <c r="V29" s="170">
        <v>1.29</v>
      </c>
      <c r="W29" s="170">
        <v>2.77</v>
      </c>
      <c r="X29" s="170">
        <v>0.08</v>
      </c>
      <c r="Y29" s="170">
        <v>0.7</v>
      </c>
      <c r="Z29" s="338">
        <f t="shared" si="3"/>
        <v>91.59</v>
      </c>
      <c r="AA29" s="338">
        <f t="shared" si="4"/>
        <v>13.43</v>
      </c>
      <c r="AB29" s="337">
        <f t="shared" si="5"/>
        <v>85.33682716453761</v>
      </c>
      <c r="AC29" s="168">
        <v>13.56</v>
      </c>
      <c r="AD29" s="170">
        <v>0.5</v>
      </c>
      <c r="AE29" s="187">
        <f t="shared" si="6"/>
        <v>96.312684365781706</v>
      </c>
      <c r="AF29" s="167"/>
      <c r="AG29" s="167"/>
      <c r="AH29" s="134" t="s">
        <v>92</v>
      </c>
      <c r="AI29" s="167" t="s">
        <v>93</v>
      </c>
      <c r="AJ29" s="167"/>
      <c r="AK29" s="318"/>
      <c r="AL29" s="349"/>
      <c r="AM29" s="257"/>
      <c r="AN29" s="257"/>
      <c r="AO29" s="172">
        <v>580</v>
      </c>
      <c r="AP29" s="352">
        <v>137</v>
      </c>
      <c r="AQ29" s="352">
        <v>4220</v>
      </c>
      <c r="AR29" s="352">
        <v>7090</v>
      </c>
      <c r="AS29" s="475">
        <v>81.040000000000006</v>
      </c>
      <c r="AT29" s="174">
        <v>1.26</v>
      </c>
      <c r="AU29" s="175">
        <v>6</v>
      </c>
      <c r="AV29" s="494">
        <v>0.09</v>
      </c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90</v>
      </c>
      <c r="B30" s="239">
        <v>22</v>
      </c>
      <c r="C30" s="172">
        <v>1180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170"/>
      <c r="S30" s="170"/>
      <c r="T30" s="170"/>
      <c r="U30" s="170"/>
      <c r="V30" s="170"/>
      <c r="W30" s="170"/>
      <c r="X30" s="170"/>
      <c r="Y30" s="170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70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840</v>
      </c>
      <c r="AP30" s="352"/>
      <c r="AQ30" s="352"/>
      <c r="AR30" s="352"/>
      <c r="AS30" s="475"/>
      <c r="AT30" s="174">
        <v>1.24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98</v>
      </c>
      <c r="B31" s="239">
        <v>23</v>
      </c>
      <c r="C31" s="172">
        <v>1158</v>
      </c>
      <c r="D31" s="172"/>
      <c r="E31" s="168">
        <v>7.8</v>
      </c>
      <c r="F31" s="168">
        <v>8.1</v>
      </c>
      <c r="G31" s="167">
        <v>2397</v>
      </c>
      <c r="H31" s="167">
        <v>1201</v>
      </c>
      <c r="I31" s="310">
        <v>422</v>
      </c>
      <c r="J31" s="310">
        <v>11.8</v>
      </c>
      <c r="K31" s="473">
        <f t="shared" si="0"/>
        <v>97.203791469194314</v>
      </c>
      <c r="L31" s="310">
        <v>417</v>
      </c>
      <c r="M31" s="310">
        <v>7</v>
      </c>
      <c r="N31" s="473">
        <f t="shared" si="1"/>
        <v>98.321342925659465</v>
      </c>
      <c r="O31" s="310">
        <v>1125</v>
      </c>
      <c r="P31" s="310">
        <v>26.4</v>
      </c>
      <c r="Q31" s="473">
        <f t="shared" si="2"/>
        <v>97.653333333333322</v>
      </c>
      <c r="R31" s="170">
        <v>143</v>
      </c>
      <c r="S31" s="170">
        <v>2.81</v>
      </c>
      <c r="T31" s="170">
        <v>108</v>
      </c>
      <c r="U31" s="170">
        <v>7.8E-2</v>
      </c>
      <c r="V31" s="170">
        <v>2.2999999999999998</v>
      </c>
      <c r="W31" s="170">
        <v>0.23</v>
      </c>
      <c r="X31" s="170">
        <v>0.1</v>
      </c>
      <c r="Y31" s="170">
        <v>1.1000000000000001</v>
      </c>
      <c r="Z31" s="338">
        <f t="shared" si="3"/>
        <v>145.4</v>
      </c>
      <c r="AA31" s="338">
        <f t="shared" si="4"/>
        <v>4.1400000000000006</v>
      </c>
      <c r="AB31" s="337">
        <f t="shared" si="5"/>
        <v>97.152682255845932</v>
      </c>
      <c r="AC31" s="168">
        <v>17.2</v>
      </c>
      <c r="AD31" s="170">
        <v>1.98</v>
      </c>
      <c r="AE31" s="187">
        <f t="shared" si="6"/>
        <v>88.488372093023244</v>
      </c>
      <c r="AF31" s="167"/>
      <c r="AG31" s="167"/>
      <c r="AH31" s="134" t="s">
        <v>92</v>
      </c>
      <c r="AI31" s="167" t="s">
        <v>99</v>
      </c>
      <c r="AJ31" s="167"/>
      <c r="AK31" s="318"/>
      <c r="AL31" s="349"/>
      <c r="AM31" s="257"/>
      <c r="AN31" s="257"/>
      <c r="AO31" s="172">
        <v>870</v>
      </c>
      <c r="AP31" s="352"/>
      <c r="AQ31" s="352"/>
      <c r="AR31" s="352"/>
      <c r="AS31" s="475"/>
      <c r="AT31" s="174">
        <v>1.27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94</v>
      </c>
      <c r="B32" s="239">
        <v>24</v>
      </c>
      <c r="C32" s="172">
        <v>1177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170"/>
      <c r="S32" s="170"/>
      <c r="T32" s="170"/>
      <c r="U32" s="170"/>
      <c r="V32" s="170"/>
      <c r="W32" s="170"/>
      <c r="X32" s="170"/>
      <c r="Y32" s="170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70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>
        <v>870</v>
      </c>
      <c r="AP32" s="352"/>
      <c r="AQ32" s="352"/>
      <c r="AR32" s="352"/>
      <c r="AS32" s="475"/>
      <c r="AT32" s="174">
        <v>1.25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95</v>
      </c>
      <c r="B33" s="239">
        <v>25</v>
      </c>
      <c r="C33" s="172">
        <v>2149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170"/>
      <c r="S33" s="170"/>
      <c r="T33" s="170"/>
      <c r="U33" s="170"/>
      <c r="V33" s="170"/>
      <c r="W33" s="170"/>
      <c r="X33" s="170"/>
      <c r="Y33" s="170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70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>
        <v>900</v>
      </c>
      <c r="AP33" s="352"/>
      <c r="AQ33" s="352"/>
      <c r="AR33" s="352"/>
      <c r="AS33" s="475"/>
      <c r="AT33" s="174">
        <v>0.68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96</v>
      </c>
      <c r="B34" s="239">
        <v>26</v>
      </c>
      <c r="C34" s="172">
        <v>1623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170"/>
      <c r="S34" s="170"/>
      <c r="T34" s="170"/>
      <c r="U34" s="170"/>
      <c r="V34" s="170"/>
      <c r="W34" s="170"/>
      <c r="X34" s="170"/>
      <c r="Y34" s="170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70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/>
      <c r="AP34" s="352"/>
      <c r="AQ34" s="352"/>
      <c r="AR34" s="352"/>
      <c r="AS34" s="475"/>
      <c r="AT34" s="174">
        <v>0.9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97</v>
      </c>
      <c r="B35" s="239">
        <v>27</v>
      </c>
      <c r="C35" s="172">
        <v>1623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170"/>
      <c r="S35" s="170"/>
      <c r="T35" s="170"/>
      <c r="U35" s="170"/>
      <c r="V35" s="170"/>
      <c r="W35" s="170"/>
      <c r="X35" s="170"/>
      <c r="Y35" s="170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70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/>
      <c r="AP35" s="352"/>
      <c r="AQ35" s="352"/>
      <c r="AR35" s="352"/>
      <c r="AS35" s="475"/>
      <c r="AT35" s="174">
        <v>0.9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89</v>
      </c>
      <c r="B36" s="239">
        <v>28</v>
      </c>
      <c r="C36" s="172">
        <v>1733</v>
      </c>
      <c r="D36" s="172"/>
      <c r="E36" s="168">
        <v>7.2</v>
      </c>
      <c r="F36" s="168">
        <v>7</v>
      </c>
      <c r="G36" s="167">
        <v>2125</v>
      </c>
      <c r="H36" s="167">
        <v>1320</v>
      </c>
      <c r="I36" s="310">
        <v>192</v>
      </c>
      <c r="J36" s="310">
        <v>5</v>
      </c>
      <c r="K36" s="473">
        <f t="shared" si="0"/>
        <v>97.395833333333343</v>
      </c>
      <c r="L36" s="310">
        <v>379</v>
      </c>
      <c r="M36" s="310">
        <v>6</v>
      </c>
      <c r="N36" s="473">
        <f t="shared" si="1"/>
        <v>98.416886543535625</v>
      </c>
      <c r="O36" s="310">
        <v>824</v>
      </c>
      <c r="P36" s="310">
        <v>31</v>
      </c>
      <c r="Q36" s="473">
        <f t="shared" si="2"/>
        <v>96.237864077669897</v>
      </c>
      <c r="R36" s="170">
        <v>87.45</v>
      </c>
      <c r="S36" s="170">
        <v>6.36</v>
      </c>
      <c r="T36" s="170">
        <v>85.6</v>
      </c>
      <c r="U36" s="170">
        <v>5.31</v>
      </c>
      <c r="V36" s="170">
        <v>1.32</v>
      </c>
      <c r="W36" s="170">
        <v>0.51</v>
      </c>
      <c r="X36" s="170">
        <v>0.05</v>
      </c>
      <c r="Y36" s="170">
        <v>0.34</v>
      </c>
      <c r="Z36" s="338">
        <f t="shared" si="3"/>
        <v>88.82</v>
      </c>
      <c r="AA36" s="338">
        <f t="shared" si="4"/>
        <v>7.21</v>
      </c>
      <c r="AB36" s="337">
        <f t="shared" si="5"/>
        <v>91.882458905651887</v>
      </c>
      <c r="AC36" s="168">
        <v>13.8</v>
      </c>
      <c r="AD36" s="170">
        <v>1.84</v>
      </c>
      <c r="AE36" s="187">
        <f t="shared" si="6"/>
        <v>86.666666666666671</v>
      </c>
      <c r="AF36" s="167"/>
      <c r="AG36" s="167"/>
      <c r="AH36" s="134" t="s">
        <v>92</v>
      </c>
      <c r="AI36" s="167" t="s">
        <v>93</v>
      </c>
      <c r="AJ36" s="167"/>
      <c r="AK36" s="318"/>
      <c r="AL36" s="349"/>
      <c r="AM36" s="257"/>
      <c r="AN36" s="257"/>
      <c r="AO36" s="172">
        <v>930</v>
      </c>
      <c r="AP36" s="352">
        <v>178</v>
      </c>
      <c r="AQ36" s="352">
        <v>5220</v>
      </c>
      <c r="AR36" s="352">
        <v>4790</v>
      </c>
      <c r="AS36" s="475">
        <v>75.86</v>
      </c>
      <c r="AT36" s="174">
        <v>0.85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90</v>
      </c>
      <c r="B37" s="239">
        <v>29</v>
      </c>
      <c r="C37" s="172">
        <v>1223</v>
      </c>
      <c r="D37" s="172"/>
      <c r="E37" s="168">
        <v>7.5</v>
      </c>
      <c r="F37" s="168">
        <v>7.6</v>
      </c>
      <c r="G37" s="167">
        <v>1501</v>
      </c>
      <c r="H37" s="167">
        <v>863</v>
      </c>
      <c r="I37" s="310">
        <v>152</v>
      </c>
      <c r="J37" s="310">
        <v>6.6</v>
      </c>
      <c r="K37" s="473">
        <f t="shared" si="0"/>
        <v>95.65789473684211</v>
      </c>
      <c r="L37" s="310">
        <v>357</v>
      </c>
      <c r="M37" s="310">
        <v>5</v>
      </c>
      <c r="N37" s="473">
        <f t="shared" si="1"/>
        <v>98.599439775910369</v>
      </c>
      <c r="O37" s="310">
        <v>856</v>
      </c>
      <c r="P37" s="310">
        <v>27.2</v>
      </c>
      <c r="Q37" s="473">
        <f t="shared" si="2"/>
        <v>96.822429906542055</v>
      </c>
      <c r="R37" s="170">
        <v>78.2</v>
      </c>
      <c r="S37" s="170">
        <v>1</v>
      </c>
      <c r="T37" s="170">
        <v>63.3</v>
      </c>
      <c r="U37" s="170">
        <v>7.8E-2</v>
      </c>
      <c r="V37" s="170">
        <v>1.01</v>
      </c>
      <c r="W37" s="170">
        <v>5.3</v>
      </c>
      <c r="X37" s="170">
        <v>0.09</v>
      </c>
      <c r="Y37" s="170">
        <v>4</v>
      </c>
      <c r="Z37" s="338">
        <f t="shared" si="3"/>
        <v>79.300000000000011</v>
      </c>
      <c r="AA37" s="338">
        <f t="shared" si="4"/>
        <v>10.3</v>
      </c>
      <c r="AB37" s="337">
        <f t="shared" si="5"/>
        <v>87.011349306431271</v>
      </c>
      <c r="AC37" s="168">
        <v>9.52</v>
      </c>
      <c r="AD37" s="170">
        <v>3.3</v>
      </c>
      <c r="AE37" s="187">
        <f t="shared" si="6"/>
        <v>65.336134453781511</v>
      </c>
      <c r="AF37" s="167"/>
      <c r="AG37" s="167"/>
      <c r="AH37" s="134" t="s">
        <v>92</v>
      </c>
      <c r="AI37" s="167" t="s">
        <v>99</v>
      </c>
      <c r="AJ37" s="167"/>
      <c r="AK37" s="318"/>
      <c r="AL37" s="349"/>
      <c r="AM37" s="257"/>
      <c r="AN37" s="257"/>
      <c r="AO37" s="172">
        <v>920</v>
      </c>
      <c r="AP37" s="352"/>
      <c r="AQ37" s="352"/>
      <c r="AR37" s="352"/>
      <c r="AS37" s="475"/>
      <c r="AT37" s="174">
        <v>1.2</v>
      </c>
      <c r="AU37" s="175">
        <v>14</v>
      </c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40" t="s">
        <v>98</v>
      </c>
      <c r="B38" s="239">
        <v>30</v>
      </c>
      <c r="C38" s="172">
        <v>1279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170"/>
      <c r="S38" s="170"/>
      <c r="T38" s="170"/>
      <c r="U38" s="170"/>
      <c r="V38" s="170"/>
      <c r="W38" s="170"/>
      <c r="X38" s="170"/>
      <c r="Y38" s="170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70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>
        <v>950</v>
      </c>
      <c r="AP38" s="352"/>
      <c r="AQ38" s="352"/>
      <c r="AR38" s="352"/>
      <c r="AS38" s="475"/>
      <c r="AT38" s="174">
        <v>1.1499999999999999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94</v>
      </c>
      <c r="B39" s="241">
        <v>31</v>
      </c>
      <c r="C39" s="176">
        <v>1456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170"/>
      <c r="S39" s="170"/>
      <c r="T39" s="170"/>
      <c r="U39" s="170"/>
      <c r="V39" s="170"/>
      <c r="W39" s="170"/>
      <c r="X39" s="170"/>
      <c r="Y39" s="170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70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>
        <v>910</v>
      </c>
      <c r="AP39" s="353"/>
      <c r="AQ39" s="353"/>
      <c r="AR39" s="353"/>
      <c r="AS39" s="523"/>
      <c r="AT39" s="178">
        <v>1.01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40922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1320.0645161290322</v>
      </c>
      <c r="D41" s="187" t="e">
        <f>+AVERAGE(D9:D39)</f>
        <v>#DIV/0!</v>
      </c>
      <c r="E41" s="187">
        <f t="shared" ref="E41:AE41" si="8">+AVERAGE(E9:E39)</f>
        <v>7.2374999999999998</v>
      </c>
      <c r="F41" s="187">
        <f t="shared" si="8"/>
        <v>7.1749999999999998</v>
      </c>
      <c r="G41" s="187">
        <f t="shared" si="8"/>
        <v>2107.5</v>
      </c>
      <c r="H41" s="187">
        <f t="shared" si="8"/>
        <v>1265.25</v>
      </c>
      <c r="I41" s="187">
        <f t="shared" si="8"/>
        <v>202.77777777777777</v>
      </c>
      <c r="J41" s="187">
        <f t="shared" si="8"/>
        <v>6.3888888888888893</v>
      </c>
      <c r="K41" s="187">
        <f t="shared" si="8"/>
        <v>96.734678276542923</v>
      </c>
      <c r="L41" s="187">
        <f t="shared" si="8"/>
        <v>354.66666666666669</v>
      </c>
      <c r="M41" s="187">
        <f t="shared" si="8"/>
        <v>7.666666666666667</v>
      </c>
      <c r="N41" s="187">
        <f t="shared" si="8"/>
        <v>97.307324107438035</v>
      </c>
      <c r="O41" s="187">
        <f t="shared" si="8"/>
        <v>816.66666666666663</v>
      </c>
      <c r="P41" s="187">
        <f t="shared" si="8"/>
        <v>34.74444444444444</v>
      </c>
      <c r="Q41" s="187">
        <f t="shared" si="8"/>
        <v>94.895910844580982</v>
      </c>
      <c r="R41" s="187">
        <f t="shared" si="8"/>
        <v>97.667500000000018</v>
      </c>
      <c r="S41" s="187">
        <f t="shared" si="8"/>
        <v>3.84</v>
      </c>
      <c r="T41" s="187">
        <f t="shared" si="8"/>
        <v>87.55</v>
      </c>
      <c r="U41" s="187">
        <f t="shared" si="8"/>
        <v>2.8842499999999998</v>
      </c>
      <c r="V41" s="187">
        <f t="shared" si="8"/>
        <v>1.37375</v>
      </c>
      <c r="W41" s="187">
        <f t="shared" si="8"/>
        <v>3.1225000000000005</v>
      </c>
      <c r="X41" s="187">
        <f t="shared" si="8"/>
        <v>8.2500000000000004E-2</v>
      </c>
      <c r="Y41" s="187">
        <f t="shared" si="8"/>
        <v>2.1387499999999999</v>
      </c>
      <c r="Z41" s="189">
        <f t="shared" si="8"/>
        <v>105.77666666666664</v>
      </c>
      <c r="AA41" s="189">
        <f t="shared" si="8"/>
        <v>9.1455555555555552</v>
      </c>
      <c r="AB41" s="189">
        <f>+AVERAGE(AB9:AB39)</f>
        <v>90.664289354772123</v>
      </c>
      <c r="AC41" s="189">
        <f t="shared" si="8"/>
        <v>12.042222222222222</v>
      </c>
      <c r="AD41" s="189">
        <f t="shared" si="8"/>
        <v>2</v>
      </c>
      <c r="AE41" s="189">
        <f t="shared" si="8"/>
        <v>82.273933749545662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774.78260869565213</v>
      </c>
      <c r="AP41" s="187">
        <f>+AVERAGE(AP9:AP39)</f>
        <v>202</v>
      </c>
      <c r="AQ41" s="187">
        <f t="shared" si="9"/>
        <v>3894</v>
      </c>
      <c r="AR41" s="187">
        <f t="shared" si="9"/>
        <v>5090</v>
      </c>
      <c r="AS41" s="337">
        <f t="shared" si="9"/>
        <v>78.956000000000003</v>
      </c>
      <c r="AT41" s="338">
        <f t="shared" si="9"/>
        <v>1.1377419354838711</v>
      </c>
      <c r="AU41" s="339">
        <f t="shared" si="9"/>
        <v>12.142857142857142</v>
      </c>
      <c r="AV41" s="340">
        <f t="shared" si="9"/>
        <v>0.11499999999999999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1104</v>
      </c>
      <c r="D42" s="192">
        <f>+MIN(D9:D39)</f>
        <v>0</v>
      </c>
      <c r="E42" s="192">
        <f t="shared" ref="E42:AE42" si="11">+MIN(E9:E39)</f>
        <v>7</v>
      </c>
      <c r="F42" s="192">
        <f t="shared" si="11"/>
        <v>6.8</v>
      </c>
      <c r="G42" s="192">
        <f t="shared" si="11"/>
        <v>1501</v>
      </c>
      <c r="H42" s="192">
        <f t="shared" si="11"/>
        <v>863</v>
      </c>
      <c r="I42" s="192">
        <f t="shared" si="11"/>
        <v>134</v>
      </c>
      <c r="J42" s="192">
        <f t="shared" si="11"/>
        <v>5</v>
      </c>
      <c r="K42" s="192">
        <f t="shared" si="11"/>
        <v>95.65789473684211</v>
      </c>
      <c r="L42" s="192">
        <f t="shared" si="11"/>
        <v>178</v>
      </c>
      <c r="M42" s="192">
        <f t="shared" si="11"/>
        <v>5</v>
      </c>
      <c r="N42" s="192">
        <f t="shared" si="11"/>
        <v>90.449438202247194</v>
      </c>
      <c r="O42" s="192">
        <f t="shared" si="11"/>
        <v>399</v>
      </c>
      <c r="P42" s="192">
        <f t="shared" si="11"/>
        <v>23.4</v>
      </c>
      <c r="Q42" s="192">
        <f t="shared" si="11"/>
        <v>85.037593984962413</v>
      </c>
      <c r="R42" s="192">
        <f t="shared" si="11"/>
        <v>78.2</v>
      </c>
      <c r="S42" s="192">
        <f t="shared" si="11"/>
        <v>1</v>
      </c>
      <c r="T42" s="192">
        <f t="shared" si="11"/>
        <v>63.3</v>
      </c>
      <c r="U42" s="192">
        <f t="shared" si="11"/>
        <v>7.8E-2</v>
      </c>
      <c r="V42" s="192">
        <f t="shared" si="11"/>
        <v>1.01</v>
      </c>
      <c r="W42" s="192">
        <f t="shared" si="11"/>
        <v>0.23</v>
      </c>
      <c r="X42" s="192">
        <f t="shared" si="11"/>
        <v>0.05</v>
      </c>
      <c r="Y42" s="192">
        <f t="shared" si="11"/>
        <v>0.27</v>
      </c>
      <c r="Z42" s="194">
        <f t="shared" si="11"/>
        <v>79.300000000000011</v>
      </c>
      <c r="AA42" s="194">
        <f t="shared" si="11"/>
        <v>4.1400000000000006</v>
      </c>
      <c r="AB42" s="194">
        <f t="shared" si="11"/>
        <v>81.951915687781323</v>
      </c>
      <c r="AC42" s="194">
        <f t="shared" si="11"/>
        <v>9.52</v>
      </c>
      <c r="AD42" s="194">
        <f t="shared" si="11"/>
        <v>0.5</v>
      </c>
      <c r="AE42" s="194">
        <f t="shared" si="11"/>
        <v>65.336134453781511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540</v>
      </c>
      <c r="AP42" s="192">
        <f t="shared" si="12"/>
        <v>137</v>
      </c>
      <c r="AQ42" s="192">
        <f t="shared" si="12"/>
        <v>2900</v>
      </c>
      <c r="AR42" s="192">
        <f t="shared" si="12"/>
        <v>2280</v>
      </c>
      <c r="AS42" s="192">
        <f t="shared" si="12"/>
        <v>75.17</v>
      </c>
      <c r="AT42" s="194">
        <f t="shared" si="12"/>
        <v>0.68</v>
      </c>
      <c r="AU42" s="327">
        <f t="shared" si="12"/>
        <v>4</v>
      </c>
      <c r="AV42" s="332">
        <f t="shared" si="12"/>
        <v>0.05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2149</v>
      </c>
      <c r="D43" s="197">
        <f>+MAX(D9:D39)</f>
        <v>0</v>
      </c>
      <c r="E43" s="197">
        <f t="shared" ref="E43:AE43" si="14">+MAX(E9:E39)</f>
        <v>7.8</v>
      </c>
      <c r="F43" s="197">
        <f t="shared" si="14"/>
        <v>8.1</v>
      </c>
      <c r="G43" s="197">
        <f t="shared" si="14"/>
        <v>2397</v>
      </c>
      <c r="H43" s="197">
        <f t="shared" si="14"/>
        <v>1494</v>
      </c>
      <c r="I43" s="197">
        <f t="shared" si="14"/>
        <v>422</v>
      </c>
      <c r="J43" s="197">
        <f t="shared" si="14"/>
        <v>11.8</v>
      </c>
      <c r="K43" s="197">
        <f t="shared" si="14"/>
        <v>97.68518518518519</v>
      </c>
      <c r="L43" s="197">
        <f t="shared" si="14"/>
        <v>449</v>
      </c>
      <c r="M43" s="197">
        <f t="shared" si="14"/>
        <v>17</v>
      </c>
      <c r="N43" s="197">
        <f t="shared" si="14"/>
        <v>98.80952380952381</v>
      </c>
      <c r="O43" s="197">
        <f t="shared" si="14"/>
        <v>1125</v>
      </c>
      <c r="P43" s="197">
        <f t="shared" si="14"/>
        <v>59.7</v>
      </c>
      <c r="Q43" s="197">
        <f t="shared" si="14"/>
        <v>97.653333333333322</v>
      </c>
      <c r="R43" s="197">
        <f t="shared" si="14"/>
        <v>143</v>
      </c>
      <c r="S43" s="197">
        <f t="shared" si="14"/>
        <v>9.9600000000000009</v>
      </c>
      <c r="T43" s="197">
        <f t="shared" si="14"/>
        <v>108</v>
      </c>
      <c r="U43" s="197">
        <f t="shared" si="14"/>
        <v>10.32</v>
      </c>
      <c r="V43" s="197">
        <f t="shared" si="14"/>
        <v>2.2999999999999998</v>
      </c>
      <c r="W43" s="197">
        <f t="shared" si="14"/>
        <v>6.6</v>
      </c>
      <c r="X43" s="197">
        <f t="shared" si="14"/>
        <v>0.14000000000000001</v>
      </c>
      <c r="Y43" s="197">
        <f t="shared" si="14"/>
        <v>9</v>
      </c>
      <c r="Z43" s="199">
        <f t="shared" si="14"/>
        <v>159</v>
      </c>
      <c r="AA43" s="199">
        <f t="shared" si="14"/>
        <v>16.440000000000001</v>
      </c>
      <c r="AB43" s="199">
        <f t="shared" si="14"/>
        <v>97.152682255845932</v>
      </c>
      <c r="AC43" s="199">
        <f t="shared" si="14"/>
        <v>17.2</v>
      </c>
      <c r="AD43" s="199">
        <f t="shared" si="14"/>
        <v>3.3</v>
      </c>
      <c r="AE43" s="199">
        <f t="shared" si="14"/>
        <v>96.312684365781706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950</v>
      </c>
      <c r="AP43" s="197">
        <f t="shared" si="15"/>
        <v>249</v>
      </c>
      <c r="AQ43" s="197">
        <f t="shared" si="15"/>
        <v>5220</v>
      </c>
      <c r="AR43" s="197">
        <f t="shared" si="15"/>
        <v>7330</v>
      </c>
      <c r="AS43" s="197">
        <f t="shared" si="15"/>
        <v>82.05</v>
      </c>
      <c r="AT43" s="199">
        <f t="shared" si="15"/>
        <v>1.33</v>
      </c>
      <c r="AU43" s="328">
        <f t="shared" si="15"/>
        <v>20</v>
      </c>
      <c r="AV43" s="333">
        <f t="shared" si="15"/>
        <v>0.17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5" priority="1">
      <formula>IF(AND($AI9="H",$AH9="B"),1,0)</formula>
    </cfRule>
    <cfRule type="expression" dxfId="4" priority="2">
      <formula>IF($AI9="H",1,0)</formula>
    </cfRule>
  </conditionalFormatting>
  <dataValidations count="3">
    <dataValidation type="list" allowBlank="1" showInputMessage="1" showErrorMessage="1" sqref="AJ9:AK39" xr:uid="{5FBE1756-9966-4EA3-AA07-603280FABC10}">
      <formula1>"Si,No"</formula1>
    </dataValidation>
    <dataValidation type="list" allowBlank="1" showInputMessage="1" showErrorMessage="1" sqref="AI9:AI39" xr:uid="{9E8D7EEC-6048-4F24-B2A2-8A42E8A3861C}">
      <formula1>"H,NH"</formula1>
    </dataValidation>
    <dataValidation type="list" allowBlank="1" showInputMessage="1" showErrorMessage="1" sqref="AH9:AH39" xr:uid="{62E69356-5DA0-4F88-A69B-5BA0BBF1DC09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027E-3939-42C2-A49B-C4884A72173C}">
  <sheetPr>
    <pageSetUpPr fitToPage="1"/>
  </sheetPr>
  <dimension ref="A1:JD52"/>
  <sheetViews>
    <sheetView topLeftCell="A17" zoomScale="40" zoomScaleNormal="40" workbookViewId="0">
      <selection activeCell="AA35" sqref="AA35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117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95</v>
      </c>
      <c r="B9" s="237">
        <v>1</v>
      </c>
      <c r="C9" s="167">
        <v>1456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70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334"/>
      <c r="AT9" s="170">
        <v>1.01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96</v>
      </c>
      <c r="B10" s="239">
        <v>2</v>
      </c>
      <c r="C10" s="172">
        <v>1456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70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/>
      <c r="AP10" s="352"/>
      <c r="AQ10" s="352"/>
      <c r="AR10" s="352"/>
      <c r="AS10" s="335"/>
      <c r="AT10" s="174">
        <v>1.01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8" t="s">
        <v>97</v>
      </c>
      <c r="B11" s="239">
        <v>3</v>
      </c>
      <c r="C11" s="172">
        <v>1456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70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/>
      <c r="AP11" s="352"/>
      <c r="AQ11" s="352"/>
      <c r="AR11" s="352"/>
      <c r="AS11" s="335"/>
      <c r="AT11" s="174">
        <v>1.01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89</v>
      </c>
      <c r="B12" s="239">
        <v>4</v>
      </c>
      <c r="C12" s="172">
        <v>1456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70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/>
      <c r="AP12" s="352"/>
      <c r="AQ12" s="352"/>
      <c r="AR12" s="352"/>
      <c r="AS12" s="335"/>
      <c r="AT12" s="174">
        <v>1.01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90</v>
      </c>
      <c r="B13" s="239">
        <v>5</v>
      </c>
      <c r="C13" s="172">
        <v>1194</v>
      </c>
      <c r="D13" s="172"/>
      <c r="E13" s="168">
        <v>7.9</v>
      </c>
      <c r="F13" s="168">
        <v>7.5</v>
      </c>
      <c r="G13" s="167">
        <v>2346</v>
      </c>
      <c r="H13" s="167">
        <v>1297</v>
      </c>
      <c r="I13" s="310">
        <v>175</v>
      </c>
      <c r="J13" s="310">
        <v>6</v>
      </c>
      <c r="K13" s="473">
        <f t="shared" si="0"/>
        <v>96.571428571428569</v>
      </c>
      <c r="L13" s="310">
        <v>315</v>
      </c>
      <c r="M13" s="310">
        <v>6</v>
      </c>
      <c r="N13" s="473">
        <f t="shared" si="1"/>
        <v>98.095238095238088</v>
      </c>
      <c r="O13" s="310">
        <v>685</v>
      </c>
      <c r="P13" s="310">
        <v>55</v>
      </c>
      <c r="Q13" s="473">
        <f t="shared" si="2"/>
        <v>91.970802919708035</v>
      </c>
      <c r="R13" s="310">
        <v>58</v>
      </c>
      <c r="S13" s="310">
        <v>11</v>
      </c>
      <c r="T13" s="168">
        <v>54.3</v>
      </c>
      <c r="U13" s="168">
        <v>10</v>
      </c>
      <c r="V13" s="168">
        <v>0.8</v>
      </c>
      <c r="W13" s="168">
        <v>1.2</v>
      </c>
      <c r="X13" s="168">
        <v>0.1</v>
      </c>
      <c r="Y13" s="168">
        <v>0.9</v>
      </c>
      <c r="Z13" s="338">
        <f t="shared" si="3"/>
        <v>58.9</v>
      </c>
      <c r="AA13" s="338">
        <f t="shared" si="4"/>
        <v>13.1</v>
      </c>
      <c r="AB13" s="337">
        <f t="shared" si="5"/>
        <v>77.758913412563672</v>
      </c>
      <c r="AC13" s="168">
        <v>14.1</v>
      </c>
      <c r="AD13" s="170">
        <v>1.75</v>
      </c>
      <c r="AE13" s="187">
        <f t="shared" si="6"/>
        <v>87.588652482269509</v>
      </c>
      <c r="AF13" s="167"/>
      <c r="AG13" s="167"/>
      <c r="AH13" s="134" t="s">
        <v>92</v>
      </c>
      <c r="AI13" s="167" t="s">
        <v>93</v>
      </c>
      <c r="AJ13" s="167"/>
      <c r="AK13" s="318"/>
      <c r="AL13" s="349"/>
      <c r="AM13" s="257"/>
      <c r="AN13" s="257"/>
      <c r="AO13" s="172">
        <v>960</v>
      </c>
      <c r="AP13" s="352">
        <v>188</v>
      </c>
      <c r="AQ13" s="352">
        <v>5120</v>
      </c>
      <c r="AR13" s="352">
        <v>3030</v>
      </c>
      <c r="AS13" s="335">
        <v>77.540000000000006</v>
      </c>
      <c r="AT13" s="174">
        <v>1.23</v>
      </c>
      <c r="AU13" s="175">
        <v>17</v>
      </c>
      <c r="AV13" s="494">
        <v>0.06</v>
      </c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98</v>
      </c>
      <c r="B14" s="239">
        <v>6</v>
      </c>
      <c r="C14" s="172">
        <v>1220</v>
      </c>
      <c r="D14" s="172"/>
      <c r="E14" s="168">
        <v>7.8</v>
      </c>
      <c r="F14" s="168">
        <v>7.3</v>
      </c>
      <c r="G14" s="167">
        <v>2639</v>
      </c>
      <c r="H14" s="167">
        <v>1369</v>
      </c>
      <c r="I14" s="310">
        <v>195</v>
      </c>
      <c r="J14" s="310">
        <v>13.1</v>
      </c>
      <c r="K14" s="473">
        <f t="shared" si="0"/>
        <v>93.282051282051285</v>
      </c>
      <c r="L14" s="310">
        <v>378</v>
      </c>
      <c r="M14" s="310">
        <v>5</v>
      </c>
      <c r="N14" s="473">
        <f t="shared" si="1"/>
        <v>98.67724867724867</v>
      </c>
      <c r="O14" s="310">
        <v>774</v>
      </c>
      <c r="P14" s="310">
        <v>44.9</v>
      </c>
      <c r="Q14" s="473">
        <f t="shared" si="2"/>
        <v>94.198966408268731</v>
      </c>
      <c r="R14" s="310">
        <v>161</v>
      </c>
      <c r="S14" s="310">
        <v>10.199999999999999</v>
      </c>
      <c r="T14" s="168">
        <v>151</v>
      </c>
      <c r="U14" s="168">
        <v>4.0199999999999996</v>
      </c>
      <c r="V14" s="168">
        <v>0.72</v>
      </c>
      <c r="W14" s="168">
        <v>3.1</v>
      </c>
      <c r="X14" s="168">
        <v>0.03</v>
      </c>
      <c r="Y14" s="168">
        <v>1.4</v>
      </c>
      <c r="Z14" s="338">
        <f t="shared" si="3"/>
        <v>161.75</v>
      </c>
      <c r="AA14" s="338">
        <f t="shared" si="4"/>
        <v>14.7</v>
      </c>
      <c r="AB14" s="337">
        <f t="shared" si="5"/>
        <v>90.91190108191654</v>
      </c>
      <c r="AC14" s="168">
        <v>16.899999999999999</v>
      </c>
      <c r="AD14" s="170">
        <v>2.0499999999999998</v>
      </c>
      <c r="AE14" s="187">
        <f t="shared" si="6"/>
        <v>87.869822485207095</v>
      </c>
      <c r="AF14" s="167"/>
      <c r="AG14" s="167"/>
      <c r="AH14" s="134" t="s">
        <v>92</v>
      </c>
      <c r="AI14" s="167" t="s">
        <v>99</v>
      </c>
      <c r="AJ14" s="167"/>
      <c r="AK14" s="318"/>
      <c r="AL14" s="349"/>
      <c r="AM14" s="257"/>
      <c r="AN14" s="257"/>
      <c r="AO14" s="172">
        <v>950</v>
      </c>
      <c r="AP14" s="352">
        <v>187</v>
      </c>
      <c r="AQ14" s="352">
        <v>5089</v>
      </c>
      <c r="AR14" s="352">
        <v>3051</v>
      </c>
      <c r="AS14" s="531">
        <v>78.12</v>
      </c>
      <c r="AT14" s="174">
        <v>1.2</v>
      </c>
      <c r="AU14" s="175">
        <v>17</v>
      </c>
      <c r="AV14" s="494">
        <v>0.08</v>
      </c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94</v>
      </c>
      <c r="B15" s="239">
        <v>7</v>
      </c>
      <c r="C15" s="172">
        <v>1147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70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>
        <v>960</v>
      </c>
      <c r="AP15" s="352"/>
      <c r="AQ15" s="352"/>
      <c r="AR15" s="352"/>
      <c r="AS15" s="335"/>
      <c r="AT15" s="174">
        <v>1.28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95</v>
      </c>
      <c r="B16" s="239">
        <v>8</v>
      </c>
      <c r="C16" s="172">
        <v>1335</v>
      </c>
      <c r="D16" s="172"/>
      <c r="E16" s="168"/>
      <c r="F16" s="168"/>
      <c r="G16" s="167"/>
      <c r="H16" s="167"/>
      <c r="I16" s="310"/>
      <c r="J16" s="310"/>
      <c r="K16" s="473" t="str">
        <f>IF(AND(I16&lt;&gt;"",J16&lt;&gt;""),(I16-J16)/I16*100,"")</f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337" t="str">
        <f t="shared" si="5"/>
        <v/>
      </c>
      <c r="AC16" s="168"/>
      <c r="AD16" s="170"/>
      <c r="AE16" s="187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>
        <v>950</v>
      </c>
      <c r="AP16" s="352"/>
      <c r="AQ16" s="352"/>
      <c r="AR16" s="352"/>
      <c r="AS16" s="335"/>
      <c r="AT16" s="174">
        <v>1.1000000000000001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96</v>
      </c>
      <c r="B17" s="239">
        <v>9</v>
      </c>
      <c r="C17" s="172">
        <v>1118</v>
      </c>
      <c r="D17" s="172"/>
      <c r="E17" s="168"/>
      <c r="F17" s="168"/>
      <c r="G17" s="167"/>
      <c r="H17" s="167"/>
      <c r="I17" s="310"/>
      <c r="J17" s="310"/>
      <c r="K17" s="473" t="str">
        <f>IF(AND(I17&lt;&gt;"",J17&lt;&gt;""),(I17-J17)/I17*100,"")</f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70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/>
      <c r="AP17" s="352"/>
      <c r="AQ17" s="352"/>
      <c r="AR17" s="352"/>
      <c r="AS17" s="335"/>
      <c r="AT17" s="174">
        <v>1.31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97</v>
      </c>
      <c r="B18" s="239">
        <v>10</v>
      </c>
      <c r="C18" s="172">
        <v>1118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310"/>
      <c r="S18" s="310"/>
      <c r="T18" s="168"/>
      <c r="U18" s="168"/>
      <c r="V18" s="168"/>
      <c r="W18" s="168"/>
      <c r="X18" s="168"/>
      <c r="Y18" s="168"/>
      <c r="Z18" s="338" t="str">
        <f t="shared" si="3"/>
        <v/>
      </c>
      <c r="AA18" s="338" t="str">
        <f t="shared" si="4"/>
        <v/>
      </c>
      <c r="AB18" s="337" t="str">
        <f t="shared" si="5"/>
        <v/>
      </c>
      <c r="AC18" s="168"/>
      <c r="AD18" s="170"/>
      <c r="AE18" s="187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/>
      <c r="AP18" s="352"/>
      <c r="AQ18" s="352"/>
      <c r="AR18" s="352"/>
      <c r="AS18" s="335"/>
      <c r="AT18" s="174">
        <v>1.31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89</v>
      </c>
      <c r="B19" s="239">
        <v>11</v>
      </c>
      <c r="C19" s="172">
        <v>1181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70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960</v>
      </c>
      <c r="AP19" s="352"/>
      <c r="AQ19" s="352"/>
      <c r="AR19" s="352"/>
      <c r="AS19" s="335"/>
      <c r="AT19" s="174">
        <v>1.24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90</v>
      </c>
      <c r="B20" s="239">
        <v>12</v>
      </c>
      <c r="C20" s="172">
        <v>1458</v>
      </c>
      <c r="D20" s="172"/>
      <c r="E20" s="168">
        <v>7.7</v>
      </c>
      <c r="F20" s="168">
        <v>7.5</v>
      </c>
      <c r="G20" s="167">
        <v>2125</v>
      </c>
      <c r="H20" s="167">
        <v>1325</v>
      </c>
      <c r="I20" s="310">
        <v>178</v>
      </c>
      <c r="J20" s="310">
        <v>15</v>
      </c>
      <c r="K20" s="473">
        <f t="shared" si="0"/>
        <v>91.573033707865164</v>
      </c>
      <c r="L20" s="310">
        <v>344</v>
      </c>
      <c r="M20" s="310">
        <v>7</v>
      </c>
      <c r="N20" s="473">
        <f t="shared" si="1"/>
        <v>97.965116279069761</v>
      </c>
      <c r="O20" s="310">
        <v>759</v>
      </c>
      <c r="P20" s="310">
        <v>34</v>
      </c>
      <c r="Q20" s="473">
        <f t="shared" si="2"/>
        <v>95.520421607378125</v>
      </c>
      <c r="R20" s="310">
        <v>101.1</v>
      </c>
      <c r="S20" s="310">
        <v>11.42</v>
      </c>
      <c r="T20" s="168">
        <v>102.4</v>
      </c>
      <c r="U20" s="168">
        <v>10.3</v>
      </c>
      <c r="V20" s="168">
        <v>1.2</v>
      </c>
      <c r="W20" s="168">
        <v>0.69</v>
      </c>
      <c r="X20" s="168">
        <v>0.05</v>
      </c>
      <c r="Y20" s="168">
        <v>1.1000000000000001</v>
      </c>
      <c r="Z20" s="338">
        <f t="shared" si="3"/>
        <v>102.35</v>
      </c>
      <c r="AA20" s="338">
        <f t="shared" si="4"/>
        <v>13.209999999999999</v>
      </c>
      <c r="AB20" s="337">
        <f t="shared" si="5"/>
        <v>87.093307278944792</v>
      </c>
      <c r="AC20" s="168">
        <v>14.58</v>
      </c>
      <c r="AD20" s="170">
        <v>1.96</v>
      </c>
      <c r="AE20" s="187">
        <f t="shared" si="6"/>
        <v>86.55692729766804</v>
      </c>
      <c r="AF20" s="167"/>
      <c r="AG20" s="167"/>
      <c r="AH20" s="134" t="s">
        <v>92</v>
      </c>
      <c r="AI20" s="167" t="s">
        <v>93</v>
      </c>
      <c r="AJ20" s="167"/>
      <c r="AK20" s="318"/>
      <c r="AL20" s="349"/>
      <c r="AM20" s="257"/>
      <c r="AN20" s="257"/>
      <c r="AO20" s="172">
        <v>960</v>
      </c>
      <c r="AP20" s="352">
        <v>198</v>
      </c>
      <c r="AQ20" s="352">
        <v>4860</v>
      </c>
      <c r="AR20" s="352">
        <v>3290</v>
      </c>
      <c r="AS20" s="335">
        <v>82.92</v>
      </c>
      <c r="AT20" s="174">
        <v>1.01</v>
      </c>
      <c r="AU20" s="175">
        <v>16</v>
      </c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98</v>
      </c>
      <c r="B21" s="239">
        <v>13</v>
      </c>
      <c r="C21" s="172">
        <v>1458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70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/>
      <c r="AP21" s="352"/>
      <c r="AQ21" s="352"/>
      <c r="AR21" s="352"/>
      <c r="AS21" s="335"/>
      <c r="AT21" s="174">
        <v>1.01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94</v>
      </c>
      <c r="B22" s="239">
        <v>14</v>
      </c>
      <c r="C22" s="172">
        <v>1146</v>
      </c>
      <c r="D22" s="172"/>
      <c r="E22" s="168">
        <v>8.3000000000000007</v>
      </c>
      <c r="F22" s="168">
        <v>7.5</v>
      </c>
      <c r="G22" s="167">
        <v>2013</v>
      </c>
      <c r="H22" s="167">
        <v>1041</v>
      </c>
      <c r="I22" s="310">
        <v>139</v>
      </c>
      <c r="J22" s="310">
        <v>16.3</v>
      </c>
      <c r="K22" s="473">
        <f t="shared" si="0"/>
        <v>88.273381294964025</v>
      </c>
      <c r="L22" s="310">
        <v>336</v>
      </c>
      <c r="M22" s="310">
        <v>14</v>
      </c>
      <c r="N22" s="473">
        <f t="shared" si="1"/>
        <v>95.833333333333343</v>
      </c>
      <c r="O22" s="310">
        <v>687</v>
      </c>
      <c r="P22" s="310">
        <v>76.8</v>
      </c>
      <c r="Q22" s="473">
        <f t="shared" si="2"/>
        <v>88.820960698689959</v>
      </c>
      <c r="R22" s="310">
        <v>134</v>
      </c>
      <c r="S22" s="310">
        <v>18.3</v>
      </c>
      <c r="T22" s="168">
        <v>101</v>
      </c>
      <c r="U22" s="168">
        <v>15.9</v>
      </c>
      <c r="V22" s="168">
        <v>1.9</v>
      </c>
      <c r="W22" s="168">
        <v>1.7</v>
      </c>
      <c r="X22" s="168">
        <v>0.1</v>
      </c>
      <c r="Y22" s="168">
        <v>0.94</v>
      </c>
      <c r="Z22" s="338">
        <f t="shared" si="3"/>
        <v>136</v>
      </c>
      <c r="AA22" s="338">
        <f t="shared" si="4"/>
        <v>20.94</v>
      </c>
      <c r="AB22" s="337">
        <f t="shared" si="5"/>
        <v>84.602941176470594</v>
      </c>
      <c r="AC22" s="168">
        <v>13.4</v>
      </c>
      <c r="AD22" s="170">
        <v>1.94</v>
      </c>
      <c r="AE22" s="187">
        <f t="shared" si="6"/>
        <v>85.522388059701498</v>
      </c>
      <c r="AF22" s="167"/>
      <c r="AG22" s="167"/>
      <c r="AH22" s="134" t="s">
        <v>92</v>
      </c>
      <c r="AI22" s="167" t="s">
        <v>99</v>
      </c>
      <c r="AJ22" s="167"/>
      <c r="AK22" s="318"/>
      <c r="AL22" s="349"/>
      <c r="AM22" s="257"/>
      <c r="AN22" s="257"/>
      <c r="AO22" s="172">
        <v>980</v>
      </c>
      <c r="AP22" s="352">
        <v>195</v>
      </c>
      <c r="AQ22" s="352">
        <v>5023</v>
      </c>
      <c r="AR22" s="352">
        <v>3383</v>
      </c>
      <c r="AS22" s="335">
        <v>83.06</v>
      </c>
      <c r="AT22" s="174">
        <v>1.28</v>
      </c>
      <c r="AU22" s="175">
        <v>18</v>
      </c>
      <c r="AV22" s="494">
        <v>0.06</v>
      </c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95</v>
      </c>
      <c r="B23" s="239">
        <v>15</v>
      </c>
      <c r="C23" s="172">
        <v>1219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337" t="str">
        <f t="shared" si="5"/>
        <v/>
      </c>
      <c r="AC23" s="168"/>
      <c r="AD23" s="170"/>
      <c r="AE23" s="187" t="str">
        <f t="shared" si="6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>
        <v>960</v>
      </c>
      <c r="AP23" s="352"/>
      <c r="AQ23" s="352"/>
      <c r="AR23" s="352"/>
      <c r="AS23" s="335"/>
      <c r="AT23" s="174">
        <v>1.2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96</v>
      </c>
      <c r="B24" s="239">
        <v>16</v>
      </c>
      <c r="C24" s="172">
        <v>1177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70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/>
      <c r="AP24" s="352"/>
      <c r="AQ24" s="352"/>
      <c r="AR24" s="352"/>
      <c r="AS24" s="335"/>
      <c r="AT24" s="174">
        <v>1.25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97</v>
      </c>
      <c r="B25" s="239">
        <v>17</v>
      </c>
      <c r="C25" s="172">
        <v>1177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70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/>
      <c r="AP25" s="352"/>
      <c r="AQ25" s="352"/>
      <c r="AR25" s="352"/>
      <c r="AS25" s="335"/>
      <c r="AT25" s="174">
        <v>1.25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89</v>
      </c>
      <c r="B26" s="239">
        <v>18</v>
      </c>
      <c r="C26" s="172">
        <v>1170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70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970</v>
      </c>
      <c r="AP26" s="352"/>
      <c r="AQ26" s="352"/>
      <c r="AR26" s="352"/>
      <c r="AS26" s="335"/>
      <c r="AT26" s="174">
        <v>1.25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90</v>
      </c>
      <c r="B27" s="239">
        <v>19</v>
      </c>
      <c r="C27" s="172">
        <v>1183</v>
      </c>
      <c r="D27" s="172"/>
      <c r="E27" s="168">
        <v>7.4</v>
      </c>
      <c r="F27" s="168">
        <v>7.5</v>
      </c>
      <c r="G27" s="167">
        <v>2619</v>
      </c>
      <c r="H27" s="167">
        <v>1707</v>
      </c>
      <c r="I27" s="310">
        <v>336</v>
      </c>
      <c r="J27" s="310">
        <v>25.9</v>
      </c>
      <c r="K27" s="473">
        <f t="shared" si="0"/>
        <v>92.291666666666671</v>
      </c>
      <c r="L27" s="310">
        <v>424</v>
      </c>
      <c r="M27" s="310">
        <v>30</v>
      </c>
      <c r="N27" s="473">
        <f t="shared" si="1"/>
        <v>92.924528301886795</v>
      </c>
      <c r="O27" s="310">
        <v>750</v>
      </c>
      <c r="P27" s="310">
        <v>84.3</v>
      </c>
      <c r="Q27" s="473">
        <f t="shared" si="2"/>
        <v>88.76</v>
      </c>
      <c r="R27" s="310">
        <v>207</v>
      </c>
      <c r="S27" s="310"/>
      <c r="T27" s="168">
        <v>166</v>
      </c>
      <c r="U27" s="168"/>
      <c r="V27" s="168">
        <v>1.3</v>
      </c>
      <c r="W27" s="168">
        <v>0.86</v>
      </c>
      <c r="X27" s="168">
        <v>0.15</v>
      </c>
      <c r="Y27" s="168">
        <v>0.71</v>
      </c>
      <c r="Z27" s="338">
        <f>IF(AND(R27&lt;&gt;"",V27&lt;&gt;"",X27&lt;&gt;""),R27+V27+X27,"")</f>
        <v>208.45000000000002</v>
      </c>
      <c r="AA27" s="338" t="str">
        <f>IF(AND(S27&lt;&gt;"",W27&lt;&gt;"",Y27&lt;&gt;""),S27+W27+Y27,"")</f>
        <v/>
      </c>
      <c r="AB27" s="337" t="str">
        <f t="shared" si="5"/>
        <v/>
      </c>
      <c r="AC27" s="168">
        <v>26.8</v>
      </c>
      <c r="AD27" s="170">
        <v>3.01</v>
      </c>
      <c r="AE27" s="187">
        <f t="shared" si="6"/>
        <v>88.768656716417908</v>
      </c>
      <c r="AF27" s="167"/>
      <c r="AG27" s="167"/>
      <c r="AH27" s="134" t="s">
        <v>92</v>
      </c>
      <c r="AI27" s="167" t="s">
        <v>99</v>
      </c>
      <c r="AJ27" s="167"/>
      <c r="AK27" s="318"/>
      <c r="AL27" s="349"/>
      <c r="AM27" s="257"/>
      <c r="AN27" s="257"/>
      <c r="AO27" s="172">
        <v>970</v>
      </c>
      <c r="AP27" s="352">
        <v>168</v>
      </c>
      <c r="AQ27" s="352">
        <v>5766</v>
      </c>
      <c r="AR27" s="352">
        <v>6951</v>
      </c>
      <c r="AS27" s="335">
        <v>84.56</v>
      </c>
      <c r="AT27" s="174">
        <v>1.24</v>
      </c>
      <c r="AU27" s="175">
        <v>9</v>
      </c>
      <c r="AV27" s="494">
        <v>7.0000000000000007E-2</v>
      </c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98</v>
      </c>
      <c r="B28" s="239">
        <v>20</v>
      </c>
      <c r="C28" s="172">
        <v>1172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70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980</v>
      </c>
      <c r="AP28" s="352"/>
      <c r="AQ28" s="352"/>
      <c r="AR28" s="352"/>
      <c r="AS28" s="335"/>
      <c r="AT28" s="174">
        <v>1.25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94</v>
      </c>
      <c r="B29" s="239">
        <v>21</v>
      </c>
      <c r="C29" s="172">
        <v>1181</v>
      </c>
      <c r="D29" s="172"/>
      <c r="E29" s="168">
        <v>7.5</v>
      </c>
      <c r="F29" s="168">
        <v>7.3</v>
      </c>
      <c r="G29" s="167">
        <v>2375</v>
      </c>
      <c r="H29" s="167">
        <v>1432</v>
      </c>
      <c r="I29" s="310">
        <v>192</v>
      </c>
      <c r="J29" s="310">
        <v>16</v>
      </c>
      <c r="K29" s="473">
        <f t="shared" si="0"/>
        <v>91.666666666666657</v>
      </c>
      <c r="L29" s="310">
        <v>325</v>
      </c>
      <c r="M29" s="310">
        <v>23</v>
      </c>
      <c r="N29" s="473">
        <f t="shared" si="1"/>
        <v>92.92307692307692</v>
      </c>
      <c r="O29" s="310">
        <v>724</v>
      </c>
      <c r="P29" s="310">
        <v>51</v>
      </c>
      <c r="Q29" s="473">
        <f t="shared" si="2"/>
        <v>92.95580110497238</v>
      </c>
      <c r="R29" s="310">
        <v>379</v>
      </c>
      <c r="S29" s="310">
        <v>12.8</v>
      </c>
      <c r="T29" s="168">
        <v>85.6</v>
      </c>
      <c r="U29" s="168">
        <v>11.45</v>
      </c>
      <c r="V29" s="168">
        <v>1.32</v>
      </c>
      <c r="W29" s="168">
        <v>1.7</v>
      </c>
      <c r="X29" s="168">
        <v>0.05</v>
      </c>
      <c r="Y29" s="168">
        <v>0.2</v>
      </c>
      <c r="Z29" s="338">
        <f t="shared" si="3"/>
        <v>380.37</v>
      </c>
      <c r="AA29" s="338">
        <f t="shared" si="4"/>
        <v>14.7</v>
      </c>
      <c r="AB29" s="337">
        <f t="shared" si="5"/>
        <v>96.13534190393564</v>
      </c>
      <c r="AC29" s="168">
        <v>16</v>
      </c>
      <c r="AD29" s="170">
        <v>1.74</v>
      </c>
      <c r="AE29" s="187">
        <f t="shared" si="6"/>
        <v>89.125</v>
      </c>
      <c r="AF29" s="167"/>
      <c r="AG29" s="167"/>
      <c r="AH29" s="134" t="s">
        <v>92</v>
      </c>
      <c r="AI29" s="167" t="s">
        <v>93</v>
      </c>
      <c r="AJ29" s="167"/>
      <c r="AK29" s="318"/>
      <c r="AL29" s="349"/>
      <c r="AM29" s="257"/>
      <c r="AN29" s="257"/>
      <c r="AO29" s="172">
        <v>960</v>
      </c>
      <c r="AP29" s="352">
        <v>147</v>
      </c>
      <c r="AQ29" s="352">
        <v>6520</v>
      </c>
      <c r="AR29" s="352">
        <v>7360</v>
      </c>
      <c r="AS29" s="335">
        <v>85.43</v>
      </c>
      <c r="AT29" s="174">
        <v>1.24</v>
      </c>
      <c r="AU29" s="175">
        <v>9</v>
      </c>
      <c r="AV29" s="494">
        <v>0.04</v>
      </c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95</v>
      </c>
      <c r="B30" s="239">
        <v>22</v>
      </c>
      <c r="C30" s="172">
        <v>1208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70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970</v>
      </c>
      <c r="AP30" s="352"/>
      <c r="AQ30" s="352"/>
      <c r="AR30" s="352"/>
      <c r="AS30" s="335"/>
      <c r="AT30" s="174">
        <v>1.21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96</v>
      </c>
      <c r="B31" s="239">
        <v>23</v>
      </c>
      <c r="C31" s="172">
        <v>1364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70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/>
      <c r="AP31" s="352"/>
      <c r="AQ31" s="352"/>
      <c r="AR31" s="352"/>
      <c r="AS31" s="335"/>
      <c r="AT31" s="174">
        <v>1.07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97</v>
      </c>
      <c r="B32" s="239">
        <v>24</v>
      </c>
      <c r="C32" s="172">
        <v>1364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70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/>
      <c r="AP32" s="352"/>
      <c r="AQ32" s="352"/>
      <c r="AR32" s="352"/>
      <c r="AS32" s="335"/>
      <c r="AT32" s="174">
        <v>1.07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89</v>
      </c>
      <c r="B33" s="239">
        <v>25</v>
      </c>
      <c r="C33" s="172">
        <v>1170</v>
      </c>
      <c r="D33" s="172"/>
      <c r="E33" s="168">
        <v>7.3</v>
      </c>
      <c r="F33" s="168">
        <v>7.2</v>
      </c>
      <c r="G33" s="167">
        <v>2563</v>
      </c>
      <c r="H33" s="167">
        <v>1520</v>
      </c>
      <c r="I33" s="310">
        <v>181</v>
      </c>
      <c r="J33" s="310">
        <v>15</v>
      </c>
      <c r="K33" s="473">
        <f t="shared" si="0"/>
        <v>91.712707182320443</v>
      </c>
      <c r="L33" s="310">
        <v>379</v>
      </c>
      <c r="M33" s="310">
        <v>10</v>
      </c>
      <c r="N33" s="473">
        <f t="shared" si="1"/>
        <v>97.361477572559366</v>
      </c>
      <c r="O33" s="310">
        <v>841</v>
      </c>
      <c r="P33" s="310">
        <v>32</v>
      </c>
      <c r="Q33" s="473">
        <f t="shared" si="2"/>
        <v>96.195005945303208</v>
      </c>
      <c r="R33" s="310">
        <v>107</v>
      </c>
      <c r="S33" s="310">
        <v>5</v>
      </c>
      <c r="T33" s="168">
        <v>106.2</v>
      </c>
      <c r="U33" s="168">
        <v>2.5</v>
      </c>
      <c r="V33" s="168">
        <v>1.8</v>
      </c>
      <c r="W33" s="168">
        <v>2</v>
      </c>
      <c r="X33" s="168">
        <v>0.1</v>
      </c>
      <c r="Y33" s="168">
        <v>0.34</v>
      </c>
      <c r="Z33" s="338">
        <f t="shared" si="3"/>
        <v>108.89999999999999</v>
      </c>
      <c r="AA33" s="338">
        <f t="shared" si="4"/>
        <v>7.34</v>
      </c>
      <c r="AB33" s="337">
        <f t="shared" si="5"/>
        <v>93.259871441689626</v>
      </c>
      <c r="AC33" s="168">
        <v>13.8</v>
      </c>
      <c r="AD33" s="170">
        <v>1.81</v>
      </c>
      <c r="AE33" s="187">
        <f t="shared" si="6"/>
        <v>86.884057971014499</v>
      </c>
      <c r="AF33" s="167"/>
      <c r="AG33" s="167"/>
      <c r="AH33" s="134" t="s">
        <v>92</v>
      </c>
      <c r="AI33" s="167" t="s">
        <v>93</v>
      </c>
      <c r="AJ33" s="167"/>
      <c r="AK33" s="318"/>
      <c r="AL33" s="349"/>
      <c r="AM33" s="257"/>
      <c r="AN33" s="257"/>
      <c r="AO33" s="172">
        <v>970</v>
      </c>
      <c r="AP33" s="352">
        <v>132</v>
      </c>
      <c r="AQ33" s="352">
        <v>7350</v>
      </c>
      <c r="AR33" s="352">
        <v>8690</v>
      </c>
      <c r="AS33" s="335">
        <v>84.22</v>
      </c>
      <c r="AT33" s="174">
        <v>1.25</v>
      </c>
      <c r="AU33" s="175">
        <v>9</v>
      </c>
      <c r="AV33" s="494">
        <v>0.05</v>
      </c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90</v>
      </c>
      <c r="B34" s="239">
        <v>26</v>
      </c>
      <c r="C34" s="172">
        <v>1217</v>
      </c>
      <c r="D34" s="172"/>
      <c r="E34" s="168"/>
      <c r="F34" s="168"/>
      <c r="G34" s="167"/>
      <c r="H34" s="167"/>
      <c r="I34" s="310">
        <v>229</v>
      </c>
      <c r="J34" s="310">
        <v>13.5</v>
      </c>
      <c r="K34" s="473">
        <f t="shared" si="0"/>
        <v>94.104803493449779</v>
      </c>
      <c r="L34" s="310">
        <v>748</v>
      </c>
      <c r="M34" s="310">
        <v>12</v>
      </c>
      <c r="N34" s="473">
        <f t="shared" si="1"/>
        <v>98.395721925133699</v>
      </c>
      <c r="O34" s="310">
        <v>3220</v>
      </c>
      <c r="P34" s="310">
        <v>76</v>
      </c>
      <c r="Q34" s="473">
        <f t="shared" si="2"/>
        <v>97.639751552795033</v>
      </c>
      <c r="R34" s="310"/>
      <c r="S34" s="310"/>
      <c r="T34" s="168"/>
      <c r="U34" s="168"/>
      <c r="V34" s="168"/>
      <c r="W34" s="168"/>
      <c r="X34" s="168"/>
      <c r="Y34" s="168"/>
      <c r="Z34" s="338">
        <v>58.5</v>
      </c>
      <c r="AA34" s="338">
        <v>27.3</v>
      </c>
      <c r="AB34" s="337">
        <f t="shared" si="5"/>
        <v>53.333333333333336</v>
      </c>
      <c r="AC34" s="168">
        <v>11.1</v>
      </c>
      <c r="AD34" s="170">
        <v>4.5599999999999996</v>
      </c>
      <c r="AE34" s="187">
        <f t="shared" si="6"/>
        <v>58.918918918918919</v>
      </c>
      <c r="AF34" s="167"/>
      <c r="AG34" s="167"/>
      <c r="AH34" s="134" t="s">
        <v>222</v>
      </c>
      <c r="AI34" s="167" t="s">
        <v>99</v>
      </c>
      <c r="AJ34" s="167"/>
      <c r="AK34" s="318"/>
      <c r="AL34" s="349"/>
      <c r="AM34" s="257"/>
      <c r="AN34" s="257"/>
      <c r="AO34" s="172">
        <v>960</v>
      </c>
      <c r="AP34" s="352"/>
      <c r="AQ34" s="352"/>
      <c r="AR34" s="352"/>
      <c r="AS34" s="335"/>
      <c r="AT34" s="174">
        <v>1.2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98</v>
      </c>
      <c r="B35" s="239">
        <v>27</v>
      </c>
      <c r="C35" s="172">
        <v>1182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70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>
        <v>980</v>
      </c>
      <c r="AP35" s="352"/>
      <c r="AQ35" s="352"/>
      <c r="AR35" s="352"/>
      <c r="AS35" s="335"/>
      <c r="AT35" s="174">
        <v>1.24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94</v>
      </c>
      <c r="B36" s="239">
        <v>28</v>
      </c>
      <c r="C36" s="172">
        <v>1152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70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>
        <v>960</v>
      </c>
      <c r="AP36" s="352"/>
      <c r="AQ36" s="352"/>
      <c r="AR36" s="352"/>
      <c r="AS36" s="335"/>
      <c r="AT36" s="174">
        <v>1.27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95</v>
      </c>
      <c r="B37" s="239">
        <v>29</v>
      </c>
      <c r="C37" s="172">
        <v>1201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70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>
        <v>990</v>
      </c>
      <c r="AP37" s="352"/>
      <c r="AQ37" s="352"/>
      <c r="AR37" s="352"/>
      <c r="AS37" s="335"/>
      <c r="AT37" s="174">
        <v>1.22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96</v>
      </c>
      <c r="B38" s="239">
        <v>30</v>
      </c>
      <c r="C38" s="172">
        <v>1134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70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/>
      <c r="AP38" s="352"/>
      <c r="AQ38" s="352"/>
      <c r="AR38" s="352"/>
      <c r="AS38" s="335"/>
      <c r="AT38" s="174">
        <v>1.29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97</v>
      </c>
      <c r="B39" s="241">
        <v>31</v>
      </c>
      <c r="C39" s="176"/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70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/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37470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1249</v>
      </c>
      <c r="D41" s="187" t="e">
        <f>+AVERAGE(D9:D39)</f>
        <v>#DIV/0!</v>
      </c>
      <c r="E41" s="187">
        <f t="shared" ref="E41:AE41" si="8">+AVERAGE(E9:E39)</f>
        <v>7.7</v>
      </c>
      <c r="F41" s="187">
        <f t="shared" si="8"/>
        <v>7.3999999999999995</v>
      </c>
      <c r="G41" s="187">
        <f t="shared" si="8"/>
        <v>2382.8571428571427</v>
      </c>
      <c r="H41" s="187">
        <f t="shared" si="8"/>
        <v>1384.4285714285713</v>
      </c>
      <c r="I41" s="187">
        <f t="shared" si="8"/>
        <v>203.125</v>
      </c>
      <c r="J41" s="187">
        <f t="shared" si="8"/>
        <v>15.100000000000001</v>
      </c>
      <c r="K41" s="187">
        <f t="shared" si="8"/>
        <v>92.434467358176576</v>
      </c>
      <c r="L41" s="187">
        <f t="shared" si="8"/>
        <v>406.125</v>
      </c>
      <c r="M41" s="187">
        <f t="shared" si="8"/>
        <v>13.375</v>
      </c>
      <c r="N41" s="187">
        <f t="shared" si="8"/>
        <v>96.521967638443314</v>
      </c>
      <c r="O41" s="187">
        <f t="shared" si="8"/>
        <v>1055</v>
      </c>
      <c r="P41" s="187">
        <f t="shared" si="8"/>
        <v>56.75</v>
      </c>
      <c r="Q41" s="187">
        <f t="shared" si="8"/>
        <v>93.257713779639431</v>
      </c>
      <c r="R41" s="187">
        <f t="shared" si="8"/>
        <v>163.87142857142857</v>
      </c>
      <c r="S41" s="187">
        <f t="shared" si="8"/>
        <v>11.453333333333333</v>
      </c>
      <c r="T41" s="187">
        <f t="shared" si="8"/>
        <v>109.50000000000001</v>
      </c>
      <c r="U41" s="187">
        <f t="shared" si="8"/>
        <v>9.0283333333333342</v>
      </c>
      <c r="V41" s="187">
        <f t="shared" si="8"/>
        <v>1.2914285714285714</v>
      </c>
      <c r="W41" s="187">
        <f t="shared" si="8"/>
        <v>1.6071428571428572</v>
      </c>
      <c r="X41" s="187">
        <f t="shared" si="8"/>
        <v>8.2857142857142865E-2</v>
      </c>
      <c r="Y41" s="187">
        <f t="shared" si="8"/>
        <v>0.7985714285714286</v>
      </c>
      <c r="Z41" s="189">
        <f t="shared" si="8"/>
        <v>151.90250000000003</v>
      </c>
      <c r="AA41" s="189">
        <f t="shared" si="8"/>
        <v>15.898571428571429</v>
      </c>
      <c r="AB41" s="189">
        <f t="shared" si="8"/>
        <v>83.299372804122044</v>
      </c>
      <c r="AC41" s="189">
        <f t="shared" si="8"/>
        <v>15.834999999999999</v>
      </c>
      <c r="AD41" s="189">
        <f t="shared" si="8"/>
        <v>2.3525</v>
      </c>
      <c r="AE41" s="189">
        <f t="shared" si="8"/>
        <v>83.904302991399689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966.11111111111109</v>
      </c>
      <c r="AP41" s="187">
        <f t="shared" si="9"/>
        <v>173.57142857142858</v>
      </c>
      <c r="AQ41" s="187">
        <f t="shared" si="9"/>
        <v>5675.4285714285716</v>
      </c>
      <c r="AR41" s="187">
        <f t="shared" si="9"/>
        <v>5107.8571428571431</v>
      </c>
      <c r="AS41" s="337">
        <f t="shared" si="9"/>
        <v>82.26428571428572</v>
      </c>
      <c r="AT41" s="338">
        <f t="shared" si="9"/>
        <v>1.1836666666666666</v>
      </c>
      <c r="AU41" s="339">
        <f t="shared" si="9"/>
        <v>13.571428571428571</v>
      </c>
      <c r="AV41" s="340">
        <f t="shared" si="9"/>
        <v>0.06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1118</v>
      </c>
      <c r="D42" s="192">
        <f>+MIN(D9:D39)</f>
        <v>0</v>
      </c>
      <c r="E42" s="192">
        <f t="shared" ref="E42:AE42" si="11">+MIN(E9:E39)</f>
        <v>7.3</v>
      </c>
      <c r="F42" s="192">
        <f t="shared" si="11"/>
        <v>7.2</v>
      </c>
      <c r="G42" s="192">
        <f t="shared" si="11"/>
        <v>2013</v>
      </c>
      <c r="H42" s="192">
        <f t="shared" si="11"/>
        <v>1041</v>
      </c>
      <c r="I42" s="192">
        <f t="shared" si="11"/>
        <v>139</v>
      </c>
      <c r="J42" s="192">
        <f t="shared" si="11"/>
        <v>6</v>
      </c>
      <c r="K42" s="192">
        <f t="shared" si="11"/>
        <v>88.273381294964025</v>
      </c>
      <c r="L42" s="192">
        <f t="shared" si="11"/>
        <v>315</v>
      </c>
      <c r="M42" s="192">
        <f t="shared" si="11"/>
        <v>5</v>
      </c>
      <c r="N42" s="192">
        <f t="shared" si="11"/>
        <v>92.92307692307692</v>
      </c>
      <c r="O42" s="192">
        <f t="shared" si="11"/>
        <v>685</v>
      </c>
      <c r="P42" s="192">
        <f t="shared" si="11"/>
        <v>32</v>
      </c>
      <c r="Q42" s="192">
        <f t="shared" si="11"/>
        <v>88.76</v>
      </c>
      <c r="R42" s="192">
        <f t="shared" si="11"/>
        <v>58</v>
      </c>
      <c r="S42" s="192">
        <f t="shared" si="11"/>
        <v>5</v>
      </c>
      <c r="T42" s="192">
        <f t="shared" si="11"/>
        <v>54.3</v>
      </c>
      <c r="U42" s="192">
        <f t="shared" si="11"/>
        <v>2.5</v>
      </c>
      <c r="V42" s="192">
        <f t="shared" si="11"/>
        <v>0.72</v>
      </c>
      <c r="W42" s="192">
        <f t="shared" si="11"/>
        <v>0.69</v>
      </c>
      <c r="X42" s="192">
        <f t="shared" si="11"/>
        <v>0.03</v>
      </c>
      <c r="Y42" s="192">
        <f t="shared" si="11"/>
        <v>0.2</v>
      </c>
      <c r="Z42" s="194">
        <f t="shared" si="11"/>
        <v>58.5</v>
      </c>
      <c r="AA42" s="194">
        <f t="shared" si="11"/>
        <v>7.34</v>
      </c>
      <c r="AB42" s="194">
        <f t="shared" si="11"/>
        <v>53.333333333333336</v>
      </c>
      <c r="AC42" s="194">
        <f t="shared" si="11"/>
        <v>11.1</v>
      </c>
      <c r="AD42" s="194">
        <f t="shared" si="11"/>
        <v>1.74</v>
      </c>
      <c r="AE42" s="194">
        <f t="shared" si="11"/>
        <v>58.918918918918919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950</v>
      </c>
      <c r="AP42" s="192">
        <f t="shared" si="12"/>
        <v>132</v>
      </c>
      <c r="AQ42" s="192">
        <f t="shared" si="12"/>
        <v>4860</v>
      </c>
      <c r="AR42" s="192">
        <f t="shared" si="12"/>
        <v>3030</v>
      </c>
      <c r="AS42" s="192">
        <f t="shared" si="12"/>
        <v>77.540000000000006</v>
      </c>
      <c r="AT42" s="194">
        <f t="shared" si="12"/>
        <v>1.01</v>
      </c>
      <c r="AU42" s="327">
        <f t="shared" si="12"/>
        <v>9</v>
      </c>
      <c r="AV42" s="332">
        <f t="shared" si="12"/>
        <v>0.04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1458</v>
      </c>
      <c r="D43" s="197">
        <f>+MAX(D9:D39)</f>
        <v>0</v>
      </c>
      <c r="E43" s="197">
        <f t="shared" ref="E43:AE43" si="14">+MAX(E9:E39)</f>
        <v>8.3000000000000007</v>
      </c>
      <c r="F43" s="197">
        <f t="shared" si="14"/>
        <v>7.5</v>
      </c>
      <c r="G43" s="197">
        <f t="shared" si="14"/>
        <v>2639</v>
      </c>
      <c r="H43" s="197">
        <f t="shared" si="14"/>
        <v>1707</v>
      </c>
      <c r="I43" s="197">
        <f t="shared" si="14"/>
        <v>336</v>
      </c>
      <c r="J43" s="197">
        <f t="shared" si="14"/>
        <v>25.9</v>
      </c>
      <c r="K43" s="197">
        <f t="shared" si="14"/>
        <v>96.571428571428569</v>
      </c>
      <c r="L43" s="197">
        <f t="shared" si="14"/>
        <v>748</v>
      </c>
      <c r="M43" s="197">
        <f t="shared" si="14"/>
        <v>30</v>
      </c>
      <c r="N43" s="197">
        <f t="shared" si="14"/>
        <v>98.67724867724867</v>
      </c>
      <c r="O43" s="197">
        <f t="shared" si="14"/>
        <v>3220</v>
      </c>
      <c r="P43" s="197">
        <f t="shared" si="14"/>
        <v>84.3</v>
      </c>
      <c r="Q43" s="197">
        <f t="shared" si="14"/>
        <v>97.639751552795033</v>
      </c>
      <c r="R43" s="197">
        <f t="shared" si="14"/>
        <v>379</v>
      </c>
      <c r="S43" s="197">
        <f t="shared" si="14"/>
        <v>18.3</v>
      </c>
      <c r="T43" s="197">
        <f t="shared" si="14"/>
        <v>166</v>
      </c>
      <c r="U43" s="197">
        <f t="shared" si="14"/>
        <v>15.9</v>
      </c>
      <c r="V43" s="197">
        <f t="shared" si="14"/>
        <v>1.9</v>
      </c>
      <c r="W43" s="197">
        <f t="shared" si="14"/>
        <v>3.1</v>
      </c>
      <c r="X43" s="197">
        <f t="shared" si="14"/>
        <v>0.15</v>
      </c>
      <c r="Y43" s="197">
        <f t="shared" si="14"/>
        <v>1.4</v>
      </c>
      <c r="Z43" s="199">
        <f t="shared" si="14"/>
        <v>380.37</v>
      </c>
      <c r="AA43" s="199">
        <f t="shared" si="14"/>
        <v>27.3</v>
      </c>
      <c r="AB43" s="199">
        <f t="shared" si="14"/>
        <v>96.13534190393564</v>
      </c>
      <c r="AC43" s="199">
        <f t="shared" si="14"/>
        <v>26.8</v>
      </c>
      <c r="AD43" s="199">
        <f t="shared" si="14"/>
        <v>4.5599999999999996</v>
      </c>
      <c r="AE43" s="199">
        <f t="shared" si="14"/>
        <v>89.125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990</v>
      </c>
      <c r="AP43" s="197">
        <f t="shared" si="15"/>
        <v>198</v>
      </c>
      <c r="AQ43" s="197">
        <f t="shared" si="15"/>
        <v>7350</v>
      </c>
      <c r="AR43" s="197">
        <f t="shared" si="15"/>
        <v>8690</v>
      </c>
      <c r="AS43" s="197">
        <f t="shared" si="15"/>
        <v>85.43</v>
      </c>
      <c r="AT43" s="199">
        <f t="shared" si="15"/>
        <v>1.31</v>
      </c>
      <c r="AU43" s="328">
        <f t="shared" si="15"/>
        <v>18</v>
      </c>
      <c r="AV43" s="333">
        <f t="shared" si="15"/>
        <v>0.08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3" priority="1">
      <formula>IF(AND($AI9="H",$AH9="B"),1,0)</formula>
    </cfRule>
    <cfRule type="expression" dxfId="2" priority="2">
      <formula>IF($AI9="H",1,0)</formula>
    </cfRule>
  </conditionalFormatting>
  <dataValidations disablePrompts="1" count="3">
    <dataValidation type="list" allowBlank="1" showInputMessage="1" showErrorMessage="1" sqref="AH9:AH39" xr:uid="{6EBF32D7-619E-4524-833B-B87840B6B929}">
      <formula1>"P,I,B"</formula1>
    </dataValidation>
    <dataValidation type="list" allowBlank="1" showInputMessage="1" showErrorMessage="1" sqref="AI9:AI39" xr:uid="{2012D2A1-8A36-4B75-A6E3-C94BF7D65C0E}">
      <formula1>"H,NH"</formula1>
    </dataValidation>
    <dataValidation type="list" allowBlank="1" showInputMessage="1" showErrorMessage="1" sqref="AJ9:AK39" xr:uid="{0164A3B7-40E4-4D66-8967-FAEE8208B121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DD93-805E-46C8-ABF3-4AD77453A938}">
  <sheetPr>
    <pageSetUpPr fitToPage="1"/>
  </sheetPr>
  <dimension ref="A1:JD52"/>
  <sheetViews>
    <sheetView tabSelected="1" topLeftCell="A5" zoomScale="40" zoomScaleNormal="40" workbookViewId="0">
      <selection activeCell="S23" sqref="S23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118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551" t="s">
        <v>97</v>
      </c>
      <c r="B9" s="237">
        <v>1</v>
      </c>
      <c r="C9" s="167">
        <v>1134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334"/>
      <c r="AT9" s="170">
        <v>1.29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551" t="s">
        <v>89</v>
      </c>
      <c r="B10" s="239">
        <v>2</v>
      </c>
      <c r="C10" s="172">
        <v>1163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960</v>
      </c>
      <c r="AP10" s="352"/>
      <c r="AQ10" s="352"/>
      <c r="AR10" s="352"/>
      <c r="AS10" s="335"/>
      <c r="AT10" s="174">
        <v>1.26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551" t="s">
        <v>90</v>
      </c>
      <c r="B11" s="239">
        <v>3</v>
      </c>
      <c r="C11" s="172">
        <v>1207</v>
      </c>
      <c r="D11" s="172"/>
      <c r="E11" s="168">
        <v>7.3</v>
      </c>
      <c r="F11" s="168">
        <v>7.4</v>
      </c>
      <c r="G11" s="167">
        <v>2939</v>
      </c>
      <c r="H11" s="167">
        <v>1428</v>
      </c>
      <c r="I11" s="310">
        <v>311</v>
      </c>
      <c r="J11" s="310">
        <v>16</v>
      </c>
      <c r="K11" s="473">
        <f t="shared" si="0"/>
        <v>94.855305466237937</v>
      </c>
      <c r="L11" s="310">
        <v>468</v>
      </c>
      <c r="M11" s="310">
        <v>8</v>
      </c>
      <c r="N11" s="473">
        <f t="shared" si="1"/>
        <v>98.290598290598282</v>
      </c>
      <c r="O11" s="310">
        <v>944</v>
      </c>
      <c r="P11" s="310">
        <v>30</v>
      </c>
      <c r="Q11" s="473">
        <f t="shared" si="2"/>
        <v>96.822033898305079</v>
      </c>
      <c r="R11" s="310">
        <v>200</v>
      </c>
      <c r="S11" s="310"/>
      <c r="T11" s="168">
        <v>154</v>
      </c>
      <c r="U11" s="168">
        <v>6.3</v>
      </c>
      <c r="V11" s="168">
        <v>1.7</v>
      </c>
      <c r="W11" s="168">
        <v>5.3</v>
      </c>
      <c r="X11" s="168">
        <v>0.1</v>
      </c>
      <c r="Y11" s="168">
        <v>2.8</v>
      </c>
      <c r="Z11" s="338">
        <f t="shared" si="3"/>
        <v>201.79999999999998</v>
      </c>
      <c r="AA11" s="338" t="str">
        <f t="shared" si="4"/>
        <v/>
      </c>
      <c r="AB11" s="337" t="str">
        <f t="shared" si="5"/>
        <v/>
      </c>
      <c r="AC11" s="168">
        <v>19.3</v>
      </c>
      <c r="AD11" s="168">
        <v>1.5</v>
      </c>
      <c r="AE11" s="187">
        <f t="shared" si="6"/>
        <v>92.2279792746114</v>
      </c>
      <c r="AF11" s="167"/>
      <c r="AG11" s="167"/>
      <c r="AH11" s="134" t="s">
        <v>92</v>
      </c>
      <c r="AI11" s="167" t="s">
        <v>99</v>
      </c>
      <c r="AJ11" s="167"/>
      <c r="AK11" s="318"/>
      <c r="AL11" s="349"/>
      <c r="AM11" s="257"/>
      <c r="AN11" s="257"/>
      <c r="AO11" s="172">
        <v>970</v>
      </c>
      <c r="AP11" s="352">
        <v>139</v>
      </c>
      <c r="AQ11" s="352">
        <v>6990</v>
      </c>
      <c r="AR11" s="352"/>
      <c r="AS11" s="335">
        <v>80.78</v>
      </c>
      <c r="AT11" s="174">
        <v>1.21</v>
      </c>
      <c r="AU11" s="175"/>
      <c r="AV11" s="494">
        <v>7.0000000000000007E-2</v>
      </c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551" t="s">
        <v>98</v>
      </c>
      <c r="B12" s="239">
        <v>4</v>
      </c>
      <c r="C12" s="172">
        <v>1195</v>
      </c>
      <c r="D12" s="172"/>
      <c r="E12" s="168"/>
      <c r="F12" s="168"/>
      <c r="G12" s="167"/>
      <c r="H12" s="167"/>
      <c r="I12" s="310">
        <v>231</v>
      </c>
      <c r="J12" s="310">
        <v>39</v>
      </c>
      <c r="K12" s="473">
        <f t="shared" si="0"/>
        <v>83.116883116883116</v>
      </c>
      <c r="L12" s="310">
        <v>306</v>
      </c>
      <c r="M12" s="310">
        <v>25</v>
      </c>
      <c r="N12" s="473">
        <f t="shared" si="1"/>
        <v>91.830065359477118</v>
      </c>
      <c r="O12" s="310">
        <v>939</v>
      </c>
      <c r="P12" s="310">
        <v>97</v>
      </c>
      <c r="Q12" s="473">
        <f t="shared" si="2"/>
        <v>89.669861554845582</v>
      </c>
      <c r="R12" s="310"/>
      <c r="S12" s="310"/>
      <c r="T12" s="168"/>
      <c r="U12" s="168"/>
      <c r="V12" s="168"/>
      <c r="W12" s="168"/>
      <c r="X12" s="168"/>
      <c r="Y12" s="168"/>
      <c r="Z12" s="338">
        <v>127</v>
      </c>
      <c r="AA12" s="338">
        <v>24.1</v>
      </c>
      <c r="AB12" s="337">
        <f t="shared" si="5"/>
        <v>81.023622047244103</v>
      </c>
      <c r="AC12" s="168">
        <v>14.1</v>
      </c>
      <c r="AD12" s="168">
        <v>3.14</v>
      </c>
      <c r="AE12" s="187">
        <f t="shared" si="6"/>
        <v>77.730496453900699</v>
      </c>
      <c r="AF12" s="167"/>
      <c r="AG12" s="167"/>
      <c r="AH12" s="134" t="s">
        <v>222</v>
      </c>
      <c r="AI12" s="167" t="s">
        <v>99</v>
      </c>
      <c r="AJ12" s="167"/>
      <c r="AK12" s="318"/>
      <c r="AL12" s="349"/>
      <c r="AM12" s="257"/>
      <c r="AN12" s="257"/>
      <c r="AO12" s="172">
        <v>960</v>
      </c>
      <c r="AP12" s="352"/>
      <c r="AQ12" s="352"/>
      <c r="AR12" s="352"/>
      <c r="AS12" s="335"/>
      <c r="AT12" s="174">
        <v>1.23</v>
      </c>
      <c r="AU12" s="175">
        <v>8</v>
      </c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551" t="s">
        <v>94</v>
      </c>
      <c r="B13" s="239">
        <v>5</v>
      </c>
      <c r="C13" s="172">
        <v>1165</v>
      </c>
      <c r="D13" s="172"/>
      <c r="E13" s="168">
        <v>7.5</v>
      </c>
      <c r="F13" s="168">
        <v>7.6</v>
      </c>
      <c r="G13" s="167">
        <v>2514</v>
      </c>
      <c r="H13" s="167">
        <v>1499</v>
      </c>
      <c r="I13" s="310">
        <v>168</v>
      </c>
      <c r="J13" s="310">
        <v>5</v>
      </c>
      <c r="K13" s="473">
        <f t="shared" si="0"/>
        <v>97.023809523809518</v>
      </c>
      <c r="L13" s="310">
        <v>408</v>
      </c>
      <c r="M13" s="310">
        <v>15</v>
      </c>
      <c r="N13" s="473">
        <f t="shared" si="1"/>
        <v>96.32352941176471</v>
      </c>
      <c r="O13" s="310">
        <v>907</v>
      </c>
      <c r="P13" s="310">
        <v>33</v>
      </c>
      <c r="Q13" s="473">
        <f t="shared" si="2"/>
        <v>96.361631753031972</v>
      </c>
      <c r="R13" s="310">
        <v>90.92</v>
      </c>
      <c r="S13" s="310">
        <v>2.0299999999999998</v>
      </c>
      <c r="T13" s="168">
        <v>91.2</v>
      </c>
      <c r="U13" s="168">
        <v>1.64</v>
      </c>
      <c r="V13" s="168">
        <v>1.29</v>
      </c>
      <c r="W13" s="168">
        <v>2.11</v>
      </c>
      <c r="X13" s="168">
        <v>1.28</v>
      </c>
      <c r="Y13" s="168">
        <v>1.96</v>
      </c>
      <c r="Z13" s="338"/>
      <c r="AA13" s="338">
        <f t="shared" si="4"/>
        <v>6.1</v>
      </c>
      <c r="AB13" s="337" t="str">
        <f t="shared" si="5"/>
        <v/>
      </c>
      <c r="AC13" s="168">
        <v>12.71</v>
      </c>
      <c r="AD13" s="168">
        <v>1.94</v>
      </c>
      <c r="AE13" s="187">
        <f t="shared" si="6"/>
        <v>84.736428009441383</v>
      </c>
      <c r="AF13" s="167"/>
      <c r="AG13" s="167"/>
      <c r="AH13" s="134" t="s">
        <v>92</v>
      </c>
      <c r="AI13" s="167" t="s">
        <v>93</v>
      </c>
      <c r="AJ13" s="167"/>
      <c r="AK13" s="318"/>
      <c r="AL13" s="349"/>
      <c r="AM13" s="257"/>
      <c r="AN13" s="257"/>
      <c r="AO13" s="172">
        <v>980</v>
      </c>
      <c r="AP13" s="352">
        <v>144</v>
      </c>
      <c r="AQ13" s="352">
        <v>6800</v>
      </c>
      <c r="AR13" s="352">
        <v>8580</v>
      </c>
      <c r="AS13" s="335">
        <v>85.44</v>
      </c>
      <c r="AT13" s="174">
        <v>1.26</v>
      </c>
      <c r="AU13" s="175"/>
      <c r="AV13" s="494">
        <v>0.06</v>
      </c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551" t="s">
        <v>95</v>
      </c>
      <c r="B14" s="239">
        <v>6</v>
      </c>
      <c r="C14" s="172">
        <v>1200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68"/>
      <c r="AE14" s="187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/>
      <c r="AP14" s="352"/>
      <c r="AQ14" s="352"/>
      <c r="AR14" s="352"/>
      <c r="AS14" s="335"/>
      <c r="AT14" s="174">
        <v>1.22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551" t="s">
        <v>96</v>
      </c>
      <c r="B15" s="239">
        <v>7</v>
      </c>
      <c r="C15" s="172">
        <v>1237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335"/>
      <c r="AT15" s="174">
        <v>1.19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551" t="s">
        <v>97</v>
      </c>
      <c r="B16" s="239">
        <v>8</v>
      </c>
      <c r="C16" s="172">
        <v>1058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337" t="str">
        <f t="shared" si="5"/>
        <v/>
      </c>
      <c r="AC16" s="168"/>
      <c r="AD16" s="168"/>
      <c r="AE16" s="187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/>
      <c r="AP16" s="352"/>
      <c r="AQ16" s="352"/>
      <c r="AR16" s="352"/>
      <c r="AS16" s="335"/>
      <c r="AT16" s="174">
        <v>1.39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551" t="s">
        <v>89</v>
      </c>
      <c r="B17" s="239">
        <v>9</v>
      </c>
      <c r="C17" s="172">
        <v>1305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980</v>
      </c>
      <c r="AP17" s="352"/>
      <c r="AQ17" s="352"/>
      <c r="AR17" s="352"/>
      <c r="AS17" s="335"/>
      <c r="AT17" s="174">
        <v>1.1200000000000001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551" t="s">
        <v>90</v>
      </c>
      <c r="B18" s="239">
        <v>10</v>
      </c>
      <c r="C18" s="172">
        <v>1348</v>
      </c>
      <c r="D18" s="172"/>
      <c r="E18" s="168">
        <v>7.7</v>
      </c>
      <c r="F18" s="168">
        <v>7.6</v>
      </c>
      <c r="G18" s="167">
        <v>2487</v>
      </c>
      <c r="H18" s="167">
        <v>1389</v>
      </c>
      <c r="I18" s="310">
        <v>162</v>
      </c>
      <c r="J18" s="310">
        <v>13.7</v>
      </c>
      <c r="K18" s="473">
        <f t="shared" si="0"/>
        <v>91.543209876543216</v>
      </c>
      <c r="L18" s="310">
        <v>420</v>
      </c>
      <c r="M18" s="310">
        <v>5</v>
      </c>
      <c r="N18" s="473">
        <f t="shared" si="1"/>
        <v>98.80952380952381</v>
      </c>
      <c r="O18" s="310">
        <v>874</v>
      </c>
      <c r="P18" s="310">
        <v>28</v>
      </c>
      <c r="Q18" s="473">
        <f t="shared" si="2"/>
        <v>96.796338672768883</v>
      </c>
      <c r="R18" s="310">
        <v>197</v>
      </c>
      <c r="S18" s="310">
        <v>7.41</v>
      </c>
      <c r="T18" s="168">
        <v>131</v>
      </c>
      <c r="U18" s="168">
        <v>2.99</v>
      </c>
      <c r="V18" s="168">
        <v>1.2</v>
      </c>
      <c r="W18" s="168">
        <v>5.2</v>
      </c>
      <c r="X18" s="168">
        <v>0.13</v>
      </c>
      <c r="Y18" s="168"/>
      <c r="Z18" s="338">
        <f t="shared" si="3"/>
        <v>198.32999999999998</v>
      </c>
      <c r="AA18" s="338" t="str">
        <f t="shared" si="4"/>
        <v/>
      </c>
      <c r="AB18" s="337" t="str">
        <f t="shared" si="5"/>
        <v/>
      </c>
      <c r="AC18" s="168">
        <v>14.9</v>
      </c>
      <c r="AD18" s="168">
        <v>1.28</v>
      </c>
      <c r="AE18" s="187">
        <f t="shared" si="6"/>
        <v>91.409395973154361</v>
      </c>
      <c r="AF18" s="167"/>
      <c r="AG18" s="167"/>
      <c r="AH18" s="134" t="s">
        <v>92</v>
      </c>
      <c r="AI18" s="167" t="s">
        <v>99</v>
      </c>
      <c r="AJ18" s="167"/>
      <c r="AK18" s="318"/>
      <c r="AL18" s="349"/>
      <c r="AM18" s="257"/>
      <c r="AN18" s="257"/>
      <c r="AO18" s="172">
        <v>970</v>
      </c>
      <c r="AP18" s="352">
        <v>142</v>
      </c>
      <c r="AQ18" s="352">
        <v>6810</v>
      </c>
      <c r="AR18" s="352">
        <v>9430</v>
      </c>
      <c r="AS18" s="335">
        <v>83.49</v>
      </c>
      <c r="AT18" s="174">
        <v>1.0900000000000001</v>
      </c>
      <c r="AU18" s="175"/>
      <c r="AV18" s="494">
        <v>7.0000000000000007E-2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551" t="s">
        <v>98</v>
      </c>
      <c r="B19" s="239">
        <v>11</v>
      </c>
      <c r="C19" s="172">
        <v>1580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970</v>
      </c>
      <c r="AP19" s="352"/>
      <c r="AQ19" s="352"/>
      <c r="AR19" s="352"/>
      <c r="AS19" s="335"/>
      <c r="AT19" s="174">
        <v>0.93</v>
      </c>
      <c r="AU19" s="175">
        <v>8</v>
      </c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551" t="s">
        <v>94</v>
      </c>
      <c r="B20" s="239">
        <v>12</v>
      </c>
      <c r="C20" s="172">
        <v>1631</v>
      </c>
      <c r="D20" s="172"/>
      <c r="E20" s="168">
        <v>7.3</v>
      </c>
      <c r="F20" s="168">
        <v>7.2</v>
      </c>
      <c r="G20" s="167">
        <v>2563</v>
      </c>
      <c r="H20" s="167">
        <v>1520</v>
      </c>
      <c r="I20" s="310">
        <v>180</v>
      </c>
      <c r="J20" s="310">
        <v>7</v>
      </c>
      <c r="K20" s="473">
        <f t="shared" si="0"/>
        <v>96.111111111111114</v>
      </c>
      <c r="L20" s="310">
        <v>378.5</v>
      </c>
      <c r="M20" s="310">
        <v>14.4</v>
      </c>
      <c r="N20" s="473">
        <f t="shared" si="1"/>
        <v>96.195508586525762</v>
      </c>
      <c r="O20" s="310">
        <v>841</v>
      </c>
      <c r="P20" s="310">
        <v>32</v>
      </c>
      <c r="Q20" s="473">
        <f t="shared" si="2"/>
        <v>96.195005945303208</v>
      </c>
      <c r="R20" s="310">
        <v>82.42</v>
      </c>
      <c r="S20" s="310">
        <v>8.69</v>
      </c>
      <c r="T20" s="168">
        <v>80.7</v>
      </c>
      <c r="U20" s="168">
        <v>8.6</v>
      </c>
      <c r="V20" s="168">
        <v>1.42</v>
      </c>
      <c r="W20" s="168">
        <v>1.75</v>
      </c>
      <c r="X20" s="168">
        <v>0.08</v>
      </c>
      <c r="Y20" s="168">
        <v>1.1599999999999999</v>
      </c>
      <c r="Z20" s="338">
        <f t="shared" si="3"/>
        <v>83.92</v>
      </c>
      <c r="AA20" s="338">
        <f t="shared" si="4"/>
        <v>11.6</v>
      </c>
      <c r="AB20" s="337">
        <f t="shared" si="5"/>
        <v>86.177311725452824</v>
      </c>
      <c r="AC20" s="168">
        <v>13.79</v>
      </c>
      <c r="AD20" s="168">
        <v>1.1599999999999999</v>
      </c>
      <c r="AE20" s="187">
        <f t="shared" si="6"/>
        <v>91.588107324147927</v>
      </c>
      <c r="AF20" s="167"/>
      <c r="AG20" s="167"/>
      <c r="AH20" s="134" t="s">
        <v>92</v>
      </c>
      <c r="AI20" s="167" t="s">
        <v>93</v>
      </c>
      <c r="AJ20" s="167"/>
      <c r="AK20" s="318"/>
      <c r="AL20" s="349"/>
      <c r="AM20" s="257"/>
      <c r="AN20" s="257"/>
      <c r="AO20" s="172">
        <v>970</v>
      </c>
      <c r="AP20" s="352">
        <v>142</v>
      </c>
      <c r="AQ20" s="352">
        <v>6850</v>
      </c>
      <c r="AR20" s="352">
        <v>10220</v>
      </c>
      <c r="AS20" s="335">
        <v>78.39</v>
      </c>
      <c r="AT20" s="174">
        <v>0.9</v>
      </c>
      <c r="AU20" s="175"/>
      <c r="AV20" s="494">
        <v>0.08</v>
      </c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551" t="s">
        <v>95</v>
      </c>
      <c r="B21" s="239">
        <v>13</v>
      </c>
      <c r="C21" s="172">
        <v>1633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>
        <v>960</v>
      </c>
      <c r="AP21" s="352"/>
      <c r="AQ21" s="352"/>
      <c r="AR21" s="352"/>
      <c r="AS21" s="335"/>
      <c r="AT21" s="174">
        <v>0.9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551" t="s">
        <v>96</v>
      </c>
      <c r="B22" s="239">
        <v>14</v>
      </c>
      <c r="C22" s="172">
        <v>1274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335"/>
      <c r="AT22" s="174">
        <v>1.1499999999999999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551" t="s">
        <v>97</v>
      </c>
      <c r="B23" s="239">
        <v>15</v>
      </c>
      <c r="C23" s="172">
        <v>1274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337" t="str">
        <f t="shared" si="5"/>
        <v/>
      </c>
      <c r="AC23" s="168"/>
      <c r="AD23" s="168"/>
      <c r="AE23" s="187" t="str">
        <f t="shared" si="6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/>
      <c r="AP23" s="352"/>
      <c r="AQ23" s="352"/>
      <c r="AR23" s="352"/>
      <c r="AS23" s="335"/>
      <c r="AT23" s="174">
        <v>1.1499999999999999</v>
      </c>
      <c r="AU23" s="175">
        <v>5</v>
      </c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551" t="s">
        <v>89</v>
      </c>
      <c r="B24" s="239">
        <v>16</v>
      </c>
      <c r="C24" s="172">
        <v>1310</v>
      </c>
      <c r="D24" s="172"/>
      <c r="E24" s="168">
        <v>7.3</v>
      </c>
      <c r="F24" s="168">
        <v>7.6</v>
      </c>
      <c r="G24" s="167">
        <v>2502</v>
      </c>
      <c r="H24" s="167">
        <v>1542</v>
      </c>
      <c r="I24" s="310">
        <v>163</v>
      </c>
      <c r="J24" s="310">
        <v>7</v>
      </c>
      <c r="K24" s="473">
        <f t="shared" si="0"/>
        <v>95.705521472392647</v>
      </c>
      <c r="L24" s="310">
        <v>446</v>
      </c>
      <c r="M24" s="310">
        <v>13</v>
      </c>
      <c r="N24" s="473">
        <f>IF(AND(L24&lt;&gt;"",M24&lt;&gt;""),(L24-M24)/L24*100,"")</f>
        <v>97.085201793721978</v>
      </c>
      <c r="O24" s="310">
        <v>992</v>
      </c>
      <c r="P24" s="310">
        <v>29</v>
      </c>
      <c r="Q24" s="473">
        <f t="shared" si="2"/>
        <v>97.076612903225808</v>
      </c>
      <c r="R24" s="310">
        <v>98.82</v>
      </c>
      <c r="S24" s="310">
        <v>13</v>
      </c>
      <c r="T24" s="168">
        <v>97.5</v>
      </c>
      <c r="U24" s="168">
        <v>6.24</v>
      </c>
      <c r="V24" s="168">
        <v>1.28</v>
      </c>
      <c r="W24" s="168">
        <v>4.3600000000000003</v>
      </c>
      <c r="X24" s="168">
        <v>0.08</v>
      </c>
      <c r="Y24" s="168">
        <v>1.2</v>
      </c>
      <c r="Z24" s="338">
        <f t="shared" si="3"/>
        <v>100.17999999999999</v>
      </c>
      <c r="AA24" s="338">
        <f t="shared" si="4"/>
        <v>18.559999999999999</v>
      </c>
      <c r="AB24" s="337">
        <f t="shared" si="5"/>
        <v>81.473347973647435</v>
      </c>
      <c r="AC24" s="168">
        <v>13.64</v>
      </c>
      <c r="AD24" s="168">
        <v>1.64</v>
      </c>
      <c r="AE24" s="187">
        <f t="shared" si="6"/>
        <v>87.976539589442808</v>
      </c>
      <c r="AF24" s="167"/>
      <c r="AG24" s="167"/>
      <c r="AH24" s="134" t="s">
        <v>92</v>
      </c>
      <c r="AI24" s="167" t="s">
        <v>93</v>
      </c>
      <c r="AJ24" s="167"/>
      <c r="AK24" s="318"/>
      <c r="AL24" s="349"/>
      <c r="AM24" s="257"/>
      <c r="AN24" s="257"/>
      <c r="AO24" s="172">
        <v>980</v>
      </c>
      <c r="AP24" s="352">
        <v>132</v>
      </c>
      <c r="AQ24" s="352">
        <v>7440</v>
      </c>
      <c r="AR24" s="352">
        <v>11270</v>
      </c>
      <c r="AS24" s="335">
        <v>84.81</v>
      </c>
      <c r="AT24" s="174">
        <v>1.1200000000000001</v>
      </c>
      <c r="AU24" s="175"/>
      <c r="AV24" s="494">
        <v>0.06</v>
      </c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551" t="s">
        <v>90</v>
      </c>
      <c r="B25" s="239">
        <v>17</v>
      </c>
      <c r="C25" s="172">
        <v>1180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>IF(AND(L25&lt;&gt;"",M25&lt;&gt;""),(L25-M25)/L25*100,"")</f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68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>
        <v>960</v>
      </c>
      <c r="AP25" s="352"/>
      <c r="AQ25" s="352"/>
      <c r="AR25" s="352"/>
      <c r="AS25" s="335"/>
      <c r="AT25" s="174">
        <v>1.24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551" t="s">
        <v>98</v>
      </c>
      <c r="B26" s="239">
        <v>18</v>
      </c>
      <c r="C26" s="172">
        <v>1222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980</v>
      </c>
      <c r="AP26" s="352"/>
      <c r="AQ26" s="352"/>
      <c r="AR26" s="352"/>
      <c r="AS26" s="335"/>
      <c r="AT26" s="174">
        <v>1.2</v>
      </c>
      <c r="AU26" s="175">
        <v>5</v>
      </c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551" t="s">
        <v>94</v>
      </c>
      <c r="B27" s="239">
        <v>19</v>
      </c>
      <c r="C27" s="172">
        <v>1260</v>
      </c>
      <c r="D27" s="172"/>
      <c r="E27" s="168"/>
      <c r="F27" s="168"/>
      <c r="G27" s="167"/>
      <c r="H27" s="167"/>
      <c r="I27" s="310">
        <v>135</v>
      </c>
      <c r="J27" s="310">
        <v>16.3</v>
      </c>
      <c r="K27" s="473">
        <f t="shared" si="0"/>
        <v>87.925925925925924</v>
      </c>
      <c r="L27" s="310">
        <v>361</v>
      </c>
      <c r="M27" s="310">
        <v>9</v>
      </c>
      <c r="N27" s="473">
        <f t="shared" si="1"/>
        <v>97.50692520775624</v>
      </c>
      <c r="O27" s="310">
        <v>921</v>
      </c>
      <c r="P27" s="310">
        <v>55.2</v>
      </c>
      <c r="Q27" s="473">
        <f t="shared" si="2"/>
        <v>94.00651465798046</v>
      </c>
      <c r="R27" s="310"/>
      <c r="S27" s="310"/>
      <c r="T27" s="168"/>
      <c r="U27" s="168">
        <v>6.01</v>
      </c>
      <c r="V27" s="168"/>
      <c r="W27" s="168"/>
      <c r="X27" s="168"/>
      <c r="Y27" s="168"/>
      <c r="Z27" s="338" t="str">
        <f t="shared" si="3"/>
        <v/>
      </c>
      <c r="AA27" s="338" t="str">
        <f t="shared" si="4"/>
        <v/>
      </c>
      <c r="AB27" s="337" t="str">
        <f t="shared" si="5"/>
        <v/>
      </c>
      <c r="AC27" s="168">
        <v>16.7</v>
      </c>
      <c r="AD27" s="168">
        <v>2.37</v>
      </c>
      <c r="AE27" s="187">
        <f t="shared" si="6"/>
        <v>85.808383233532922</v>
      </c>
      <c r="AF27" s="167"/>
      <c r="AG27" s="167"/>
      <c r="AH27" s="134" t="s">
        <v>92</v>
      </c>
      <c r="AI27" s="167" t="s">
        <v>99</v>
      </c>
      <c r="AJ27" s="167"/>
      <c r="AK27" s="318"/>
      <c r="AL27" s="349"/>
      <c r="AM27" s="257"/>
      <c r="AN27" s="257"/>
      <c r="AO27" s="172">
        <v>980</v>
      </c>
      <c r="AP27" s="352">
        <v>134</v>
      </c>
      <c r="AQ27" s="352">
        <v>7300</v>
      </c>
      <c r="AR27" s="352">
        <v>10470</v>
      </c>
      <c r="AS27" s="335">
        <v>82.81</v>
      </c>
      <c r="AT27" s="174">
        <v>1.1599999999999999</v>
      </c>
      <c r="AU27" s="175"/>
      <c r="AV27" s="494">
        <v>0.05</v>
      </c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551" t="s">
        <v>95</v>
      </c>
      <c r="B28" s="239">
        <v>20</v>
      </c>
      <c r="C28" s="172">
        <v>1292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980</v>
      </c>
      <c r="AP28" s="352"/>
      <c r="AQ28" s="352"/>
      <c r="AR28" s="352"/>
      <c r="AS28" s="335"/>
      <c r="AT28" s="174">
        <v>1.1299999999999999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551" t="s">
        <v>96</v>
      </c>
      <c r="B29" s="239">
        <v>21</v>
      </c>
      <c r="C29" s="172">
        <v>1180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/>
      <c r="AP29" s="352"/>
      <c r="AQ29" s="352"/>
      <c r="AR29" s="352"/>
      <c r="AS29" s="335"/>
      <c r="AT29" s="174">
        <v>1.24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551" t="s">
        <v>97</v>
      </c>
      <c r="B30" s="239">
        <v>22</v>
      </c>
      <c r="C30" s="172">
        <v>1180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/>
      <c r="AP30" s="352"/>
      <c r="AQ30" s="352"/>
      <c r="AR30" s="352"/>
      <c r="AS30" s="335"/>
      <c r="AT30" s="174">
        <v>1.24</v>
      </c>
      <c r="AU30" s="175">
        <v>6</v>
      </c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551" t="s">
        <v>89</v>
      </c>
      <c r="B31" s="239">
        <v>23</v>
      </c>
      <c r="C31" s="172">
        <v>1330</v>
      </c>
      <c r="D31" s="172"/>
      <c r="E31" s="168">
        <v>7.3</v>
      </c>
      <c r="F31" s="168">
        <v>7.4</v>
      </c>
      <c r="G31" s="167">
        <v>2619</v>
      </c>
      <c r="H31" s="167">
        <v>1636</v>
      </c>
      <c r="I31" s="310">
        <v>203</v>
      </c>
      <c r="J31" s="310">
        <v>6</v>
      </c>
      <c r="K31" s="473">
        <f t="shared" si="0"/>
        <v>97.044334975369466</v>
      </c>
      <c r="L31" s="310">
        <v>417</v>
      </c>
      <c r="M31" s="310">
        <v>15</v>
      </c>
      <c r="N31" s="473">
        <f t="shared" si="1"/>
        <v>96.402877697841731</v>
      </c>
      <c r="O31" s="310">
        <v>907</v>
      </c>
      <c r="P31" s="310">
        <v>34</v>
      </c>
      <c r="Q31" s="473">
        <f t="shared" si="2"/>
        <v>96.251378169790513</v>
      </c>
      <c r="R31" s="310">
        <v>77.849999999999994</v>
      </c>
      <c r="S31" s="310">
        <v>5.87</v>
      </c>
      <c r="T31" s="168">
        <v>76.2</v>
      </c>
      <c r="U31" s="168">
        <v>5.73</v>
      </c>
      <c r="V31" s="168">
        <v>1.37</v>
      </c>
      <c r="W31" s="168">
        <v>1.54</v>
      </c>
      <c r="X31" s="168">
        <v>0.05</v>
      </c>
      <c r="Y31" s="168">
        <v>1.85</v>
      </c>
      <c r="Z31" s="338">
        <f t="shared" si="3"/>
        <v>79.27</v>
      </c>
      <c r="AA31" s="338">
        <f t="shared" si="4"/>
        <v>9.26</v>
      </c>
      <c r="AB31" s="337">
        <f t="shared" si="5"/>
        <v>88.318405449728772</v>
      </c>
      <c r="AC31" s="168">
        <v>12.9</v>
      </c>
      <c r="AD31" s="168">
        <v>1.81</v>
      </c>
      <c r="AE31" s="187">
        <f t="shared" si="6"/>
        <v>85.968992248062008</v>
      </c>
      <c r="AF31" s="167"/>
      <c r="AG31" s="167"/>
      <c r="AH31" s="134" t="s">
        <v>92</v>
      </c>
      <c r="AI31" s="167" t="s">
        <v>93</v>
      </c>
      <c r="AJ31" s="167"/>
      <c r="AK31" s="318"/>
      <c r="AL31" s="349"/>
      <c r="AM31" s="257"/>
      <c r="AN31" s="257"/>
      <c r="AO31" s="172">
        <v>970</v>
      </c>
      <c r="AP31" s="352">
        <v>136</v>
      </c>
      <c r="AQ31" s="352">
        <v>7150</v>
      </c>
      <c r="AR31" s="352">
        <v>9670</v>
      </c>
      <c r="AS31" s="335">
        <v>80</v>
      </c>
      <c r="AT31" s="174">
        <v>1.1000000000000001</v>
      </c>
      <c r="AU31" s="175"/>
      <c r="AV31" s="494">
        <v>0.06</v>
      </c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551" t="s">
        <v>90</v>
      </c>
      <c r="B32" s="239">
        <v>24</v>
      </c>
      <c r="C32" s="172">
        <v>1352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>
        <v>970</v>
      </c>
      <c r="AP32" s="352"/>
      <c r="AQ32" s="352"/>
      <c r="AR32" s="352"/>
      <c r="AS32" s="335"/>
      <c r="AT32" s="174">
        <v>1.08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551" t="s">
        <v>98</v>
      </c>
      <c r="B33" s="239">
        <v>25</v>
      </c>
      <c r="C33" s="172">
        <v>1352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68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/>
      <c r="AP33" s="352"/>
      <c r="AQ33" s="352"/>
      <c r="AR33" s="352"/>
      <c r="AS33" s="335"/>
      <c r="AT33" s="174">
        <v>1.08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551" t="s">
        <v>94</v>
      </c>
      <c r="B34" s="239">
        <v>26</v>
      </c>
      <c r="C34" s="172">
        <v>1352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/>
      <c r="AP34" s="352"/>
      <c r="AQ34" s="352"/>
      <c r="AR34" s="352"/>
      <c r="AS34" s="335"/>
      <c r="AT34" s="174">
        <v>1.08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551" t="s">
        <v>95</v>
      </c>
      <c r="B35" s="239">
        <v>27</v>
      </c>
      <c r="C35" s="172">
        <v>1379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>
        <v>960</v>
      </c>
      <c r="AP35" s="352"/>
      <c r="AQ35" s="352"/>
      <c r="AR35" s="352"/>
      <c r="AS35" s="335"/>
      <c r="AT35" s="174">
        <v>1.06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551" t="s">
        <v>96</v>
      </c>
      <c r="B36" s="239">
        <v>28</v>
      </c>
      <c r="C36" s="172">
        <v>1379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/>
      <c r="AP36" s="352"/>
      <c r="AQ36" s="352"/>
      <c r="AR36" s="352"/>
      <c r="AS36" s="335"/>
      <c r="AT36" s="174">
        <v>1.06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551" t="s">
        <v>97</v>
      </c>
      <c r="B37" s="239">
        <v>29</v>
      </c>
      <c r="C37" s="172">
        <v>1379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/>
      <c r="AP37" s="352"/>
      <c r="AQ37" s="352"/>
      <c r="AR37" s="352"/>
      <c r="AS37" s="335"/>
      <c r="AT37" s="174">
        <v>1.06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551" t="s">
        <v>89</v>
      </c>
      <c r="B38" s="239">
        <v>30</v>
      </c>
      <c r="C38" s="172">
        <v>1713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>
        <v>970</v>
      </c>
      <c r="AP38" s="352"/>
      <c r="AQ38" s="352"/>
      <c r="AR38" s="352"/>
      <c r="AS38" s="335"/>
      <c r="AT38" s="174">
        <v>0.86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551" t="s">
        <v>90</v>
      </c>
      <c r="B39" s="241">
        <v>31</v>
      </c>
      <c r="C39" s="176">
        <v>1318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>
        <v>960</v>
      </c>
      <c r="AP39" s="353"/>
      <c r="AQ39" s="353"/>
      <c r="AR39" s="353"/>
      <c r="AS39" s="336"/>
      <c r="AT39" s="178">
        <v>1.1100000000000001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40582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1309.0967741935483</v>
      </c>
      <c r="D41" s="187" t="e">
        <f>+AVERAGE(D9:D39)</f>
        <v>#DIV/0!</v>
      </c>
      <c r="E41" s="187">
        <f t="shared" ref="E41:AE41" si="8">+AVERAGE(E9:E39)</f>
        <v>7.3999999999999995</v>
      </c>
      <c r="F41" s="187">
        <f t="shared" si="8"/>
        <v>7.4666666666666659</v>
      </c>
      <c r="G41" s="187">
        <f t="shared" si="8"/>
        <v>2604</v>
      </c>
      <c r="H41" s="187">
        <f t="shared" si="8"/>
        <v>1502.3333333333333</v>
      </c>
      <c r="I41" s="187">
        <f t="shared" si="8"/>
        <v>194.125</v>
      </c>
      <c r="J41" s="187">
        <f t="shared" si="8"/>
        <v>13.75</v>
      </c>
      <c r="K41" s="187">
        <f t="shared" si="8"/>
        <v>92.915762683534112</v>
      </c>
      <c r="L41" s="187">
        <f t="shared" si="8"/>
        <v>400.5625</v>
      </c>
      <c r="M41" s="187">
        <f t="shared" si="8"/>
        <v>13.05</v>
      </c>
      <c r="N41" s="187">
        <f t="shared" si="8"/>
        <v>96.555528769651204</v>
      </c>
      <c r="O41" s="187">
        <f t="shared" si="8"/>
        <v>915.625</v>
      </c>
      <c r="P41" s="187">
        <f t="shared" si="8"/>
        <v>42.274999999999999</v>
      </c>
      <c r="Q41" s="187">
        <f t="shared" si="8"/>
        <v>95.397422194406445</v>
      </c>
      <c r="R41" s="187">
        <f t="shared" si="8"/>
        <v>124.50166666666668</v>
      </c>
      <c r="S41" s="187">
        <f t="shared" si="8"/>
        <v>7.4</v>
      </c>
      <c r="T41" s="187">
        <f t="shared" si="8"/>
        <v>105.10000000000001</v>
      </c>
      <c r="U41" s="187">
        <f t="shared" si="8"/>
        <v>5.3585714285714294</v>
      </c>
      <c r="V41" s="187">
        <f t="shared" si="8"/>
        <v>1.3766666666666669</v>
      </c>
      <c r="W41" s="187">
        <f t="shared" si="8"/>
        <v>3.3766666666666665</v>
      </c>
      <c r="X41" s="187">
        <f t="shared" si="8"/>
        <v>0.28666666666666674</v>
      </c>
      <c r="Y41" s="187">
        <f t="shared" si="8"/>
        <v>1.794</v>
      </c>
      <c r="Z41" s="189">
        <f t="shared" si="8"/>
        <v>131.74999999999997</v>
      </c>
      <c r="AA41" s="189">
        <f t="shared" si="8"/>
        <v>13.924000000000001</v>
      </c>
      <c r="AB41" s="189">
        <f t="shared" si="8"/>
        <v>84.24817179901828</v>
      </c>
      <c r="AC41" s="189">
        <f t="shared" si="8"/>
        <v>14.755000000000001</v>
      </c>
      <c r="AD41" s="189">
        <f t="shared" si="8"/>
        <v>1.8550000000000002</v>
      </c>
      <c r="AE41" s="189">
        <f t="shared" si="8"/>
        <v>87.180790263286696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970</v>
      </c>
      <c r="AP41" s="187">
        <f t="shared" si="9"/>
        <v>138.42857142857142</v>
      </c>
      <c r="AQ41" s="187">
        <f>+AVERAGE(AQ9:AQ39)</f>
        <v>7048.5714285714284</v>
      </c>
      <c r="AR41" s="187">
        <f t="shared" si="9"/>
        <v>9940</v>
      </c>
      <c r="AS41" s="337">
        <f t="shared" si="9"/>
        <v>82.245714285714286</v>
      </c>
      <c r="AT41" s="338">
        <f t="shared" si="9"/>
        <v>1.1325806451612901</v>
      </c>
      <c r="AU41" s="339">
        <f t="shared" si="9"/>
        <v>6.4</v>
      </c>
      <c r="AV41" s="340">
        <f t="shared" si="9"/>
        <v>6.4285714285714293E-2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1058</v>
      </c>
      <c r="D42" s="192">
        <f>+MIN(D9:D39)</f>
        <v>0</v>
      </c>
      <c r="E42" s="192">
        <f t="shared" ref="E42:AE42" si="11">+MIN(E9:E39)</f>
        <v>7.3</v>
      </c>
      <c r="F42" s="192">
        <f t="shared" si="11"/>
        <v>7.2</v>
      </c>
      <c r="G42" s="192">
        <f t="shared" si="11"/>
        <v>2487</v>
      </c>
      <c r="H42" s="192">
        <f t="shared" si="11"/>
        <v>1389</v>
      </c>
      <c r="I42" s="192">
        <f t="shared" si="11"/>
        <v>135</v>
      </c>
      <c r="J42" s="192">
        <f t="shared" si="11"/>
        <v>5</v>
      </c>
      <c r="K42" s="192">
        <f t="shared" si="11"/>
        <v>83.116883116883116</v>
      </c>
      <c r="L42" s="192">
        <f t="shared" si="11"/>
        <v>306</v>
      </c>
      <c r="M42" s="192">
        <f t="shared" si="11"/>
        <v>5</v>
      </c>
      <c r="N42" s="192">
        <f t="shared" si="11"/>
        <v>91.830065359477118</v>
      </c>
      <c r="O42" s="192">
        <f t="shared" si="11"/>
        <v>841</v>
      </c>
      <c r="P42" s="192">
        <f t="shared" si="11"/>
        <v>28</v>
      </c>
      <c r="Q42" s="192">
        <f t="shared" si="11"/>
        <v>89.669861554845582</v>
      </c>
      <c r="R42" s="192">
        <f t="shared" si="11"/>
        <v>77.849999999999994</v>
      </c>
      <c r="S42" s="192">
        <f t="shared" si="11"/>
        <v>2.0299999999999998</v>
      </c>
      <c r="T42" s="192">
        <f t="shared" si="11"/>
        <v>76.2</v>
      </c>
      <c r="U42" s="192">
        <f t="shared" si="11"/>
        <v>1.64</v>
      </c>
      <c r="V42" s="192">
        <f t="shared" si="11"/>
        <v>1.2</v>
      </c>
      <c r="W42" s="192">
        <f t="shared" si="11"/>
        <v>1.54</v>
      </c>
      <c r="X42" s="192">
        <f t="shared" si="11"/>
        <v>0.05</v>
      </c>
      <c r="Y42" s="192">
        <f t="shared" si="11"/>
        <v>1.1599999999999999</v>
      </c>
      <c r="Z42" s="194">
        <f t="shared" si="11"/>
        <v>79.27</v>
      </c>
      <c r="AA42" s="194">
        <f t="shared" si="11"/>
        <v>6.1</v>
      </c>
      <c r="AB42" s="194">
        <f t="shared" si="11"/>
        <v>81.023622047244103</v>
      </c>
      <c r="AC42" s="194">
        <f t="shared" si="11"/>
        <v>12.71</v>
      </c>
      <c r="AD42" s="194">
        <f t="shared" si="11"/>
        <v>1.1599999999999999</v>
      </c>
      <c r="AE42" s="194">
        <f t="shared" si="11"/>
        <v>77.730496453900699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960</v>
      </c>
      <c r="AP42" s="192">
        <f t="shared" si="12"/>
        <v>132</v>
      </c>
      <c r="AQ42" s="192">
        <f t="shared" si="12"/>
        <v>6800</v>
      </c>
      <c r="AR42" s="192">
        <f t="shared" si="12"/>
        <v>8580</v>
      </c>
      <c r="AS42" s="192">
        <f t="shared" si="12"/>
        <v>78.39</v>
      </c>
      <c r="AT42" s="194">
        <f t="shared" si="12"/>
        <v>0.86</v>
      </c>
      <c r="AU42" s="327">
        <f t="shared" si="12"/>
        <v>5</v>
      </c>
      <c r="AV42" s="332">
        <f t="shared" si="12"/>
        <v>0.05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1713</v>
      </c>
      <c r="D43" s="197">
        <f>+MAX(D9:D39)</f>
        <v>0</v>
      </c>
      <c r="E43" s="197">
        <f t="shared" ref="E43:AE43" si="14">+MAX(E9:E39)</f>
        <v>7.7</v>
      </c>
      <c r="F43" s="197">
        <f t="shared" si="14"/>
        <v>7.6</v>
      </c>
      <c r="G43" s="197">
        <f t="shared" si="14"/>
        <v>2939</v>
      </c>
      <c r="H43" s="197">
        <f t="shared" si="14"/>
        <v>1636</v>
      </c>
      <c r="I43" s="197">
        <f t="shared" si="14"/>
        <v>311</v>
      </c>
      <c r="J43" s="197">
        <f t="shared" si="14"/>
        <v>39</v>
      </c>
      <c r="K43" s="197">
        <f t="shared" si="14"/>
        <v>97.044334975369466</v>
      </c>
      <c r="L43" s="197">
        <f t="shared" si="14"/>
        <v>468</v>
      </c>
      <c r="M43" s="197">
        <f t="shared" si="14"/>
        <v>25</v>
      </c>
      <c r="N43" s="197">
        <f t="shared" si="14"/>
        <v>98.80952380952381</v>
      </c>
      <c r="O43" s="197">
        <f t="shared" si="14"/>
        <v>992</v>
      </c>
      <c r="P43" s="197">
        <f t="shared" si="14"/>
        <v>97</v>
      </c>
      <c r="Q43" s="197">
        <f t="shared" si="14"/>
        <v>97.076612903225808</v>
      </c>
      <c r="R43" s="197">
        <f t="shared" si="14"/>
        <v>200</v>
      </c>
      <c r="S43" s="197">
        <f t="shared" si="14"/>
        <v>13</v>
      </c>
      <c r="T43" s="197">
        <f t="shared" si="14"/>
        <v>154</v>
      </c>
      <c r="U43" s="197">
        <f t="shared" si="14"/>
        <v>8.6</v>
      </c>
      <c r="V43" s="197">
        <f t="shared" si="14"/>
        <v>1.7</v>
      </c>
      <c r="W43" s="197">
        <f t="shared" si="14"/>
        <v>5.3</v>
      </c>
      <c r="X43" s="197">
        <f t="shared" si="14"/>
        <v>1.28</v>
      </c>
      <c r="Y43" s="197">
        <f t="shared" si="14"/>
        <v>2.8</v>
      </c>
      <c r="Z43" s="199">
        <f t="shared" si="14"/>
        <v>201.79999999999998</v>
      </c>
      <c r="AA43" s="199">
        <f t="shared" si="14"/>
        <v>24.1</v>
      </c>
      <c r="AB43" s="199">
        <f t="shared" si="14"/>
        <v>88.318405449728772</v>
      </c>
      <c r="AC43" s="199">
        <f t="shared" si="14"/>
        <v>19.3</v>
      </c>
      <c r="AD43" s="199">
        <f t="shared" si="14"/>
        <v>3.14</v>
      </c>
      <c r="AE43" s="199">
        <f t="shared" si="14"/>
        <v>92.2279792746114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980</v>
      </c>
      <c r="AP43" s="197">
        <f t="shared" si="15"/>
        <v>144</v>
      </c>
      <c r="AQ43" s="197">
        <f t="shared" si="15"/>
        <v>7440</v>
      </c>
      <c r="AR43" s="197">
        <f t="shared" si="15"/>
        <v>11270</v>
      </c>
      <c r="AS43" s="197">
        <f t="shared" si="15"/>
        <v>85.44</v>
      </c>
      <c r="AT43" s="199">
        <f t="shared" si="15"/>
        <v>1.39</v>
      </c>
      <c r="AU43" s="328">
        <f t="shared" si="15"/>
        <v>8</v>
      </c>
      <c r="AV43" s="333">
        <f t="shared" si="15"/>
        <v>0.08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" priority="1">
      <formula>IF(AND($AI9="H",$AH9="B"),1,0)</formula>
    </cfRule>
    <cfRule type="expression" dxfId="0" priority="2">
      <formula>IF($AI9="H",1,0)</formula>
    </cfRule>
  </conditionalFormatting>
  <dataValidations count="3">
    <dataValidation type="list" allowBlank="1" showInputMessage="1" showErrorMessage="1" sqref="AJ9:AK39" xr:uid="{C69F3532-3F72-477A-9CB0-C850473BC62A}">
      <formula1>"Si,No"</formula1>
    </dataValidation>
    <dataValidation type="list" allowBlank="1" showInputMessage="1" showErrorMessage="1" sqref="AI9:AI39" xr:uid="{37EBEB5D-8B81-4010-8B9A-6F42886DE658}">
      <formula1>"H,NH"</formula1>
    </dataValidation>
    <dataValidation type="list" allowBlank="1" showInputMessage="1" showErrorMessage="1" sqref="AH9:AH39" xr:uid="{3185A1BC-F1E2-4D2D-8A93-3058D87FDE16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Z31"/>
  <sheetViews>
    <sheetView topLeftCell="A4" zoomScale="60" zoomScaleNormal="60" workbookViewId="0">
      <selection activeCell="X28" sqref="X28"/>
    </sheetView>
  </sheetViews>
  <sheetFormatPr baseColWidth="10" defaultColWidth="11.453125" defaultRowHeight="12.5" x14ac:dyDescent="0.25"/>
  <cols>
    <col min="1" max="1" width="28.54296875" customWidth="1"/>
    <col min="2" max="3" width="10.81640625" customWidth="1"/>
    <col min="4" max="5" width="9.81640625" customWidth="1"/>
    <col min="6" max="6" width="10.54296875" customWidth="1"/>
    <col min="7" max="22" width="9.81640625" customWidth="1"/>
    <col min="23" max="23" width="11.453125" customWidth="1"/>
    <col min="24" max="25" width="9.81640625" customWidth="1"/>
    <col min="26" max="26" width="12.453125" customWidth="1"/>
    <col min="27" max="27" width="9.1796875" customWidth="1"/>
  </cols>
  <sheetData>
    <row r="1" spans="1:26" ht="20" customHeight="1" x14ac:dyDescent="0.3">
      <c r="A1" s="211" t="s">
        <v>119</v>
      </c>
      <c r="B1" s="492" t="s">
        <v>120</v>
      </c>
      <c r="O1" s="68"/>
    </row>
    <row r="2" spans="1:26" ht="20" customHeight="1" x14ac:dyDescent="0.3">
      <c r="A2" s="1" t="s">
        <v>121</v>
      </c>
      <c r="B2" s="62" t="s">
        <v>122</v>
      </c>
    </row>
    <row r="3" spans="1:26" ht="20" customHeight="1" x14ac:dyDescent="0.3">
      <c r="A3" s="1"/>
    </row>
    <row r="4" spans="1:26" ht="20" customHeight="1" thickBot="1" x14ac:dyDescent="0.3">
      <c r="A4" s="242" t="s">
        <v>123</v>
      </c>
    </row>
    <row r="5" spans="1:26" s="1" customFormat="1" ht="20" customHeight="1" thickTop="1" thickBot="1" x14ac:dyDescent="0.5">
      <c r="A5" s="243">
        <v>1</v>
      </c>
      <c r="B5" s="616" t="s">
        <v>124</v>
      </c>
      <c r="C5" s="617"/>
      <c r="D5" s="614" t="s">
        <v>125</v>
      </c>
      <c r="E5" s="614"/>
      <c r="F5" s="614"/>
      <c r="G5" s="613" t="s">
        <v>126</v>
      </c>
      <c r="H5" s="614"/>
      <c r="I5" s="615"/>
      <c r="J5" s="613" t="s">
        <v>13</v>
      </c>
      <c r="K5" s="614"/>
      <c r="L5" s="615"/>
      <c r="M5" s="611" t="s">
        <v>14</v>
      </c>
      <c r="N5" s="612"/>
      <c r="O5" s="611" t="s">
        <v>127</v>
      </c>
      <c r="P5" s="612"/>
      <c r="Q5" s="611" t="s">
        <v>128</v>
      </c>
      <c r="R5" s="612"/>
      <c r="S5" s="611" t="s">
        <v>129</v>
      </c>
      <c r="T5" s="612"/>
      <c r="U5" s="613" t="s">
        <v>18</v>
      </c>
      <c r="V5" s="614"/>
      <c r="W5" s="615"/>
      <c r="X5" s="613" t="s">
        <v>19</v>
      </c>
      <c r="Y5" s="614"/>
      <c r="Z5" s="615"/>
    </row>
    <row r="6" spans="1:26" s="145" customFormat="1" ht="20" customHeight="1" thickTop="1" thickBot="1" x14ac:dyDescent="0.3">
      <c r="B6" s="618"/>
      <c r="C6" s="619"/>
      <c r="D6" s="146" t="s">
        <v>130</v>
      </c>
      <c r="E6" s="147" t="s">
        <v>68</v>
      </c>
      <c r="F6" s="148" t="s">
        <v>131</v>
      </c>
      <c r="G6" s="144" t="s">
        <v>130</v>
      </c>
      <c r="H6" s="143" t="s">
        <v>68</v>
      </c>
      <c r="I6" s="149" t="s">
        <v>131</v>
      </c>
      <c r="J6" s="144" t="s">
        <v>130</v>
      </c>
      <c r="K6" s="143" t="s">
        <v>68</v>
      </c>
      <c r="L6" s="149" t="s">
        <v>131</v>
      </c>
      <c r="M6" s="144" t="s">
        <v>130</v>
      </c>
      <c r="N6" s="143" t="s">
        <v>68</v>
      </c>
      <c r="O6" s="144" t="s">
        <v>130</v>
      </c>
      <c r="P6" s="143" t="s">
        <v>68</v>
      </c>
      <c r="Q6" s="144" t="s">
        <v>130</v>
      </c>
      <c r="R6" s="143" t="s">
        <v>68</v>
      </c>
      <c r="S6" s="144" t="s">
        <v>130</v>
      </c>
      <c r="T6" s="143" t="s">
        <v>68</v>
      </c>
      <c r="U6" s="144" t="s">
        <v>130</v>
      </c>
      <c r="V6" s="143" t="s">
        <v>68</v>
      </c>
      <c r="W6" s="149" t="s">
        <v>131</v>
      </c>
      <c r="X6" s="144" t="s">
        <v>130</v>
      </c>
      <c r="Y6" s="143" t="s">
        <v>68</v>
      </c>
      <c r="Z6" s="149" t="s">
        <v>131</v>
      </c>
    </row>
    <row r="7" spans="1:26" s="55" customFormat="1" ht="20" customHeight="1" thickTop="1" thickBot="1" x14ac:dyDescent="0.35">
      <c r="A7" s="620" t="s">
        <v>132</v>
      </c>
      <c r="B7" s="79" t="s">
        <v>133</v>
      </c>
      <c r="C7" s="161"/>
      <c r="D7" s="622"/>
      <c r="E7" s="624"/>
      <c r="F7" s="626"/>
      <c r="G7" s="622"/>
      <c r="H7" s="624"/>
      <c r="I7" s="626"/>
      <c r="J7" s="622"/>
      <c r="K7" s="624"/>
      <c r="L7" s="626"/>
      <c r="M7" s="622"/>
      <c r="N7" s="624"/>
      <c r="O7" s="622"/>
      <c r="P7" s="624"/>
      <c r="Q7" s="622"/>
      <c r="R7" s="624"/>
      <c r="S7" s="622"/>
      <c r="T7" s="624"/>
      <c r="U7" s="622"/>
      <c r="V7" s="624"/>
      <c r="W7" s="626"/>
      <c r="X7" s="622"/>
      <c r="Y7" s="624"/>
      <c r="Z7" s="626"/>
    </row>
    <row r="8" spans="1:26" s="55" customFormat="1" ht="20" customHeight="1" thickTop="1" thickBot="1" x14ac:dyDescent="0.35">
      <c r="A8" s="621"/>
      <c r="B8" s="80" t="s">
        <v>134</v>
      </c>
      <c r="C8" s="162"/>
      <c r="D8" s="623"/>
      <c r="E8" s="625"/>
      <c r="F8" s="627"/>
      <c r="G8" s="623"/>
      <c r="H8" s="625"/>
      <c r="I8" s="627"/>
      <c r="J8" s="623"/>
      <c r="K8" s="625"/>
      <c r="L8" s="627"/>
      <c r="M8" s="623"/>
      <c r="N8" s="625"/>
      <c r="O8" s="623"/>
      <c r="P8" s="625"/>
      <c r="Q8" s="623"/>
      <c r="R8" s="625"/>
      <c r="S8" s="623"/>
      <c r="T8" s="625"/>
      <c r="U8" s="623"/>
      <c r="V8" s="625"/>
      <c r="W8" s="627"/>
      <c r="X8" s="623"/>
      <c r="Y8" s="625"/>
      <c r="Z8" s="627"/>
    </row>
    <row r="9" spans="1:26" s="55" customFormat="1" ht="20" customHeight="1" thickTop="1" thickBot="1" x14ac:dyDescent="0.35">
      <c r="A9" s="71"/>
      <c r="B9" s="72" t="s">
        <v>135</v>
      </c>
      <c r="C9" s="73" t="s">
        <v>136</v>
      </c>
      <c r="D9" s="74" t="s">
        <v>46</v>
      </c>
      <c r="E9" s="75" t="s">
        <v>46</v>
      </c>
      <c r="F9" s="76" t="s">
        <v>47</v>
      </c>
      <c r="G9" s="72" t="s">
        <v>46</v>
      </c>
      <c r="H9" s="77" t="s">
        <v>46</v>
      </c>
      <c r="I9" s="73" t="s">
        <v>47</v>
      </c>
      <c r="J9" s="72" t="s">
        <v>46</v>
      </c>
      <c r="K9" s="77" t="s">
        <v>46</v>
      </c>
      <c r="L9" s="73" t="s">
        <v>47</v>
      </c>
      <c r="M9" s="72" t="s">
        <v>49</v>
      </c>
      <c r="N9" s="78" t="s">
        <v>49</v>
      </c>
      <c r="O9" s="72" t="s">
        <v>49</v>
      </c>
      <c r="P9" s="78" t="s">
        <v>49</v>
      </c>
      <c r="Q9" s="72" t="s">
        <v>49</v>
      </c>
      <c r="R9" s="78" t="s">
        <v>49</v>
      </c>
      <c r="S9" s="72" t="s">
        <v>49</v>
      </c>
      <c r="T9" s="78" t="s">
        <v>49</v>
      </c>
      <c r="U9" s="72" t="s">
        <v>49</v>
      </c>
      <c r="V9" s="78" t="s">
        <v>49</v>
      </c>
      <c r="W9" s="73" t="s">
        <v>47</v>
      </c>
      <c r="X9" s="72" t="s">
        <v>50</v>
      </c>
      <c r="Y9" s="78" t="s">
        <v>50</v>
      </c>
      <c r="Z9" s="73" t="s">
        <v>47</v>
      </c>
    </row>
    <row r="10" spans="1:26" ht="20" customHeight="1" thickTop="1" x14ac:dyDescent="0.25">
      <c r="A10" s="229">
        <v>45292</v>
      </c>
      <c r="B10" s="204">
        <f>gener!C40</f>
        <v>39724</v>
      </c>
      <c r="C10" s="150">
        <f>IFERROR(gener!C41,"")</f>
        <v>1281.4193548387098</v>
      </c>
      <c r="D10" s="151">
        <f>IFERROR(gener!I41,"")</f>
        <v>283.125</v>
      </c>
      <c r="E10" s="152">
        <f>IFERROR(gener!J41,"")</f>
        <v>8.35</v>
      </c>
      <c r="F10" s="483">
        <f>IFERROR(gener!K41,"")</f>
        <v>96.586399611153396</v>
      </c>
      <c r="G10" s="151">
        <f>IFERROR(gener!L41,"")</f>
        <v>363.5</v>
      </c>
      <c r="H10" s="152">
        <f>IFERROR(gener!M41,"")</f>
        <v>9.25</v>
      </c>
      <c r="I10" s="483">
        <f>IFERROR(gener!N41,"")</f>
        <v>97.429979022358623</v>
      </c>
      <c r="J10" s="151">
        <f>IFERROR(gener!O41,"")</f>
        <v>808.375</v>
      </c>
      <c r="K10" s="152">
        <f>IFERROR(gener!P41,"")</f>
        <v>41.415000000000006</v>
      </c>
      <c r="L10" s="483">
        <f>IFERROR(gener!Q41,"")</f>
        <v>94.850200130557255</v>
      </c>
      <c r="M10" s="484">
        <f>IFERROR(gener!R41,"")</f>
        <v>105.971</v>
      </c>
      <c r="N10" s="482">
        <f>IFERROR(gener!S41,"")</f>
        <v>4.2869999999999999</v>
      </c>
      <c r="O10" s="484">
        <f>IFERROR(gener!T41,"")</f>
        <v>76.071857142857155</v>
      </c>
      <c r="P10" s="482">
        <f>IFERROR(gener!U41,"")</f>
        <v>0.48685714285714282</v>
      </c>
      <c r="Q10" s="484">
        <f>IFERROR(gener!V41,"")</f>
        <v>1.1217142857142857</v>
      </c>
      <c r="R10" s="482">
        <f>IFERROR(gener!W41,"")</f>
        <v>5.9471428571428575</v>
      </c>
      <c r="S10" s="484">
        <f>IFERROR(gener!X41,"")</f>
        <v>0.14484285714285713</v>
      </c>
      <c r="T10" s="482">
        <f>IFERROR(gener!Y41,"")</f>
        <v>0.66014285714285703</v>
      </c>
      <c r="U10" s="485">
        <f>IFERROR(gener!Z41,"")</f>
        <v>113.7078625</v>
      </c>
      <c r="V10" s="13">
        <f>IFERROR(gener!AA41,"")</f>
        <v>10.662500000000001</v>
      </c>
      <c r="W10" s="486">
        <f>IFERROR(gener!AB41,"")</f>
        <v>90.019910665547002</v>
      </c>
      <c r="X10" s="487">
        <f>IFERROR(gener!AC41,"")</f>
        <v>11.14875</v>
      </c>
      <c r="Y10" s="217">
        <f>IFERROR(gener!AD41,"")</f>
        <v>1.5634999999999999</v>
      </c>
      <c r="Z10" s="488">
        <f>IFERROR(gener!AE41,"")</f>
        <v>85.709113029066913</v>
      </c>
    </row>
    <row r="11" spans="1:26" ht="20" customHeight="1" x14ac:dyDescent="0.25">
      <c r="A11" s="229">
        <v>45323</v>
      </c>
      <c r="B11" s="204">
        <f>febrer!C40</f>
        <v>38998</v>
      </c>
      <c r="C11" s="150">
        <f>IFERROR(febrer!C41,"")</f>
        <v>1344.7586206896551</v>
      </c>
      <c r="D11" s="151">
        <f>IFERROR(febrer!I41,"")</f>
        <v>209</v>
      </c>
      <c r="E11" s="154">
        <f>IFERROR(febrer!J41,"")</f>
        <v>6.1499999999999995</v>
      </c>
      <c r="F11" s="483">
        <f>IFERROR(febrer!K41,"")</f>
        <v>96.91618316438344</v>
      </c>
      <c r="G11" s="151">
        <f>IFERROR(febrer!L41,"")</f>
        <v>415</v>
      </c>
      <c r="H11" s="154">
        <f>IFERROR(febrer!M41,"")</f>
        <v>5.8375000000000004</v>
      </c>
      <c r="I11" s="483">
        <f>IFERROR(febrer!N41,"")</f>
        <v>98.570629597789832</v>
      </c>
      <c r="J11" s="151">
        <f>IFERROR(febrer!O41,"")</f>
        <v>1015.5</v>
      </c>
      <c r="K11" s="154">
        <f>IFERROR(febrer!P41,"")</f>
        <v>43.725000000000001</v>
      </c>
      <c r="L11" s="483">
        <f>IFERROR(febrer!Q41,"")</f>
        <v>95.445167204738127</v>
      </c>
      <c r="M11" s="484">
        <f>IFERROR(febrer!R41,"")</f>
        <v>128.66642857142855</v>
      </c>
      <c r="N11" s="217">
        <f>IFERROR(febrer!S41,"")</f>
        <v>1.529857142857143</v>
      </c>
      <c r="O11" s="484">
        <f>IFERROR(febrer!T41,"")</f>
        <v>102.08050000000001</v>
      </c>
      <c r="P11" s="489">
        <f>IFERROR(febrer!U41,"")</f>
        <v>3.8666666666666662E-2</v>
      </c>
      <c r="Q11" s="484">
        <f>IFERROR(febrer!V41,"")</f>
        <v>1.8021428571428568</v>
      </c>
      <c r="R11" s="217">
        <f>IFERROR(febrer!W41,"")</f>
        <v>4.3357142857142863</v>
      </c>
      <c r="S11" s="484">
        <f>IFERROR(febrer!X41,"")</f>
        <v>0.17700000000000002</v>
      </c>
      <c r="T11" s="217">
        <f>IFERROR(febrer!Y41,"")</f>
        <v>5.442857142857143E-2</v>
      </c>
      <c r="U11" s="485">
        <f>IFERROR(febrer!Z41,"")</f>
        <v>132.564875</v>
      </c>
      <c r="V11" s="13">
        <f>IFERROR(febrer!AA41,"")</f>
        <v>6.1512500000000001</v>
      </c>
      <c r="W11" s="486">
        <f>IFERROR(febrer!AB41,"")</f>
        <v>95.203834040939654</v>
      </c>
      <c r="X11" s="487">
        <f>IFERROR(febrer!AC41,"")</f>
        <v>13.732499999999998</v>
      </c>
      <c r="Y11" s="217">
        <f>IFERROR(febrer!AD41,"")</f>
        <v>2.0925000000000002</v>
      </c>
      <c r="Z11" s="488">
        <f>IFERROR(febrer!AE41,"")</f>
        <v>83.97304737972118</v>
      </c>
    </row>
    <row r="12" spans="1:26" ht="20" customHeight="1" x14ac:dyDescent="0.25">
      <c r="A12" s="229">
        <v>45352</v>
      </c>
      <c r="B12" s="204">
        <f>març!C40</f>
        <v>42228</v>
      </c>
      <c r="C12" s="150">
        <f>IFERROR(març!C41,"")</f>
        <v>1362.1935483870968</v>
      </c>
      <c r="D12" s="530">
        <f>IFERROR(març!I41,"")</f>
        <v>299.75</v>
      </c>
      <c r="E12" s="212">
        <f>IFERROR(març!J41,"")</f>
        <v>5.75</v>
      </c>
      <c r="F12" s="483">
        <f>IFERROR(març!K41,"")</f>
        <v>97.964172220847914</v>
      </c>
      <c r="G12" s="204">
        <f>IFERROR(març!L41,"")</f>
        <v>402.75</v>
      </c>
      <c r="H12" s="154">
        <f>IFERROR(març!M41,"")</f>
        <v>5.7142857142857144</v>
      </c>
      <c r="I12" s="483">
        <f>IFERROR(març!N41,"")</f>
        <v>98.626485732361985</v>
      </c>
      <c r="J12" s="204">
        <f>IFERROR(març!O41,"")</f>
        <v>904.25</v>
      </c>
      <c r="K12" s="154">
        <f>IFERROR(març!P41,"")</f>
        <v>28.762499999999999</v>
      </c>
      <c r="L12" s="483">
        <f>IFERROR(març!Q41,"")</f>
        <v>96.567008172359891</v>
      </c>
      <c r="M12" s="487">
        <f>IFERROR(març!R41,"")</f>
        <v>125.84285714285714</v>
      </c>
      <c r="N12" s="217">
        <f>IFERROR(març!S41,"")</f>
        <v>2.4271428571428575</v>
      </c>
      <c r="O12" s="487">
        <f>IFERROR(març!T41,"")</f>
        <v>92.483333333333334</v>
      </c>
      <c r="P12" s="217">
        <f>IFERROR(març!U41,"")</f>
        <v>5.7666666666666665E-2</v>
      </c>
      <c r="Q12" s="487">
        <f>IFERROR(març!V41,"")</f>
        <v>1.8785714285714286</v>
      </c>
      <c r="R12" s="217">
        <f>IFERROR(març!W41,"")</f>
        <v>6.322857142857143</v>
      </c>
      <c r="S12" s="487">
        <f>IFERROR(març!X41,"")</f>
        <v>0.21428571428571427</v>
      </c>
      <c r="T12" s="217">
        <f>IFERROR(març!Y41,"")</f>
        <v>3.0000000000000002E-2</v>
      </c>
      <c r="U12" s="490">
        <f>IFERROR(març!Z41,"")</f>
        <v>131.44374999999999</v>
      </c>
      <c r="V12" s="13">
        <f>IFERROR(març!AA41,"")</f>
        <v>9.3324999999999996</v>
      </c>
      <c r="W12" s="486">
        <f>IFERROR(març!AB41,"")</f>
        <v>92.762032111307306</v>
      </c>
      <c r="X12" s="487">
        <f>IFERROR(març!AC41,"")</f>
        <v>13.9125</v>
      </c>
      <c r="Y12" s="217">
        <f>IFERROR(març!AD41,"")</f>
        <v>2.2137500000000001</v>
      </c>
      <c r="Z12" s="488">
        <f>IFERROR(març!AE41,"")</f>
        <v>83.72941636493124</v>
      </c>
    </row>
    <row r="13" spans="1:26" ht="20" customHeight="1" x14ac:dyDescent="0.25">
      <c r="A13" s="229">
        <v>45383</v>
      </c>
      <c r="B13" s="204">
        <f>abril!C40</f>
        <v>40735</v>
      </c>
      <c r="C13" s="150">
        <f>IFERROR(abril!C41,"")</f>
        <v>1357.8333333333333</v>
      </c>
      <c r="D13" s="530">
        <f>IFERROR(abril!I41,"")</f>
        <v>282.5</v>
      </c>
      <c r="E13" s="212">
        <f>IFERROR(abril!J41,"")</f>
        <v>4.3</v>
      </c>
      <c r="F13" s="476">
        <f>IFERROR(abril!K41,"")</f>
        <v>98.204989365147824</v>
      </c>
      <c r="G13" s="204">
        <f>IFERROR(abril!L41,"")</f>
        <v>359.875</v>
      </c>
      <c r="H13" s="154">
        <f>IFERROR(abril!M41,"")</f>
        <v>5.75</v>
      </c>
      <c r="I13" s="476">
        <f>IFERROR(abril!N41,"")</f>
        <v>98.367569818547153</v>
      </c>
      <c r="J13" s="204">
        <f>IFERROR(abril!O41,"")</f>
        <v>760.625</v>
      </c>
      <c r="K13" s="154">
        <f>IFERROR(abril!P41,"")</f>
        <v>23.012499999999999</v>
      </c>
      <c r="L13" s="476">
        <f>IFERROR(abril!Q41,"")</f>
        <v>96.804167207122433</v>
      </c>
      <c r="M13" s="399">
        <f>IFERROR(abril!R41,"")</f>
        <v>127.92</v>
      </c>
      <c r="N13" s="220">
        <f>IFERROR(abril!S41,"")</f>
        <v>1.7542857142857144</v>
      </c>
      <c r="O13" s="399">
        <f>IFERROR(abril!T41,"")</f>
        <v>91.774999999999991</v>
      </c>
      <c r="P13" s="220">
        <f>IFERROR(abril!U41,"")</f>
        <v>0.35833333333333334</v>
      </c>
      <c r="Q13" s="399">
        <f>IFERROR(abril!V41,"")</f>
        <v>1.1714285714285715</v>
      </c>
      <c r="R13" s="220">
        <f>IFERROR(abril!W41,"")</f>
        <v>8.2642857142857142</v>
      </c>
      <c r="S13" s="399">
        <f>IFERROR(abril!X41,"")</f>
        <v>0.13142857142857142</v>
      </c>
      <c r="T13" s="220">
        <f>IFERROR(abril!Y41,"")</f>
        <v>5.5714285714285723E-2</v>
      </c>
      <c r="U13" s="477">
        <f>IFERROR(abril!Z41,"")</f>
        <v>131.94500000000002</v>
      </c>
      <c r="V13" s="478">
        <f>IFERROR(abril!AA41,"")</f>
        <v>10.022499999999999</v>
      </c>
      <c r="W13" s="479">
        <f>IFERROR(abril!AB41,"")</f>
        <v>92.359154560223246</v>
      </c>
      <c r="X13" s="399">
        <f>IFERROR(abril!AC41,"")</f>
        <v>14.525</v>
      </c>
      <c r="Y13" s="220">
        <f>IFERROR(abril!AD41,"")</f>
        <v>1.7562500000000003</v>
      </c>
      <c r="Z13" s="480">
        <f>IFERROR(abril!AE41,"")</f>
        <v>88.00612564777451</v>
      </c>
    </row>
    <row r="14" spans="1:26" ht="20" customHeight="1" x14ac:dyDescent="0.25">
      <c r="A14" s="229">
        <v>45413</v>
      </c>
      <c r="B14" s="204">
        <f>maig!C40</f>
        <v>42305</v>
      </c>
      <c r="C14" s="150">
        <f>IFERROR(maig!C41,"")</f>
        <v>1364.6774193548388</v>
      </c>
      <c r="D14" s="530">
        <f>IFERROR(maig!I41,"")</f>
        <v>176.73750000000001</v>
      </c>
      <c r="E14" s="212">
        <f>IFERROR(maig!J41,"")</f>
        <v>5.3375000000000004</v>
      </c>
      <c r="F14" s="476">
        <f>IFERROR(maig!K41,"")</f>
        <v>96.3163378115363</v>
      </c>
      <c r="G14" s="204">
        <f>IFERROR(maig!L41,"")</f>
        <v>356</v>
      </c>
      <c r="H14" s="154">
        <f>IFERROR(maig!M41,"")</f>
        <v>6</v>
      </c>
      <c r="I14" s="480">
        <f>IFERROR(maig!N41,"")</f>
        <v>98.040470404627087</v>
      </c>
      <c r="J14" s="204">
        <f>IFERROR(maig!O41,"")</f>
        <v>753.25</v>
      </c>
      <c r="K14" s="154">
        <f>IFERROR(maig!P41,"")</f>
        <v>36.725000000000001</v>
      </c>
      <c r="L14" s="480">
        <f>IFERROR(maig!Q41,"")</f>
        <v>94.577320803088114</v>
      </c>
      <c r="M14" s="399">
        <f>IFERROR(maig!R41,"")</f>
        <v>116.89999999999999</v>
      </c>
      <c r="N14" s="220">
        <f>IFERROR(maig!S41,"")</f>
        <v>4.1428571428571432</v>
      </c>
      <c r="O14" s="399">
        <f>IFERROR(maig!T41,"")</f>
        <v>88.238571428571433</v>
      </c>
      <c r="P14" s="220">
        <f>IFERROR(maig!U41,"")</f>
        <v>2.4432857142857145</v>
      </c>
      <c r="Q14" s="399">
        <f>IFERROR(maig!V41,"")</f>
        <v>1.3414285714285712</v>
      </c>
      <c r="R14" s="220">
        <f>IFERROR(maig!W41,"")</f>
        <v>4.6785714285714288</v>
      </c>
      <c r="S14" s="399">
        <f>IFERROR(maig!X41,"")</f>
        <v>8.7142857142857161E-2</v>
      </c>
      <c r="T14" s="220">
        <f>IFERROR(maig!Y41,"")</f>
        <v>0.20928571428571427</v>
      </c>
      <c r="U14" s="477">
        <f>IFERROR(maig!Z41,"")</f>
        <v>117.53749999999999</v>
      </c>
      <c r="V14" s="478">
        <f>IFERROR(maig!AA41,"")</f>
        <v>8.9581250000000008</v>
      </c>
      <c r="W14" s="479">
        <f>IFERROR(maig!AB41,"")</f>
        <v>91.469171211061919</v>
      </c>
      <c r="X14" s="399">
        <f>IFERROR(maig!AC41,"")</f>
        <v>11.21</v>
      </c>
      <c r="Y14" s="220">
        <f>IFERROR(maig!AD41,"")</f>
        <v>1.1916249999999999</v>
      </c>
      <c r="Z14" s="480">
        <f>maig!AE41</f>
        <v>89.307743569867114</v>
      </c>
    </row>
    <row r="15" spans="1:26" ht="20" customHeight="1" x14ac:dyDescent="0.25">
      <c r="A15" s="229">
        <v>45444</v>
      </c>
      <c r="B15" s="204">
        <f>juny!C40</f>
        <v>36821</v>
      </c>
      <c r="C15" s="150">
        <f>IFERROR(juny!C41,"")</f>
        <v>1227.3666666666666</v>
      </c>
      <c r="D15" s="530">
        <f>IFERROR(juny!I41,"")</f>
        <v>247.14285714285714</v>
      </c>
      <c r="E15" s="212">
        <f>IFERROR(juny!J41,"")</f>
        <v>3.5571428571428574</v>
      </c>
      <c r="F15" s="481">
        <f>IFERROR(juny!K41,"")</f>
        <v>98.322120041847185</v>
      </c>
      <c r="G15" s="204">
        <f>IFERROR(juny!L41,"")</f>
        <v>447.14285714285717</v>
      </c>
      <c r="H15" s="154">
        <f>IFERROR(juny!M41,"")</f>
        <v>5.1428571428571432</v>
      </c>
      <c r="I15" s="480">
        <f>IFERROR(juny!N41,"")</f>
        <v>98.82324498019932</v>
      </c>
      <c r="J15" s="204">
        <f>IFERROR(juny!O41,"")</f>
        <v>892.4571428571428</v>
      </c>
      <c r="K15" s="154">
        <f>IFERROR(juny!P41,"")</f>
        <v>18.057142857142857</v>
      </c>
      <c r="L15" s="480">
        <f>IFERROR(juny!Q41,"")</f>
        <v>97.934358231867563</v>
      </c>
      <c r="M15" s="399">
        <f>IFERROR(juny!R41,"")</f>
        <v>124.56428571428572</v>
      </c>
      <c r="N15" s="220">
        <f>IFERROR(juny!S41,"")</f>
        <v>1.4985714285714287</v>
      </c>
      <c r="O15" s="399">
        <f>IFERROR(juny!T41,"")</f>
        <v>105.85428571428572</v>
      </c>
      <c r="P15" s="220">
        <f>IFERROR(juny!U41,"")</f>
        <v>0.47771428571428576</v>
      </c>
      <c r="Q15" s="399">
        <f>IFERROR(juny!V41,"")</f>
        <v>1.3071428571428572</v>
      </c>
      <c r="R15" s="220">
        <f>IFERROR(juny!W41,"")</f>
        <v>6.0371428571428583</v>
      </c>
      <c r="S15" s="399">
        <f>IFERROR(juny!X41,"")</f>
        <v>7.7142857142857152E-2</v>
      </c>
      <c r="T15" s="220">
        <f>IFERROR(juny!Y41,"")</f>
        <v>2.8571428571428574E-2</v>
      </c>
      <c r="U15" s="477">
        <f>IFERROR(juny!Z41,"")</f>
        <v>125.94857142857144</v>
      </c>
      <c r="V15" s="478">
        <f>IFERROR(juny!AA41,"")</f>
        <v>7.5642857142857149</v>
      </c>
      <c r="W15" s="479">
        <f>IFERROR(juny!AB41,"")</f>
        <v>93.978173601680297</v>
      </c>
      <c r="X15" s="399">
        <f>IFERROR(juny!AC41,"")</f>
        <v>12.959999999999999</v>
      </c>
      <c r="Y15" s="220">
        <f>IFERROR(juny!AD41,"")</f>
        <v>1.7671428571428571</v>
      </c>
      <c r="Z15" s="480">
        <f>juny!AE41</f>
        <v>85.711628707533265</v>
      </c>
    </row>
    <row r="16" spans="1:26" ht="20" customHeight="1" x14ac:dyDescent="0.25">
      <c r="A16" s="229">
        <v>45474</v>
      </c>
      <c r="B16" s="204">
        <f>juliol!C40</f>
        <v>36036</v>
      </c>
      <c r="C16" s="150">
        <f>IFERROR(juliol!C41,"")</f>
        <v>1162.4516129032259</v>
      </c>
      <c r="D16" s="530">
        <f>IFERROR(juliol!I41,"")</f>
        <v>451.33333333333331</v>
      </c>
      <c r="E16" s="212">
        <f>IFERROR(juliol!J41,"")</f>
        <v>4.7111111111111104</v>
      </c>
      <c r="F16" s="481">
        <f>IFERROR(juliol!K41,"")</f>
        <v>98.525404136850369</v>
      </c>
      <c r="G16" s="204">
        <f>IFERROR(juliol!L41,"")</f>
        <v>539.20000000000005</v>
      </c>
      <c r="H16" s="154">
        <f>IFERROR(juliol!M41,"")</f>
        <v>5.2</v>
      </c>
      <c r="I16" s="480">
        <f>IFERROR(juliol!N41,"")</f>
        <v>98.975410459630055</v>
      </c>
      <c r="J16" s="204">
        <f>IFERROR(juliol!O41,"")</f>
        <v>1090</v>
      </c>
      <c r="K16" s="154">
        <f>IFERROR(juliol!P41,"")</f>
        <v>25.910000000000004</v>
      </c>
      <c r="L16" s="480">
        <f>IFERROR(juliol!Q41,"")</f>
        <v>97.467712761602058</v>
      </c>
      <c r="M16" s="399">
        <f>IFERROR(juliol!R41,"")</f>
        <v>141.45000000000002</v>
      </c>
      <c r="N16" s="220">
        <f>IFERROR(juliol!S41,"")</f>
        <v>1.92</v>
      </c>
      <c r="O16" s="399">
        <f>IFERROR(juliol!T41,"")</f>
        <v>124</v>
      </c>
      <c r="P16" s="220">
        <f>IFERROR(juliol!U41,"")</f>
        <v>1.1140000000000001</v>
      </c>
      <c r="Q16" s="399">
        <f>IFERROR(juliol!V41,"")</f>
        <v>1.5</v>
      </c>
      <c r="R16" s="220">
        <f>IFERROR(juliol!W41,"")</f>
        <v>6.4550000000000001</v>
      </c>
      <c r="S16" s="399">
        <f>IFERROR(juliol!X41,"")</f>
        <v>7.6250000000000012E-2</v>
      </c>
      <c r="T16" s="220">
        <f>IFERROR(juliol!Y41,"")</f>
        <v>0.12125000000000001</v>
      </c>
      <c r="U16" s="477">
        <f>IFERROR(juliol!Z41,"")</f>
        <v>145.72099999999998</v>
      </c>
      <c r="V16" s="478">
        <f>IFERROR(juliol!AA41,"")</f>
        <v>8.3710000000000004</v>
      </c>
      <c r="W16" s="479">
        <f>IFERROR(juliol!AB41,"")</f>
        <v>94.202687697748416</v>
      </c>
      <c r="X16" s="399">
        <f>IFERROR(juliol!AC41,"")</f>
        <v>16.250000000000004</v>
      </c>
      <c r="Y16" s="220">
        <f>IFERROR(juliol!AD41,"")</f>
        <v>1.7426999999999999</v>
      </c>
      <c r="Z16" s="480">
        <f>juliol!AE41</f>
        <v>88.835478547521959</v>
      </c>
    </row>
    <row r="17" spans="1:26" ht="20" customHeight="1" x14ac:dyDescent="0.25">
      <c r="A17" s="229">
        <v>45505</v>
      </c>
      <c r="B17" s="204">
        <f>agost!C40</f>
        <v>35857</v>
      </c>
      <c r="C17" s="150">
        <f>IFERROR(agost!C41,"")</f>
        <v>1156.6774193548388</v>
      </c>
      <c r="D17" s="530">
        <f>IFERROR(agost!I41,"")</f>
        <v>233.96250000000001</v>
      </c>
      <c r="E17" s="212">
        <f>IFERROR(agost!J41,"")</f>
        <v>5.8624999999999998</v>
      </c>
      <c r="F17" s="481">
        <f>IFERROR(agost!K41,"")</f>
        <v>96.775864649957853</v>
      </c>
      <c r="G17" s="204">
        <f>IFERROR(agost!L41,"")</f>
        <v>413.28571428571428</v>
      </c>
      <c r="H17" s="154">
        <f>IFERROR(agost!M41,"")</f>
        <v>5.4285714285714288</v>
      </c>
      <c r="I17" s="480">
        <f>IFERROR(agost!N41,"")</f>
        <v>98.468835917931486</v>
      </c>
      <c r="J17" s="204">
        <f>IFERROR(agost!O41,"")</f>
        <v>875.125</v>
      </c>
      <c r="K17" s="154">
        <f>IFERROR(agost!P41,"")</f>
        <v>24.324999999999999</v>
      </c>
      <c r="L17" s="480">
        <f>IFERROR(agost!Q41,"")</f>
        <v>96.886948924066431</v>
      </c>
      <c r="M17" s="399">
        <f>IFERROR(agost!R41,"")</f>
        <v>110.53142857142856</v>
      </c>
      <c r="N17" s="220">
        <f>IFERROR(agost!S41,"")</f>
        <v>3.6942857142857144</v>
      </c>
      <c r="O17" s="399">
        <f>IFERROR(agost!T41,"")</f>
        <v>95.86142857142859</v>
      </c>
      <c r="P17" s="220">
        <f>IFERROR(agost!U41,"")</f>
        <v>2.4885714285714289</v>
      </c>
      <c r="Q17" s="399">
        <f>IFERROR(agost!V41,"")</f>
        <v>1.6500000000000001</v>
      </c>
      <c r="R17" s="220">
        <f>IFERROR(agost!W41,"")</f>
        <v>3.0942857142857148</v>
      </c>
      <c r="S17" s="399">
        <f>IFERROR(agost!X41,"")</f>
        <v>0.09</v>
      </c>
      <c r="T17" s="220">
        <f>IFERROR(agost!Y41,"")</f>
        <v>0.27857142857142858</v>
      </c>
      <c r="U17" s="477">
        <f>IFERROR(agost!Z41,"")</f>
        <v>114.73750000000001</v>
      </c>
      <c r="V17" s="478">
        <f>IFERROR(agost!AA41,"")</f>
        <v>7.44625</v>
      </c>
      <c r="W17" s="479">
        <f>IFERROR(agost!AB41,"")</f>
        <v>93.614537510270722</v>
      </c>
      <c r="X17" s="399">
        <f>IFERROR(agost!AC41,"")</f>
        <v>15.386750000000003</v>
      </c>
      <c r="Y17" s="220">
        <f>IFERROR(agost!AD41,"")</f>
        <v>1.3329999999999997</v>
      </c>
      <c r="Z17" s="480">
        <f>agost!AE41</f>
        <v>91.254165779345897</v>
      </c>
    </row>
    <row r="18" spans="1:26" ht="20" customHeight="1" x14ac:dyDescent="0.25">
      <c r="A18" s="229">
        <v>45536</v>
      </c>
      <c r="B18" s="204">
        <f>setembre!C40</f>
        <v>39524</v>
      </c>
      <c r="C18" s="150">
        <f>IFERROR(setembre!C41,"")</f>
        <v>1317.4666666666667</v>
      </c>
      <c r="D18" s="530">
        <f>IFERROR(setembre!I41,"")</f>
        <v>180.42857142857142</v>
      </c>
      <c r="E18" s="212">
        <f>IFERROR(setembre!J41,"")</f>
        <v>6.3999999999999995</v>
      </c>
      <c r="F18" s="481">
        <f>IFERROR(setembre!K41,"")</f>
        <v>96.388767619719118</v>
      </c>
      <c r="G18" s="204">
        <f>IFERROR(setembre!L41,"")</f>
        <v>353.5</v>
      </c>
      <c r="H18" s="154">
        <f>IFERROR(setembre!M41,"")</f>
        <v>10.25</v>
      </c>
      <c r="I18" s="480">
        <f>IFERROR(setembre!N41,"")</f>
        <v>97.282948524590154</v>
      </c>
      <c r="J18" s="204">
        <f>IFERROR(setembre!O41,"")</f>
        <v>779.625</v>
      </c>
      <c r="K18" s="154">
        <f>IFERROR(setembre!P41,"")</f>
        <v>23.287500000000001</v>
      </c>
      <c r="L18" s="480">
        <f>IFERROR(setembre!Q41,"")</f>
        <v>96.428318871023293</v>
      </c>
      <c r="M18" s="399">
        <f>IFERROR(setembre!R41,"")</f>
        <v>82.435714285714297</v>
      </c>
      <c r="N18" s="220">
        <f>IFERROR(setembre!S41,"")</f>
        <v>5.588571428571429</v>
      </c>
      <c r="O18" s="399">
        <f>IFERROR(setembre!T41,"")</f>
        <v>74.587142857142865</v>
      </c>
      <c r="P18" s="220">
        <f>IFERROR(setembre!U41,"")</f>
        <v>6.7911428571428578</v>
      </c>
      <c r="Q18" s="399">
        <f>IFERROR(setembre!V41,"")</f>
        <v>1.1585714285714286</v>
      </c>
      <c r="R18" s="220">
        <f>IFERROR(setembre!W41,"")</f>
        <v>3.4299999999999997</v>
      </c>
      <c r="S18" s="399">
        <f>IFERROR(setembre!X41,"")</f>
        <v>7.0000000000000007E-2</v>
      </c>
      <c r="T18" s="220">
        <f>IFERROR(setembre!Y41,"")</f>
        <v>0.62714285714285711</v>
      </c>
      <c r="U18" s="477">
        <f>IFERROR(setembre!Z41,"")</f>
        <v>83.664285714285711</v>
      </c>
      <c r="V18" s="478">
        <f>IFERROR(setembre!AA41,"")</f>
        <v>9.6457142857142859</v>
      </c>
      <c r="W18" s="479">
        <f>IFERROR(setembre!AB41,"")</f>
        <v>87.516084868042938</v>
      </c>
      <c r="X18" s="399">
        <f>IFERROR(setembre!AC41,"")</f>
        <v>13.5075</v>
      </c>
      <c r="Y18" s="220">
        <f>IFERROR(setembre!AD41,"")</f>
        <v>1.4175</v>
      </c>
      <c r="Z18" s="480">
        <f>IFERROR(setembre!AE41,"")</f>
        <v>87.401956792460851</v>
      </c>
    </row>
    <row r="19" spans="1:26" ht="20" customHeight="1" x14ac:dyDescent="0.25">
      <c r="A19" s="229">
        <v>45566</v>
      </c>
      <c r="B19" s="204">
        <f>octubre!C40</f>
        <v>40922</v>
      </c>
      <c r="C19" s="150">
        <f>IFERROR(octubre!C41,"")</f>
        <v>1320.0645161290322</v>
      </c>
      <c r="D19" s="530">
        <f>IFERROR(octubre!I41,"")</f>
        <v>202.77777777777777</v>
      </c>
      <c r="E19" s="212">
        <f>IFERROR(octubre!J41,"")</f>
        <v>6.3888888888888893</v>
      </c>
      <c r="F19" s="481">
        <f>IFERROR(octubre!K41,"")</f>
        <v>96.734678276542923</v>
      </c>
      <c r="G19" s="204">
        <f>IFERROR(octubre!L41,"")</f>
        <v>354.66666666666669</v>
      </c>
      <c r="H19" s="154">
        <f>IFERROR(octubre!M41,"")</f>
        <v>7.666666666666667</v>
      </c>
      <c r="I19" s="480">
        <f>IFERROR(octubre!N41,"")</f>
        <v>97.307324107438035</v>
      </c>
      <c r="J19" s="204">
        <f>IFERROR(octubre!O41,"")</f>
        <v>816.66666666666663</v>
      </c>
      <c r="K19" s="154">
        <f>IFERROR(octubre!P41,"")</f>
        <v>34.74444444444444</v>
      </c>
      <c r="L19" s="480">
        <f>IFERROR(octubre!Q41,"")</f>
        <v>94.895910844580982</v>
      </c>
      <c r="M19" s="399">
        <f>IFERROR(octubre!R41,"")</f>
        <v>97.667500000000018</v>
      </c>
      <c r="N19" s="220">
        <f>IFERROR(octubre!S41,"")</f>
        <v>3.84</v>
      </c>
      <c r="O19" s="399">
        <f>IFERROR(octubre!T41,"")</f>
        <v>87.55</v>
      </c>
      <c r="P19" s="220">
        <f>IFERROR(octubre!U41,"")</f>
        <v>2.8842499999999998</v>
      </c>
      <c r="Q19" s="399">
        <f>IFERROR(octubre!V41,"")</f>
        <v>1.37375</v>
      </c>
      <c r="R19" s="220">
        <f>IFERROR(octubre!W41,"")</f>
        <v>3.1225000000000005</v>
      </c>
      <c r="S19" s="399">
        <f>IFERROR(octubre!X41,"")</f>
        <v>8.2500000000000004E-2</v>
      </c>
      <c r="T19" s="220">
        <f>IFERROR(octubre!Y41,"")</f>
        <v>2.1387499999999999</v>
      </c>
      <c r="U19" s="477">
        <f>IFERROR(octubre!Z41,"")</f>
        <v>105.77666666666664</v>
      </c>
      <c r="V19" s="478">
        <f>IFERROR(octubre!AA41,"")</f>
        <v>9.1455555555555552</v>
      </c>
      <c r="W19" s="479">
        <f>IFERROR(octubre!AB41,"")</f>
        <v>90.664289354772123</v>
      </c>
      <c r="X19" s="156">
        <f>IFERROR(octubre!AC41,"")</f>
        <v>12.042222222222222</v>
      </c>
      <c r="Y19" s="220">
        <f>IFERROR(octubre!AD41,"")</f>
        <v>2</v>
      </c>
      <c r="Z19" s="480">
        <f>IFERROR(octubre!AE41,"")</f>
        <v>82.273933749545662</v>
      </c>
    </row>
    <row r="20" spans="1:26" ht="20" customHeight="1" x14ac:dyDescent="0.25">
      <c r="A20" s="229">
        <v>45597</v>
      </c>
      <c r="B20" s="204">
        <f>novembre!C40</f>
        <v>37470</v>
      </c>
      <c r="C20" s="150">
        <f>IFERROR(novembre!C41,"")</f>
        <v>1249</v>
      </c>
      <c r="D20" s="530">
        <f>IFERROR(novembre!I41,"")</f>
        <v>203.125</v>
      </c>
      <c r="E20" s="532">
        <f>IFERROR(novembre!J41,"")</f>
        <v>15.100000000000001</v>
      </c>
      <c r="F20" s="533">
        <f>IFERROR(novembre!K41,"")</f>
        <v>92.434467358176576</v>
      </c>
      <c r="G20" s="204">
        <f>IFERROR(novembre!L41,"")</f>
        <v>406.125</v>
      </c>
      <c r="H20" s="534">
        <f>IFERROR(novembre!M41,"")</f>
        <v>13.375</v>
      </c>
      <c r="I20" s="488">
        <f>IFERROR(novembre!N41,"")</f>
        <v>96.521967638443314</v>
      </c>
      <c r="J20" s="530">
        <f>IFERROR(novembre!O41,"")</f>
        <v>1055</v>
      </c>
      <c r="K20" s="534">
        <f>IFERROR(novembre!P41,"")</f>
        <v>56.75</v>
      </c>
      <c r="L20" s="488">
        <f>IFERROR(novembre!Q41,"")</f>
        <v>93.257713779639431</v>
      </c>
      <c r="M20" s="399">
        <f>IFERROR(novembre!R41,"")</f>
        <v>163.87142857142857</v>
      </c>
      <c r="N20" s="220">
        <f>IFERROR(novembre!S41,"")</f>
        <v>11.453333333333333</v>
      </c>
      <c r="O20" s="399">
        <f>IFERROR(novembre!T41,"")</f>
        <v>109.50000000000001</v>
      </c>
      <c r="P20" s="220">
        <f>IFERROR(novembre!U41,"")</f>
        <v>9.0283333333333342</v>
      </c>
      <c r="Q20" s="399">
        <f>IFERROR(novembre!V41,"")</f>
        <v>1.2914285714285714</v>
      </c>
      <c r="R20" s="220">
        <f>IFERROR(novembre!W41,"")</f>
        <v>1.6071428571428572</v>
      </c>
      <c r="S20" s="399">
        <f>IFERROR(novembre!X41,"")</f>
        <v>8.2857142857142865E-2</v>
      </c>
      <c r="T20" s="220">
        <f>IFERROR(novembre!Y41,"")</f>
        <v>0.7985714285714286</v>
      </c>
      <c r="U20" s="477">
        <f>IFERROR(novembre!Z41,"")</f>
        <v>151.90250000000003</v>
      </c>
      <c r="V20" s="478">
        <f>IFERROR(novembre!AA41,"")</f>
        <v>15.898571428571429</v>
      </c>
      <c r="W20" s="479">
        <f>IFERROR(novembre!AB41,"")</f>
        <v>83.299372804122044</v>
      </c>
      <c r="X20" s="399">
        <f>IFERROR(novembre!AC41,"")</f>
        <v>15.834999999999999</v>
      </c>
      <c r="Y20" s="220">
        <f>IFERROR(novembre!AD41,"")</f>
        <v>2.3525</v>
      </c>
      <c r="Z20" s="480">
        <f>IFERROR(novembre!AE41,"")</f>
        <v>83.904302991399689</v>
      </c>
    </row>
    <row r="21" spans="1:26" ht="20" customHeight="1" thickBot="1" x14ac:dyDescent="0.3">
      <c r="A21" s="229">
        <v>45627</v>
      </c>
      <c r="B21" s="205">
        <f>desembre!C40</f>
        <v>40582</v>
      </c>
      <c r="C21" s="158">
        <f>IFERROR(desembre!C41,"")</f>
        <v>1309.0967741935483</v>
      </c>
      <c r="D21" s="538">
        <f>IFERROR(desembre!I41,"")</f>
        <v>194.125</v>
      </c>
      <c r="E21" s="539">
        <f>IFERROR(desembre!J41,"")</f>
        <v>13.75</v>
      </c>
      <c r="F21" s="542">
        <f>IFERROR(desembre!K41,"")</f>
        <v>92.915762683534112</v>
      </c>
      <c r="G21" s="205">
        <f>IFERROR(desembre!L41,"")</f>
        <v>400.5625</v>
      </c>
      <c r="H21" s="537">
        <f>IFERROR(desembre!M41,"")</f>
        <v>13.05</v>
      </c>
      <c r="I21" s="541">
        <f>IFERROR(desembre!N41,"")</f>
        <v>96.555528769651204</v>
      </c>
      <c r="J21" s="538">
        <f>IFERROR(desembre!O41,"")</f>
        <v>915.625</v>
      </c>
      <c r="K21" s="537">
        <f>IFERROR(desembre!P41,"")</f>
        <v>42.274999999999999</v>
      </c>
      <c r="L21" s="541">
        <f>IFERROR(desembre!Q41,"")</f>
        <v>95.397422194406445</v>
      </c>
      <c r="M21" s="536">
        <f>IFERROR(desembre!R41,"")</f>
        <v>124.50166666666668</v>
      </c>
      <c r="N21" s="535">
        <f>IFERROR(desembre!S41,"")</f>
        <v>7.4</v>
      </c>
      <c r="O21" s="536">
        <f>IFERROR(desembre!T41,"")</f>
        <v>105.10000000000001</v>
      </c>
      <c r="P21" s="535">
        <f>IFERROR(desembre!U41,"")</f>
        <v>5.3585714285714294</v>
      </c>
      <c r="Q21" s="536">
        <f>IFERROR(desembre!V41,"")</f>
        <v>1.3766666666666669</v>
      </c>
      <c r="R21" s="535">
        <f>IFERROR(desembre!W41,"")</f>
        <v>3.3766666666666665</v>
      </c>
      <c r="S21" s="536">
        <f>IFERROR(desembre!X41,"")</f>
        <v>0.28666666666666674</v>
      </c>
      <c r="T21" s="535">
        <f>IFERROR(desembre!Y41,"")</f>
        <v>1.794</v>
      </c>
      <c r="U21" s="61">
        <f>IFERROR(desembre!Z41,"")</f>
        <v>131.74999999999997</v>
      </c>
      <c r="V21" s="38">
        <f>IFERROR(desembre!AA41,"")</f>
        <v>13.924000000000001</v>
      </c>
      <c r="W21" s="479">
        <f>IFERROR(desembre!AB41,"")</f>
        <v>84.24817179901828</v>
      </c>
      <c r="X21" s="536">
        <f>IFERROR(desembre!AC41,"")</f>
        <v>14.755000000000001</v>
      </c>
      <c r="Y21" s="535">
        <f>IFERROR(desembre!AD41,"")</f>
        <v>1.8550000000000002</v>
      </c>
      <c r="Z21" s="540">
        <f>IFERROR(desembre!AE41,"")</f>
        <v>87.180790263286696</v>
      </c>
    </row>
    <row r="22" spans="1:26" ht="20" customHeight="1" thickTop="1" x14ac:dyDescent="0.3">
      <c r="A22" s="369" t="s">
        <v>100</v>
      </c>
      <c r="B22" s="45">
        <f>SUM(B10:B21)</f>
        <v>471202</v>
      </c>
      <c r="C22" s="18"/>
      <c r="D22" s="19"/>
      <c r="E22" s="20"/>
      <c r="F22" s="18"/>
      <c r="G22" s="19"/>
      <c r="H22" s="20"/>
      <c r="I22" s="18"/>
      <c r="J22" s="19"/>
      <c r="K22" s="20"/>
      <c r="L22" s="18"/>
      <c r="M22" s="19"/>
      <c r="N22" s="20"/>
      <c r="O22" s="19"/>
      <c r="P22" s="20"/>
      <c r="Q22" s="19"/>
      <c r="R22" s="20"/>
      <c r="S22" s="19"/>
      <c r="T22" s="20"/>
      <c r="U22" s="19"/>
      <c r="V22" s="20"/>
      <c r="W22" s="18"/>
      <c r="X22" s="19"/>
      <c r="Y22" s="20"/>
      <c r="Z22" s="18"/>
    </row>
    <row r="23" spans="1:26" s="22" customFormat="1" ht="20" customHeight="1" x14ac:dyDescent="0.3">
      <c r="A23" s="370" t="s">
        <v>101</v>
      </c>
      <c r="B23" s="8">
        <f t="shared" ref="B23:C23" si="0">AVERAGE(B10:B21)</f>
        <v>39266.833333333336</v>
      </c>
      <c r="C23" s="9">
        <f t="shared" si="0"/>
        <v>1287.7504943764677</v>
      </c>
      <c r="D23" s="8">
        <f t="shared" ref="D23:Z23" si="1">AVERAGE(D10:D21)</f>
        <v>247.0006283068783</v>
      </c>
      <c r="E23" s="10">
        <f t="shared" si="1"/>
        <v>7.1380952380952367</v>
      </c>
      <c r="F23" s="15">
        <f t="shared" si="1"/>
        <v>96.507095578308068</v>
      </c>
      <c r="G23" s="8">
        <f t="shared" si="1"/>
        <v>400.96731150793653</v>
      </c>
      <c r="H23" s="10">
        <f t="shared" si="1"/>
        <v>7.7220734126984132</v>
      </c>
      <c r="I23" s="15">
        <f t="shared" si="1"/>
        <v>97.914199581130688</v>
      </c>
      <c r="J23" s="8">
        <f t="shared" si="1"/>
        <v>888.8749007936508</v>
      </c>
      <c r="K23" s="10">
        <f t="shared" si="1"/>
        <v>33.2490906084656</v>
      </c>
      <c r="L23" s="15">
        <f t="shared" si="1"/>
        <v>95.876020760421014</v>
      </c>
      <c r="M23" s="21">
        <f t="shared" si="1"/>
        <v>120.86019246031748</v>
      </c>
      <c r="N23" s="17">
        <f t="shared" si="1"/>
        <v>4.1279920634920639</v>
      </c>
      <c r="O23" s="21">
        <f t="shared" si="1"/>
        <v>96.091843253968264</v>
      </c>
      <c r="P23" s="17">
        <f t="shared" si="1"/>
        <v>2.6272827380952388</v>
      </c>
      <c r="Q23" s="21">
        <f t="shared" ref="Q23:R23" si="2">AVERAGE(Q10:Q21)</f>
        <v>1.4144037698412699</v>
      </c>
      <c r="R23" s="17">
        <f t="shared" si="2"/>
        <v>4.7226091269841275</v>
      </c>
      <c r="S23" s="21">
        <f t="shared" ref="S23:T23" si="3">AVERAGE(S10:S21)</f>
        <v>0.12667638888888891</v>
      </c>
      <c r="T23" s="17">
        <f t="shared" si="3"/>
        <v>0.56636904761904761</v>
      </c>
      <c r="U23" s="21">
        <f t="shared" si="1"/>
        <v>123.89162594246034</v>
      </c>
      <c r="V23" s="17">
        <f t="shared" si="1"/>
        <v>9.7601876653439188</v>
      </c>
      <c r="W23" s="15">
        <f t="shared" si="1"/>
        <v>90.778118352061156</v>
      </c>
      <c r="X23" s="21">
        <f t="shared" si="1"/>
        <v>13.772101851851852</v>
      </c>
      <c r="Y23" s="17">
        <f t="shared" si="1"/>
        <v>1.7737889880952382</v>
      </c>
      <c r="Z23" s="15">
        <f t="shared" si="1"/>
        <v>86.440641901871246</v>
      </c>
    </row>
    <row r="24" spans="1:26" s="22" customFormat="1" ht="20" customHeight="1" x14ac:dyDescent="0.3">
      <c r="A24" s="371" t="s">
        <v>103</v>
      </c>
      <c r="B24" s="8">
        <f t="shared" ref="B24:Z24" si="4">MAX(B10:B21)</f>
        <v>42305</v>
      </c>
      <c r="C24" s="9">
        <f t="shared" si="4"/>
        <v>1364.6774193548388</v>
      </c>
      <c r="D24" s="8">
        <f t="shared" si="4"/>
        <v>451.33333333333331</v>
      </c>
      <c r="E24" s="10">
        <f t="shared" si="4"/>
        <v>15.100000000000001</v>
      </c>
      <c r="F24" s="15">
        <f t="shared" si="4"/>
        <v>98.525404136850369</v>
      </c>
      <c r="G24" s="8">
        <f t="shared" si="4"/>
        <v>539.20000000000005</v>
      </c>
      <c r="H24" s="10">
        <f t="shared" si="4"/>
        <v>13.375</v>
      </c>
      <c r="I24" s="15">
        <f t="shared" si="4"/>
        <v>98.975410459630055</v>
      </c>
      <c r="J24" s="8">
        <f t="shared" si="4"/>
        <v>1090</v>
      </c>
      <c r="K24" s="10">
        <f t="shared" si="4"/>
        <v>56.75</v>
      </c>
      <c r="L24" s="15">
        <f t="shared" si="4"/>
        <v>97.934358231867563</v>
      </c>
      <c r="M24" s="21">
        <f t="shared" si="4"/>
        <v>163.87142857142857</v>
      </c>
      <c r="N24" s="17">
        <f t="shared" si="4"/>
        <v>11.453333333333333</v>
      </c>
      <c r="O24" s="21">
        <f t="shared" si="4"/>
        <v>124</v>
      </c>
      <c r="P24" s="17">
        <f t="shared" si="4"/>
        <v>9.0283333333333342</v>
      </c>
      <c r="Q24" s="21">
        <f t="shared" ref="Q24:R24" si="5">MAX(Q10:Q21)</f>
        <v>1.8785714285714286</v>
      </c>
      <c r="R24" s="17">
        <f t="shared" si="5"/>
        <v>8.2642857142857142</v>
      </c>
      <c r="S24" s="21">
        <f t="shared" ref="S24:T24" si="6">MAX(S10:S21)</f>
        <v>0.28666666666666674</v>
      </c>
      <c r="T24" s="17">
        <f t="shared" si="6"/>
        <v>2.1387499999999999</v>
      </c>
      <c r="U24" s="21">
        <f t="shared" si="4"/>
        <v>151.90250000000003</v>
      </c>
      <c r="V24" s="17">
        <f t="shared" si="4"/>
        <v>15.898571428571429</v>
      </c>
      <c r="W24" s="15">
        <f t="shared" si="4"/>
        <v>95.203834040939654</v>
      </c>
      <c r="X24" s="21">
        <f t="shared" si="4"/>
        <v>16.250000000000004</v>
      </c>
      <c r="Y24" s="17">
        <f t="shared" si="4"/>
        <v>2.3525</v>
      </c>
      <c r="Z24" s="15">
        <f t="shared" si="4"/>
        <v>91.254165779345897</v>
      </c>
    </row>
    <row r="25" spans="1:26" s="22" customFormat="1" ht="20" customHeight="1" thickBot="1" x14ac:dyDescent="0.35">
      <c r="A25" s="372" t="s">
        <v>102</v>
      </c>
      <c r="B25" s="23">
        <f t="shared" ref="B25:Z25" si="7">MIN(B10:B21)</f>
        <v>35857</v>
      </c>
      <c r="C25" s="24">
        <f t="shared" si="7"/>
        <v>1156.6774193548388</v>
      </c>
      <c r="D25" s="23">
        <f t="shared" si="7"/>
        <v>176.73750000000001</v>
      </c>
      <c r="E25" s="25">
        <f t="shared" si="7"/>
        <v>3.5571428571428574</v>
      </c>
      <c r="F25" s="26">
        <f t="shared" si="7"/>
        <v>92.434467358176576</v>
      </c>
      <c r="G25" s="23">
        <f t="shared" si="7"/>
        <v>353.5</v>
      </c>
      <c r="H25" s="25">
        <f t="shared" si="7"/>
        <v>5.1428571428571432</v>
      </c>
      <c r="I25" s="26">
        <f t="shared" si="7"/>
        <v>96.521967638443314</v>
      </c>
      <c r="J25" s="23">
        <f t="shared" si="7"/>
        <v>753.25</v>
      </c>
      <c r="K25" s="25">
        <f t="shared" si="7"/>
        <v>18.057142857142857</v>
      </c>
      <c r="L25" s="26">
        <f t="shared" si="7"/>
        <v>93.257713779639431</v>
      </c>
      <c r="M25" s="543">
        <f t="shared" si="7"/>
        <v>82.435714285714297</v>
      </c>
      <c r="N25" s="544">
        <f t="shared" si="7"/>
        <v>1.4985714285714287</v>
      </c>
      <c r="O25" s="543">
        <f t="shared" si="7"/>
        <v>74.587142857142865</v>
      </c>
      <c r="P25" s="544">
        <f t="shared" si="7"/>
        <v>3.8666666666666662E-2</v>
      </c>
      <c r="Q25" s="543">
        <f t="shared" ref="Q25:R25" si="8">MIN(Q10:Q21)</f>
        <v>1.1217142857142857</v>
      </c>
      <c r="R25" s="544">
        <f t="shared" si="8"/>
        <v>1.6071428571428572</v>
      </c>
      <c r="S25" s="543">
        <f t="shared" ref="S25:T25" si="9">MIN(S10:S21)</f>
        <v>7.0000000000000007E-2</v>
      </c>
      <c r="T25" s="544">
        <f t="shared" si="9"/>
        <v>2.8571428571428574E-2</v>
      </c>
      <c r="U25" s="543">
        <f t="shared" si="7"/>
        <v>83.664285714285711</v>
      </c>
      <c r="V25" s="544">
        <f t="shared" si="7"/>
        <v>6.1512500000000001</v>
      </c>
      <c r="W25" s="26">
        <f t="shared" si="7"/>
        <v>83.299372804122044</v>
      </c>
      <c r="X25" s="543">
        <f t="shared" si="7"/>
        <v>11.14875</v>
      </c>
      <c r="Y25" s="544">
        <f t="shared" si="7"/>
        <v>1.1916249999999999</v>
      </c>
      <c r="Z25" s="26">
        <f t="shared" si="7"/>
        <v>82.273933749545662</v>
      </c>
    </row>
    <row r="26" spans="1:26" s="22" customFormat="1" ht="20" customHeight="1" thickTop="1" thickBot="1" x14ac:dyDescent="0.35">
      <c r="A26" s="369" t="s">
        <v>137</v>
      </c>
      <c r="B26" s="204"/>
      <c r="C26" s="150"/>
      <c r="D26" s="204"/>
      <c r="E26" s="212"/>
      <c r="F26" s="157"/>
      <c r="G26" s="204"/>
      <c r="H26" s="212"/>
      <c r="I26" s="157"/>
      <c r="J26" s="204"/>
      <c r="K26" s="212"/>
      <c r="L26" s="157"/>
      <c r="M26" s="160"/>
      <c r="N26" s="153"/>
      <c r="O26" s="160"/>
      <c r="P26" s="153"/>
      <c r="Q26" s="160"/>
      <c r="R26" s="153"/>
      <c r="S26" s="160"/>
      <c r="T26" s="153"/>
      <c r="U26" s="160"/>
      <c r="V26" s="153"/>
      <c r="W26" s="157"/>
      <c r="X26" s="160"/>
      <c r="Y26" s="153"/>
      <c r="Z26" s="157"/>
    </row>
    <row r="27" spans="1:26" s="22" customFormat="1" ht="20" customHeight="1" thickTop="1" thickBot="1" x14ac:dyDescent="0.35">
      <c r="A27" s="369" t="s">
        <v>138</v>
      </c>
      <c r="B27" s="204"/>
      <c r="C27" s="150"/>
      <c r="D27" s="204"/>
      <c r="E27" s="212"/>
      <c r="F27" s="157"/>
      <c r="G27" s="204"/>
      <c r="H27" s="212"/>
      <c r="I27" s="157"/>
      <c r="J27" s="204"/>
      <c r="K27" s="212"/>
      <c r="L27" s="157"/>
      <c r="M27" s="160"/>
      <c r="N27" s="153"/>
      <c r="O27" s="160"/>
      <c r="P27" s="153"/>
      <c r="Q27" s="160"/>
      <c r="R27" s="153"/>
      <c r="S27" s="160"/>
      <c r="T27" s="153"/>
      <c r="U27" s="160"/>
      <c r="V27" s="153"/>
      <c r="W27" s="157"/>
      <c r="X27" s="160"/>
      <c r="Y27" s="153"/>
      <c r="Z27" s="157"/>
    </row>
    <row r="28" spans="1:26" s="22" customFormat="1" ht="20" customHeight="1" thickTop="1" thickBot="1" x14ac:dyDescent="0.35">
      <c r="A28" s="404" t="s">
        <v>139</v>
      </c>
      <c r="B28" s="205"/>
      <c r="C28" s="158"/>
      <c r="D28" s="205"/>
      <c r="E28" s="213"/>
      <c r="F28" s="159"/>
      <c r="G28" s="205"/>
      <c r="H28" s="213"/>
      <c r="I28" s="159"/>
      <c r="J28" s="205"/>
      <c r="K28" s="213"/>
      <c r="L28" s="159"/>
      <c r="M28" s="214"/>
      <c r="N28" s="215"/>
      <c r="O28" s="214"/>
      <c r="P28" s="215"/>
      <c r="Q28" s="214"/>
      <c r="R28" s="215"/>
      <c r="S28" s="214"/>
      <c r="T28" s="215"/>
      <c r="U28" s="214"/>
      <c r="V28" s="215"/>
      <c r="W28" s="159"/>
      <c r="X28" s="214"/>
      <c r="Y28" s="215"/>
      <c r="Z28" s="159"/>
    </row>
    <row r="29" spans="1:26" ht="13" thickTop="1" x14ac:dyDescent="0.25"/>
    <row r="31" spans="1:26" x14ac:dyDescent="0.25">
      <c r="A31" s="368" t="s">
        <v>140</v>
      </c>
      <c r="B31" s="368"/>
      <c r="C31" s="54"/>
    </row>
  </sheetData>
  <sheetProtection insertColumns="0" insertRows="0"/>
  <mergeCells count="34">
    <mergeCell ref="Z7:Z8"/>
    <mergeCell ref="U7:U8"/>
    <mergeCell ref="V7:V8"/>
    <mergeCell ref="W7:W8"/>
    <mergeCell ref="X7:X8"/>
    <mergeCell ref="M7:M8"/>
    <mergeCell ref="N7:N8"/>
    <mergeCell ref="O7:O8"/>
    <mergeCell ref="P7:P8"/>
    <mergeCell ref="Y7:Y8"/>
    <mergeCell ref="Q7:Q8"/>
    <mergeCell ref="R7:R8"/>
    <mergeCell ref="S7:S8"/>
    <mergeCell ref="T7:T8"/>
    <mergeCell ref="H7:H8"/>
    <mergeCell ref="I7:I8"/>
    <mergeCell ref="J7:J8"/>
    <mergeCell ref="K7:K8"/>
    <mergeCell ref="L7:L8"/>
    <mergeCell ref="A7:A8"/>
    <mergeCell ref="D7:D8"/>
    <mergeCell ref="E7:E8"/>
    <mergeCell ref="F7:F8"/>
    <mergeCell ref="G7:G8"/>
    <mergeCell ref="M5:N5"/>
    <mergeCell ref="O5:P5"/>
    <mergeCell ref="U5:W5"/>
    <mergeCell ref="X5:Z5"/>
    <mergeCell ref="B5:C6"/>
    <mergeCell ref="D5:F5"/>
    <mergeCell ref="G5:I5"/>
    <mergeCell ref="J5:L5"/>
    <mergeCell ref="Q5:R5"/>
    <mergeCell ref="S5:T5"/>
  </mergeCells>
  <phoneticPr fontId="0" type="noConversion"/>
  <pageMargins left="0.75" right="0.75" top="1" bottom="1" header="0" footer="0"/>
  <pageSetup paperSize="9" scale="6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F26"/>
  <sheetViews>
    <sheetView topLeftCell="A6" zoomScale="70" zoomScaleNormal="70" workbookViewId="0">
      <selection activeCell="P17" sqref="P17"/>
    </sheetView>
  </sheetViews>
  <sheetFormatPr baseColWidth="10" defaultColWidth="11.453125" defaultRowHeight="12.5" x14ac:dyDescent="0.25"/>
  <cols>
    <col min="1" max="1" width="28.81640625" bestFit="1" customWidth="1"/>
    <col min="2" max="4" width="10.1796875" style="253" customWidth="1"/>
    <col min="5" max="5" width="9.1796875" customWidth="1"/>
    <col min="6" max="6" width="11.81640625" bestFit="1" customWidth="1"/>
    <col min="7" max="8" width="8.81640625" customWidth="1"/>
    <col min="9" max="9" width="15.81640625" bestFit="1" customWidth="1"/>
    <col min="10" max="10" width="7.54296875" customWidth="1"/>
    <col min="11" max="11" width="8.453125" customWidth="1"/>
    <col min="12" max="12" width="8.1796875" customWidth="1"/>
    <col min="13" max="13" width="10.1796875" customWidth="1"/>
    <col min="14" max="15" width="8.453125" customWidth="1"/>
    <col min="16" max="16" width="12.1796875" customWidth="1"/>
    <col min="21" max="22" width="13" customWidth="1"/>
    <col min="24" max="27" width="11.453125" style="253"/>
    <col min="29" max="32" width="10.81640625" customWidth="1"/>
  </cols>
  <sheetData>
    <row r="1" spans="1:32" ht="20" customHeight="1" x14ac:dyDescent="0.3">
      <c r="A1" s="211" t="s">
        <v>119</v>
      </c>
      <c r="B1" s="492" t="s">
        <v>120</v>
      </c>
      <c r="C1" s="264"/>
      <c r="D1" s="264"/>
      <c r="E1" s="208"/>
      <c r="F1" s="208"/>
    </row>
    <row r="2" spans="1:32" ht="20" customHeight="1" x14ac:dyDescent="0.3">
      <c r="A2" s="1" t="s">
        <v>121</v>
      </c>
      <c r="B2" s="62" t="s">
        <v>122</v>
      </c>
    </row>
    <row r="3" spans="1:32" ht="20" customHeight="1" x14ac:dyDescent="0.3">
      <c r="A3" s="1"/>
    </row>
    <row r="4" spans="1:32" ht="20" customHeight="1" x14ac:dyDescent="0.3">
      <c r="A4" s="1"/>
    </row>
    <row r="5" spans="1:32" ht="20" customHeight="1" thickBot="1" x14ac:dyDescent="0.3"/>
    <row r="6" spans="1:32" s="69" customFormat="1" ht="20" customHeight="1" thickTop="1" thickBot="1" x14ac:dyDescent="0.35">
      <c r="B6" s="616" t="s">
        <v>141</v>
      </c>
      <c r="C6" s="636"/>
      <c r="D6" s="636"/>
      <c r="E6" s="636"/>
      <c r="F6" s="636"/>
      <c r="G6" s="636"/>
      <c r="H6" s="636"/>
      <c r="I6" s="636"/>
      <c r="J6" s="636"/>
      <c r="K6" s="617"/>
      <c r="L6" s="628" t="s">
        <v>142</v>
      </c>
      <c r="M6" s="631"/>
      <c r="N6" s="631"/>
      <c r="O6" s="631"/>
      <c r="P6" s="632"/>
      <c r="Q6" s="629" t="s">
        <v>143</v>
      </c>
      <c r="R6" s="629"/>
      <c r="S6" s="629"/>
      <c r="T6" s="629"/>
      <c r="U6" s="629"/>
      <c r="V6" s="629"/>
      <c r="W6" s="628" t="s">
        <v>144</v>
      </c>
      <c r="X6" s="629"/>
      <c r="Y6" s="629"/>
      <c r="Z6" s="629"/>
      <c r="AA6" s="629"/>
      <c r="AB6" s="629"/>
      <c r="AC6" s="629"/>
      <c r="AD6" s="629"/>
      <c r="AE6" s="629"/>
      <c r="AF6" s="630"/>
    </row>
    <row r="7" spans="1:32" s="55" customFormat="1" ht="52.5" thickTop="1" x14ac:dyDescent="0.3">
      <c r="B7" s="384" t="s">
        <v>26</v>
      </c>
      <c r="C7" s="385" t="s">
        <v>145</v>
      </c>
      <c r="D7" s="385" t="s">
        <v>146</v>
      </c>
      <c r="E7" s="386" t="s">
        <v>31</v>
      </c>
      <c r="F7" s="386" t="s">
        <v>31</v>
      </c>
      <c r="G7" s="81" t="s">
        <v>32</v>
      </c>
      <c r="H7" s="81" t="s">
        <v>147</v>
      </c>
      <c r="I7" s="81" t="s">
        <v>148</v>
      </c>
      <c r="J7" s="81" t="s">
        <v>33</v>
      </c>
      <c r="K7" s="82" t="s">
        <v>34</v>
      </c>
      <c r="L7" s="394" t="s">
        <v>149</v>
      </c>
      <c r="M7" s="83" t="s">
        <v>150</v>
      </c>
      <c r="N7" s="633" t="s">
        <v>151</v>
      </c>
      <c r="O7" s="633"/>
      <c r="P7" s="634"/>
      <c r="Q7" s="403" t="s">
        <v>152</v>
      </c>
      <c r="R7" s="81" t="s">
        <v>153</v>
      </c>
      <c r="S7" s="81" t="s">
        <v>154</v>
      </c>
      <c r="T7" s="81" t="s">
        <v>155</v>
      </c>
      <c r="U7" s="83" t="s">
        <v>156</v>
      </c>
      <c r="V7" s="84" t="s">
        <v>157</v>
      </c>
      <c r="W7" s="394" t="s">
        <v>158</v>
      </c>
      <c r="X7" s="83" t="s">
        <v>159</v>
      </c>
      <c r="Y7" s="83" t="s">
        <v>160</v>
      </c>
      <c r="Z7" s="83" t="s">
        <v>161</v>
      </c>
      <c r="AA7" s="83" t="s">
        <v>162</v>
      </c>
      <c r="AB7" s="81" t="s">
        <v>26</v>
      </c>
      <c r="AC7" s="83" t="s">
        <v>64</v>
      </c>
      <c r="AD7" s="83" t="s">
        <v>163</v>
      </c>
      <c r="AE7" s="83" t="s">
        <v>164</v>
      </c>
      <c r="AF7" s="84" t="s">
        <v>165</v>
      </c>
    </row>
    <row r="8" spans="1:32" s="55" customFormat="1" ht="20" customHeight="1" thickBot="1" x14ac:dyDescent="0.35">
      <c r="B8" s="387" t="s">
        <v>55</v>
      </c>
      <c r="C8" s="388" t="s">
        <v>55</v>
      </c>
      <c r="D8" s="388" t="s">
        <v>55</v>
      </c>
      <c r="E8" s="388" t="s">
        <v>55</v>
      </c>
      <c r="F8" s="389" t="s">
        <v>166</v>
      </c>
      <c r="G8" s="392"/>
      <c r="H8" s="392"/>
      <c r="I8" s="392"/>
      <c r="J8" s="392"/>
      <c r="K8" s="393"/>
      <c r="L8" s="395"/>
      <c r="M8" s="392"/>
      <c r="N8" s="635" t="s">
        <v>167</v>
      </c>
      <c r="O8" s="635"/>
      <c r="P8" s="390" t="s">
        <v>168</v>
      </c>
      <c r="Q8" s="395"/>
      <c r="R8" s="392"/>
      <c r="S8" s="392"/>
      <c r="T8" s="392"/>
      <c r="U8" s="392"/>
      <c r="V8" s="393"/>
      <c r="W8" s="395"/>
      <c r="X8" s="392"/>
      <c r="Y8" s="392"/>
      <c r="Z8" s="392"/>
      <c r="AA8" s="392"/>
      <c r="AB8" s="392"/>
      <c r="AC8" s="392"/>
      <c r="AD8" s="392"/>
      <c r="AE8" s="392"/>
      <c r="AF8" s="393"/>
    </row>
    <row r="9" spans="1:32" s="55" customFormat="1" ht="20" customHeight="1" thickTop="1" thickBot="1" x14ac:dyDescent="0.35">
      <c r="B9" s="85" t="s">
        <v>76</v>
      </c>
      <c r="C9" s="86" t="s">
        <v>46</v>
      </c>
      <c r="D9" s="86" t="s">
        <v>77</v>
      </c>
      <c r="E9" s="86" t="s">
        <v>46</v>
      </c>
      <c r="F9" s="86" t="s">
        <v>46</v>
      </c>
      <c r="G9" s="86" t="s">
        <v>47</v>
      </c>
      <c r="H9" s="86" t="s">
        <v>78</v>
      </c>
      <c r="I9" s="70" t="s">
        <v>169</v>
      </c>
      <c r="J9" s="86" t="s">
        <v>57</v>
      </c>
      <c r="K9" s="373" t="s">
        <v>57</v>
      </c>
      <c r="L9" s="87" t="s">
        <v>79</v>
      </c>
      <c r="M9" s="410" t="s">
        <v>79</v>
      </c>
      <c r="N9" s="411" t="s">
        <v>79</v>
      </c>
      <c r="O9" s="86" t="s">
        <v>170</v>
      </c>
      <c r="P9" s="87" t="s">
        <v>79</v>
      </c>
      <c r="Q9" s="85" t="s">
        <v>79</v>
      </c>
      <c r="R9" s="86" t="s">
        <v>79</v>
      </c>
      <c r="S9" s="86" t="s">
        <v>79</v>
      </c>
      <c r="T9" s="86" t="s">
        <v>79</v>
      </c>
      <c r="U9" s="86" t="s">
        <v>47</v>
      </c>
      <c r="V9" s="373" t="s">
        <v>47</v>
      </c>
      <c r="W9" s="85" t="s">
        <v>171</v>
      </c>
      <c r="X9" s="86" t="s">
        <v>171</v>
      </c>
      <c r="Y9" s="86" t="s">
        <v>171</v>
      </c>
      <c r="Z9" s="86" t="s">
        <v>171</v>
      </c>
      <c r="AA9" s="86" t="s">
        <v>171</v>
      </c>
      <c r="AB9" s="86" t="s">
        <v>76</v>
      </c>
      <c r="AC9" s="86" t="s">
        <v>77</v>
      </c>
      <c r="AD9" s="86" t="s">
        <v>79</v>
      </c>
      <c r="AE9" s="86" t="s">
        <v>79</v>
      </c>
      <c r="AF9" s="373" t="s">
        <v>47</v>
      </c>
    </row>
    <row r="10" spans="1:32" ht="20" customHeight="1" thickTop="1" x14ac:dyDescent="0.25">
      <c r="A10" s="374">
        <v>45292</v>
      </c>
      <c r="B10" s="265"/>
      <c r="C10" s="280"/>
      <c r="D10" s="280"/>
      <c r="E10" s="391">
        <f>gener!AQ41</f>
        <v>6435.25</v>
      </c>
      <c r="F10" s="391">
        <f>gener!AR41</f>
        <v>9809.125</v>
      </c>
      <c r="G10" s="391">
        <f>gener!AS41</f>
        <v>85.644999999999996</v>
      </c>
      <c r="H10" s="391">
        <f>gener!AP41</f>
        <v>99.5</v>
      </c>
      <c r="I10" s="548">
        <f>gener!AV41</f>
        <v>5.8333333333333341E-2</v>
      </c>
      <c r="J10" s="545">
        <f>gener!AT41</f>
        <v>1.1243333333333332</v>
      </c>
      <c r="K10" s="391">
        <f>gener!AU41</f>
        <v>19.285714285714285</v>
      </c>
      <c r="L10" s="391">
        <v>1859</v>
      </c>
      <c r="M10" s="396"/>
      <c r="N10" s="152">
        <v>75</v>
      </c>
      <c r="O10" s="152">
        <v>18.03</v>
      </c>
      <c r="P10" s="397"/>
      <c r="Q10" s="212">
        <f>gener!AW40</f>
        <v>860</v>
      </c>
      <c r="R10" s="212"/>
      <c r="S10" s="218"/>
      <c r="T10" s="218"/>
      <c r="U10" s="218"/>
      <c r="V10" s="218"/>
      <c r="W10" s="204"/>
      <c r="X10" s="391"/>
      <c r="Y10" s="391"/>
      <c r="Z10" s="391"/>
      <c r="AA10" s="391"/>
      <c r="AB10" s="216"/>
      <c r="AC10" s="219"/>
      <c r="AD10" s="218"/>
      <c r="AE10" s="218"/>
      <c r="AF10" s="157"/>
    </row>
    <row r="11" spans="1:32" ht="20" customHeight="1" x14ac:dyDescent="0.25">
      <c r="A11" s="229">
        <v>45323</v>
      </c>
      <c r="B11" s="265"/>
      <c r="C11" s="280"/>
      <c r="D11" s="280"/>
      <c r="E11" s="391">
        <f>febrer!AQ41</f>
        <v>6835.625</v>
      </c>
      <c r="F11" s="391">
        <f>febrer!AR41</f>
        <v>10327.75</v>
      </c>
      <c r="G11" s="391">
        <f>febrer!AS41</f>
        <v>83.237500000000011</v>
      </c>
      <c r="H11" s="391">
        <f>febrer!AP41</f>
        <v>124.75</v>
      </c>
      <c r="I11" s="548">
        <f>febrer!AV41</f>
        <v>6.7142857142857143E-2</v>
      </c>
      <c r="J11" s="545">
        <f>febrer!AT41</f>
        <v>1.1003448275862071</v>
      </c>
      <c r="K11" s="391">
        <f>febrer!AU41</f>
        <v>15.25</v>
      </c>
      <c r="L11" s="391">
        <v>1825</v>
      </c>
      <c r="M11" s="155"/>
      <c r="N11" s="154">
        <v>225</v>
      </c>
      <c r="O11" s="154">
        <v>25.92</v>
      </c>
      <c r="P11" s="398"/>
      <c r="Q11" s="212">
        <f>febrer!AW40</f>
        <v>0</v>
      </c>
      <c r="R11" s="212"/>
      <c r="S11" s="218"/>
      <c r="T11" s="218"/>
      <c r="U11" s="218"/>
      <c r="V11" s="218"/>
      <c r="W11" s="204"/>
      <c r="X11" s="391"/>
      <c r="Y11" s="391"/>
      <c r="Z11" s="391"/>
      <c r="AA11" s="391"/>
      <c r="AB11" s="216"/>
      <c r="AC11" s="219"/>
      <c r="AD11" s="218"/>
      <c r="AE11" s="218"/>
      <c r="AF11" s="157"/>
    </row>
    <row r="12" spans="1:32" ht="20" customHeight="1" x14ac:dyDescent="0.25">
      <c r="A12" s="229">
        <v>45352</v>
      </c>
      <c r="B12" s="265"/>
      <c r="C12" s="280"/>
      <c r="D12" s="280"/>
      <c r="E12" s="391">
        <f>març!AQ41</f>
        <v>6742.375</v>
      </c>
      <c r="F12" s="391">
        <f>març!AR41</f>
        <v>9098.75</v>
      </c>
      <c r="G12" s="391">
        <f>març!AS41</f>
        <v>83.076250000000002</v>
      </c>
      <c r="H12" s="391">
        <f>març!AP41</f>
        <v>116.25</v>
      </c>
      <c r="I12" s="548">
        <f>març!AV41</f>
        <v>6.5714285714285711E-2</v>
      </c>
      <c r="J12" s="545">
        <f>març!AT41</f>
        <v>1.0900000000000001</v>
      </c>
      <c r="K12" s="391">
        <f>març!AU41</f>
        <v>15.875</v>
      </c>
      <c r="L12" s="391">
        <v>1990</v>
      </c>
      <c r="M12" s="216"/>
      <c r="N12" s="154">
        <v>325</v>
      </c>
      <c r="O12" s="154">
        <v>24.13</v>
      </c>
      <c r="P12" s="398"/>
      <c r="Q12" s="212">
        <f>març!AW40</f>
        <v>0</v>
      </c>
      <c r="R12" s="212"/>
      <c r="S12" s="218"/>
      <c r="T12" s="218"/>
      <c r="U12" s="218"/>
      <c r="V12" s="218"/>
      <c r="W12" s="204"/>
      <c r="X12" s="391"/>
      <c r="Y12" s="391"/>
      <c r="Z12" s="391"/>
      <c r="AA12" s="391"/>
      <c r="AB12" s="216"/>
      <c r="AC12" s="221"/>
      <c r="AD12" s="218"/>
      <c r="AE12" s="218"/>
      <c r="AF12" s="157"/>
    </row>
    <row r="13" spans="1:32" ht="20" customHeight="1" x14ac:dyDescent="0.25">
      <c r="A13" s="229">
        <v>45383</v>
      </c>
      <c r="B13" s="265"/>
      <c r="C13" s="280"/>
      <c r="D13" s="280"/>
      <c r="E13" s="391">
        <f>abril!AQ41</f>
        <v>6283.75</v>
      </c>
      <c r="F13" s="391">
        <f>abril!AR41</f>
        <v>9155</v>
      </c>
      <c r="G13" s="391">
        <f>abril!AS41</f>
        <v>81.147500000000008</v>
      </c>
      <c r="H13" s="391">
        <f>abril!AP41</f>
        <v>117.85714285714286</v>
      </c>
      <c r="I13" s="548">
        <f>abril!AV41</f>
        <v>6.1428571428571437E-2</v>
      </c>
      <c r="J13" s="545">
        <f>abril!AT41</f>
        <v>1.113</v>
      </c>
      <c r="K13" s="391">
        <f>abril!AU41</f>
        <v>10.125</v>
      </c>
      <c r="L13" s="391">
        <v>1950</v>
      </c>
      <c r="M13" s="216"/>
      <c r="N13" s="154">
        <v>300</v>
      </c>
      <c r="O13" s="154">
        <v>23.56</v>
      </c>
      <c r="P13" s="398"/>
      <c r="Q13" s="212">
        <f>abril!AW40</f>
        <v>0</v>
      </c>
      <c r="R13" s="212"/>
      <c r="S13" s="218"/>
      <c r="T13" s="218"/>
      <c r="U13" s="218"/>
      <c r="V13" s="218"/>
      <c r="W13" s="204"/>
      <c r="X13" s="391"/>
      <c r="Y13" s="391"/>
      <c r="Z13" s="391"/>
      <c r="AA13" s="391"/>
      <c r="AB13" s="216"/>
      <c r="AC13" s="221"/>
      <c r="AD13" s="218"/>
      <c r="AE13" s="218"/>
      <c r="AF13" s="157"/>
    </row>
    <row r="14" spans="1:32" ht="20" customHeight="1" x14ac:dyDescent="0.25">
      <c r="A14" s="229">
        <v>45413</v>
      </c>
      <c r="B14" s="265"/>
      <c r="C14" s="280"/>
      <c r="D14" s="280"/>
      <c r="E14" s="391">
        <f>maig!AQ41</f>
        <v>5965.4285714285716</v>
      </c>
      <c r="F14" s="391">
        <f>maig!AR41</f>
        <v>11812.857142857143</v>
      </c>
      <c r="G14" s="391">
        <f>maig!AS41</f>
        <v>82.521428571428572</v>
      </c>
      <c r="H14" s="391">
        <f>maig!AP41</f>
        <v>122</v>
      </c>
      <c r="I14" s="548">
        <f>maig!AV41</f>
        <v>6.3333333333333339E-2</v>
      </c>
      <c r="J14" s="545">
        <f>maig!AT41</f>
        <v>1.0880645161290323</v>
      </c>
      <c r="K14" s="391">
        <f>maig!AU41</f>
        <v>6.4285714285714288</v>
      </c>
      <c r="L14" s="391">
        <v>1800</v>
      </c>
      <c r="M14" s="216"/>
      <c r="N14" s="154">
        <v>350</v>
      </c>
      <c r="O14" s="154">
        <v>27.7</v>
      </c>
      <c r="P14" s="398"/>
      <c r="Q14" s="212">
        <f>maig!AW40</f>
        <v>0</v>
      </c>
      <c r="R14" s="212"/>
      <c r="S14" s="218"/>
      <c r="T14" s="218"/>
      <c r="U14" s="218"/>
      <c r="V14" s="218"/>
      <c r="W14" s="204"/>
      <c r="X14" s="391"/>
      <c r="Y14" s="391"/>
      <c r="Z14" s="391"/>
      <c r="AA14" s="391"/>
      <c r="AB14" s="216"/>
      <c r="AC14" s="221"/>
      <c r="AD14" s="218"/>
      <c r="AE14" s="218"/>
      <c r="AF14" s="157"/>
    </row>
    <row r="15" spans="1:32" ht="20" customHeight="1" x14ac:dyDescent="0.25">
      <c r="A15" s="229">
        <v>45444</v>
      </c>
      <c r="B15" s="265"/>
      <c r="C15" s="280"/>
      <c r="D15" s="280"/>
      <c r="E15" s="391">
        <f>juny!AQ41</f>
        <v>5402.5</v>
      </c>
      <c r="F15" s="391">
        <f>juny!AR41</f>
        <v>10673.75</v>
      </c>
      <c r="G15" s="391">
        <f>juny!AS41</f>
        <v>79.283749999999998</v>
      </c>
      <c r="H15" s="391">
        <f>juny!AP41</f>
        <v>139.375</v>
      </c>
      <c r="I15" s="548">
        <f>juny!AV41</f>
        <v>7.6666666666666675E-2</v>
      </c>
      <c r="J15" s="545">
        <f>juny!AT41</f>
        <v>1.2056666666666669</v>
      </c>
      <c r="K15" s="391">
        <f>juny!AU41</f>
        <v>6.1428571428571432</v>
      </c>
      <c r="L15" s="391">
        <v>1700</v>
      </c>
      <c r="M15" s="216"/>
      <c r="N15" s="154">
        <v>325</v>
      </c>
      <c r="O15" s="154">
        <v>25.42</v>
      </c>
      <c r="P15" s="398"/>
      <c r="Q15" s="212">
        <f>juny!AW40</f>
        <v>0</v>
      </c>
      <c r="R15" s="212"/>
      <c r="S15" s="218"/>
      <c r="T15" s="218"/>
      <c r="U15" s="218"/>
      <c r="V15" s="218"/>
      <c r="W15" s="204"/>
      <c r="X15" s="391"/>
      <c r="Y15" s="391"/>
      <c r="Z15" s="391"/>
      <c r="AA15" s="391"/>
      <c r="AB15" s="216"/>
      <c r="AC15" s="221"/>
      <c r="AD15" s="218"/>
      <c r="AE15" s="218"/>
      <c r="AF15" s="157"/>
    </row>
    <row r="16" spans="1:32" ht="20" customHeight="1" x14ac:dyDescent="0.25">
      <c r="A16" s="229">
        <v>45474</v>
      </c>
      <c r="B16" s="265"/>
      <c r="C16" s="280"/>
      <c r="D16" s="280"/>
      <c r="E16" s="391">
        <f>juliol!AQ41</f>
        <v>4769.666666666667</v>
      </c>
      <c r="F16" s="391">
        <f>juliol!AR41</f>
        <v>7104.5555555555557</v>
      </c>
      <c r="G16" s="391">
        <f>juliol!AS41</f>
        <v>78.756666666666675</v>
      </c>
      <c r="H16" s="391">
        <f>juliol!AP41</f>
        <v>136.77777777777777</v>
      </c>
      <c r="I16" s="548">
        <f>juliol!AV41</f>
        <v>0.11428571428571428</v>
      </c>
      <c r="J16" s="545">
        <f>juliol!AT41</f>
        <v>1.2641935483870967</v>
      </c>
      <c r="K16" s="391">
        <f>juliol!AU41</f>
        <v>7.4444444444444446</v>
      </c>
      <c r="L16" s="391">
        <v>1799</v>
      </c>
      <c r="M16" s="216"/>
      <c r="N16" s="154">
        <v>325</v>
      </c>
      <c r="O16" s="154">
        <v>25.96</v>
      </c>
      <c r="P16" s="398"/>
      <c r="Q16" s="212">
        <f>juliol!AW40</f>
        <v>0</v>
      </c>
      <c r="R16" s="212"/>
      <c r="S16" s="218"/>
      <c r="T16" s="218"/>
      <c r="U16" s="218"/>
      <c r="V16" s="218"/>
      <c r="W16" s="204"/>
      <c r="X16" s="391"/>
      <c r="Y16" s="391"/>
      <c r="Z16" s="391"/>
      <c r="AA16" s="391"/>
      <c r="AB16" s="216"/>
      <c r="AC16" s="221"/>
      <c r="AD16" s="218"/>
      <c r="AE16" s="218"/>
      <c r="AF16" s="157"/>
    </row>
    <row r="17" spans="1:32" ht="20" customHeight="1" x14ac:dyDescent="0.25">
      <c r="A17" s="229">
        <v>45505</v>
      </c>
      <c r="B17" s="265"/>
      <c r="C17" s="280"/>
      <c r="D17" s="280"/>
      <c r="E17" s="391">
        <f>agost!AQ41</f>
        <v>3502.25</v>
      </c>
      <c r="F17" s="391">
        <f>agost!AR41</f>
        <v>5731.875</v>
      </c>
      <c r="G17" s="391">
        <f>agost!AS41</f>
        <v>81.543750000000003</v>
      </c>
      <c r="H17" s="391">
        <f>agost!AP41</f>
        <v>141.5</v>
      </c>
      <c r="I17" s="548">
        <f>agost!AV41</f>
        <v>0.12833333333333333</v>
      </c>
      <c r="J17" s="545">
        <f>agost!AT41</f>
        <v>1.2706451612903231</v>
      </c>
      <c r="K17" s="391">
        <f>agost!AU41</f>
        <v>4.375</v>
      </c>
      <c r="L17" s="391">
        <v>1705</v>
      </c>
      <c r="M17" s="216"/>
      <c r="N17" s="154">
        <v>350</v>
      </c>
      <c r="O17" s="154">
        <v>26.84</v>
      </c>
      <c r="P17" s="398"/>
      <c r="Q17" s="501">
        <f>octubre!AW40</f>
        <v>0</v>
      </c>
      <c r="R17" s="212"/>
      <c r="S17" s="218"/>
      <c r="T17" s="218"/>
      <c r="U17" s="218"/>
      <c r="V17" s="218"/>
      <c r="W17" s="204"/>
      <c r="X17" s="391"/>
      <c r="Y17" s="391"/>
      <c r="Z17" s="391"/>
      <c r="AA17" s="391"/>
      <c r="AB17" s="216"/>
      <c r="AC17" s="221"/>
      <c r="AD17" s="218"/>
      <c r="AE17" s="218"/>
      <c r="AF17" s="157"/>
    </row>
    <row r="18" spans="1:32" ht="20" customHeight="1" x14ac:dyDescent="0.25">
      <c r="A18" s="229">
        <v>45536</v>
      </c>
      <c r="B18" s="265"/>
      <c r="C18" s="280"/>
      <c r="D18" s="280"/>
      <c r="E18" s="212">
        <f>setembre!AQ41</f>
        <v>2185.7142857142858</v>
      </c>
      <c r="F18" s="212">
        <f>setembre!AR41</f>
        <v>4453</v>
      </c>
      <c r="G18" s="212">
        <f>setembre!AS41</f>
        <v>80.44142857142856</v>
      </c>
      <c r="H18" s="212">
        <f>setembre!AP41</f>
        <v>148.57142857142858</v>
      </c>
      <c r="I18" s="153">
        <f>setembre!AV41</f>
        <v>0.16833333333333333</v>
      </c>
      <c r="J18" s="153">
        <f>setembre!AT41</f>
        <v>1.1553333333333333</v>
      </c>
      <c r="K18" s="212">
        <f>setembre!AU41</f>
        <v>5.8571428571428568</v>
      </c>
      <c r="L18" s="391">
        <v>1750</v>
      </c>
      <c r="M18" s="216"/>
      <c r="N18" s="154">
        <v>200</v>
      </c>
      <c r="O18" s="154">
        <v>22.28</v>
      </c>
      <c r="P18" s="398"/>
      <c r="Q18" s="212">
        <f>setembre!AW40</f>
        <v>0</v>
      </c>
      <c r="R18" s="212"/>
      <c r="S18" s="218"/>
      <c r="T18" s="218"/>
      <c r="U18" s="218"/>
      <c r="V18" s="218"/>
      <c r="W18" s="204"/>
      <c r="X18" s="391"/>
      <c r="Y18" s="391"/>
      <c r="Z18" s="391"/>
      <c r="AA18" s="391"/>
      <c r="AB18" s="216"/>
      <c r="AC18" s="221"/>
      <c r="AD18" s="218"/>
      <c r="AE18" s="218"/>
      <c r="AF18" s="157"/>
    </row>
    <row r="19" spans="1:32" ht="20" customHeight="1" x14ac:dyDescent="0.25">
      <c r="A19" s="229">
        <v>45566</v>
      </c>
      <c r="B19" s="265"/>
      <c r="C19" s="280"/>
      <c r="D19" s="280"/>
      <c r="E19" s="391">
        <f>octubre!AQ41</f>
        <v>3894</v>
      </c>
      <c r="F19" s="391">
        <f>octubre!AR41</f>
        <v>5090</v>
      </c>
      <c r="G19" s="391">
        <f>octubre!AS41</f>
        <v>78.956000000000003</v>
      </c>
      <c r="H19" s="391">
        <f>octubre!AP41</f>
        <v>202</v>
      </c>
      <c r="I19" s="545">
        <f>octubre!AV41</f>
        <v>0.11499999999999999</v>
      </c>
      <c r="J19" s="545">
        <f>octubre!AT41</f>
        <v>1.1377419354838711</v>
      </c>
      <c r="K19" s="391">
        <f>octubre!AU41</f>
        <v>12.142857142857142</v>
      </c>
      <c r="L19" s="391">
        <v>1656</v>
      </c>
      <c r="M19" s="216"/>
      <c r="N19" s="495">
        <v>125</v>
      </c>
      <c r="O19" s="495">
        <v>15.14</v>
      </c>
      <c r="P19" s="496"/>
      <c r="Q19" s="391">
        <v>0</v>
      </c>
      <c r="R19" s="391"/>
      <c r="S19" s="497"/>
      <c r="T19" s="497"/>
      <c r="U19" s="497"/>
      <c r="V19" s="497"/>
      <c r="W19" s="498"/>
      <c r="X19" s="391"/>
      <c r="Y19" s="391"/>
      <c r="Z19" s="391"/>
      <c r="AA19" s="391"/>
      <c r="AB19" s="499"/>
      <c r="AC19" s="500"/>
      <c r="AD19" s="497"/>
      <c r="AE19" s="497"/>
      <c r="AF19" s="157"/>
    </row>
    <row r="20" spans="1:32" ht="20" customHeight="1" x14ac:dyDescent="0.25">
      <c r="A20" s="229">
        <v>45597</v>
      </c>
      <c r="B20" s="265"/>
      <c r="C20" s="280"/>
      <c r="D20" s="280"/>
      <c r="E20" s="391">
        <f>novembre!AQ41</f>
        <v>5675.4285714285716</v>
      </c>
      <c r="F20" s="391">
        <f>novembre!AR41</f>
        <v>5107.8571428571431</v>
      </c>
      <c r="G20" s="391">
        <f>novembre!AS41</f>
        <v>82.26428571428572</v>
      </c>
      <c r="H20" s="391">
        <f>novembre!AP41</f>
        <v>173.57142857142858</v>
      </c>
      <c r="I20" s="545">
        <f>novembre!AV41</f>
        <v>0.06</v>
      </c>
      <c r="J20" s="545">
        <f>novembre!AT41</f>
        <v>1.1836666666666666</v>
      </c>
      <c r="K20" s="391">
        <f>novembre!AU41</f>
        <v>13.571428571428571</v>
      </c>
      <c r="L20" s="391">
        <v>1766</v>
      </c>
      <c r="M20" s="216"/>
      <c r="N20" s="154">
        <v>90</v>
      </c>
      <c r="O20" s="154"/>
      <c r="P20" s="398"/>
      <c r="Q20" s="212">
        <v>0</v>
      </c>
      <c r="R20" s="212"/>
      <c r="S20" s="218"/>
      <c r="T20" s="218"/>
      <c r="U20" s="218"/>
      <c r="V20" s="218"/>
      <c r="W20" s="204"/>
      <c r="X20" s="391"/>
      <c r="Y20" s="391"/>
      <c r="Z20" s="391"/>
      <c r="AA20" s="391"/>
      <c r="AB20" s="216"/>
      <c r="AC20" s="221"/>
      <c r="AD20" s="218"/>
      <c r="AE20" s="218"/>
      <c r="AF20" s="157"/>
    </row>
    <row r="21" spans="1:32" ht="20" customHeight="1" thickBot="1" x14ac:dyDescent="0.3">
      <c r="A21" s="375">
        <v>45627</v>
      </c>
      <c r="B21" s="265"/>
      <c r="C21" s="280"/>
      <c r="D21" s="280"/>
      <c r="E21" s="212">
        <f>desembre!AQ41</f>
        <v>7048.5714285714284</v>
      </c>
      <c r="F21" s="391">
        <f>desembre!AR41</f>
        <v>9940</v>
      </c>
      <c r="G21" s="391">
        <f>desembre!AS41</f>
        <v>82.245714285714286</v>
      </c>
      <c r="H21" s="391">
        <f>desembre!AP41</f>
        <v>138.42857142857142</v>
      </c>
      <c r="I21" s="545">
        <f>desembre!AV41</f>
        <v>6.4285714285714293E-2</v>
      </c>
      <c r="J21" s="545">
        <f>desembre!AT41</f>
        <v>1.1325806451612901</v>
      </c>
      <c r="K21" s="391">
        <f>desembre!AU41</f>
        <v>6.4</v>
      </c>
      <c r="L21" s="391">
        <v>1980</v>
      </c>
      <c r="M21" s="400"/>
      <c r="N21" s="401">
        <v>250</v>
      </c>
      <c r="O21" s="401">
        <v>29.72</v>
      </c>
      <c r="P21" s="402"/>
      <c r="Q21" s="212">
        <v>0</v>
      </c>
      <c r="R21" s="212"/>
      <c r="S21" s="218"/>
      <c r="T21" s="218"/>
      <c r="U21" s="218"/>
      <c r="V21" s="218"/>
      <c r="W21" s="204"/>
      <c r="X21" s="391"/>
      <c r="Y21" s="391"/>
      <c r="Z21" s="391"/>
      <c r="AA21" s="391"/>
      <c r="AB21" s="216"/>
      <c r="AC21" s="221"/>
      <c r="AD21" s="218"/>
      <c r="AE21" s="218"/>
      <c r="AF21" s="157"/>
    </row>
    <row r="22" spans="1:32" ht="20" customHeight="1" thickTop="1" x14ac:dyDescent="0.3">
      <c r="A22" s="369" t="s">
        <v>100</v>
      </c>
      <c r="B22" s="266"/>
      <c r="C22" s="266"/>
      <c r="D22" s="266"/>
      <c r="E22" s="281"/>
      <c r="F22" s="266"/>
      <c r="G22" s="28"/>
      <c r="H22" s="11"/>
      <c r="I22" s="29"/>
      <c r="J22" s="28"/>
      <c r="K22" s="43"/>
      <c r="L22" s="45">
        <f>SUM(L10:L21)</f>
        <v>21780</v>
      </c>
      <c r="M22" s="11">
        <f>SUM(M10:M21)</f>
        <v>0</v>
      </c>
      <c r="N22" s="46">
        <f>SUM(N10:N21)</f>
        <v>2940</v>
      </c>
      <c r="O22" s="11"/>
      <c r="P22" s="163">
        <f t="shared" ref="P22:W22" si="0">SUM(P10:P21)</f>
        <v>0</v>
      </c>
      <c r="Q22" s="11">
        <f t="shared" si="0"/>
        <v>860</v>
      </c>
      <c r="R22" s="11">
        <f t="shared" si="0"/>
        <v>0</v>
      </c>
      <c r="S22" s="11">
        <f t="shared" si="0"/>
        <v>0</v>
      </c>
      <c r="T22" s="11">
        <f t="shared" ref="T22" si="1">SUM(T10:T21)</f>
        <v>0</v>
      </c>
      <c r="U22" s="11"/>
      <c r="V22" s="11"/>
      <c r="W22" s="27">
        <f t="shared" si="0"/>
        <v>0</v>
      </c>
      <c r="X22" s="281">
        <f t="shared" ref="X22:Z22" si="2">SUM(X10:X21)</f>
        <v>0</v>
      </c>
      <c r="Y22" s="281">
        <f t="shared" si="2"/>
        <v>0</v>
      </c>
      <c r="Z22" s="281">
        <f t="shared" si="2"/>
        <v>0</v>
      </c>
      <c r="AA22" s="281">
        <f t="shared" ref="AA22" si="3">SUM(AA10:AA21)</f>
        <v>0</v>
      </c>
      <c r="AB22" s="28"/>
      <c r="AC22" s="31"/>
      <c r="AD22" s="11">
        <f t="shared" ref="AD22:AE22" si="4">SUM(AD10:AD21)</f>
        <v>0</v>
      </c>
      <c r="AE22" s="11">
        <f t="shared" si="4"/>
        <v>0</v>
      </c>
      <c r="AF22" s="30"/>
    </row>
    <row r="23" spans="1:32" ht="20" customHeight="1" x14ac:dyDescent="0.3">
      <c r="A23" s="370" t="s">
        <v>101</v>
      </c>
      <c r="B23" s="282" t="e">
        <f t="shared" ref="B23:R23" si="5">AVERAGE(B10:B21)</f>
        <v>#DIV/0!</v>
      </c>
      <c r="C23" s="282" t="e">
        <f t="shared" ref="C23" si="6">AVERAGE(C10:C21)</f>
        <v>#DIV/0!</v>
      </c>
      <c r="D23" s="282" t="e">
        <f t="shared" ref="D23" si="7">AVERAGE(D10:D21)</f>
        <v>#DIV/0!</v>
      </c>
      <c r="E23" s="282">
        <f>AVERAGE(E10:E21)</f>
        <v>5395.0466269841263</v>
      </c>
      <c r="F23" s="282">
        <f t="shared" ref="F23" si="8">AVERAGE(F10:F21)</f>
        <v>8192.0433201058204</v>
      </c>
      <c r="G23" s="376">
        <f t="shared" si="5"/>
        <v>81.593272817460331</v>
      </c>
      <c r="H23" s="377">
        <f t="shared" si="5"/>
        <v>138.38177910052912</v>
      </c>
      <c r="I23" s="378">
        <f t="shared" si="5"/>
        <v>8.6904761904761915E-2</v>
      </c>
      <c r="J23" s="376">
        <f t="shared" si="5"/>
        <v>1.1554642195031519</v>
      </c>
      <c r="K23" s="379">
        <f t="shared" si="5"/>
        <v>10.241501322751322</v>
      </c>
      <c r="L23" s="8">
        <f t="shared" si="5"/>
        <v>1815</v>
      </c>
      <c r="M23" s="13" t="e">
        <f t="shared" si="5"/>
        <v>#DIV/0!</v>
      </c>
      <c r="N23" s="44">
        <f t="shared" si="5"/>
        <v>245</v>
      </c>
      <c r="O23" s="13">
        <f t="shared" si="5"/>
        <v>24.063636363636366</v>
      </c>
      <c r="P23" s="9" t="e">
        <f t="shared" si="5"/>
        <v>#DIV/0!</v>
      </c>
      <c r="Q23" s="12">
        <f t="shared" si="5"/>
        <v>71.666666666666671</v>
      </c>
      <c r="R23" s="14" t="e">
        <f t="shared" si="5"/>
        <v>#DIV/0!</v>
      </c>
      <c r="S23" s="14" t="e">
        <f t="shared" ref="S23:AD23" si="9">AVERAGE(S10:S21)</f>
        <v>#DIV/0!</v>
      </c>
      <c r="T23" s="14" t="e">
        <f t="shared" ref="T23:U23" si="10">AVERAGE(T10:T21)</f>
        <v>#DIV/0!</v>
      </c>
      <c r="U23" s="14" t="e">
        <f t="shared" si="10"/>
        <v>#DIV/0!</v>
      </c>
      <c r="V23" s="14" t="e">
        <f t="shared" ref="V23" si="11">AVERAGE(V10:V21)</f>
        <v>#DIV/0!</v>
      </c>
      <c r="W23" s="10" t="e">
        <f t="shared" si="9"/>
        <v>#DIV/0!</v>
      </c>
      <c r="X23" s="282" t="e">
        <f t="shared" ref="X23:Z23" si="12">AVERAGE(X10:X21)</f>
        <v>#DIV/0!</v>
      </c>
      <c r="Y23" s="282" t="e">
        <f t="shared" si="12"/>
        <v>#DIV/0!</v>
      </c>
      <c r="Z23" s="282" t="e">
        <f t="shared" si="12"/>
        <v>#DIV/0!</v>
      </c>
      <c r="AA23" s="282" t="e">
        <f t="shared" ref="AA23" si="13">AVERAGE(AA10:AA21)</f>
        <v>#DIV/0!</v>
      </c>
      <c r="AB23" s="14" t="e">
        <f t="shared" si="9"/>
        <v>#DIV/0!</v>
      </c>
      <c r="AC23" s="16" t="e">
        <f t="shared" si="9"/>
        <v>#DIV/0!</v>
      </c>
      <c r="AD23" s="16" t="e">
        <f t="shared" si="9"/>
        <v>#DIV/0!</v>
      </c>
      <c r="AE23" s="16" t="e">
        <f t="shared" ref="AE23:AF23" si="14">AVERAGE(AE10:AE21)</f>
        <v>#DIV/0!</v>
      </c>
      <c r="AF23" s="32" t="e">
        <f t="shared" si="14"/>
        <v>#DIV/0!</v>
      </c>
    </row>
    <row r="24" spans="1:32" ht="20" customHeight="1" x14ac:dyDescent="0.3">
      <c r="A24" s="371" t="s">
        <v>103</v>
      </c>
      <c r="B24" s="282">
        <f t="shared" ref="B24:R24" si="15">MAX(B10:B21)</f>
        <v>0</v>
      </c>
      <c r="C24" s="282">
        <f t="shared" ref="C24" si="16">MAX(C10:C21)</f>
        <v>0</v>
      </c>
      <c r="D24" s="282">
        <f t="shared" ref="D24" si="17">MAX(D10:D21)</f>
        <v>0</v>
      </c>
      <c r="E24" s="282">
        <f>MAX(E10:E21)</f>
        <v>7048.5714285714284</v>
      </c>
      <c r="F24" s="282">
        <f t="shared" ref="F24" si="18">MAX(F10:F21)</f>
        <v>11812.857142857143</v>
      </c>
      <c r="G24" s="376">
        <f t="shared" si="15"/>
        <v>85.644999999999996</v>
      </c>
      <c r="H24" s="377">
        <f t="shared" si="15"/>
        <v>202</v>
      </c>
      <c r="I24" s="378">
        <f t="shared" si="15"/>
        <v>0.16833333333333333</v>
      </c>
      <c r="J24" s="376">
        <f t="shared" si="15"/>
        <v>1.2706451612903231</v>
      </c>
      <c r="K24" s="379">
        <f t="shared" si="15"/>
        <v>19.285714285714285</v>
      </c>
      <c r="L24" s="8">
        <f t="shared" si="15"/>
        <v>1990</v>
      </c>
      <c r="M24" s="13">
        <f t="shared" si="15"/>
        <v>0</v>
      </c>
      <c r="N24" s="44">
        <f t="shared" si="15"/>
        <v>350</v>
      </c>
      <c r="O24" s="13">
        <f t="shared" si="15"/>
        <v>29.72</v>
      </c>
      <c r="P24" s="9">
        <f t="shared" si="15"/>
        <v>0</v>
      </c>
      <c r="Q24" s="12">
        <f t="shared" si="15"/>
        <v>860</v>
      </c>
      <c r="R24" s="40">
        <f t="shared" si="15"/>
        <v>0</v>
      </c>
      <c r="S24" s="40">
        <f t="shared" ref="S24:AD24" si="19">MAX(S10:S21)</f>
        <v>0</v>
      </c>
      <c r="T24" s="40">
        <f t="shared" ref="T24:U24" si="20">MAX(T10:T21)</f>
        <v>0</v>
      </c>
      <c r="U24" s="40">
        <f t="shared" si="20"/>
        <v>0</v>
      </c>
      <c r="V24" s="40">
        <f t="shared" ref="V24" si="21">MAX(V10:V21)</f>
        <v>0</v>
      </c>
      <c r="W24" s="10">
        <f t="shared" si="19"/>
        <v>0</v>
      </c>
      <c r="X24" s="282">
        <f t="shared" ref="X24:Z24" si="22">MAX(X10:X21)</f>
        <v>0</v>
      </c>
      <c r="Y24" s="282">
        <f t="shared" si="22"/>
        <v>0</v>
      </c>
      <c r="Z24" s="282">
        <f t="shared" si="22"/>
        <v>0</v>
      </c>
      <c r="AA24" s="282">
        <f t="shared" ref="AA24" si="23">MAX(AA10:AA21)</f>
        <v>0</v>
      </c>
      <c r="AB24" s="14">
        <f t="shared" si="19"/>
        <v>0</v>
      </c>
      <c r="AC24" s="16">
        <f t="shared" si="19"/>
        <v>0</v>
      </c>
      <c r="AD24" s="16">
        <f t="shared" si="19"/>
        <v>0</v>
      </c>
      <c r="AE24" s="16">
        <f t="shared" ref="AE24:AF24" si="24">MAX(AE10:AE21)</f>
        <v>0</v>
      </c>
      <c r="AF24" s="32">
        <f t="shared" si="24"/>
        <v>0</v>
      </c>
    </row>
    <row r="25" spans="1:32" ht="20" customHeight="1" thickBot="1" x14ac:dyDescent="0.35">
      <c r="A25" s="372" t="s">
        <v>102</v>
      </c>
      <c r="B25" s="283">
        <f t="shared" ref="B25:R25" si="25">MIN(B10:B21)</f>
        <v>0</v>
      </c>
      <c r="C25" s="283">
        <f t="shared" ref="C25" si="26">MIN(C10:C21)</f>
        <v>0</v>
      </c>
      <c r="D25" s="283">
        <f t="shared" ref="D25" si="27">MIN(D10:D21)</f>
        <v>0</v>
      </c>
      <c r="E25" s="283">
        <f>MIN(E10:E21)</f>
        <v>2185.7142857142858</v>
      </c>
      <c r="F25" s="283">
        <f t="shared" ref="F25" si="28">MIN(F10:F21)</f>
        <v>4453</v>
      </c>
      <c r="G25" s="380">
        <f t="shared" si="25"/>
        <v>78.756666666666675</v>
      </c>
      <c r="H25" s="381">
        <f t="shared" si="25"/>
        <v>99.5</v>
      </c>
      <c r="I25" s="382">
        <f t="shared" si="25"/>
        <v>5.8333333333333341E-2</v>
      </c>
      <c r="J25" s="380">
        <f t="shared" si="25"/>
        <v>1.0880645161290323</v>
      </c>
      <c r="K25" s="383">
        <f t="shared" si="25"/>
        <v>4.375</v>
      </c>
      <c r="L25" s="23">
        <f t="shared" si="25"/>
        <v>1656</v>
      </c>
      <c r="M25" s="35">
        <f t="shared" si="25"/>
        <v>0</v>
      </c>
      <c r="N25" s="47">
        <f t="shared" si="25"/>
        <v>75</v>
      </c>
      <c r="O25" s="35">
        <f t="shared" si="25"/>
        <v>15.14</v>
      </c>
      <c r="P25" s="24">
        <f t="shared" si="25"/>
        <v>0</v>
      </c>
      <c r="Q25" s="34">
        <f t="shared" si="25"/>
        <v>0</v>
      </c>
      <c r="R25" s="41">
        <f t="shared" si="25"/>
        <v>0</v>
      </c>
      <c r="S25" s="41">
        <f t="shared" ref="S25:AD25" si="29">MIN(S10:S21)</f>
        <v>0</v>
      </c>
      <c r="T25" s="41">
        <f t="shared" ref="T25:U25" si="30">MIN(T10:T21)</f>
        <v>0</v>
      </c>
      <c r="U25" s="41">
        <f t="shared" si="30"/>
        <v>0</v>
      </c>
      <c r="V25" s="41">
        <f t="shared" ref="V25" si="31">MIN(V10:V21)</f>
        <v>0</v>
      </c>
      <c r="W25" s="25">
        <f t="shared" si="29"/>
        <v>0</v>
      </c>
      <c r="X25" s="283">
        <f t="shared" ref="X25:Z25" si="32">MIN(X10:X21)</f>
        <v>0</v>
      </c>
      <c r="Y25" s="283">
        <f t="shared" si="32"/>
        <v>0</v>
      </c>
      <c r="Z25" s="283">
        <f t="shared" si="32"/>
        <v>0</v>
      </c>
      <c r="AA25" s="283">
        <f t="shared" ref="AA25" si="33">MIN(AA10:AA21)</f>
        <v>0</v>
      </c>
      <c r="AB25" s="33">
        <f t="shared" si="29"/>
        <v>0</v>
      </c>
      <c r="AC25" s="37">
        <f t="shared" si="29"/>
        <v>0</v>
      </c>
      <c r="AD25" s="37">
        <f t="shared" si="29"/>
        <v>0</v>
      </c>
      <c r="AE25" s="37">
        <f t="shared" ref="AE25:AF25" si="34">MIN(AE10:AE21)</f>
        <v>0</v>
      </c>
      <c r="AF25" s="36">
        <f t="shared" si="34"/>
        <v>0</v>
      </c>
    </row>
    <row r="26" spans="1:32" ht="13" thickTop="1" x14ac:dyDescent="0.25">
      <c r="F26" s="284"/>
    </row>
  </sheetData>
  <sheetProtection insertColumns="0" insertRows="0"/>
  <mergeCells count="6">
    <mergeCell ref="W6:AF6"/>
    <mergeCell ref="L6:P6"/>
    <mergeCell ref="N7:P7"/>
    <mergeCell ref="N8:O8"/>
    <mergeCell ref="B6:K6"/>
    <mergeCell ref="Q6:V6"/>
  </mergeCells>
  <phoneticPr fontId="0" type="noConversion"/>
  <pageMargins left="0.39370078740157483" right="0.39370078740157483" top="0.78740157480314965" bottom="0.78740157480314965" header="0" footer="0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30"/>
  <sheetViews>
    <sheetView topLeftCell="A6" zoomScale="60" zoomScaleNormal="60" workbookViewId="0">
      <selection activeCell="Q18" sqref="Q18"/>
    </sheetView>
  </sheetViews>
  <sheetFormatPr baseColWidth="10" defaultColWidth="9.1796875" defaultRowHeight="12.5" x14ac:dyDescent="0.25"/>
  <cols>
    <col min="1" max="1" width="17" customWidth="1"/>
    <col min="2" max="9" width="10.81640625" customWidth="1"/>
    <col min="10" max="10" width="11.1796875" customWidth="1"/>
    <col min="11" max="11" width="10.81640625" customWidth="1"/>
    <col min="12" max="12" width="14.1796875" customWidth="1"/>
    <col min="13" max="13" width="11.81640625" customWidth="1"/>
    <col min="14" max="20" width="10.453125" customWidth="1"/>
    <col min="21" max="28" width="10.81640625" customWidth="1"/>
    <col min="29" max="29" width="10.453125" customWidth="1"/>
    <col min="30" max="35" width="9.81640625" bestFit="1" customWidth="1"/>
    <col min="36" max="46" width="9.453125" customWidth="1"/>
  </cols>
  <sheetData>
    <row r="1" spans="1:46" ht="14" x14ac:dyDescent="0.3">
      <c r="A1" s="211" t="s">
        <v>119</v>
      </c>
      <c r="B1" s="208"/>
      <c r="C1" s="492" t="s">
        <v>120</v>
      </c>
    </row>
    <row r="2" spans="1:46" ht="14" x14ac:dyDescent="0.3">
      <c r="A2" s="1" t="s">
        <v>121</v>
      </c>
      <c r="C2" s="62" t="s">
        <v>122</v>
      </c>
    </row>
    <row r="3" spans="1:46" ht="13" thickBot="1" x14ac:dyDescent="0.3"/>
    <row r="4" spans="1:46" s="62" customFormat="1" ht="15" thickTop="1" thickBot="1" x14ac:dyDescent="0.35">
      <c r="A4" s="1"/>
      <c r="B4" s="653" t="s">
        <v>172</v>
      </c>
      <c r="C4" s="654"/>
      <c r="D4" s="654"/>
      <c r="E4" s="655"/>
      <c r="F4" s="210" t="s">
        <v>173</v>
      </c>
      <c r="G4" s="649" t="s">
        <v>174</v>
      </c>
      <c r="H4" s="649"/>
      <c r="I4" s="649"/>
      <c r="J4" s="649"/>
      <c r="K4" s="628" t="s">
        <v>175</v>
      </c>
      <c r="L4" s="629"/>
      <c r="M4" s="630"/>
      <c r="N4" s="63"/>
      <c r="O4" s="628" t="s">
        <v>176</v>
      </c>
      <c r="P4" s="629"/>
      <c r="Q4" s="629"/>
      <c r="R4" s="629"/>
      <c r="S4" s="629"/>
      <c r="T4" s="629"/>
      <c r="U4" s="656" t="s">
        <v>177</v>
      </c>
      <c r="V4" s="657"/>
      <c r="W4" s="657"/>
      <c r="X4" s="658"/>
      <c r="Y4" s="210" t="s">
        <v>173</v>
      </c>
      <c r="Z4" s="659"/>
      <c r="AA4" s="660"/>
      <c r="AB4" s="660"/>
      <c r="AC4" s="660"/>
      <c r="AD4" s="644" t="s">
        <v>176</v>
      </c>
      <c r="AE4" s="645"/>
      <c r="AF4" s="645"/>
      <c r="AG4" s="645"/>
      <c r="AH4" s="645"/>
      <c r="AI4" s="646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</row>
    <row r="5" spans="1:46" s="62" customFormat="1" ht="15" thickTop="1" thickBot="1" x14ac:dyDescent="0.35">
      <c r="A5" s="1"/>
      <c r="B5" s="647" t="s">
        <v>178</v>
      </c>
      <c r="C5" s="648"/>
      <c r="D5" s="649" t="s">
        <v>179</v>
      </c>
      <c r="E5" s="649"/>
      <c r="F5" s="649"/>
      <c r="G5" s="649"/>
      <c r="H5" s="649"/>
      <c r="I5" s="649"/>
      <c r="J5" s="650"/>
      <c r="K5" s="63"/>
      <c r="L5" s="207"/>
      <c r="M5" s="207"/>
      <c r="N5" s="64"/>
      <c r="O5" s="206"/>
      <c r="P5" s="206"/>
      <c r="Q5" s="206"/>
      <c r="R5" s="206"/>
      <c r="S5" s="206"/>
      <c r="T5" s="206"/>
      <c r="U5" s="651" t="s">
        <v>178</v>
      </c>
      <c r="V5" s="648"/>
      <c r="W5" s="629"/>
      <c r="X5" s="629"/>
      <c r="Y5" s="629"/>
      <c r="Z5" s="629"/>
      <c r="AA5" s="629"/>
      <c r="AB5" s="629"/>
      <c r="AC5" s="652"/>
      <c r="AD5" s="137"/>
      <c r="AE5" s="137"/>
      <c r="AF5" s="137"/>
      <c r="AG5" s="137"/>
      <c r="AH5" s="137"/>
      <c r="AI5" s="138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</row>
    <row r="6" spans="1:46" s="55" customFormat="1" ht="14" thickTop="1" thickBot="1" x14ac:dyDescent="0.35">
      <c r="B6" s="637" t="s">
        <v>180</v>
      </c>
      <c r="C6" s="638"/>
      <c r="D6" s="638"/>
      <c r="E6" s="638"/>
      <c r="F6" s="638"/>
      <c r="G6" s="639"/>
      <c r="H6" s="640" t="s">
        <v>181</v>
      </c>
      <c r="I6" s="620" t="s">
        <v>182</v>
      </c>
      <c r="J6" s="620" t="s">
        <v>183</v>
      </c>
      <c r="K6" s="620" t="s">
        <v>184</v>
      </c>
      <c r="L6" s="620" t="s">
        <v>185</v>
      </c>
      <c r="M6" s="640" t="s">
        <v>186</v>
      </c>
      <c r="N6" s="640" t="s">
        <v>187</v>
      </c>
      <c r="O6" s="640" t="s">
        <v>188</v>
      </c>
      <c r="P6" s="640" t="s">
        <v>189</v>
      </c>
      <c r="Q6" s="640" t="s">
        <v>190</v>
      </c>
      <c r="R6" s="640" t="s">
        <v>191</v>
      </c>
      <c r="S6" s="640" t="s">
        <v>192</v>
      </c>
      <c r="T6" s="661" t="s">
        <v>193</v>
      </c>
      <c r="U6" s="664" t="s">
        <v>180</v>
      </c>
      <c r="V6" s="638"/>
      <c r="W6" s="638"/>
      <c r="X6" s="638"/>
      <c r="Y6" s="638"/>
      <c r="Z6" s="639"/>
      <c r="AA6" s="640" t="s">
        <v>181</v>
      </c>
      <c r="AB6" s="620" t="s">
        <v>182</v>
      </c>
      <c r="AC6" s="668" t="s">
        <v>183</v>
      </c>
      <c r="AD6" s="640" t="s">
        <v>188</v>
      </c>
      <c r="AE6" s="640" t="s">
        <v>189</v>
      </c>
      <c r="AF6" s="640" t="s">
        <v>190</v>
      </c>
      <c r="AG6" s="640" t="s">
        <v>191</v>
      </c>
      <c r="AH6" s="640" t="s">
        <v>192</v>
      </c>
      <c r="AI6" s="665" t="s">
        <v>193</v>
      </c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</row>
    <row r="7" spans="1:46" s="55" customFormat="1" ht="25.5" customHeight="1" thickTop="1" thickBot="1" x14ac:dyDescent="0.35">
      <c r="B7" s="407" t="s">
        <v>194</v>
      </c>
      <c r="C7" s="408" t="s">
        <v>189</v>
      </c>
      <c r="D7" s="408" t="s">
        <v>190</v>
      </c>
      <c r="E7" s="408" t="s">
        <v>191</v>
      </c>
      <c r="F7" s="408" t="s">
        <v>192</v>
      </c>
      <c r="G7" s="409" t="s">
        <v>193</v>
      </c>
      <c r="H7" s="641"/>
      <c r="I7" s="643"/>
      <c r="J7" s="643"/>
      <c r="K7" s="643" t="s">
        <v>184</v>
      </c>
      <c r="L7" s="643" t="s">
        <v>185</v>
      </c>
      <c r="M7" s="641"/>
      <c r="N7" s="641"/>
      <c r="O7" s="641"/>
      <c r="P7" s="641"/>
      <c r="Q7" s="641"/>
      <c r="R7" s="641"/>
      <c r="S7" s="641"/>
      <c r="T7" s="662"/>
      <c r="U7" s="407" t="s">
        <v>194</v>
      </c>
      <c r="V7" s="408" t="s">
        <v>189</v>
      </c>
      <c r="W7" s="408" t="s">
        <v>190</v>
      </c>
      <c r="X7" s="408" t="s">
        <v>191</v>
      </c>
      <c r="Y7" s="408" t="s">
        <v>192</v>
      </c>
      <c r="Z7" s="409" t="s">
        <v>193</v>
      </c>
      <c r="AA7" s="641"/>
      <c r="AB7" s="643"/>
      <c r="AC7" s="669"/>
      <c r="AD7" s="641"/>
      <c r="AE7" s="641"/>
      <c r="AF7" s="641"/>
      <c r="AG7" s="641"/>
      <c r="AH7" s="641"/>
      <c r="AI7" s="66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</row>
    <row r="8" spans="1:46" s="55" customFormat="1" ht="25.5" customHeight="1" thickTop="1" thickBot="1" x14ac:dyDescent="0.35">
      <c r="A8" s="53" t="s">
        <v>195</v>
      </c>
      <c r="B8" s="405"/>
      <c r="C8" s="406"/>
      <c r="D8" s="406"/>
      <c r="E8" s="406"/>
      <c r="F8" s="406"/>
      <c r="G8" s="162"/>
      <c r="H8" s="642"/>
      <c r="I8" s="621"/>
      <c r="J8" s="621"/>
      <c r="K8" s="621"/>
      <c r="L8" s="621"/>
      <c r="M8" s="642"/>
      <c r="N8" s="642"/>
      <c r="O8" s="642"/>
      <c r="P8" s="642"/>
      <c r="Q8" s="642"/>
      <c r="R8" s="642"/>
      <c r="S8" s="642"/>
      <c r="T8" s="663"/>
      <c r="U8" s="405"/>
      <c r="V8" s="406"/>
      <c r="W8" s="406"/>
      <c r="X8" s="406"/>
      <c r="Y8" s="406"/>
      <c r="Z8" s="162"/>
      <c r="AA8" s="642"/>
      <c r="AB8" s="621"/>
      <c r="AC8" s="670"/>
      <c r="AD8" s="642"/>
      <c r="AE8" s="642"/>
      <c r="AF8" s="642"/>
      <c r="AG8" s="642"/>
      <c r="AH8" s="642"/>
      <c r="AI8" s="667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</row>
    <row r="9" spans="1:46" s="55" customFormat="1" ht="16" thickTop="1" thickBot="1" x14ac:dyDescent="0.35">
      <c r="A9" s="2"/>
      <c r="B9" s="88" t="s">
        <v>196</v>
      </c>
      <c r="C9" s="88" t="s">
        <v>196</v>
      </c>
      <c r="D9" s="88" t="s">
        <v>196</v>
      </c>
      <c r="E9" s="88" t="s">
        <v>196</v>
      </c>
      <c r="F9" s="88" t="s">
        <v>196</v>
      </c>
      <c r="G9" s="88" t="s">
        <v>196</v>
      </c>
      <c r="H9" s="88" t="s">
        <v>196</v>
      </c>
      <c r="I9" s="88" t="s">
        <v>196</v>
      </c>
      <c r="J9" s="42"/>
      <c r="K9" s="88" t="s">
        <v>196</v>
      </c>
      <c r="L9" s="88" t="s">
        <v>196</v>
      </c>
      <c r="M9" s="88" t="s">
        <v>196</v>
      </c>
      <c r="N9" s="89" t="s">
        <v>197</v>
      </c>
      <c r="O9" s="88" t="s">
        <v>198</v>
      </c>
      <c r="P9" s="88" t="s">
        <v>198</v>
      </c>
      <c r="Q9" s="88" t="s">
        <v>198</v>
      </c>
      <c r="R9" s="88" t="s">
        <v>198</v>
      </c>
      <c r="S9" s="88" t="s">
        <v>198</v>
      </c>
      <c r="T9" s="90" t="s">
        <v>198</v>
      </c>
      <c r="U9" s="91" t="s">
        <v>196</v>
      </c>
      <c r="V9" s="88" t="s">
        <v>196</v>
      </c>
      <c r="W9" s="88" t="s">
        <v>196</v>
      </c>
      <c r="X9" s="88" t="s">
        <v>196</v>
      </c>
      <c r="Y9" s="88" t="s">
        <v>196</v>
      </c>
      <c r="Z9" s="88" t="s">
        <v>196</v>
      </c>
      <c r="AA9" s="88" t="s">
        <v>196</v>
      </c>
      <c r="AB9" s="88" t="s">
        <v>196</v>
      </c>
      <c r="AC9" s="99"/>
      <c r="AD9" s="88" t="s">
        <v>198</v>
      </c>
      <c r="AE9" s="88" t="s">
        <v>198</v>
      </c>
      <c r="AF9" s="88" t="s">
        <v>198</v>
      </c>
      <c r="AG9" s="88" t="s">
        <v>198</v>
      </c>
      <c r="AH9" s="88" t="s">
        <v>198</v>
      </c>
      <c r="AI9" s="99" t="s">
        <v>198</v>
      </c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</row>
    <row r="10" spans="1:46" ht="20" customHeight="1" thickTop="1" x14ac:dyDescent="0.3">
      <c r="A10" s="229">
        <v>45292</v>
      </c>
      <c r="B10" s="204">
        <v>6741</v>
      </c>
      <c r="C10" s="212">
        <v>5624</v>
      </c>
      <c r="D10" s="212">
        <v>0</v>
      </c>
      <c r="E10" s="212">
        <v>0</v>
      </c>
      <c r="F10" s="212">
        <v>0</v>
      </c>
      <c r="G10" s="212">
        <v>12009</v>
      </c>
      <c r="H10" s="92">
        <f>SUM(B10:G10)</f>
        <v>24374</v>
      </c>
      <c r="I10" s="212">
        <v>483</v>
      </c>
      <c r="J10" s="219">
        <f>H10/SQRT(H10^2+I10^2)</f>
        <v>0.99980371696225911</v>
      </c>
      <c r="K10" s="491"/>
      <c r="L10" s="212">
        <v>3084</v>
      </c>
      <c r="M10" s="431">
        <f>K10+L10</f>
        <v>3084</v>
      </c>
      <c r="N10" s="139">
        <f>(H10+L10)/'T1. resum cabal i analítiques'!B10</f>
        <v>0.69121941395629849</v>
      </c>
      <c r="O10" s="223">
        <v>88</v>
      </c>
      <c r="P10" s="223">
        <v>73</v>
      </c>
      <c r="Q10" s="223">
        <v>0</v>
      </c>
      <c r="R10" s="223">
        <v>0</v>
      </c>
      <c r="S10" s="223">
        <v>0</v>
      </c>
      <c r="T10" s="223">
        <v>68</v>
      </c>
      <c r="U10" s="224"/>
      <c r="V10" s="212"/>
      <c r="W10" s="212"/>
      <c r="X10" s="212"/>
      <c r="Y10" s="212"/>
      <c r="Z10" s="212"/>
      <c r="AA10" s="92">
        <f t="shared" ref="AA10:AA21" si="0">SUM(U10:Z10)</f>
        <v>0</v>
      </c>
      <c r="AB10" s="212"/>
      <c r="AC10" s="219"/>
      <c r="AD10" s="204"/>
      <c r="AE10" s="223"/>
      <c r="AF10" s="223"/>
      <c r="AG10" s="223"/>
      <c r="AH10" s="223"/>
      <c r="AI10" s="225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</row>
    <row r="11" spans="1:46" ht="20" customHeight="1" x14ac:dyDescent="0.3">
      <c r="A11" s="229">
        <v>45323</v>
      </c>
      <c r="B11" s="204">
        <v>6570</v>
      </c>
      <c r="C11" s="212">
        <v>5358</v>
      </c>
      <c r="D11" s="212">
        <v>0</v>
      </c>
      <c r="E11" s="212">
        <v>0</v>
      </c>
      <c r="F11" s="212">
        <v>0</v>
      </c>
      <c r="G11" s="212">
        <v>12752</v>
      </c>
      <c r="H11" s="92">
        <f t="shared" ref="H11:H21" si="1">SUM(B11:G11)</f>
        <v>24680</v>
      </c>
      <c r="I11" s="212">
        <v>102</v>
      </c>
      <c r="J11" s="219">
        <f t="shared" ref="J11:J15" si="2">H11/SQRT(H11^2+I11^2)</f>
        <v>0.99999145967351311</v>
      </c>
      <c r="K11" s="491"/>
      <c r="L11" s="212">
        <v>4865</v>
      </c>
      <c r="M11" s="431">
        <f t="shared" ref="M11:M21" si="3">K11+L11</f>
        <v>4865</v>
      </c>
      <c r="N11" s="140">
        <f>(H11+L11)/'T1. resum cabal i analítiques'!B11</f>
        <v>0.75760295399764088</v>
      </c>
      <c r="O11" s="223">
        <v>86</v>
      </c>
      <c r="P11" s="223">
        <v>71</v>
      </c>
      <c r="Q11" s="223">
        <v>0</v>
      </c>
      <c r="R11" s="223">
        <v>0</v>
      </c>
      <c r="S11" s="223">
        <v>0</v>
      </c>
      <c r="T11" s="223">
        <v>52</v>
      </c>
      <c r="U11" s="224"/>
      <c r="V11" s="212"/>
      <c r="W11" s="212"/>
      <c r="X11" s="212"/>
      <c r="Y11" s="212"/>
      <c r="Z11" s="212"/>
      <c r="AA11" s="92">
        <f t="shared" si="0"/>
        <v>0</v>
      </c>
      <c r="AB11" s="212"/>
      <c r="AC11" s="222"/>
      <c r="AD11" s="204"/>
      <c r="AE11" s="223"/>
      <c r="AF11" s="223"/>
      <c r="AG11" s="223"/>
      <c r="AH11" s="223"/>
      <c r="AI11" s="226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</row>
    <row r="12" spans="1:46" ht="20" customHeight="1" x14ac:dyDescent="0.3">
      <c r="A12" s="229">
        <v>45352</v>
      </c>
      <c r="B12" s="204">
        <v>0</v>
      </c>
      <c r="C12" s="212">
        <v>5663</v>
      </c>
      <c r="D12" s="212">
        <v>4854</v>
      </c>
      <c r="E12" s="212">
        <v>163</v>
      </c>
      <c r="F12" s="212">
        <v>150</v>
      </c>
      <c r="G12" s="212">
        <v>14156</v>
      </c>
      <c r="H12" s="92">
        <f t="shared" si="1"/>
        <v>24986</v>
      </c>
      <c r="I12" s="212">
        <v>1</v>
      </c>
      <c r="J12" s="219">
        <f t="shared" si="2"/>
        <v>0.99999999919910332</v>
      </c>
      <c r="K12" s="491"/>
      <c r="L12" s="212">
        <v>7065</v>
      </c>
      <c r="M12" s="431">
        <f t="shared" si="3"/>
        <v>7065</v>
      </c>
      <c r="N12" s="140">
        <f>(H12+L12)/'T1. resum cabal i analítiques'!B12</f>
        <v>0.75899876858956139</v>
      </c>
      <c r="O12" s="223">
        <v>0</v>
      </c>
      <c r="P12" s="223">
        <v>95</v>
      </c>
      <c r="Q12" s="223">
        <v>90</v>
      </c>
      <c r="R12" s="223">
        <v>28</v>
      </c>
      <c r="S12" s="223">
        <v>31</v>
      </c>
      <c r="T12" s="223">
        <v>60</v>
      </c>
      <c r="U12" s="224"/>
      <c r="V12" s="212"/>
      <c r="W12" s="212"/>
      <c r="X12" s="212"/>
      <c r="Y12" s="212"/>
      <c r="Z12" s="212"/>
      <c r="AA12" s="92">
        <f t="shared" si="0"/>
        <v>0</v>
      </c>
      <c r="AB12" s="212"/>
      <c r="AC12" s="222"/>
      <c r="AD12" s="204"/>
      <c r="AE12" s="223"/>
      <c r="AF12" s="223"/>
      <c r="AG12" s="223"/>
      <c r="AH12" s="223"/>
      <c r="AI12" s="226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</row>
    <row r="13" spans="1:46" ht="20" customHeight="1" x14ac:dyDescent="0.3">
      <c r="A13" s="229">
        <v>45383</v>
      </c>
      <c r="B13" s="204">
        <v>0</v>
      </c>
      <c r="C13" s="212">
        <v>104</v>
      </c>
      <c r="D13" s="212">
        <v>92</v>
      </c>
      <c r="E13" s="212">
        <v>6940</v>
      </c>
      <c r="F13" s="212">
        <v>5419</v>
      </c>
      <c r="G13" s="212">
        <v>16871</v>
      </c>
      <c r="H13" s="92">
        <f t="shared" si="1"/>
        <v>29426</v>
      </c>
      <c r="I13" s="212">
        <v>35</v>
      </c>
      <c r="J13" s="219">
        <f t="shared" si="2"/>
        <v>0.99999929263564569</v>
      </c>
      <c r="K13" s="491"/>
      <c r="L13" s="212">
        <v>8636</v>
      </c>
      <c r="M13" s="431">
        <f t="shared" si="3"/>
        <v>8636</v>
      </c>
      <c r="N13" s="140">
        <f>(H13+L13)/'T1. resum cabal i analítiques'!B13</f>
        <v>0.93438075365165096</v>
      </c>
      <c r="O13" s="223">
        <v>0</v>
      </c>
      <c r="P13" s="223">
        <v>19</v>
      </c>
      <c r="Q13" s="223">
        <v>18</v>
      </c>
      <c r="R13" s="223">
        <v>83</v>
      </c>
      <c r="S13" s="223">
        <v>70</v>
      </c>
      <c r="T13" s="223">
        <v>87</v>
      </c>
      <c r="U13" s="224"/>
      <c r="V13" s="212"/>
      <c r="W13" s="212"/>
      <c r="X13" s="212"/>
      <c r="Y13" s="212"/>
      <c r="Z13" s="212"/>
      <c r="AA13" s="92">
        <f t="shared" si="0"/>
        <v>0</v>
      </c>
      <c r="AB13" s="212"/>
      <c r="AC13" s="222"/>
      <c r="AD13" s="204"/>
      <c r="AE13" s="223"/>
      <c r="AF13" s="223"/>
      <c r="AG13" s="223"/>
      <c r="AH13" s="223"/>
      <c r="AI13" s="226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</row>
    <row r="14" spans="1:46" ht="20" customHeight="1" x14ac:dyDescent="0.3">
      <c r="A14" s="229">
        <v>45413</v>
      </c>
      <c r="B14" s="204">
        <v>0</v>
      </c>
      <c r="C14" s="212">
        <v>0</v>
      </c>
      <c r="D14" s="212">
        <v>0</v>
      </c>
      <c r="E14" s="212">
        <v>5099</v>
      </c>
      <c r="F14" s="212">
        <v>3851</v>
      </c>
      <c r="G14" s="212">
        <v>12078</v>
      </c>
      <c r="H14" s="92">
        <f t="shared" si="1"/>
        <v>21028</v>
      </c>
      <c r="I14" s="212">
        <v>0</v>
      </c>
      <c r="J14" s="219">
        <f t="shared" si="2"/>
        <v>1</v>
      </c>
      <c r="K14" s="491"/>
      <c r="L14" s="212">
        <v>10685</v>
      </c>
      <c r="M14" s="431">
        <f t="shared" si="3"/>
        <v>10685</v>
      </c>
      <c r="N14" s="140">
        <f>(H14+L14)/'T1. resum cabal i analítiques'!B14</f>
        <v>0.74962770358113695</v>
      </c>
      <c r="O14" s="223">
        <v>0</v>
      </c>
      <c r="P14" s="223">
        <v>0</v>
      </c>
      <c r="Q14" s="223">
        <v>0</v>
      </c>
      <c r="R14" s="223">
        <v>66</v>
      </c>
      <c r="S14" s="223">
        <v>62</v>
      </c>
      <c r="T14" s="223">
        <v>115</v>
      </c>
      <c r="U14" s="224"/>
      <c r="V14" s="212"/>
      <c r="W14" s="212"/>
      <c r="X14" s="212"/>
      <c r="Y14" s="212"/>
      <c r="Z14" s="212"/>
      <c r="AA14" s="92">
        <f t="shared" si="0"/>
        <v>0</v>
      </c>
      <c r="AB14" s="212"/>
      <c r="AC14" s="222"/>
      <c r="AD14" s="204"/>
      <c r="AE14" s="223"/>
      <c r="AF14" s="223"/>
      <c r="AG14" s="223"/>
      <c r="AH14" s="223"/>
      <c r="AI14" s="226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</row>
    <row r="15" spans="1:46" ht="20" customHeight="1" x14ac:dyDescent="0.3">
      <c r="A15" s="229">
        <v>45444</v>
      </c>
      <c r="B15" s="204">
        <v>124</v>
      </c>
      <c r="C15" s="212">
        <v>50</v>
      </c>
      <c r="D15" s="212">
        <v>4261</v>
      </c>
      <c r="E15" s="212">
        <v>3351</v>
      </c>
      <c r="F15" s="212">
        <v>0</v>
      </c>
      <c r="G15" s="212">
        <v>11132</v>
      </c>
      <c r="H15" s="92">
        <f t="shared" si="1"/>
        <v>18918</v>
      </c>
      <c r="I15" s="212">
        <v>0</v>
      </c>
      <c r="J15" s="219">
        <f t="shared" si="2"/>
        <v>1</v>
      </c>
      <c r="K15" s="491"/>
      <c r="L15" s="218">
        <v>10218.200000000001</v>
      </c>
      <c r="M15" s="431">
        <f t="shared" si="3"/>
        <v>10218.200000000001</v>
      </c>
      <c r="N15" s="140">
        <f>(H15+L15)/'T1. resum cabal i analítiques'!B15</f>
        <v>0.79129301213981151</v>
      </c>
      <c r="O15" s="223">
        <v>0</v>
      </c>
      <c r="P15" s="223">
        <v>0</v>
      </c>
      <c r="Q15" s="223">
        <v>73.48</v>
      </c>
      <c r="R15" s="223">
        <v>78.459999999999994</v>
      </c>
      <c r="S15" s="223">
        <v>0</v>
      </c>
      <c r="T15" s="223">
        <v>75.849999999999994</v>
      </c>
      <c r="U15" s="224"/>
      <c r="V15" s="212"/>
      <c r="W15" s="212"/>
      <c r="X15" s="212"/>
      <c r="Y15" s="212"/>
      <c r="Z15" s="212"/>
      <c r="AA15" s="92">
        <f t="shared" si="0"/>
        <v>0</v>
      </c>
      <c r="AB15" s="212"/>
      <c r="AC15" s="221"/>
      <c r="AD15" s="204"/>
      <c r="AE15" s="223"/>
      <c r="AF15" s="223"/>
      <c r="AG15" s="223"/>
      <c r="AH15" s="223"/>
      <c r="AI15" s="227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</row>
    <row r="16" spans="1:46" ht="20" customHeight="1" x14ac:dyDescent="0.3">
      <c r="A16" s="229">
        <v>45474</v>
      </c>
      <c r="B16" s="204">
        <v>4525</v>
      </c>
      <c r="C16" s="212">
        <v>3561</v>
      </c>
      <c r="D16" s="212">
        <v>0</v>
      </c>
      <c r="E16" s="212">
        <v>19</v>
      </c>
      <c r="F16" s="212">
        <v>0</v>
      </c>
      <c r="G16" s="212">
        <v>10653</v>
      </c>
      <c r="H16" s="92">
        <f t="shared" si="1"/>
        <v>18758</v>
      </c>
      <c r="I16" s="212">
        <v>0</v>
      </c>
      <c r="J16" s="219">
        <f>H16/SQRT(H16^2+I16^2)</f>
        <v>1</v>
      </c>
      <c r="K16" s="491"/>
      <c r="L16" s="218">
        <v>10808.4</v>
      </c>
      <c r="M16" s="431">
        <f t="shared" si="3"/>
        <v>10808.4</v>
      </c>
      <c r="N16" s="140">
        <f>(H16+L16)/'T1. resum cabal i analítiques'!B16</f>
        <v>0.8204684204684205</v>
      </c>
      <c r="O16" s="223">
        <v>79</v>
      </c>
      <c r="P16" s="223">
        <v>81</v>
      </c>
      <c r="Q16" s="223">
        <v>0</v>
      </c>
      <c r="R16" s="223">
        <v>0</v>
      </c>
      <c r="S16" s="223">
        <v>0</v>
      </c>
      <c r="T16" s="223">
        <v>78</v>
      </c>
      <c r="U16" s="224"/>
      <c r="V16" s="212"/>
      <c r="W16" s="212"/>
      <c r="X16" s="212"/>
      <c r="Y16" s="212"/>
      <c r="Z16" s="212"/>
      <c r="AA16" s="92">
        <f t="shared" si="0"/>
        <v>0</v>
      </c>
      <c r="AB16" s="212"/>
      <c r="AC16" s="155"/>
      <c r="AD16" s="204"/>
      <c r="AE16" s="223"/>
      <c r="AF16" s="223"/>
      <c r="AG16" s="223"/>
      <c r="AH16" s="223"/>
      <c r="AI16" s="228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</row>
    <row r="17" spans="1:46" ht="20" customHeight="1" x14ac:dyDescent="0.3">
      <c r="A17" s="229">
        <v>45505</v>
      </c>
      <c r="B17" s="204">
        <v>0</v>
      </c>
      <c r="C17" s="212">
        <v>0</v>
      </c>
      <c r="D17" s="212">
        <v>4822</v>
      </c>
      <c r="E17" s="212">
        <v>4122</v>
      </c>
      <c r="F17" s="212">
        <v>0</v>
      </c>
      <c r="G17" s="212">
        <v>12225</v>
      </c>
      <c r="H17" s="92">
        <f t="shared" si="1"/>
        <v>21169</v>
      </c>
      <c r="I17" s="212">
        <v>877</v>
      </c>
      <c r="J17" s="219">
        <f t="shared" ref="J17:J21" si="4">H17/SQRT(H17^2+I17^2)</f>
        <v>0.9991429426119609</v>
      </c>
      <c r="K17" s="491"/>
      <c r="L17" s="218">
        <v>9481.7999999999993</v>
      </c>
      <c r="M17" s="431">
        <f t="shared" si="3"/>
        <v>9481.7999999999993</v>
      </c>
      <c r="N17" s="140">
        <f>(H17+L17)/'T1. resum cabal i analítiques'!B17</f>
        <v>0.85480659285495164</v>
      </c>
      <c r="O17" s="223">
        <v>0</v>
      </c>
      <c r="P17" s="223">
        <v>0</v>
      </c>
      <c r="Q17" s="223">
        <v>90</v>
      </c>
      <c r="R17" s="223">
        <v>82</v>
      </c>
      <c r="S17" s="223">
        <v>0</v>
      </c>
      <c r="T17" s="223">
        <v>85</v>
      </c>
      <c r="U17" s="224"/>
      <c r="V17" s="212"/>
      <c r="W17" s="212"/>
      <c r="X17" s="212"/>
      <c r="Y17" s="212"/>
      <c r="Z17" s="212"/>
      <c r="AA17" s="92">
        <f t="shared" si="0"/>
        <v>0</v>
      </c>
      <c r="AB17" s="212"/>
      <c r="AC17" s="221"/>
      <c r="AD17" s="204"/>
      <c r="AE17" s="223"/>
      <c r="AF17" s="223"/>
      <c r="AG17" s="223"/>
      <c r="AH17" s="223"/>
      <c r="AI17" s="227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</row>
    <row r="18" spans="1:46" ht="20" customHeight="1" x14ac:dyDescent="0.3">
      <c r="A18" s="229">
        <v>45536</v>
      </c>
      <c r="B18" s="204">
        <v>0</v>
      </c>
      <c r="C18" s="212">
        <v>0</v>
      </c>
      <c r="D18" s="212">
        <v>5500</v>
      </c>
      <c r="E18" s="212">
        <v>4444</v>
      </c>
      <c r="F18" s="212">
        <v>0</v>
      </c>
      <c r="G18" s="212">
        <v>11898</v>
      </c>
      <c r="H18" s="92">
        <f t="shared" si="1"/>
        <v>21842</v>
      </c>
      <c r="I18" s="212">
        <v>844</v>
      </c>
      <c r="J18" s="219">
        <f t="shared" si="4"/>
        <v>0.99925426576985299</v>
      </c>
      <c r="K18" s="491"/>
      <c r="L18" s="218">
        <v>7116.8</v>
      </c>
      <c r="M18" s="431">
        <f t="shared" si="3"/>
        <v>7116.8</v>
      </c>
      <c r="N18" s="140">
        <f>(H18+L18)/'T1. resum cabal i analítiques'!B18</f>
        <v>0.73268899908916096</v>
      </c>
      <c r="O18" s="223">
        <v>0</v>
      </c>
      <c r="P18" s="223">
        <v>0</v>
      </c>
      <c r="Q18" s="223">
        <v>86</v>
      </c>
      <c r="R18" s="223">
        <v>82</v>
      </c>
      <c r="S18" s="223">
        <v>0</v>
      </c>
      <c r="T18" s="223">
        <v>86</v>
      </c>
      <c r="U18" s="224"/>
      <c r="V18" s="212"/>
      <c r="W18" s="212"/>
      <c r="X18" s="212"/>
      <c r="Y18" s="212"/>
      <c r="Z18" s="212"/>
      <c r="AA18" s="92">
        <f t="shared" si="0"/>
        <v>0</v>
      </c>
      <c r="AB18" s="212"/>
      <c r="AC18" s="155"/>
      <c r="AD18" s="204"/>
      <c r="AE18" s="223"/>
      <c r="AF18" s="223"/>
      <c r="AG18" s="223"/>
      <c r="AH18" s="223"/>
      <c r="AI18" s="228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</row>
    <row r="19" spans="1:46" ht="20" customHeight="1" x14ac:dyDescent="0.3">
      <c r="A19" s="229">
        <v>45566</v>
      </c>
      <c r="B19" s="524">
        <v>0</v>
      </c>
      <c r="C19" s="525">
        <v>56</v>
      </c>
      <c r="D19" s="525">
        <v>290</v>
      </c>
      <c r="E19" s="525">
        <v>6129</v>
      </c>
      <c r="F19" s="525">
        <v>4815</v>
      </c>
      <c r="G19" s="526">
        <v>11858</v>
      </c>
      <c r="H19" s="92">
        <f t="shared" si="1"/>
        <v>23148</v>
      </c>
      <c r="I19" s="525">
        <v>1532</v>
      </c>
      <c r="J19" s="219">
        <f t="shared" si="4"/>
        <v>0.99781708546653325</v>
      </c>
      <c r="K19" s="524"/>
      <c r="L19" s="527">
        <v>4899.3999999999996</v>
      </c>
      <c r="M19" s="431">
        <f t="shared" si="3"/>
        <v>4899.3999999999996</v>
      </c>
      <c r="N19" s="140">
        <f>(H19+L19)/'T1. resum cabal i analítiques'!B19</f>
        <v>0.68538683348809937</v>
      </c>
      <c r="O19" s="528">
        <v>0</v>
      </c>
      <c r="P19" s="528">
        <v>0</v>
      </c>
      <c r="Q19" s="528">
        <v>0</v>
      </c>
      <c r="R19" s="528">
        <v>76</v>
      </c>
      <c r="S19" s="528">
        <v>78</v>
      </c>
      <c r="T19" s="528">
        <v>82</v>
      </c>
      <c r="U19" s="224"/>
      <c r="V19" s="212"/>
      <c r="W19" s="212"/>
      <c r="X19" s="212"/>
      <c r="Y19" s="212"/>
      <c r="Z19" s="212"/>
      <c r="AA19" s="92">
        <f t="shared" si="0"/>
        <v>0</v>
      </c>
      <c r="AB19" s="212"/>
      <c r="AC19" s="155"/>
      <c r="AD19" s="204"/>
      <c r="AE19" s="223"/>
      <c r="AF19" s="223"/>
      <c r="AG19" s="223"/>
      <c r="AH19" s="223"/>
      <c r="AI19" s="228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</row>
    <row r="20" spans="1:46" ht="20" customHeight="1" x14ac:dyDescent="0.3">
      <c r="A20" s="229">
        <v>45597</v>
      </c>
      <c r="B20" s="204">
        <v>0</v>
      </c>
      <c r="C20" s="212">
        <v>6223</v>
      </c>
      <c r="D20" s="212">
        <v>5320</v>
      </c>
      <c r="E20" s="212">
        <v>262</v>
      </c>
      <c r="F20" s="212">
        <v>200</v>
      </c>
      <c r="G20" s="212">
        <v>13422</v>
      </c>
      <c r="H20" s="92">
        <f t="shared" si="1"/>
        <v>25427</v>
      </c>
      <c r="I20" s="212">
        <v>1779</v>
      </c>
      <c r="J20" s="219">
        <f t="shared" si="4"/>
        <v>0.99756139879489381</v>
      </c>
      <c r="K20" s="204"/>
      <c r="L20" s="218">
        <v>3094</v>
      </c>
      <c r="M20" s="431">
        <f t="shared" si="3"/>
        <v>3094</v>
      </c>
      <c r="N20" s="140">
        <f>(H20+L20)/'T1. resum cabal i analítiques'!B20</f>
        <v>0.76116893514811845</v>
      </c>
      <c r="O20" s="533">
        <v>0</v>
      </c>
      <c r="P20" s="533">
        <v>86</v>
      </c>
      <c r="Q20" s="533">
        <v>80</v>
      </c>
      <c r="R20" s="533">
        <v>0</v>
      </c>
      <c r="S20" s="533">
        <v>0</v>
      </c>
      <c r="T20" s="533">
        <v>89</v>
      </c>
      <c r="U20" s="224"/>
      <c r="V20" s="212"/>
      <c r="W20" s="212"/>
      <c r="X20" s="212"/>
      <c r="Y20" s="212"/>
      <c r="Z20" s="212"/>
      <c r="AA20" s="92">
        <f t="shared" si="0"/>
        <v>0</v>
      </c>
      <c r="AB20" s="212"/>
      <c r="AC20" s="155"/>
      <c r="AD20" s="204"/>
      <c r="AE20" s="223"/>
      <c r="AF20" s="223"/>
      <c r="AG20" s="223"/>
      <c r="AH20" s="223"/>
      <c r="AI20" s="228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</row>
    <row r="21" spans="1:46" ht="20" customHeight="1" thickBot="1" x14ac:dyDescent="0.35">
      <c r="A21" s="229">
        <v>45627</v>
      </c>
      <c r="B21" s="204">
        <v>6979</v>
      </c>
      <c r="C21" s="212">
        <v>6166</v>
      </c>
      <c r="D21" s="212">
        <v>0</v>
      </c>
      <c r="E21" s="212">
        <v>0</v>
      </c>
      <c r="F21" s="212">
        <v>0</v>
      </c>
      <c r="G21" s="212">
        <v>16635</v>
      </c>
      <c r="H21" s="92">
        <f t="shared" si="1"/>
        <v>29780</v>
      </c>
      <c r="I21" s="212">
        <v>4140</v>
      </c>
      <c r="J21" s="219">
        <f t="shared" si="4"/>
        <v>0.99047464066754032</v>
      </c>
      <c r="K21" s="204"/>
      <c r="L21" s="218">
        <v>3068</v>
      </c>
      <c r="M21" s="431">
        <f t="shared" si="3"/>
        <v>3068</v>
      </c>
      <c r="N21" s="141">
        <f>(H21+L21)/'T1. resum cabal i analítiques'!B21</f>
        <v>0.80942289685082058</v>
      </c>
      <c r="O21" s="223">
        <v>96</v>
      </c>
      <c r="P21" s="223">
        <v>80</v>
      </c>
      <c r="Q21" s="223">
        <v>0</v>
      </c>
      <c r="R21" s="223">
        <v>0</v>
      </c>
      <c r="S21" s="223">
        <v>84</v>
      </c>
      <c r="T21" s="223">
        <v>96</v>
      </c>
      <c r="U21" s="224"/>
      <c r="V21" s="212"/>
      <c r="W21" s="212"/>
      <c r="X21" s="212"/>
      <c r="Y21" s="212"/>
      <c r="Z21" s="212"/>
      <c r="AA21" s="92">
        <f t="shared" si="0"/>
        <v>0</v>
      </c>
      <c r="AB21" s="212"/>
      <c r="AC21" s="221"/>
      <c r="AD21" s="204"/>
      <c r="AE21" s="223"/>
      <c r="AF21" s="223"/>
      <c r="AG21" s="223"/>
      <c r="AH21" s="223"/>
      <c r="AI21" s="227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</row>
    <row r="22" spans="1:46" ht="14.5" thickTop="1" x14ac:dyDescent="0.3">
      <c r="A22" s="369" t="s">
        <v>100</v>
      </c>
      <c r="B22" s="27">
        <f>SUM(B10:B21)</f>
        <v>24939</v>
      </c>
      <c r="C22" s="27">
        <f t="shared" ref="C22:I22" si="5">SUM(C10:C21)</f>
        <v>32805</v>
      </c>
      <c r="D22" s="27">
        <f t="shared" si="5"/>
        <v>25139</v>
      </c>
      <c r="E22" s="27">
        <f t="shared" si="5"/>
        <v>30529</v>
      </c>
      <c r="F22" s="27">
        <f t="shared" si="5"/>
        <v>14435</v>
      </c>
      <c r="G22" s="27">
        <f t="shared" si="5"/>
        <v>155689</v>
      </c>
      <c r="H22" s="93">
        <f>SUM(H10:H21)</f>
        <v>283536</v>
      </c>
      <c r="I22" s="27">
        <f t="shared" si="5"/>
        <v>9793</v>
      </c>
      <c r="J22" s="56"/>
      <c r="K22" s="45">
        <f>SUM(K10:K21)</f>
        <v>0</v>
      </c>
      <c r="L22" s="46">
        <f>SUM(L10:L21)</f>
        <v>83021.599999999991</v>
      </c>
      <c r="M22" s="96">
        <f>SUM(M10:M21)</f>
        <v>83021.599999999991</v>
      </c>
      <c r="N22" s="139"/>
      <c r="O22" s="65"/>
      <c r="P22" s="65"/>
      <c r="Q22" s="65"/>
      <c r="R22" s="65"/>
      <c r="S22" s="65"/>
      <c r="T22" s="65"/>
      <c r="U22" s="45">
        <f t="shared" ref="U22:Z22" si="6">SUM(U10:U21)</f>
        <v>0</v>
      </c>
      <c r="V22" s="27">
        <f t="shared" si="6"/>
        <v>0</v>
      </c>
      <c r="W22" s="27">
        <f t="shared" si="6"/>
        <v>0</v>
      </c>
      <c r="X22" s="27">
        <f t="shared" si="6"/>
        <v>0</v>
      </c>
      <c r="Y22" s="27">
        <f t="shared" si="6"/>
        <v>0</v>
      </c>
      <c r="Z22" s="27">
        <f t="shared" si="6"/>
        <v>0</v>
      </c>
      <c r="AA22" s="27">
        <f>SUM(AA10:AA21)</f>
        <v>0</v>
      </c>
      <c r="AB22" s="27">
        <f>SUM(AB10:AB21)</f>
        <v>0</v>
      </c>
      <c r="AC22" s="432"/>
      <c r="AD22" s="45"/>
      <c r="AE22" s="65"/>
      <c r="AF22" s="65"/>
      <c r="AG22" s="65"/>
      <c r="AH22" s="65"/>
      <c r="AI22" s="435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</row>
    <row r="23" spans="1:46" ht="14" x14ac:dyDescent="0.3">
      <c r="A23" s="370" t="s">
        <v>101</v>
      </c>
      <c r="B23" s="10">
        <f>AVERAGE(B10:B21)</f>
        <v>2078.25</v>
      </c>
      <c r="C23" s="10">
        <f t="shared" ref="C23:Z23" si="7">AVERAGE(C10:C21)</f>
        <v>2733.75</v>
      </c>
      <c r="D23" s="10">
        <f t="shared" si="7"/>
        <v>2094.9166666666665</v>
      </c>
      <c r="E23" s="10">
        <f t="shared" si="7"/>
        <v>2544.0833333333335</v>
      </c>
      <c r="F23" s="10">
        <f t="shared" si="7"/>
        <v>1202.9166666666667</v>
      </c>
      <c r="G23" s="10">
        <f t="shared" si="7"/>
        <v>12974.083333333334</v>
      </c>
      <c r="H23" s="94">
        <f t="shared" si="7"/>
        <v>23628</v>
      </c>
      <c r="I23" s="10">
        <f t="shared" si="7"/>
        <v>816.08333333333337</v>
      </c>
      <c r="J23" s="57">
        <f t="shared" si="7"/>
        <v>0.99867040014844177</v>
      </c>
      <c r="K23" s="8" t="e">
        <f t="shared" si="7"/>
        <v>#DIV/0!</v>
      </c>
      <c r="L23" s="44">
        <f t="shared" si="7"/>
        <v>6918.4666666666662</v>
      </c>
      <c r="M23" s="97">
        <f t="shared" si="7"/>
        <v>6918.4666666666662</v>
      </c>
      <c r="N23" s="140">
        <f t="shared" si="7"/>
        <v>0.77892210698463937</v>
      </c>
      <c r="O23" s="66"/>
      <c r="P23" s="66"/>
      <c r="Q23" s="66"/>
      <c r="R23" s="66"/>
      <c r="S23" s="66"/>
      <c r="T23" s="66"/>
      <c r="U23" s="8" t="e">
        <f t="shared" si="7"/>
        <v>#DIV/0!</v>
      </c>
      <c r="V23" s="10" t="e">
        <f t="shared" si="7"/>
        <v>#DIV/0!</v>
      </c>
      <c r="W23" s="10" t="e">
        <f t="shared" si="7"/>
        <v>#DIV/0!</v>
      </c>
      <c r="X23" s="10" t="e">
        <f t="shared" si="7"/>
        <v>#DIV/0!</v>
      </c>
      <c r="Y23" s="10" t="e">
        <f t="shared" si="7"/>
        <v>#DIV/0!</v>
      </c>
      <c r="Z23" s="10" t="e">
        <f t="shared" si="7"/>
        <v>#DIV/0!</v>
      </c>
      <c r="AA23" s="10">
        <f>AVERAGE(AA10:AA21)</f>
        <v>0</v>
      </c>
      <c r="AB23" s="10" t="e">
        <f>AVERAGE(AB10:AB21)</f>
        <v>#DIV/0!</v>
      </c>
      <c r="AC23" s="433" t="e">
        <f>AVERAGE(AC10:AC21)</f>
        <v>#DIV/0!</v>
      </c>
      <c r="AD23" s="436"/>
      <c r="AE23" s="66"/>
      <c r="AF23" s="66"/>
      <c r="AG23" s="66"/>
      <c r="AH23" s="66"/>
      <c r="AI23" s="437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</row>
    <row r="24" spans="1:46" ht="14" x14ac:dyDescent="0.3">
      <c r="A24" s="371" t="s">
        <v>103</v>
      </c>
      <c r="B24" s="10">
        <f>MAX(B10:B21)</f>
        <v>6979</v>
      </c>
      <c r="C24" s="10">
        <f t="shared" ref="C24:Z24" si="8">MAX(C10:C21)</f>
        <v>6223</v>
      </c>
      <c r="D24" s="10">
        <f t="shared" si="8"/>
        <v>5500</v>
      </c>
      <c r="E24" s="10">
        <f t="shared" si="8"/>
        <v>6940</v>
      </c>
      <c r="F24" s="10">
        <f t="shared" si="8"/>
        <v>5419</v>
      </c>
      <c r="G24" s="10">
        <f t="shared" si="8"/>
        <v>16871</v>
      </c>
      <c r="H24" s="94">
        <f t="shared" si="8"/>
        <v>29780</v>
      </c>
      <c r="I24" s="10">
        <f t="shared" si="8"/>
        <v>4140</v>
      </c>
      <c r="J24" s="57">
        <f t="shared" si="8"/>
        <v>1</v>
      </c>
      <c r="K24" s="8">
        <f t="shared" si="8"/>
        <v>0</v>
      </c>
      <c r="L24" s="44">
        <f t="shared" si="8"/>
        <v>10808.4</v>
      </c>
      <c r="M24" s="97">
        <f t="shared" si="8"/>
        <v>10808.4</v>
      </c>
      <c r="N24" s="140">
        <f t="shared" si="8"/>
        <v>0.93438075365165096</v>
      </c>
      <c r="O24" s="66"/>
      <c r="P24" s="66"/>
      <c r="Q24" s="66"/>
      <c r="R24" s="66"/>
      <c r="S24" s="66"/>
      <c r="T24" s="66"/>
      <c r="U24" s="8">
        <f t="shared" si="8"/>
        <v>0</v>
      </c>
      <c r="V24" s="10">
        <f t="shared" si="8"/>
        <v>0</v>
      </c>
      <c r="W24" s="10">
        <f t="shared" si="8"/>
        <v>0</v>
      </c>
      <c r="X24" s="10">
        <f t="shared" si="8"/>
        <v>0</v>
      </c>
      <c r="Y24" s="10">
        <f t="shared" si="8"/>
        <v>0</v>
      </c>
      <c r="Z24" s="10">
        <f t="shared" si="8"/>
        <v>0</v>
      </c>
      <c r="AA24" s="10">
        <f>MAX(AA10:AA21)</f>
        <v>0</v>
      </c>
      <c r="AB24" s="10">
        <f>MAX(AB10:AB21)</f>
        <v>0</v>
      </c>
      <c r="AC24" s="433">
        <f>MAX(AC10:AC21)</f>
        <v>0</v>
      </c>
      <c r="AD24" s="436"/>
      <c r="AE24" s="66"/>
      <c r="AF24" s="66"/>
      <c r="AG24" s="66"/>
      <c r="AH24" s="66"/>
      <c r="AI24" s="437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</row>
    <row r="25" spans="1:46" ht="14.5" thickBot="1" x14ac:dyDescent="0.35">
      <c r="A25" s="372" t="s">
        <v>102</v>
      </c>
      <c r="B25" s="25">
        <f>MIN(B10:B21)</f>
        <v>0</v>
      </c>
      <c r="C25" s="25">
        <f t="shared" ref="C25:Z25" si="9">MIN(C10:C21)</f>
        <v>0</v>
      </c>
      <c r="D25" s="25">
        <f t="shared" si="9"/>
        <v>0</v>
      </c>
      <c r="E25" s="25">
        <f t="shared" si="9"/>
        <v>0</v>
      </c>
      <c r="F25" s="25">
        <f t="shared" si="9"/>
        <v>0</v>
      </c>
      <c r="G25" s="25">
        <f t="shared" si="9"/>
        <v>10653</v>
      </c>
      <c r="H25" s="95">
        <f t="shared" si="9"/>
        <v>18758</v>
      </c>
      <c r="I25" s="25">
        <f t="shared" si="9"/>
        <v>0</v>
      </c>
      <c r="J25" s="58">
        <f t="shared" si="9"/>
        <v>0.99047464066754032</v>
      </c>
      <c r="K25" s="23">
        <f t="shared" si="9"/>
        <v>0</v>
      </c>
      <c r="L25" s="47">
        <f t="shared" si="9"/>
        <v>3068</v>
      </c>
      <c r="M25" s="98">
        <f t="shared" si="9"/>
        <v>3068</v>
      </c>
      <c r="N25" s="141">
        <f t="shared" si="9"/>
        <v>0.68538683348809937</v>
      </c>
      <c r="O25" s="67"/>
      <c r="P25" s="67"/>
      <c r="Q25" s="67"/>
      <c r="R25" s="67"/>
      <c r="S25" s="67"/>
      <c r="T25" s="67"/>
      <c r="U25" s="23">
        <f t="shared" si="9"/>
        <v>0</v>
      </c>
      <c r="V25" s="25">
        <f t="shared" si="9"/>
        <v>0</v>
      </c>
      <c r="W25" s="25">
        <f t="shared" si="9"/>
        <v>0</v>
      </c>
      <c r="X25" s="25">
        <f t="shared" si="9"/>
        <v>0</v>
      </c>
      <c r="Y25" s="25">
        <f t="shared" si="9"/>
        <v>0</v>
      </c>
      <c r="Z25" s="25">
        <f t="shared" si="9"/>
        <v>0</v>
      </c>
      <c r="AA25" s="25">
        <f>MIN(AA10:AA21)</f>
        <v>0</v>
      </c>
      <c r="AB25" s="25">
        <f>MIN(AB10:AB21)</f>
        <v>0</v>
      </c>
      <c r="AC25" s="434">
        <f>MIN(AC10:AC21)</f>
        <v>0</v>
      </c>
      <c r="AD25" s="438"/>
      <c r="AE25" s="67"/>
      <c r="AF25" s="67"/>
      <c r="AG25" s="67"/>
      <c r="AH25" s="67"/>
      <c r="AI25" s="43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</row>
    <row r="26" spans="1:46" ht="13" thickTop="1" x14ac:dyDescent="0.25"/>
    <row r="28" spans="1:46" ht="13" x14ac:dyDescent="0.3">
      <c r="A28" s="286" t="s">
        <v>199</v>
      </c>
    </row>
    <row r="29" spans="1:46" ht="13" x14ac:dyDescent="0.3">
      <c r="A29" s="286" t="s">
        <v>200</v>
      </c>
    </row>
    <row r="30" spans="1:46" ht="13" x14ac:dyDescent="0.3">
      <c r="A30" s="286" t="s">
        <v>201</v>
      </c>
    </row>
  </sheetData>
  <sheetProtection insertColumns="0" insertRows="0"/>
  <mergeCells count="35">
    <mergeCell ref="AI6:AI8"/>
    <mergeCell ref="AC6:AC8"/>
    <mergeCell ref="AD6:AD8"/>
    <mergeCell ref="AE6:AE8"/>
    <mergeCell ref="AF6:AF8"/>
    <mergeCell ref="AG6:AG8"/>
    <mergeCell ref="AH6:AH8"/>
    <mergeCell ref="AB6:AB8"/>
    <mergeCell ref="L6:L8"/>
    <mergeCell ref="M6:M8"/>
    <mergeCell ref="N6:N8"/>
    <mergeCell ref="O6:O8"/>
    <mergeCell ref="P6:P8"/>
    <mergeCell ref="Q6:Q8"/>
    <mergeCell ref="R6:R8"/>
    <mergeCell ref="S6:S8"/>
    <mergeCell ref="T6:T8"/>
    <mergeCell ref="U6:Z6"/>
    <mergeCell ref="AA6:AA8"/>
    <mergeCell ref="AD4:AI4"/>
    <mergeCell ref="B5:C5"/>
    <mergeCell ref="D5:J5"/>
    <mergeCell ref="U5:V5"/>
    <mergeCell ref="W5:AC5"/>
    <mergeCell ref="B4:E4"/>
    <mergeCell ref="G4:J4"/>
    <mergeCell ref="K4:M4"/>
    <mergeCell ref="O4:T4"/>
    <mergeCell ref="U4:X4"/>
    <mergeCell ref="Z4:AC4"/>
    <mergeCell ref="B6:G6"/>
    <mergeCell ref="H6:H8"/>
    <mergeCell ref="I6:I8"/>
    <mergeCell ref="J6:J8"/>
    <mergeCell ref="K6:K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D560-7454-43D9-8A06-4D5562BE1317}">
  <dimension ref="A1:AMJ50"/>
  <sheetViews>
    <sheetView topLeftCell="A3" zoomScale="47" zoomScaleNormal="70" workbookViewId="0">
      <selection activeCell="G21" sqref="G21"/>
    </sheetView>
  </sheetViews>
  <sheetFormatPr baseColWidth="10" defaultColWidth="8.81640625" defaultRowHeight="14.5" x14ac:dyDescent="0.35"/>
  <cols>
    <col min="1" max="1" width="17.81640625" style="285" customWidth="1"/>
    <col min="2" max="8" width="14" style="285" customWidth="1"/>
    <col min="9" max="9" width="17" style="285" customWidth="1"/>
    <col min="10" max="1024" width="14" style="285" customWidth="1"/>
    <col min="1025" max="16384" width="8.81640625" style="290"/>
  </cols>
  <sheetData>
    <row r="1" spans="1:15" ht="20" customHeight="1" x14ac:dyDescent="0.35">
      <c r="A1" s="412" t="s">
        <v>202</v>
      </c>
      <c r="C1" s="492" t="s">
        <v>120</v>
      </c>
      <c r="D1" s="413"/>
      <c r="F1" s="286" t="s">
        <v>203</v>
      </c>
    </row>
    <row r="2" spans="1:15" ht="20" customHeight="1" x14ac:dyDescent="0.35">
      <c r="A2" s="412" t="s">
        <v>204</v>
      </c>
      <c r="C2" s="62" t="s">
        <v>122</v>
      </c>
      <c r="D2" s="413"/>
      <c r="F2" s="286" t="s">
        <v>205</v>
      </c>
    </row>
    <row r="3" spans="1:15" ht="20" customHeight="1" x14ac:dyDescent="0.35">
      <c r="A3" s="412"/>
      <c r="C3" s="413"/>
      <c r="D3" s="413"/>
      <c r="F3" s="286"/>
    </row>
    <row r="4" spans="1:15" ht="20" customHeight="1" thickBot="1" x14ac:dyDescent="0.4">
      <c r="A4" s="412"/>
      <c r="C4" s="413"/>
      <c r="D4" s="413"/>
      <c r="F4" s="286"/>
    </row>
    <row r="5" spans="1:15" ht="20" customHeight="1" thickTop="1" thickBot="1" x14ac:dyDescent="0.4">
      <c r="A5" s="287"/>
      <c r="B5" s="414" t="s">
        <v>206</v>
      </c>
      <c r="C5" s="415" t="s">
        <v>207</v>
      </c>
    </row>
    <row r="6" spans="1:15" ht="20" customHeight="1" thickTop="1" thickBot="1" x14ac:dyDescent="0.4">
      <c r="A6" s="287"/>
      <c r="B6" s="679" t="s">
        <v>208</v>
      </c>
      <c r="C6" s="682"/>
      <c r="D6" s="681"/>
      <c r="E6" s="679" t="s">
        <v>209</v>
      </c>
      <c r="F6" s="682"/>
      <c r="G6" s="681"/>
      <c r="H6" s="679" t="s">
        <v>210</v>
      </c>
      <c r="I6" s="682"/>
      <c r="J6" s="681"/>
      <c r="K6" s="679" t="s">
        <v>211</v>
      </c>
      <c r="L6" s="682"/>
      <c r="M6" s="682"/>
      <c r="N6" s="682"/>
      <c r="O6" s="681"/>
    </row>
    <row r="7" spans="1:15" ht="20" customHeight="1" thickTop="1" x14ac:dyDescent="0.35">
      <c r="B7" s="688" t="s">
        <v>184</v>
      </c>
      <c r="C7" s="685" t="s">
        <v>185</v>
      </c>
      <c r="D7" s="689" t="s">
        <v>186</v>
      </c>
      <c r="E7" s="688" t="s">
        <v>184</v>
      </c>
      <c r="F7" s="685" t="s">
        <v>185</v>
      </c>
      <c r="G7" s="689" t="s">
        <v>186</v>
      </c>
      <c r="H7" s="683" t="s">
        <v>184</v>
      </c>
      <c r="I7" s="685" t="s">
        <v>185</v>
      </c>
      <c r="J7" s="686" t="s">
        <v>186</v>
      </c>
      <c r="K7" s="674" t="s">
        <v>184</v>
      </c>
      <c r="L7" s="676" t="s">
        <v>185</v>
      </c>
      <c r="M7" s="672" t="s">
        <v>186</v>
      </c>
      <c r="N7" s="690" t="s">
        <v>212</v>
      </c>
      <c r="O7" s="692" t="s">
        <v>213</v>
      </c>
    </row>
    <row r="8" spans="1:15" ht="20" customHeight="1" x14ac:dyDescent="0.35">
      <c r="A8" s="287"/>
      <c r="B8" s="675" t="s">
        <v>184</v>
      </c>
      <c r="C8" s="677" t="s">
        <v>185</v>
      </c>
      <c r="D8" s="673"/>
      <c r="E8" s="675" t="s">
        <v>184</v>
      </c>
      <c r="F8" s="677" t="s">
        <v>185</v>
      </c>
      <c r="G8" s="673"/>
      <c r="H8" s="684" t="s">
        <v>184</v>
      </c>
      <c r="I8" s="677" t="s">
        <v>185</v>
      </c>
      <c r="J8" s="687"/>
      <c r="K8" s="675" t="s">
        <v>184</v>
      </c>
      <c r="L8" s="677" t="s">
        <v>185</v>
      </c>
      <c r="M8" s="673"/>
      <c r="N8" s="691"/>
      <c r="O8" s="693"/>
    </row>
    <row r="9" spans="1:15" s="288" customFormat="1" ht="20" customHeight="1" x14ac:dyDescent="0.3">
      <c r="B9" s="675"/>
      <c r="C9" s="677"/>
      <c r="D9" s="673"/>
      <c r="E9" s="675"/>
      <c r="F9" s="677"/>
      <c r="G9" s="673"/>
      <c r="H9" s="684"/>
      <c r="I9" s="677"/>
      <c r="J9" s="687"/>
      <c r="K9" s="675"/>
      <c r="L9" s="677"/>
      <c r="M9" s="673"/>
      <c r="N9" s="683"/>
      <c r="O9" s="694"/>
    </row>
    <row r="10" spans="1:15" s="288" customFormat="1" ht="20" customHeight="1" thickBot="1" x14ac:dyDescent="0.35">
      <c r="A10" s="289"/>
      <c r="B10" s="440" t="s">
        <v>196</v>
      </c>
      <c r="C10" s="441" t="s">
        <v>196</v>
      </c>
      <c r="D10" s="442" t="s">
        <v>196</v>
      </c>
      <c r="E10" s="443" t="s">
        <v>196</v>
      </c>
      <c r="F10" s="444" t="s">
        <v>196</v>
      </c>
      <c r="G10" s="445" t="s">
        <v>196</v>
      </c>
      <c r="H10" s="446" t="s">
        <v>196</v>
      </c>
      <c r="I10" s="444" t="s">
        <v>196</v>
      </c>
      <c r="J10" s="447" t="s">
        <v>196</v>
      </c>
      <c r="K10" s="448" t="s">
        <v>196</v>
      </c>
      <c r="L10" s="449" t="s">
        <v>196</v>
      </c>
      <c r="M10" s="450" t="s">
        <v>196</v>
      </c>
      <c r="N10" s="451" t="s">
        <v>196</v>
      </c>
      <c r="O10" s="450" t="s">
        <v>196</v>
      </c>
    </row>
    <row r="11" spans="1:15" ht="20" customHeight="1" thickTop="1" x14ac:dyDescent="0.35">
      <c r="A11" s="455">
        <v>45292</v>
      </c>
      <c r="B11" s="418"/>
      <c r="C11" s="419">
        <v>3084</v>
      </c>
      <c r="D11" s="420">
        <f>B11+C11</f>
        <v>3084</v>
      </c>
      <c r="E11" s="418"/>
      <c r="F11" s="419"/>
      <c r="G11" s="420"/>
      <c r="H11" s="418"/>
      <c r="I11" s="419"/>
      <c r="J11" s="420"/>
      <c r="K11" s="418"/>
      <c r="L11" s="419"/>
      <c r="M11" s="452"/>
      <c r="N11" s="419"/>
      <c r="O11" s="427"/>
    </row>
    <row r="12" spans="1:15" ht="20" customHeight="1" x14ac:dyDescent="0.35">
      <c r="A12" s="456">
        <v>45323</v>
      </c>
      <c r="B12" s="421"/>
      <c r="C12" s="422">
        <v>4865</v>
      </c>
      <c r="D12" s="423">
        <f t="shared" ref="D12:D20" si="0">B12+C12</f>
        <v>4865</v>
      </c>
      <c r="E12" s="421"/>
      <c r="F12" s="422"/>
      <c r="G12" s="423"/>
      <c r="H12" s="421"/>
      <c r="I12" s="422"/>
      <c r="J12" s="423"/>
      <c r="K12" s="421"/>
      <c r="L12" s="422"/>
      <c r="M12" s="453"/>
      <c r="N12" s="422"/>
      <c r="O12" s="428"/>
    </row>
    <row r="13" spans="1:15" ht="20" customHeight="1" x14ac:dyDescent="0.35">
      <c r="A13" s="456">
        <v>45352</v>
      </c>
      <c r="B13" s="421"/>
      <c r="C13" s="422">
        <v>7065</v>
      </c>
      <c r="D13" s="423">
        <f t="shared" si="0"/>
        <v>7065</v>
      </c>
      <c r="E13" s="421"/>
      <c r="F13" s="422"/>
      <c r="G13" s="423"/>
      <c r="H13" s="421"/>
      <c r="I13" s="422"/>
      <c r="J13" s="423"/>
      <c r="K13" s="421"/>
      <c r="L13" s="422"/>
      <c r="M13" s="453"/>
      <c r="N13" s="422"/>
      <c r="O13" s="428"/>
    </row>
    <row r="14" spans="1:15" ht="20" customHeight="1" x14ac:dyDescent="0.35">
      <c r="A14" s="456">
        <v>45383</v>
      </c>
      <c r="B14" s="421"/>
      <c r="C14" s="422">
        <v>8636</v>
      </c>
      <c r="D14" s="423">
        <f t="shared" si="0"/>
        <v>8636</v>
      </c>
      <c r="E14" s="421"/>
      <c r="F14" s="422"/>
      <c r="G14" s="423"/>
      <c r="H14" s="421"/>
      <c r="I14" s="422"/>
      <c r="J14" s="423"/>
      <c r="K14" s="421"/>
      <c r="L14" s="422"/>
      <c r="M14" s="453"/>
      <c r="N14" s="422"/>
      <c r="O14" s="428"/>
    </row>
    <row r="15" spans="1:15" ht="20" customHeight="1" x14ac:dyDescent="0.35">
      <c r="A15" s="456">
        <v>45413</v>
      </c>
      <c r="B15" s="421"/>
      <c r="C15" s="422">
        <v>10685</v>
      </c>
      <c r="D15" s="423">
        <f t="shared" si="0"/>
        <v>10685</v>
      </c>
      <c r="E15" s="421"/>
      <c r="F15" s="422"/>
      <c r="G15" s="423"/>
      <c r="H15" s="421"/>
      <c r="I15" s="422"/>
      <c r="J15" s="423"/>
      <c r="K15" s="421"/>
      <c r="L15" s="422"/>
      <c r="M15" s="453"/>
      <c r="N15" s="422"/>
      <c r="O15" s="428"/>
    </row>
    <row r="16" spans="1:15" ht="20" customHeight="1" x14ac:dyDescent="0.35">
      <c r="A16" s="456">
        <v>45444</v>
      </c>
      <c r="B16" s="421"/>
      <c r="C16" s="422">
        <v>10218.200000000001</v>
      </c>
      <c r="D16" s="423">
        <f t="shared" si="0"/>
        <v>10218.200000000001</v>
      </c>
      <c r="E16" s="421"/>
      <c r="F16" s="422"/>
      <c r="G16" s="423"/>
      <c r="H16" s="421"/>
      <c r="I16" s="422"/>
      <c r="J16" s="423"/>
      <c r="K16" s="421"/>
      <c r="L16" s="422"/>
      <c r="M16" s="453"/>
      <c r="N16" s="422"/>
      <c r="O16" s="428"/>
    </row>
    <row r="17" spans="1:1024" ht="20" customHeight="1" x14ac:dyDescent="0.35">
      <c r="A17" s="456">
        <v>45474</v>
      </c>
      <c r="B17" s="421"/>
      <c r="C17" s="422">
        <v>10808.4</v>
      </c>
      <c r="D17" s="423">
        <f t="shared" si="0"/>
        <v>10808.4</v>
      </c>
      <c r="E17" s="421"/>
      <c r="F17" s="422"/>
      <c r="G17" s="423"/>
      <c r="H17" s="421"/>
      <c r="I17" s="422"/>
      <c r="J17" s="423"/>
      <c r="K17" s="421"/>
      <c r="L17" s="422"/>
      <c r="M17" s="453"/>
      <c r="N17" s="422"/>
      <c r="O17" s="428"/>
    </row>
    <row r="18" spans="1:1024" ht="20" customHeight="1" x14ac:dyDescent="0.35">
      <c r="A18" s="456">
        <v>45505</v>
      </c>
      <c r="B18" s="421"/>
      <c r="C18" s="422">
        <v>9481.7999999999993</v>
      </c>
      <c r="D18" s="423">
        <f t="shared" si="0"/>
        <v>9481.7999999999993</v>
      </c>
      <c r="E18" s="421"/>
      <c r="F18" s="422"/>
      <c r="G18" s="423"/>
      <c r="H18" s="421"/>
      <c r="I18" s="422"/>
      <c r="J18" s="423"/>
      <c r="K18" s="421"/>
      <c r="L18" s="422"/>
      <c r="M18" s="453"/>
      <c r="N18" s="422"/>
      <c r="O18" s="428"/>
    </row>
    <row r="19" spans="1:1024" ht="20" customHeight="1" x14ac:dyDescent="0.35">
      <c r="A19" s="456">
        <v>45536</v>
      </c>
      <c r="B19" s="421"/>
      <c r="C19" s="422">
        <v>7116.8</v>
      </c>
      <c r="D19" s="423">
        <f t="shared" si="0"/>
        <v>7116.8</v>
      </c>
      <c r="E19" s="421"/>
      <c r="F19" s="422"/>
      <c r="G19" s="423"/>
      <c r="H19" s="421"/>
      <c r="I19" s="422"/>
      <c r="J19" s="423"/>
      <c r="K19" s="421"/>
      <c r="L19" s="422"/>
      <c r="M19" s="453"/>
      <c r="N19" s="422"/>
      <c r="O19" s="428"/>
    </row>
    <row r="20" spans="1:1024" ht="20" customHeight="1" x14ac:dyDescent="0.35">
      <c r="A20" s="456">
        <v>45566</v>
      </c>
      <c r="B20" s="421"/>
      <c r="C20" s="422">
        <v>4899.3999999999996</v>
      </c>
      <c r="D20" s="423">
        <f t="shared" si="0"/>
        <v>4899.3999999999996</v>
      </c>
      <c r="E20" s="421"/>
      <c r="F20" s="422"/>
      <c r="G20" s="423"/>
      <c r="H20" s="421"/>
      <c r="I20" s="422"/>
      <c r="J20" s="423"/>
      <c r="K20" s="421"/>
      <c r="L20" s="422"/>
      <c r="M20" s="453"/>
      <c r="N20" s="422"/>
      <c r="O20" s="428"/>
    </row>
    <row r="21" spans="1:1024" ht="20" customHeight="1" x14ac:dyDescent="0.35">
      <c r="A21" s="456">
        <v>45597</v>
      </c>
      <c r="B21" s="421"/>
      <c r="C21" s="422">
        <v>3094</v>
      </c>
      <c r="D21" s="423">
        <f>B21+C21</f>
        <v>3094</v>
      </c>
      <c r="E21" s="421"/>
      <c r="F21" s="422"/>
      <c r="G21" s="423"/>
      <c r="H21" s="421"/>
      <c r="I21" s="422"/>
      <c r="J21" s="423"/>
      <c r="K21" s="421"/>
      <c r="L21" s="422"/>
      <c r="M21" s="453"/>
      <c r="N21" s="422"/>
      <c r="O21" s="428"/>
    </row>
    <row r="22" spans="1:1024" ht="20" customHeight="1" thickBot="1" x14ac:dyDescent="0.4">
      <c r="A22" s="457">
        <v>45627</v>
      </c>
      <c r="B22" s="424"/>
      <c r="C22" s="425">
        <v>3068</v>
      </c>
      <c r="D22" s="423">
        <f>B22+C22</f>
        <v>3068</v>
      </c>
      <c r="E22" s="424"/>
      <c r="F22" s="425"/>
      <c r="G22" s="426"/>
      <c r="H22" s="424"/>
      <c r="I22" s="425"/>
      <c r="J22" s="426"/>
      <c r="K22" s="424"/>
      <c r="L22" s="425"/>
      <c r="M22" s="454"/>
      <c r="N22" s="425"/>
      <c r="O22" s="429"/>
    </row>
    <row r="23" spans="1:1024" ht="20" customHeight="1" thickTop="1" x14ac:dyDescent="0.35">
      <c r="A23" s="467" t="s">
        <v>100</v>
      </c>
      <c r="B23" s="458">
        <f t="shared" ref="B23:D23" si="1">SUM(B11:B22)</f>
        <v>0</v>
      </c>
      <c r="C23" s="459">
        <f t="shared" si="1"/>
        <v>83021.599999999991</v>
      </c>
      <c r="D23" s="430">
        <f t="shared" si="1"/>
        <v>83021.599999999991</v>
      </c>
      <c r="E23" s="458">
        <f t="shared" ref="E23:M23" si="2">SUM(E11:E22)</f>
        <v>0</v>
      </c>
      <c r="F23" s="459">
        <f t="shared" si="2"/>
        <v>0</v>
      </c>
      <c r="G23" s="430">
        <f t="shared" si="2"/>
        <v>0</v>
      </c>
      <c r="H23" s="458">
        <f t="shared" si="2"/>
        <v>0</v>
      </c>
      <c r="I23" s="459">
        <f t="shared" si="2"/>
        <v>0</v>
      </c>
      <c r="J23" s="430">
        <f t="shared" si="2"/>
        <v>0</v>
      </c>
      <c r="K23" s="458">
        <f t="shared" si="2"/>
        <v>0</v>
      </c>
      <c r="L23" s="459">
        <f t="shared" si="2"/>
        <v>0</v>
      </c>
      <c r="M23" s="430">
        <f t="shared" si="2"/>
        <v>0</v>
      </c>
      <c r="N23" s="458">
        <f t="shared" ref="N23:O23" si="3">SUM(N11:N22)</f>
        <v>0</v>
      </c>
      <c r="O23" s="464">
        <f t="shared" si="3"/>
        <v>0</v>
      </c>
    </row>
    <row r="24" spans="1:1024" ht="20" customHeight="1" x14ac:dyDescent="0.35">
      <c r="A24" s="468" t="s">
        <v>101</v>
      </c>
      <c r="B24" s="460" t="e">
        <f t="shared" ref="B24:D24" si="4">AVERAGE(B11:B22)</f>
        <v>#DIV/0!</v>
      </c>
      <c r="C24" s="461">
        <f t="shared" si="4"/>
        <v>6918.4666666666662</v>
      </c>
      <c r="D24" s="416">
        <f t="shared" si="4"/>
        <v>6918.4666666666662</v>
      </c>
      <c r="E24" s="460" t="e">
        <f t="shared" ref="E24:L24" si="5">AVERAGE(E11:E22)</f>
        <v>#DIV/0!</v>
      </c>
      <c r="F24" s="461" t="e">
        <f t="shared" si="5"/>
        <v>#DIV/0!</v>
      </c>
      <c r="G24" s="416" t="e">
        <f t="shared" si="5"/>
        <v>#DIV/0!</v>
      </c>
      <c r="H24" s="460" t="e">
        <f t="shared" si="5"/>
        <v>#DIV/0!</v>
      </c>
      <c r="I24" s="461" t="e">
        <f t="shared" si="5"/>
        <v>#DIV/0!</v>
      </c>
      <c r="J24" s="416" t="e">
        <f t="shared" si="5"/>
        <v>#DIV/0!</v>
      </c>
      <c r="K24" s="460" t="e">
        <f t="shared" si="5"/>
        <v>#DIV/0!</v>
      </c>
      <c r="L24" s="461" t="e">
        <f t="shared" si="5"/>
        <v>#DIV/0!</v>
      </c>
      <c r="M24" s="416" t="e">
        <f t="shared" ref="M24:O24" si="6">AVERAGE(M11:M22)</f>
        <v>#DIV/0!</v>
      </c>
      <c r="N24" s="460" t="e">
        <f t="shared" si="6"/>
        <v>#DIV/0!</v>
      </c>
      <c r="O24" s="465" t="e">
        <f t="shared" si="6"/>
        <v>#DIV/0!</v>
      </c>
    </row>
    <row r="25" spans="1:1024" ht="20" customHeight="1" x14ac:dyDescent="0.35">
      <c r="A25" s="469" t="s">
        <v>103</v>
      </c>
      <c r="B25" s="460">
        <f t="shared" ref="B25:D25" si="7">MAX(B11:B22)</f>
        <v>0</v>
      </c>
      <c r="C25" s="461">
        <f t="shared" si="7"/>
        <v>10808.4</v>
      </c>
      <c r="D25" s="416">
        <f t="shared" si="7"/>
        <v>10808.4</v>
      </c>
      <c r="E25" s="460">
        <f t="shared" ref="E25:L25" si="8">MAX(E11:E22)</f>
        <v>0</v>
      </c>
      <c r="F25" s="461">
        <f t="shared" si="8"/>
        <v>0</v>
      </c>
      <c r="G25" s="416">
        <f t="shared" si="8"/>
        <v>0</v>
      </c>
      <c r="H25" s="460">
        <f t="shared" si="8"/>
        <v>0</v>
      </c>
      <c r="I25" s="461">
        <f t="shared" si="8"/>
        <v>0</v>
      </c>
      <c r="J25" s="416">
        <f t="shared" si="8"/>
        <v>0</v>
      </c>
      <c r="K25" s="460">
        <f t="shared" si="8"/>
        <v>0</v>
      </c>
      <c r="L25" s="461">
        <f t="shared" si="8"/>
        <v>0</v>
      </c>
      <c r="M25" s="416">
        <f t="shared" ref="M25:O25" si="9">MAX(M11:M22)</f>
        <v>0</v>
      </c>
      <c r="N25" s="460">
        <f t="shared" si="9"/>
        <v>0</v>
      </c>
      <c r="O25" s="465">
        <f t="shared" si="9"/>
        <v>0</v>
      </c>
    </row>
    <row r="26" spans="1:1024" ht="20" customHeight="1" thickBot="1" x14ac:dyDescent="0.4">
      <c r="A26" s="470" t="s">
        <v>102</v>
      </c>
      <c r="B26" s="462">
        <f t="shared" ref="B26:D26" si="10">MIN(B11:B22)</f>
        <v>0</v>
      </c>
      <c r="C26" s="463">
        <f t="shared" si="10"/>
        <v>3068</v>
      </c>
      <c r="D26" s="417">
        <f t="shared" si="10"/>
        <v>3068</v>
      </c>
      <c r="E26" s="462">
        <f t="shared" ref="E26:L26" si="11">MIN(E11:E22)</f>
        <v>0</v>
      </c>
      <c r="F26" s="463">
        <f t="shared" si="11"/>
        <v>0</v>
      </c>
      <c r="G26" s="417">
        <f t="shared" si="11"/>
        <v>0</v>
      </c>
      <c r="H26" s="462">
        <f t="shared" si="11"/>
        <v>0</v>
      </c>
      <c r="I26" s="463">
        <f t="shared" si="11"/>
        <v>0</v>
      </c>
      <c r="J26" s="417">
        <f t="shared" si="11"/>
        <v>0</v>
      </c>
      <c r="K26" s="462">
        <f t="shared" si="11"/>
        <v>0</v>
      </c>
      <c r="L26" s="463">
        <f t="shared" si="11"/>
        <v>0</v>
      </c>
      <c r="M26" s="417">
        <f t="shared" ref="M26:O26" si="12">MIN(M11:M22)</f>
        <v>0</v>
      </c>
      <c r="N26" s="462">
        <f t="shared" si="12"/>
        <v>0</v>
      </c>
      <c r="O26" s="466">
        <f t="shared" si="12"/>
        <v>0</v>
      </c>
    </row>
    <row r="27" spans="1:1024" ht="20" customHeight="1" thickTop="1" thickBot="1" x14ac:dyDescent="0.4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</row>
    <row r="28" spans="1:1024" ht="20" customHeight="1" thickTop="1" thickBot="1" x14ac:dyDescent="0.4">
      <c r="A28" s="287"/>
      <c r="B28" s="472" t="s">
        <v>206</v>
      </c>
      <c r="C28" s="471"/>
    </row>
    <row r="29" spans="1:1024" ht="20" customHeight="1" thickTop="1" thickBot="1" x14ac:dyDescent="0.4">
      <c r="A29" s="287"/>
      <c r="B29" s="679" t="s">
        <v>208</v>
      </c>
      <c r="C29" s="680"/>
      <c r="D29" s="681"/>
      <c r="E29" s="679" t="s">
        <v>209</v>
      </c>
      <c r="F29" s="682"/>
      <c r="G29" s="681"/>
      <c r="H29" s="679" t="s">
        <v>210</v>
      </c>
      <c r="I29" s="682"/>
      <c r="J29" s="681"/>
      <c r="AMF29" s="290"/>
      <c r="AMG29" s="290"/>
      <c r="AMH29" s="290"/>
      <c r="AMI29" s="290"/>
      <c r="AMJ29" s="290"/>
    </row>
    <row r="30" spans="1:1024" ht="20" customHeight="1" thickTop="1" x14ac:dyDescent="0.35">
      <c r="B30" s="674" t="s">
        <v>184</v>
      </c>
      <c r="C30" s="676" t="s">
        <v>185</v>
      </c>
      <c r="D30" s="672" t="s">
        <v>186</v>
      </c>
      <c r="E30" s="674" t="s">
        <v>184</v>
      </c>
      <c r="F30" s="676" t="s">
        <v>185</v>
      </c>
      <c r="G30" s="672" t="s">
        <v>186</v>
      </c>
      <c r="H30" s="674" t="s">
        <v>184</v>
      </c>
      <c r="I30" s="676" t="s">
        <v>185</v>
      </c>
      <c r="J30" s="672" t="s">
        <v>186</v>
      </c>
      <c r="K30" s="678"/>
      <c r="L30" s="678"/>
      <c r="M30" s="671"/>
      <c r="AMF30" s="290"/>
      <c r="AMG30" s="290"/>
      <c r="AMH30" s="290"/>
      <c r="AMI30" s="290"/>
      <c r="AMJ30" s="290"/>
    </row>
    <row r="31" spans="1:1024" ht="20" customHeight="1" x14ac:dyDescent="0.35">
      <c r="A31" s="287"/>
      <c r="B31" s="675" t="s">
        <v>184</v>
      </c>
      <c r="C31" s="677" t="s">
        <v>185</v>
      </c>
      <c r="D31" s="673"/>
      <c r="E31" s="675" t="s">
        <v>184</v>
      </c>
      <c r="F31" s="677" t="s">
        <v>185</v>
      </c>
      <c r="G31" s="673"/>
      <c r="H31" s="675" t="s">
        <v>184</v>
      </c>
      <c r="I31" s="677" t="s">
        <v>185</v>
      </c>
      <c r="J31" s="673"/>
      <c r="K31" s="678"/>
      <c r="L31" s="678"/>
      <c r="M31" s="671"/>
      <c r="AMF31" s="290"/>
      <c r="AMG31" s="290"/>
      <c r="AMH31" s="290"/>
      <c r="AMI31" s="290"/>
      <c r="AMJ31" s="290"/>
    </row>
    <row r="32" spans="1:1024" ht="20" customHeight="1" x14ac:dyDescent="0.35">
      <c r="A32" s="288"/>
      <c r="B32" s="675"/>
      <c r="C32" s="677"/>
      <c r="D32" s="673"/>
      <c r="E32" s="675"/>
      <c r="F32" s="677"/>
      <c r="G32" s="673"/>
      <c r="H32" s="675"/>
      <c r="I32" s="677"/>
      <c r="J32" s="673"/>
      <c r="K32" s="678"/>
      <c r="L32" s="678"/>
      <c r="M32" s="671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  <c r="AZ32" s="288"/>
      <c r="BA32" s="288"/>
      <c r="BB32" s="288"/>
      <c r="BC32" s="288"/>
      <c r="BD32" s="288"/>
      <c r="BE32" s="288"/>
      <c r="BF32" s="288"/>
      <c r="BG32" s="288"/>
      <c r="BH32" s="288"/>
      <c r="BI32" s="288"/>
      <c r="BJ32" s="288"/>
      <c r="BK32" s="288"/>
      <c r="BL32" s="288"/>
      <c r="BM32" s="288"/>
      <c r="BN32" s="288"/>
      <c r="BO32" s="288"/>
      <c r="BP32" s="288"/>
      <c r="BQ32" s="288"/>
      <c r="BR32" s="288"/>
      <c r="BS32" s="288"/>
      <c r="BT32" s="288"/>
      <c r="BU32" s="288"/>
      <c r="BV32" s="288"/>
      <c r="BW32" s="288"/>
      <c r="BX32" s="288"/>
      <c r="BY32" s="288"/>
      <c r="BZ32" s="288"/>
      <c r="CA32" s="288"/>
      <c r="CB32" s="288"/>
      <c r="CC32" s="288"/>
      <c r="CD32" s="288"/>
      <c r="CE32" s="288"/>
      <c r="CF32" s="288"/>
      <c r="CG32" s="288"/>
      <c r="CH32" s="288"/>
      <c r="CI32" s="288"/>
      <c r="CJ32" s="288"/>
      <c r="CK32" s="288"/>
      <c r="CL32" s="288"/>
      <c r="CM32" s="288"/>
      <c r="CN32" s="288"/>
      <c r="CO32" s="288"/>
      <c r="CP32" s="288"/>
      <c r="CQ32" s="288"/>
      <c r="CR32" s="288"/>
      <c r="CS32" s="288"/>
      <c r="CT32" s="288"/>
      <c r="CU32" s="288"/>
      <c r="CV32" s="288"/>
      <c r="CW32" s="288"/>
      <c r="CX32" s="288"/>
      <c r="CY32" s="288"/>
      <c r="CZ32" s="288"/>
      <c r="DA32" s="288"/>
      <c r="DB32" s="288"/>
      <c r="DC32" s="288"/>
      <c r="DD32" s="288"/>
      <c r="DE32" s="288"/>
      <c r="DF32" s="288"/>
      <c r="DG32" s="288"/>
      <c r="DH32" s="288"/>
      <c r="DI32" s="288"/>
      <c r="DJ32" s="288"/>
      <c r="DK32" s="288"/>
      <c r="DL32" s="288"/>
      <c r="DM32" s="288"/>
      <c r="DN32" s="288"/>
      <c r="DO32" s="288"/>
      <c r="DP32" s="288"/>
      <c r="DQ32" s="288"/>
      <c r="DR32" s="288"/>
      <c r="DS32" s="288"/>
      <c r="DT32" s="288"/>
      <c r="DU32" s="288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8"/>
      <c r="ER32" s="288"/>
      <c r="ES32" s="288"/>
      <c r="ET32" s="288"/>
      <c r="EU32" s="288"/>
      <c r="EV32" s="288"/>
      <c r="EW32" s="288"/>
      <c r="EX32" s="288"/>
      <c r="EY32" s="288"/>
      <c r="EZ32" s="288"/>
      <c r="FA32" s="288"/>
      <c r="FB32" s="288"/>
      <c r="FC32" s="288"/>
      <c r="FD32" s="288"/>
      <c r="FE32" s="288"/>
      <c r="FF32" s="288"/>
      <c r="FG32" s="288"/>
      <c r="FH32" s="288"/>
      <c r="FI32" s="288"/>
      <c r="FJ32" s="288"/>
      <c r="FK32" s="288"/>
      <c r="FL32" s="288"/>
      <c r="FM32" s="288"/>
      <c r="FN32" s="288"/>
      <c r="FO32" s="288"/>
      <c r="FP32" s="288"/>
      <c r="FQ32" s="288"/>
      <c r="FR32" s="288"/>
      <c r="FS32" s="288"/>
      <c r="FT32" s="288"/>
      <c r="FU32" s="288"/>
      <c r="FV32" s="288"/>
      <c r="FW32" s="288"/>
      <c r="FX32" s="288"/>
      <c r="FY32" s="288"/>
      <c r="FZ32" s="288"/>
      <c r="GA32" s="288"/>
      <c r="GB32" s="288"/>
      <c r="GC32" s="288"/>
      <c r="GD32" s="288"/>
      <c r="GE32" s="288"/>
      <c r="GF32" s="288"/>
      <c r="GG32" s="288"/>
      <c r="GH32" s="288"/>
      <c r="GI32" s="288"/>
      <c r="GJ32" s="288"/>
      <c r="GK32" s="288"/>
      <c r="GL32" s="288"/>
      <c r="GM32" s="288"/>
      <c r="GN32" s="288"/>
      <c r="GO32" s="288"/>
      <c r="GP32" s="288"/>
      <c r="GQ32" s="288"/>
      <c r="GR32" s="288"/>
      <c r="GS32" s="288"/>
      <c r="GT32" s="288"/>
      <c r="GU32" s="288"/>
      <c r="GV32" s="288"/>
      <c r="GW32" s="288"/>
      <c r="GX32" s="288"/>
      <c r="GY32" s="288"/>
      <c r="GZ32" s="288"/>
      <c r="HA32" s="288"/>
      <c r="HB32" s="288"/>
      <c r="HC32" s="288"/>
      <c r="HD32" s="288"/>
      <c r="HE32" s="288"/>
      <c r="HF32" s="288"/>
      <c r="HG32" s="288"/>
      <c r="HH32" s="288"/>
      <c r="HI32" s="288"/>
      <c r="HJ32" s="288"/>
      <c r="HK32" s="288"/>
      <c r="HL32" s="288"/>
      <c r="HM32" s="288"/>
      <c r="HN32" s="288"/>
      <c r="HO32" s="288"/>
      <c r="HP32" s="288"/>
      <c r="HQ32" s="288"/>
      <c r="HR32" s="288"/>
      <c r="HS32" s="288"/>
      <c r="HT32" s="288"/>
      <c r="HU32" s="288"/>
      <c r="HV32" s="288"/>
      <c r="HW32" s="288"/>
      <c r="HX32" s="288"/>
      <c r="HY32" s="288"/>
      <c r="HZ32" s="288"/>
      <c r="IA32" s="288"/>
      <c r="IB32" s="288"/>
      <c r="IC32" s="288"/>
      <c r="ID32" s="288"/>
      <c r="IE32" s="288"/>
      <c r="IF32" s="288"/>
      <c r="IG32" s="288"/>
      <c r="IH32" s="288"/>
      <c r="II32" s="288"/>
      <c r="IJ32" s="288"/>
      <c r="IK32" s="288"/>
      <c r="IL32" s="288"/>
      <c r="IM32" s="288"/>
      <c r="IN32" s="288"/>
      <c r="IO32" s="288"/>
      <c r="IP32" s="288"/>
      <c r="IQ32" s="288"/>
      <c r="IR32" s="288"/>
      <c r="IS32" s="288"/>
      <c r="IT32" s="288"/>
      <c r="IU32" s="288"/>
      <c r="IV32" s="288"/>
      <c r="IW32" s="288"/>
      <c r="IX32" s="288"/>
      <c r="IY32" s="288"/>
      <c r="IZ32" s="288"/>
      <c r="JA32" s="288"/>
      <c r="JB32" s="288"/>
      <c r="JC32" s="288"/>
      <c r="JD32" s="288"/>
      <c r="JE32" s="288"/>
      <c r="JF32" s="288"/>
      <c r="JG32" s="288"/>
      <c r="JH32" s="288"/>
      <c r="JI32" s="288"/>
      <c r="JJ32" s="288"/>
      <c r="JK32" s="288"/>
      <c r="JL32" s="288"/>
      <c r="JM32" s="288"/>
      <c r="JN32" s="288"/>
      <c r="JO32" s="288"/>
      <c r="JP32" s="288"/>
      <c r="JQ32" s="288"/>
      <c r="JR32" s="288"/>
      <c r="JS32" s="288"/>
      <c r="JT32" s="288"/>
      <c r="JU32" s="288"/>
      <c r="JV32" s="288"/>
      <c r="JW32" s="288"/>
      <c r="JX32" s="288"/>
      <c r="JY32" s="288"/>
      <c r="JZ32" s="288"/>
      <c r="KA32" s="288"/>
      <c r="KB32" s="288"/>
      <c r="KC32" s="288"/>
      <c r="KD32" s="288"/>
      <c r="KE32" s="288"/>
      <c r="KF32" s="288"/>
      <c r="KG32" s="288"/>
      <c r="KH32" s="288"/>
      <c r="KI32" s="288"/>
      <c r="KJ32" s="288"/>
      <c r="KK32" s="288"/>
      <c r="KL32" s="288"/>
      <c r="KM32" s="288"/>
      <c r="KN32" s="288"/>
      <c r="KO32" s="288"/>
      <c r="KP32" s="288"/>
      <c r="KQ32" s="288"/>
      <c r="KR32" s="288"/>
      <c r="KS32" s="288"/>
      <c r="KT32" s="288"/>
      <c r="KU32" s="288"/>
      <c r="KV32" s="288"/>
      <c r="KW32" s="288"/>
      <c r="KX32" s="288"/>
      <c r="KY32" s="288"/>
      <c r="KZ32" s="288"/>
      <c r="LA32" s="288"/>
      <c r="LB32" s="288"/>
      <c r="LC32" s="288"/>
      <c r="LD32" s="288"/>
      <c r="LE32" s="288"/>
      <c r="LF32" s="288"/>
      <c r="LG32" s="288"/>
      <c r="LH32" s="288"/>
      <c r="LI32" s="288"/>
      <c r="LJ32" s="288"/>
      <c r="LK32" s="288"/>
      <c r="LL32" s="288"/>
      <c r="LM32" s="288"/>
      <c r="LN32" s="288"/>
      <c r="LO32" s="288"/>
      <c r="LP32" s="288"/>
      <c r="LQ32" s="288"/>
      <c r="LR32" s="288"/>
      <c r="LS32" s="288"/>
      <c r="LT32" s="288"/>
      <c r="LU32" s="288"/>
      <c r="LV32" s="288"/>
      <c r="LW32" s="288"/>
      <c r="LX32" s="288"/>
      <c r="LY32" s="288"/>
      <c r="LZ32" s="288"/>
      <c r="MA32" s="288"/>
      <c r="MB32" s="288"/>
      <c r="MC32" s="288"/>
      <c r="MD32" s="288"/>
      <c r="ME32" s="288"/>
      <c r="MF32" s="288"/>
      <c r="MG32" s="288"/>
      <c r="MH32" s="288"/>
      <c r="MI32" s="288"/>
      <c r="MJ32" s="288"/>
      <c r="MK32" s="288"/>
      <c r="ML32" s="288"/>
      <c r="MM32" s="288"/>
      <c r="MN32" s="288"/>
      <c r="MO32" s="288"/>
      <c r="MP32" s="288"/>
      <c r="MQ32" s="288"/>
      <c r="MR32" s="288"/>
      <c r="MS32" s="288"/>
      <c r="MT32" s="288"/>
      <c r="MU32" s="288"/>
      <c r="MV32" s="288"/>
      <c r="MW32" s="288"/>
      <c r="MX32" s="288"/>
      <c r="MY32" s="288"/>
      <c r="MZ32" s="288"/>
      <c r="NA32" s="288"/>
      <c r="NB32" s="288"/>
      <c r="NC32" s="288"/>
      <c r="ND32" s="288"/>
      <c r="NE32" s="288"/>
      <c r="NF32" s="288"/>
      <c r="NG32" s="288"/>
      <c r="NH32" s="288"/>
      <c r="NI32" s="288"/>
      <c r="NJ32" s="288"/>
      <c r="NK32" s="288"/>
      <c r="NL32" s="288"/>
      <c r="NM32" s="288"/>
      <c r="NN32" s="288"/>
      <c r="NO32" s="288"/>
      <c r="NP32" s="288"/>
      <c r="NQ32" s="288"/>
      <c r="NR32" s="288"/>
      <c r="NS32" s="288"/>
      <c r="NT32" s="288"/>
      <c r="NU32" s="288"/>
      <c r="NV32" s="288"/>
      <c r="NW32" s="288"/>
      <c r="NX32" s="288"/>
      <c r="NY32" s="288"/>
      <c r="NZ32" s="288"/>
      <c r="OA32" s="288"/>
      <c r="OB32" s="288"/>
      <c r="OC32" s="288"/>
      <c r="OD32" s="288"/>
      <c r="OE32" s="288"/>
      <c r="OF32" s="288"/>
      <c r="OG32" s="288"/>
      <c r="OH32" s="288"/>
      <c r="OI32" s="288"/>
      <c r="OJ32" s="288"/>
      <c r="OK32" s="288"/>
      <c r="OL32" s="288"/>
      <c r="OM32" s="288"/>
      <c r="ON32" s="288"/>
      <c r="OO32" s="288"/>
      <c r="OP32" s="288"/>
      <c r="OQ32" s="288"/>
      <c r="OR32" s="288"/>
      <c r="OS32" s="288"/>
      <c r="OT32" s="288"/>
      <c r="OU32" s="288"/>
      <c r="OV32" s="288"/>
      <c r="OW32" s="288"/>
      <c r="OX32" s="288"/>
      <c r="OY32" s="288"/>
      <c r="OZ32" s="288"/>
      <c r="PA32" s="288"/>
      <c r="PB32" s="288"/>
      <c r="PC32" s="288"/>
      <c r="PD32" s="288"/>
      <c r="PE32" s="288"/>
      <c r="PF32" s="288"/>
      <c r="PG32" s="288"/>
      <c r="PH32" s="288"/>
      <c r="PI32" s="288"/>
      <c r="PJ32" s="288"/>
      <c r="PK32" s="288"/>
      <c r="PL32" s="288"/>
      <c r="PM32" s="288"/>
      <c r="PN32" s="288"/>
      <c r="PO32" s="288"/>
      <c r="PP32" s="288"/>
      <c r="PQ32" s="288"/>
      <c r="PR32" s="288"/>
      <c r="PS32" s="288"/>
      <c r="PT32" s="288"/>
      <c r="PU32" s="288"/>
      <c r="PV32" s="288"/>
      <c r="PW32" s="288"/>
      <c r="PX32" s="288"/>
      <c r="PY32" s="288"/>
      <c r="PZ32" s="288"/>
      <c r="QA32" s="288"/>
      <c r="QB32" s="288"/>
      <c r="QC32" s="288"/>
      <c r="QD32" s="288"/>
      <c r="QE32" s="288"/>
      <c r="QF32" s="288"/>
      <c r="QG32" s="288"/>
      <c r="QH32" s="288"/>
      <c r="QI32" s="288"/>
      <c r="QJ32" s="288"/>
      <c r="QK32" s="288"/>
      <c r="QL32" s="288"/>
      <c r="QM32" s="288"/>
      <c r="QN32" s="288"/>
      <c r="QO32" s="288"/>
      <c r="QP32" s="288"/>
      <c r="QQ32" s="288"/>
      <c r="QR32" s="288"/>
      <c r="QS32" s="288"/>
      <c r="QT32" s="288"/>
      <c r="QU32" s="288"/>
      <c r="QV32" s="288"/>
      <c r="QW32" s="288"/>
      <c r="QX32" s="288"/>
      <c r="QY32" s="288"/>
      <c r="QZ32" s="288"/>
      <c r="RA32" s="288"/>
      <c r="RB32" s="288"/>
      <c r="RC32" s="288"/>
      <c r="RD32" s="288"/>
      <c r="RE32" s="288"/>
      <c r="RF32" s="288"/>
      <c r="RG32" s="288"/>
      <c r="RH32" s="288"/>
      <c r="RI32" s="288"/>
      <c r="RJ32" s="288"/>
      <c r="RK32" s="288"/>
      <c r="RL32" s="288"/>
      <c r="RM32" s="288"/>
      <c r="RN32" s="288"/>
      <c r="RO32" s="288"/>
      <c r="RP32" s="288"/>
      <c r="RQ32" s="288"/>
      <c r="RR32" s="288"/>
      <c r="RS32" s="288"/>
      <c r="RT32" s="288"/>
      <c r="RU32" s="288"/>
      <c r="RV32" s="288"/>
      <c r="RW32" s="288"/>
      <c r="RX32" s="288"/>
      <c r="RY32" s="288"/>
      <c r="RZ32" s="288"/>
      <c r="SA32" s="288"/>
      <c r="SB32" s="288"/>
      <c r="SC32" s="288"/>
      <c r="SD32" s="288"/>
      <c r="SE32" s="288"/>
      <c r="SF32" s="288"/>
      <c r="SG32" s="288"/>
      <c r="SH32" s="288"/>
      <c r="SI32" s="288"/>
      <c r="SJ32" s="288"/>
      <c r="SK32" s="288"/>
      <c r="SL32" s="288"/>
      <c r="SM32" s="288"/>
      <c r="SN32" s="288"/>
      <c r="SO32" s="288"/>
      <c r="SP32" s="288"/>
      <c r="SQ32" s="288"/>
      <c r="SR32" s="288"/>
      <c r="SS32" s="288"/>
      <c r="ST32" s="288"/>
      <c r="SU32" s="288"/>
      <c r="SV32" s="288"/>
      <c r="SW32" s="288"/>
      <c r="SX32" s="288"/>
      <c r="SY32" s="288"/>
      <c r="SZ32" s="288"/>
      <c r="TA32" s="288"/>
      <c r="TB32" s="288"/>
      <c r="TC32" s="288"/>
      <c r="TD32" s="288"/>
      <c r="TE32" s="288"/>
      <c r="TF32" s="288"/>
      <c r="TG32" s="288"/>
      <c r="TH32" s="288"/>
      <c r="TI32" s="288"/>
      <c r="TJ32" s="288"/>
      <c r="TK32" s="288"/>
      <c r="TL32" s="288"/>
      <c r="TM32" s="288"/>
      <c r="TN32" s="288"/>
      <c r="TO32" s="288"/>
      <c r="TP32" s="288"/>
      <c r="TQ32" s="288"/>
      <c r="TR32" s="288"/>
      <c r="TS32" s="288"/>
      <c r="TT32" s="288"/>
      <c r="TU32" s="288"/>
      <c r="TV32" s="288"/>
      <c r="TW32" s="288"/>
      <c r="TX32" s="288"/>
      <c r="TY32" s="288"/>
      <c r="TZ32" s="288"/>
      <c r="UA32" s="288"/>
      <c r="UB32" s="288"/>
      <c r="UC32" s="288"/>
      <c r="UD32" s="288"/>
      <c r="UE32" s="288"/>
      <c r="UF32" s="288"/>
      <c r="UG32" s="288"/>
      <c r="UH32" s="288"/>
      <c r="UI32" s="288"/>
      <c r="UJ32" s="288"/>
      <c r="UK32" s="288"/>
      <c r="UL32" s="288"/>
      <c r="UM32" s="288"/>
      <c r="UN32" s="288"/>
      <c r="UO32" s="288"/>
      <c r="UP32" s="288"/>
      <c r="UQ32" s="288"/>
      <c r="UR32" s="288"/>
      <c r="US32" s="288"/>
      <c r="UT32" s="288"/>
      <c r="UU32" s="288"/>
      <c r="UV32" s="288"/>
      <c r="UW32" s="288"/>
      <c r="UX32" s="288"/>
      <c r="UY32" s="288"/>
      <c r="UZ32" s="288"/>
      <c r="VA32" s="288"/>
      <c r="VB32" s="288"/>
      <c r="VC32" s="288"/>
      <c r="VD32" s="288"/>
      <c r="VE32" s="288"/>
      <c r="VF32" s="288"/>
      <c r="VG32" s="288"/>
      <c r="VH32" s="288"/>
      <c r="VI32" s="288"/>
      <c r="VJ32" s="288"/>
      <c r="VK32" s="288"/>
      <c r="VL32" s="288"/>
      <c r="VM32" s="288"/>
      <c r="VN32" s="288"/>
      <c r="VO32" s="288"/>
      <c r="VP32" s="288"/>
      <c r="VQ32" s="288"/>
      <c r="VR32" s="288"/>
      <c r="VS32" s="288"/>
      <c r="VT32" s="288"/>
      <c r="VU32" s="288"/>
      <c r="VV32" s="288"/>
      <c r="VW32" s="288"/>
      <c r="VX32" s="288"/>
      <c r="VY32" s="288"/>
      <c r="VZ32" s="288"/>
      <c r="WA32" s="288"/>
      <c r="WB32" s="288"/>
      <c r="WC32" s="288"/>
      <c r="WD32" s="288"/>
      <c r="WE32" s="288"/>
      <c r="WF32" s="288"/>
      <c r="WG32" s="288"/>
      <c r="WH32" s="288"/>
      <c r="WI32" s="288"/>
      <c r="WJ32" s="288"/>
      <c r="WK32" s="288"/>
      <c r="WL32" s="288"/>
      <c r="WM32" s="288"/>
      <c r="WN32" s="288"/>
      <c r="WO32" s="288"/>
      <c r="WP32" s="288"/>
      <c r="WQ32" s="288"/>
      <c r="WR32" s="288"/>
      <c r="WS32" s="288"/>
      <c r="WT32" s="288"/>
      <c r="WU32" s="288"/>
      <c r="WV32" s="288"/>
      <c r="WW32" s="288"/>
      <c r="WX32" s="288"/>
      <c r="WY32" s="288"/>
      <c r="WZ32" s="288"/>
      <c r="XA32" s="288"/>
      <c r="XB32" s="288"/>
      <c r="XC32" s="288"/>
      <c r="XD32" s="288"/>
      <c r="XE32" s="288"/>
      <c r="XF32" s="288"/>
      <c r="XG32" s="288"/>
      <c r="XH32" s="288"/>
      <c r="XI32" s="288"/>
      <c r="XJ32" s="288"/>
      <c r="XK32" s="288"/>
      <c r="XL32" s="288"/>
      <c r="XM32" s="288"/>
      <c r="XN32" s="288"/>
      <c r="XO32" s="288"/>
      <c r="XP32" s="288"/>
      <c r="XQ32" s="288"/>
      <c r="XR32" s="288"/>
      <c r="XS32" s="288"/>
      <c r="XT32" s="288"/>
      <c r="XU32" s="288"/>
      <c r="XV32" s="288"/>
      <c r="XW32" s="288"/>
      <c r="XX32" s="288"/>
      <c r="XY32" s="288"/>
      <c r="XZ32" s="288"/>
      <c r="YA32" s="288"/>
      <c r="YB32" s="288"/>
      <c r="YC32" s="288"/>
      <c r="YD32" s="288"/>
      <c r="YE32" s="288"/>
      <c r="YF32" s="288"/>
      <c r="YG32" s="288"/>
      <c r="YH32" s="288"/>
      <c r="YI32" s="288"/>
      <c r="YJ32" s="288"/>
      <c r="YK32" s="288"/>
      <c r="YL32" s="288"/>
      <c r="YM32" s="288"/>
      <c r="YN32" s="288"/>
      <c r="YO32" s="288"/>
      <c r="YP32" s="288"/>
      <c r="YQ32" s="288"/>
      <c r="YR32" s="288"/>
      <c r="YS32" s="288"/>
      <c r="YT32" s="288"/>
      <c r="YU32" s="288"/>
      <c r="YV32" s="288"/>
      <c r="YW32" s="288"/>
      <c r="YX32" s="288"/>
      <c r="YY32" s="288"/>
      <c r="YZ32" s="288"/>
      <c r="ZA32" s="288"/>
      <c r="ZB32" s="288"/>
      <c r="ZC32" s="288"/>
      <c r="ZD32" s="288"/>
      <c r="ZE32" s="288"/>
      <c r="ZF32" s="288"/>
      <c r="ZG32" s="288"/>
      <c r="ZH32" s="288"/>
      <c r="ZI32" s="288"/>
      <c r="ZJ32" s="288"/>
      <c r="ZK32" s="288"/>
      <c r="ZL32" s="288"/>
      <c r="ZM32" s="288"/>
      <c r="ZN32" s="288"/>
      <c r="ZO32" s="288"/>
      <c r="ZP32" s="288"/>
      <c r="ZQ32" s="288"/>
      <c r="ZR32" s="288"/>
      <c r="ZS32" s="288"/>
      <c r="ZT32" s="288"/>
      <c r="ZU32" s="288"/>
      <c r="ZV32" s="288"/>
      <c r="ZW32" s="288"/>
      <c r="ZX32" s="288"/>
      <c r="ZY32" s="288"/>
      <c r="ZZ32" s="288"/>
      <c r="AAA32" s="288"/>
      <c r="AAB32" s="288"/>
      <c r="AAC32" s="288"/>
      <c r="AAD32" s="288"/>
      <c r="AAE32" s="288"/>
      <c r="AAF32" s="288"/>
      <c r="AAG32" s="288"/>
      <c r="AAH32" s="288"/>
      <c r="AAI32" s="288"/>
      <c r="AAJ32" s="288"/>
      <c r="AAK32" s="288"/>
      <c r="AAL32" s="288"/>
      <c r="AAM32" s="288"/>
      <c r="AAN32" s="288"/>
      <c r="AAO32" s="288"/>
      <c r="AAP32" s="288"/>
      <c r="AAQ32" s="288"/>
      <c r="AAR32" s="288"/>
      <c r="AAS32" s="288"/>
      <c r="AAT32" s="288"/>
      <c r="AAU32" s="288"/>
      <c r="AAV32" s="288"/>
      <c r="AAW32" s="288"/>
      <c r="AAX32" s="288"/>
      <c r="AAY32" s="288"/>
      <c r="AAZ32" s="288"/>
      <c r="ABA32" s="288"/>
      <c r="ABB32" s="288"/>
      <c r="ABC32" s="288"/>
      <c r="ABD32" s="288"/>
      <c r="ABE32" s="288"/>
      <c r="ABF32" s="288"/>
      <c r="ABG32" s="288"/>
      <c r="ABH32" s="288"/>
      <c r="ABI32" s="288"/>
      <c r="ABJ32" s="288"/>
      <c r="ABK32" s="288"/>
      <c r="ABL32" s="288"/>
      <c r="ABM32" s="288"/>
      <c r="ABN32" s="288"/>
      <c r="ABO32" s="288"/>
      <c r="ABP32" s="288"/>
      <c r="ABQ32" s="288"/>
      <c r="ABR32" s="288"/>
      <c r="ABS32" s="288"/>
      <c r="ABT32" s="288"/>
      <c r="ABU32" s="288"/>
      <c r="ABV32" s="288"/>
      <c r="ABW32" s="288"/>
      <c r="ABX32" s="288"/>
      <c r="ABY32" s="288"/>
      <c r="ABZ32" s="288"/>
      <c r="ACA32" s="288"/>
      <c r="ACB32" s="288"/>
      <c r="ACC32" s="288"/>
      <c r="ACD32" s="288"/>
      <c r="ACE32" s="288"/>
      <c r="ACF32" s="288"/>
      <c r="ACG32" s="288"/>
      <c r="ACH32" s="288"/>
      <c r="ACI32" s="288"/>
      <c r="ACJ32" s="288"/>
      <c r="ACK32" s="288"/>
      <c r="ACL32" s="288"/>
      <c r="ACM32" s="288"/>
      <c r="ACN32" s="288"/>
      <c r="ACO32" s="288"/>
      <c r="ACP32" s="288"/>
      <c r="ACQ32" s="288"/>
      <c r="ACR32" s="288"/>
      <c r="ACS32" s="288"/>
      <c r="ACT32" s="288"/>
      <c r="ACU32" s="288"/>
      <c r="ACV32" s="288"/>
      <c r="ACW32" s="288"/>
      <c r="ACX32" s="288"/>
      <c r="ACY32" s="288"/>
      <c r="ACZ32" s="288"/>
      <c r="ADA32" s="288"/>
      <c r="ADB32" s="288"/>
      <c r="ADC32" s="288"/>
      <c r="ADD32" s="288"/>
      <c r="ADE32" s="288"/>
      <c r="ADF32" s="288"/>
      <c r="ADG32" s="288"/>
      <c r="ADH32" s="288"/>
      <c r="ADI32" s="288"/>
      <c r="ADJ32" s="288"/>
      <c r="ADK32" s="288"/>
      <c r="ADL32" s="288"/>
      <c r="ADM32" s="288"/>
      <c r="ADN32" s="288"/>
      <c r="ADO32" s="288"/>
      <c r="ADP32" s="288"/>
      <c r="ADQ32" s="288"/>
      <c r="ADR32" s="288"/>
      <c r="ADS32" s="288"/>
      <c r="ADT32" s="288"/>
      <c r="ADU32" s="288"/>
      <c r="ADV32" s="288"/>
      <c r="ADW32" s="288"/>
      <c r="ADX32" s="288"/>
      <c r="ADY32" s="288"/>
      <c r="ADZ32" s="288"/>
      <c r="AEA32" s="288"/>
      <c r="AEB32" s="288"/>
      <c r="AEC32" s="288"/>
      <c r="AED32" s="288"/>
      <c r="AEE32" s="288"/>
      <c r="AEF32" s="288"/>
      <c r="AEG32" s="288"/>
      <c r="AEH32" s="288"/>
      <c r="AEI32" s="288"/>
      <c r="AEJ32" s="288"/>
      <c r="AEK32" s="288"/>
      <c r="AEL32" s="288"/>
      <c r="AEM32" s="288"/>
      <c r="AEN32" s="288"/>
      <c r="AEO32" s="288"/>
      <c r="AEP32" s="288"/>
      <c r="AEQ32" s="288"/>
      <c r="AER32" s="288"/>
      <c r="AES32" s="288"/>
      <c r="AET32" s="288"/>
      <c r="AEU32" s="288"/>
      <c r="AEV32" s="288"/>
      <c r="AEW32" s="288"/>
      <c r="AEX32" s="288"/>
      <c r="AEY32" s="288"/>
      <c r="AEZ32" s="288"/>
      <c r="AFA32" s="288"/>
      <c r="AFB32" s="288"/>
      <c r="AFC32" s="288"/>
      <c r="AFD32" s="288"/>
      <c r="AFE32" s="288"/>
      <c r="AFF32" s="288"/>
      <c r="AFG32" s="288"/>
      <c r="AFH32" s="288"/>
      <c r="AFI32" s="288"/>
      <c r="AFJ32" s="288"/>
      <c r="AFK32" s="288"/>
      <c r="AFL32" s="288"/>
      <c r="AFM32" s="288"/>
      <c r="AFN32" s="288"/>
      <c r="AFO32" s="288"/>
      <c r="AFP32" s="288"/>
      <c r="AFQ32" s="288"/>
      <c r="AFR32" s="288"/>
      <c r="AFS32" s="288"/>
      <c r="AFT32" s="288"/>
      <c r="AFU32" s="288"/>
      <c r="AFV32" s="288"/>
      <c r="AFW32" s="288"/>
      <c r="AFX32" s="288"/>
      <c r="AFY32" s="288"/>
      <c r="AFZ32" s="288"/>
      <c r="AGA32" s="288"/>
      <c r="AGB32" s="288"/>
      <c r="AGC32" s="288"/>
      <c r="AGD32" s="288"/>
      <c r="AGE32" s="288"/>
      <c r="AGF32" s="288"/>
      <c r="AGG32" s="288"/>
      <c r="AGH32" s="288"/>
      <c r="AGI32" s="288"/>
      <c r="AGJ32" s="288"/>
      <c r="AGK32" s="288"/>
      <c r="AGL32" s="288"/>
      <c r="AGM32" s="288"/>
      <c r="AGN32" s="288"/>
      <c r="AGO32" s="288"/>
      <c r="AGP32" s="288"/>
      <c r="AGQ32" s="288"/>
      <c r="AGR32" s="288"/>
      <c r="AGS32" s="288"/>
      <c r="AGT32" s="288"/>
      <c r="AGU32" s="288"/>
      <c r="AGV32" s="288"/>
      <c r="AGW32" s="288"/>
      <c r="AGX32" s="288"/>
      <c r="AGY32" s="288"/>
      <c r="AGZ32" s="288"/>
      <c r="AHA32" s="288"/>
      <c r="AHB32" s="288"/>
      <c r="AHC32" s="288"/>
      <c r="AHD32" s="288"/>
      <c r="AHE32" s="288"/>
      <c r="AHF32" s="288"/>
      <c r="AHG32" s="288"/>
      <c r="AHH32" s="288"/>
      <c r="AHI32" s="288"/>
      <c r="AHJ32" s="288"/>
      <c r="AHK32" s="288"/>
      <c r="AHL32" s="288"/>
      <c r="AHM32" s="288"/>
      <c r="AHN32" s="288"/>
      <c r="AHO32" s="288"/>
      <c r="AHP32" s="288"/>
      <c r="AHQ32" s="288"/>
      <c r="AHR32" s="288"/>
      <c r="AHS32" s="288"/>
      <c r="AHT32" s="288"/>
      <c r="AHU32" s="288"/>
      <c r="AHV32" s="288"/>
      <c r="AHW32" s="288"/>
      <c r="AHX32" s="288"/>
      <c r="AHY32" s="288"/>
      <c r="AHZ32" s="288"/>
      <c r="AIA32" s="288"/>
      <c r="AIB32" s="288"/>
      <c r="AIC32" s="288"/>
      <c r="AID32" s="288"/>
      <c r="AIE32" s="288"/>
      <c r="AIF32" s="288"/>
      <c r="AIG32" s="288"/>
      <c r="AIH32" s="288"/>
      <c r="AII32" s="288"/>
      <c r="AIJ32" s="288"/>
      <c r="AIK32" s="288"/>
      <c r="AIL32" s="288"/>
      <c r="AIM32" s="288"/>
      <c r="AIN32" s="288"/>
      <c r="AIO32" s="288"/>
      <c r="AIP32" s="288"/>
      <c r="AIQ32" s="288"/>
      <c r="AIR32" s="288"/>
      <c r="AIS32" s="288"/>
      <c r="AIT32" s="288"/>
      <c r="AIU32" s="288"/>
      <c r="AIV32" s="288"/>
      <c r="AIW32" s="288"/>
      <c r="AIX32" s="288"/>
      <c r="AIY32" s="288"/>
      <c r="AIZ32" s="288"/>
      <c r="AJA32" s="288"/>
      <c r="AJB32" s="288"/>
      <c r="AJC32" s="288"/>
      <c r="AJD32" s="288"/>
      <c r="AJE32" s="288"/>
      <c r="AJF32" s="288"/>
      <c r="AJG32" s="288"/>
      <c r="AJH32" s="288"/>
      <c r="AJI32" s="288"/>
      <c r="AJJ32" s="288"/>
      <c r="AJK32" s="288"/>
      <c r="AJL32" s="288"/>
      <c r="AJM32" s="288"/>
      <c r="AJN32" s="288"/>
      <c r="AJO32" s="288"/>
      <c r="AJP32" s="288"/>
      <c r="AJQ32" s="288"/>
      <c r="AJR32" s="288"/>
      <c r="AJS32" s="288"/>
      <c r="AJT32" s="288"/>
      <c r="AJU32" s="288"/>
      <c r="AJV32" s="288"/>
      <c r="AJW32" s="288"/>
      <c r="AJX32" s="288"/>
      <c r="AJY32" s="288"/>
      <c r="AJZ32" s="288"/>
      <c r="AKA32" s="288"/>
      <c r="AKB32" s="288"/>
      <c r="AKC32" s="288"/>
      <c r="AKD32" s="288"/>
      <c r="AKE32" s="288"/>
      <c r="AKF32" s="288"/>
      <c r="AKG32" s="288"/>
      <c r="AKH32" s="288"/>
      <c r="AKI32" s="288"/>
      <c r="AKJ32" s="288"/>
      <c r="AKK32" s="288"/>
      <c r="AKL32" s="288"/>
      <c r="AKM32" s="288"/>
      <c r="AKN32" s="288"/>
      <c r="AKO32" s="288"/>
      <c r="AKP32" s="288"/>
      <c r="AKQ32" s="288"/>
      <c r="AKR32" s="288"/>
      <c r="AKS32" s="288"/>
      <c r="AKT32" s="288"/>
      <c r="AKU32" s="288"/>
      <c r="AKV32" s="288"/>
      <c r="AKW32" s="288"/>
      <c r="AKX32" s="288"/>
      <c r="AKY32" s="288"/>
      <c r="AKZ32" s="288"/>
      <c r="ALA32" s="288"/>
      <c r="ALB32" s="288"/>
      <c r="ALC32" s="288"/>
      <c r="ALD32" s="288"/>
      <c r="ALE32" s="288"/>
      <c r="ALF32" s="288"/>
      <c r="ALG32" s="288"/>
      <c r="ALH32" s="288"/>
      <c r="ALI32" s="288"/>
      <c r="ALJ32" s="288"/>
      <c r="ALK32" s="288"/>
      <c r="ALL32" s="288"/>
      <c r="ALM32" s="288"/>
      <c r="ALN32" s="288"/>
      <c r="ALO32" s="288"/>
      <c r="ALP32" s="288"/>
      <c r="ALQ32" s="288"/>
      <c r="ALR32" s="288"/>
      <c r="ALS32" s="288"/>
      <c r="ALT32" s="288"/>
      <c r="ALU32" s="288"/>
      <c r="ALV32" s="288"/>
      <c r="ALW32" s="288"/>
      <c r="ALX32" s="288"/>
      <c r="ALY32" s="288"/>
      <c r="ALZ32" s="288"/>
      <c r="AMA32" s="288"/>
      <c r="AMB32" s="288"/>
      <c r="AMC32" s="288"/>
      <c r="AMD32" s="288"/>
      <c r="AME32" s="288"/>
      <c r="AMF32" s="290"/>
      <c r="AMG32" s="290"/>
      <c r="AMH32" s="290"/>
      <c r="AMI32" s="290"/>
      <c r="AMJ32" s="290"/>
    </row>
    <row r="33" spans="1:1024" ht="20" customHeight="1" thickBot="1" x14ac:dyDescent="0.4">
      <c r="A33" s="289"/>
      <c r="B33" s="448" t="s">
        <v>196</v>
      </c>
      <c r="C33" s="449" t="s">
        <v>196</v>
      </c>
      <c r="D33" s="450" t="s">
        <v>196</v>
      </c>
      <c r="E33" s="448" t="s">
        <v>196</v>
      </c>
      <c r="F33" s="449" t="s">
        <v>196</v>
      </c>
      <c r="G33" s="450" t="s">
        <v>196</v>
      </c>
      <c r="H33" s="448" t="s">
        <v>196</v>
      </c>
      <c r="I33" s="449" t="s">
        <v>196</v>
      </c>
      <c r="J33" s="450" t="s">
        <v>196</v>
      </c>
      <c r="K33" s="292"/>
      <c r="L33" s="292"/>
      <c r="M33" s="292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88"/>
      <c r="AL33" s="288"/>
      <c r="AM33" s="288"/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  <c r="AZ33" s="288"/>
      <c r="BA33" s="288"/>
      <c r="BB33" s="288"/>
      <c r="BC33" s="288"/>
      <c r="BD33" s="288"/>
      <c r="BE33" s="288"/>
      <c r="BF33" s="288"/>
      <c r="BG33" s="288"/>
      <c r="BH33" s="288"/>
      <c r="BI33" s="288"/>
      <c r="BJ33" s="288"/>
      <c r="BK33" s="288"/>
      <c r="BL33" s="288"/>
      <c r="BM33" s="288"/>
      <c r="BN33" s="288"/>
      <c r="BO33" s="288"/>
      <c r="BP33" s="288"/>
      <c r="BQ33" s="288"/>
      <c r="BR33" s="288"/>
      <c r="BS33" s="288"/>
      <c r="BT33" s="288"/>
      <c r="BU33" s="288"/>
      <c r="BV33" s="288"/>
      <c r="BW33" s="288"/>
      <c r="BX33" s="288"/>
      <c r="BY33" s="288"/>
      <c r="BZ33" s="288"/>
      <c r="CA33" s="288"/>
      <c r="CB33" s="288"/>
      <c r="CC33" s="288"/>
      <c r="CD33" s="288"/>
      <c r="CE33" s="288"/>
      <c r="CF33" s="288"/>
      <c r="CG33" s="288"/>
      <c r="CH33" s="288"/>
      <c r="CI33" s="288"/>
      <c r="CJ33" s="288"/>
      <c r="CK33" s="288"/>
      <c r="CL33" s="288"/>
      <c r="CM33" s="288"/>
      <c r="CN33" s="288"/>
      <c r="CO33" s="288"/>
      <c r="CP33" s="288"/>
      <c r="CQ33" s="288"/>
      <c r="CR33" s="288"/>
      <c r="CS33" s="288"/>
      <c r="CT33" s="288"/>
      <c r="CU33" s="288"/>
      <c r="CV33" s="288"/>
      <c r="CW33" s="288"/>
      <c r="CX33" s="288"/>
      <c r="CY33" s="288"/>
      <c r="CZ33" s="288"/>
      <c r="DA33" s="288"/>
      <c r="DB33" s="288"/>
      <c r="DC33" s="288"/>
      <c r="DD33" s="288"/>
      <c r="DE33" s="288"/>
      <c r="DF33" s="288"/>
      <c r="DG33" s="288"/>
      <c r="DH33" s="288"/>
      <c r="DI33" s="288"/>
      <c r="DJ33" s="288"/>
      <c r="DK33" s="288"/>
      <c r="DL33" s="288"/>
      <c r="DM33" s="288"/>
      <c r="DN33" s="288"/>
      <c r="DO33" s="288"/>
      <c r="DP33" s="288"/>
      <c r="DQ33" s="288"/>
      <c r="DR33" s="288"/>
      <c r="DS33" s="288"/>
      <c r="DT33" s="288"/>
      <c r="DU33" s="288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8"/>
      <c r="ER33" s="288"/>
      <c r="ES33" s="288"/>
      <c r="ET33" s="288"/>
      <c r="EU33" s="288"/>
      <c r="EV33" s="288"/>
      <c r="EW33" s="288"/>
      <c r="EX33" s="288"/>
      <c r="EY33" s="288"/>
      <c r="EZ33" s="288"/>
      <c r="FA33" s="288"/>
      <c r="FB33" s="288"/>
      <c r="FC33" s="288"/>
      <c r="FD33" s="288"/>
      <c r="FE33" s="288"/>
      <c r="FF33" s="288"/>
      <c r="FG33" s="288"/>
      <c r="FH33" s="288"/>
      <c r="FI33" s="288"/>
      <c r="FJ33" s="288"/>
      <c r="FK33" s="288"/>
      <c r="FL33" s="288"/>
      <c r="FM33" s="288"/>
      <c r="FN33" s="288"/>
      <c r="FO33" s="288"/>
      <c r="FP33" s="288"/>
      <c r="FQ33" s="288"/>
      <c r="FR33" s="288"/>
      <c r="FS33" s="288"/>
      <c r="FT33" s="288"/>
      <c r="FU33" s="288"/>
      <c r="FV33" s="288"/>
      <c r="FW33" s="288"/>
      <c r="FX33" s="288"/>
      <c r="FY33" s="288"/>
      <c r="FZ33" s="288"/>
      <c r="GA33" s="288"/>
      <c r="GB33" s="288"/>
      <c r="GC33" s="288"/>
      <c r="GD33" s="288"/>
      <c r="GE33" s="288"/>
      <c r="GF33" s="288"/>
      <c r="GG33" s="288"/>
      <c r="GH33" s="288"/>
      <c r="GI33" s="288"/>
      <c r="GJ33" s="288"/>
      <c r="GK33" s="288"/>
      <c r="GL33" s="288"/>
      <c r="GM33" s="288"/>
      <c r="GN33" s="288"/>
      <c r="GO33" s="288"/>
      <c r="GP33" s="288"/>
      <c r="GQ33" s="288"/>
      <c r="GR33" s="288"/>
      <c r="GS33" s="288"/>
      <c r="GT33" s="288"/>
      <c r="GU33" s="288"/>
      <c r="GV33" s="288"/>
      <c r="GW33" s="288"/>
      <c r="GX33" s="288"/>
      <c r="GY33" s="288"/>
      <c r="GZ33" s="288"/>
      <c r="HA33" s="288"/>
      <c r="HB33" s="288"/>
      <c r="HC33" s="288"/>
      <c r="HD33" s="288"/>
      <c r="HE33" s="288"/>
      <c r="HF33" s="288"/>
      <c r="HG33" s="288"/>
      <c r="HH33" s="288"/>
      <c r="HI33" s="288"/>
      <c r="HJ33" s="288"/>
      <c r="HK33" s="288"/>
      <c r="HL33" s="288"/>
      <c r="HM33" s="288"/>
      <c r="HN33" s="288"/>
      <c r="HO33" s="288"/>
      <c r="HP33" s="288"/>
      <c r="HQ33" s="288"/>
      <c r="HR33" s="288"/>
      <c r="HS33" s="288"/>
      <c r="HT33" s="288"/>
      <c r="HU33" s="288"/>
      <c r="HV33" s="288"/>
      <c r="HW33" s="288"/>
      <c r="HX33" s="288"/>
      <c r="HY33" s="288"/>
      <c r="HZ33" s="288"/>
      <c r="IA33" s="288"/>
      <c r="IB33" s="288"/>
      <c r="IC33" s="288"/>
      <c r="ID33" s="288"/>
      <c r="IE33" s="288"/>
      <c r="IF33" s="288"/>
      <c r="IG33" s="288"/>
      <c r="IH33" s="288"/>
      <c r="II33" s="288"/>
      <c r="IJ33" s="288"/>
      <c r="IK33" s="288"/>
      <c r="IL33" s="288"/>
      <c r="IM33" s="288"/>
      <c r="IN33" s="288"/>
      <c r="IO33" s="288"/>
      <c r="IP33" s="288"/>
      <c r="IQ33" s="288"/>
      <c r="IR33" s="288"/>
      <c r="IS33" s="288"/>
      <c r="IT33" s="288"/>
      <c r="IU33" s="288"/>
      <c r="IV33" s="288"/>
      <c r="IW33" s="288"/>
      <c r="IX33" s="288"/>
      <c r="IY33" s="288"/>
      <c r="IZ33" s="288"/>
      <c r="JA33" s="288"/>
      <c r="JB33" s="288"/>
      <c r="JC33" s="288"/>
      <c r="JD33" s="288"/>
      <c r="JE33" s="288"/>
      <c r="JF33" s="288"/>
      <c r="JG33" s="288"/>
      <c r="JH33" s="288"/>
      <c r="JI33" s="288"/>
      <c r="JJ33" s="288"/>
      <c r="JK33" s="288"/>
      <c r="JL33" s="288"/>
      <c r="JM33" s="288"/>
      <c r="JN33" s="288"/>
      <c r="JO33" s="288"/>
      <c r="JP33" s="288"/>
      <c r="JQ33" s="288"/>
      <c r="JR33" s="288"/>
      <c r="JS33" s="288"/>
      <c r="JT33" s="288"/>
      <c r="JU33" s="288"/>
      <c r="JV33" s="288"/>
      <c r="JW33" s="288"/>
      <c r="JX33" s="288"/>
      <c r="JY33" s="288"/>
      <c r="JZ33" s="288"/>
      <c r="KA33" s="288"/>
      <c r="KB33" s="288"/>
      <c r="KC33" s="288"/>
      <c r="KD33" s="288"/>
      <c r="KE33" s="288"/>
      <c r="KF33" s="288"/>
      <c r="KG33" s="288"/>
      <c r="KH33" s="288"/>
      <c r="KI33" s="288"/>
      <c r="KJ33" s="288"/>
      <c r="KK33" s="288"/>
      <c r="KL33" s="288"/>
      <c r="KM33" s="288"/>
      <c r="KN33" s="288"/>
      <c r="KO33" s="288"/>
      <c r="KP33" s="288"/>
      <c r="KQ33" s="288"/>
      <c r="KR33" s="288"/>
      <c r="KS33" s="288"/>
      <c r="KT33" s="288"/>
      <c r="KU33" s="288"/>
      <c r="KV33" s="288"/>
      <c r="KW33" s="288"/>
      <c r="KX33" s="288"/>
      <c r="KY33" s="288"/>
      <c r="KZ33" s="288"/>
      <c r="LA33" s="288"/>
      <c r="LB33" s="288"/>
      <c r="LC33" s="288"/>
      <c r="LD33" s="288"/>
      <c r="LE33" s="288"/>
      <c r="LF33" s="288"/>
      <c r="LG33" s="288"/>
      <c r="LH33" s="288"/>
      <c r="LI33" s="288"/>
      <c r="LJ33" s="288"/>
      <c r="LK33" s="288"/>
      <c r="LL33" s="288"/>
      <c r="LM33" s="288"/>
      <c r="LN33" s="288"/>
      <c r="LO33" s="288"/>
      <c r="LP33" s="288"/>
      <c r="LQ33" s="288"/>
      <c r="LR33" s="288"/>
      <c r="LS33" s="288"/>
      <c r="LT33" s="288"/>
      <c r="LU33" s="288"/>
      <c r="LV33" s="288"/>
      <c r="LW33" s="288"/>
      <c r="LX33" s="288"/>
      <c r="LY33" s="288"/>
      <c r="LZ33" s="288"/>
      <c r="MA33" s="288"/>
      <c r="MB33" s="288"/>
      <c r="MC33" s="288"/>
      <c r="MD33" s="288"/>
      <c r="ME33" s="288"/>
      <c r="MF33" s="288"/>
      <c r="MG33" s="288"/>
      <c r="MH33" s="288"/>
      <c r="MI33" s="288"/>
      <c r="MJ33" s="288"/>
      <c r="MK33" s="288"/>
      <c r="ML33" s="288"/>
      <c r="MM33" s="288"/>
      <c r="MN33" s="288"/>
      <c r="MO33" s="288"/>
      <c r="MP33" s="288"/>
      <c r="MQ33" s="288"/>
      <c r="MR33" s="288"/>
      <c r="MS33" s="288"/>
      <c r="MT33" s="288"/>
      <c r="MU33" s="288"/>
      <c r="MV33" s="288"/>
      <c r="MW33" s="288"/>
      <c r="MX33" s="288"/>
      <c r="MY33" s="288"/>
      <c r="MZ33" s="288"/>
      <c r="NA33" s="288"/>
      <c r="NB33" s="288"/>
      <c r="NC33" s="288"/>
      <c r="ND33" s="288"/>
      <c r="NE33" s="288"/>
      <c r="NF33" s="288"/>
      <c r="NG33" s="288"/>
      <c r="NH33" s="288"/>
      <c r="NI33" s="288"/>
      <c r="NJ33" s="288"/>
      <c r="NK33" s="288"/>
      <c r="NL33" s="288"/>
      <c r="NM33" s="288"/>
      <c r="NN33" s="288"/>
      <c r="NO33" s="288"/>
      <c r="NP33" s="288"/>
      <c r="NQ33" s="288"/>
      <c r="NR33" s="288"/>
      <c r="NS33" s="288"/>
      <c r="NT33" s="288"/>
      <c r="NU33" s="288"/>
      <c r="NV33" s="288"/>
      <c r="NW33" s="288"/>
      <c r="NX33" s="288"/>
      <c r="NY33" s="288"/>
      <c r="NZ33" s="288"/>
      <c r="OA33" s="288"/>
      <c r="OB33" s="288"/>
      <c r="OC33" s="288"/>
      <c r="OD33" s="288"/>
      <c r="OE33" s="288"/>
      <c r="OF33" s="288"/>
      <c r="OG33" s="288"/>
      <c r="OH33" s="288"/>
      <c r="OI33" s="288"/>
      <c r="OJ33" s="288"/>
      <c r="OK33" s="288"/>
      <c r="OL33" s="288"/>
      <c r="OM33" s="288"/>
      <c r="ON33" s="288"/>
      <c r="OO33" s="288"/>
      <c r="OP33" s="288"/>
      <c r="OQ33" s="288"/>
      <c r="OR33" s="288"/>
      <c r="OS33" s="288"/>
      <c r="OT33" s="288"/>
      <c r="OU33" s="288"/>
      <c r="OV33" s="288"/>
      <c r="OW33" s="288"/>
      <c r="OX33" s="288"/>
      <c r="OY33" s="288"/>
      <c r="OZ33" s="288"/>
      <c r="PA33" s="288"/>
      <c r="PB33" s="288"/>
      <c r="PC33" s="288"/>
      <c r="PD33" s="288"/>
      <c r="PE33" s="288"/>
      <c r="PF33" s="288"/>
      <c r="PG33" s="288"/>
      <c r="PH33" s="288"/>
      <c r="PI33" s="288"/>
      <c r="PJ33" s="288"/>
      <c r="PK33" s="288"/>
      <c r="PL33" s="288"/>
      <c r="PM33" s="288"/>
      <c r="PN33" s="288"/>
      <c r="PO33" s="288"/>
      <c r="PP33" s="288"/>
      <c r="PQ33" s="288"/>
      <c r="PR33" s="288"/>
      <c r="PS33" s="288"/>
      <c r="PT33" s="288"/>
      <c r="PU33" s="288"/>
      <c r="PV33" s="288"/>
      <c r="PW33" s="288"/>
      <c r="PX33" s="288"/>
      <c r="PY33" s="288"/>
      <c r="PZ33" s="288"/>
      <c r="QA33" s="288"/>
      <c r="QB33" s="288"/>
      <c r="QC33" s="288"/>
      <c r="QD33" s="288"/>
      <c r="QE33" s="288"/>
      <c r="QF33" s="288"/>
      <c r="QG33" s="288"/>
      <c r="QH33" s="288"/>
      <c r="QI33" s="288"/>
      <c r="QJ33" s="288"/>
      <c r="QK33" s="288"/>
      <c r="QL33" s="288"/>
      <c r="QM33" s="288"/>
      <c r="QN33" s="288"/>
      <c r="QO33" s="288"/>
      <c r="QP33" s="288"/>
      <c r="QQ33" s="288"/>
      <c r="QR33" s="288"/>
      <c r="QS33" s="288"/>
      <c r="QT33" s="288"/>
      <c r="QU33" s="288"/>
      <c r="QV33" s="288"/>
      <c r="QW33" s="288"/>
      <c r="QX33" s="288"/>
      <c r="QY33" s="288"/>
      <c r="QZ33" s="288"/>
      <c r="RA33" s="288"/>
      <c r="RB33" s="288"/>
      <c r="RC33" s="288"/>
      <c r="RD33" s="288"/>
      <c r="RE33" s="288"/>
      <c r="RF33" s="288"/>
      <c r="RG33" s="288"/>
      <c r="RH33" s="288"/>
      <c r="RI33" s="288"/>
      <c r="RJ33" s="288"/>
      <c r="RK33" s="288"/>
      <c r="RL33" s="288"/>
      <c r="RM33" s="288"/>
      <c r="RN33" s="288"/>
      <c r="RO33" s="288"/>
      <c r="RP33" s="288"/>
      <c r="RQ33" s="288"/>
      <c r="RR33" s="288"/>
      <c r="RS33" s="288"/>
      <c r="RT33" s="288"/>
      <c r="RU33" s="288"/>
      <c r="RV33" s="288"/>
      <c r="RW33" s="288"/>
      <c r="RX33" s="288"/>
      <c r="RY33" s="288"/>
      <c r="RZ33" s="288"/>
      <c r="SA33" s="288"/>
      <c r="SB33" s="288"/>
      <c r="SC33" s="288"/>
      <c r="SD33" s="288"/>
      <c r="SE33" s="288"/>
      <c r="SF33" s="288"/>
      <c r="SG33" s="288"/>
      <c r="SH33" s="288"/>
      <c r="SI33" s="288"/>
      <c r="SJ33" s="288"/>
      <c r="SK33" s="288"/>
      <c r="SL33" s="288"/>
      <c r="SM33" s="288"/>
      <c r="SN33" s="288"/>
      <c r="SO33" s="288"/>
      <c r="SP33" s="288"/>
      <c r="SQ33" s="288"/>
      <c r="SR33" s="288"/>
      <c r="SS33" s="288"/>
      <c r="ST33" s="288"/>
      <c r="SU33" s="288"/>
      <c r="SV33" s="288"/>
      <c r="SW33" s="288"/>
      <c r="SX33" s="288"/>
      <c r="SY33" s="288"/>
      <c r="SZ33" s="288"/>
      <c r="TA33" s="288"/>
      <c r="TB33" s="288"/>
      <c r="TC33" s="288"/>
      <c r="TD33" s="288"/>
      <c r="TE33" s="288"/>
      <c r="TF33" s="288"/>
      <c r="TG33" s="288"/>
      <c r="TH33" s="288"/>
      <c r="TI33" s="288"/>
      <c r="TJ33" s="288"/>
      <c r="TK33" s="288"/>
      <c r="TL33" s="288"/>
      <c r="TM33" s="288"/>
      <c r="TN33" s="288"/>
      <c r="TO33" s="288"/>
      <c r="TP33" s="288"/>
      <c r="TQ33" s="288"/>
      <c r="TR33" s="288"/>
      <c r="TS33" s="288"/>
      <c r="TT33" s="288"/>
      <c r="TU33" s="288"/>
      <c r="TV33" s="288"/>
      <c r="TW33" s="288"/>
      <c r="TX33" s="288"/>
      <c r="TY33" s="288"/>
      <c r="TZ33" s="288"/>
      <c r="UA33" s="288"/>
      <c r="UB33" s="288"/>
      <c r="UC33" s="288"/>
      <c r="UD33" s="288"/>
      <c r="UE33" s="288"/>
      <c r="UF33" s="288"/>
      <c r="UG33" s="288"/>
      <c r="UH33" s="288"/>
      <c r="UI33" s="288"/>
      <c r="UJ33" s="288"/>
      <c r="UK33" s="288"/>
      <c r="UL33" s="288"/>
      <c r="UM33" s="288"/>
      <c r="UN33" s="288"/>
      <c r="UO33" s="288"/>
      <c r="UP33" s="288"/>
      <c r="UQ33" s="288"/>
      <c r="UR33" s="288"/>
      <c r="US33" s="288"/>
      <c r="UT33" s="288"/>
      <c r="UU33" s="288"/>
      <c r="UV33" s="288"/>
      <c r="UW33" s="288"/>
      <c r="UX33" s="288"/>
      <c r="UY33" s="288"/>
      <c r="UZ33" s="288"/>
      <c r="VA33" s="288"/>
      <c r="VB33" s="288"/>
      <c r="VC33" s="288"/>
      <c r="VD33" s="288"/>
      <c r="VE33" s="288"/>
      <c r="VF33" s="288"/>
      <c r="VG33" s="288"/>
      <c r="VH33" s="288"/>
      <c r="VI33" s="288"/>
      <c r="VJ33" s="288"/>
      <c r="VK33" s="288"/>
      <c r="VL33" s="288"/>
      <c r="VM33" s="288"/>
      <c r="VN33" s="288"/>
      <c r="VO33" s="288"/>
      <c r="VP33" s="288"/>
      <c r="VQ33" s="288"/>
      <c r="VR33" s="288"/>
      <c r="VS33" s="288"/>
      <c r="VT33" s="288"/>
      <c r="VU33" s="288"/>
      <c r="VV33" s="288"/>
      <c r="VW33" s="288"/>
      <c r="VX33" s="288"/>
      <c r="VY33" s="288"/>
      <c r="VZ33" s="288"/>
      <c r="WA33" s="288"/>
      <c r="WB33" s="288"/>
      <c r="WC33" s="288"/>
      <c r="WD33" s="288"/>
      <c r="WE33" s="288"/>
      <c r="WF33" s="288"/>
      <c r="WG33" s="288"/>
      <c r="WH33" s="288"/>
      <c r="WI33" s="288"/>
      <c r="WJ33" s="288"/>
      <c r="WK33" s="288"/>
      <c r="WL33" s="288"/>
      <c r="WM33" s="288"/>
      <c r="WN33" s="288"/>
      <c r="WO33" s="288"/>
      <c r="WP33" s="288"/>
      <c r="WQ33" s="288"/>
      <c r="WR33" s="288"/>
      <c r="WS33" s="288"/>
      <c r="WT33" s="288"/>
      <c r="WU33" s="288"/>
      <c r="WV33" s="288"/>
      <c r="WW33" s="288"/>
      <c r="WX33" s="288"/>
      <c r="WY33" s="288"/>
      <c r="WZ33" s="288"/>
      <c r="XA33" s="288"/>
      <c r="XB33" s="288"/>
      <c r="XC33" s="288"/>
      <c r="XD33" s="288"/>
      <c r="XE33" s="288"/>
      <c r="XF33" s="288"/>
      <c r="XG33" s="288"/>
      <c r="XH33" s="288"/>
      <c r="XI33" s="288"/>
      <c r="XJ33" s="288"/>
      <c r="XK33" s="288"/>
      <c r="XL33" s="288"/>
      <c r="XM33" s="288"/>
      <c r="XN33" s="288"/>
      <c r="XO33" s="288"/>
      <c r="XP33" s="288"/>
      <c r="XQ33" s="288"/>
      <c r="XR33" s="288"/>
      <c r="XS33" s="288"/>
      <c r="XT33" s="288"/>
      <c r="XU33" s="288"/>
      <c r="XV33" s="288"/>
      <c r="XW33" s="288"/>
      <c r="XX33" s="288"/>
      <c r="XY33" s="288"/>
      <c r="XZ33" s="288"/>
      <c r="YA33" s="288"/>
      <c r="YB33" s="288"/>
      <c r="YC33" s="288"/>
      <c r="YD33" s="288"/>
      <c r="YE33" s="288"/>
      <c r="YF33" s="288"/>
      <c r="YG33" s="288"/>
      <c r="YH33" s="288"/>
      <c r="YI33" s="288"/>
      <c r="YJ33" s="288"/>
      <c r="YK33" s="288"/>
      <c r="YL33" s="288"/>
      <c r="YM33" s="288"/>
      <c r="YN33" s="288"/>
      <c r="YO33" s="288"/>
      <c r="YP33" s="288"/>
      <c r="YQ33" s="288"/>
      <c r="YR33" s="288"/>
      <c r="YS33" s="288"/>
      <c r="YT33" s="288"/>
      <c r="YU33" s="288"/>
      <c r="YV33" s="288"/>
      <c r="YW33" s="288"/>
      <c r="YX33" s="288"/>
      <c r="YY33" s="288"/>
      <c r="YZ33" s="288"/>
      <c r="ZA33" s="288"/>
      <c r="ZB33" s="288"/>
      <c r="ZC33" s="288"/>
      <c r="ZD33" s="288"/>
      <c r="ZE33" s="288"/>
      <c r="ZF33" s="288"/>
      <c r="ZG33" s="288"/>
      <c r="ZH33" s="288"/>
      <c r="ZI33" s="288"/>
      <c r="ZJ33" s="288"/>
      <c r="ZK33" s="288"/>
      <c r="ZL33" s="288"/>
      <c r="ZM33" s="288"/>
      <c r="ZN33" s="288"/>
      <c r="ZO33" s="288"/>
      <c r="ZP33" s="288"/>
      <c r="ZQ33" s="288"/>
      <c r="ZR33" s="288"/>
      <c r="ZS33" s="288"/>
      <c r="ZT33" s="288"/>
      <c r="ZU33" s="288"/>
      <c r="ZV33" s="288"/>
      <c r="ZW33" s="288"/>
      <c r="ZX33" s="288"/>
      <c r="ZY33" s="288"/>
      <c r="ZZ33" s="288"/>
      <c r="AAA33" s="288"/>
      <c r="AAB33" s="288"/>
      <c r="AAC33" s="288"/>
      <c r="AAD33" s="288"/>
      <c r="AAE33" s="288"/>
      <c r="AAF33" s="288"/>
      <c r="AAG33" s="288"/>
      <c r="AAH33" s="288"/>
      <c r="AAI33" s="288"/>
      <c r="AAJ33" s="288"/>
      <c r="AAK33" s="288"/>
      <c r="AAL33" s="288"/>
      <c r="AAM33" s="288"/>
      <c r="AAN33" s="288"/>
      <c r="AAO33" s="288"/>
      <c r="AAP33" s="288"/>
      <c r="AAQ33" s="288"/>
      <c r="AAR33" s="288"/>
      <c r="AAS33" s="288"/>
      <c r="AAT33" s="288"/>
      <c r="AAU33" s="288"/>
      <c r="AAV33" s="288"/>
      <c r="AAW33" s="288"/>
      <c r="AAX33" s="288"/>
      <c r="AAY33" s="288"/>
      <c r="AAZ33" s="288"/>
      <c r="ABA33" s="288"/>
      <c r="ABB33" s="288"/>
      <c r="ABC33" s="288"/>
      <c r="ABD33" s="288"/>
      <c r="ABE33" s="288"/>
      <c r="ABF33" s="288"/>
      <c r="ABG33" s="288"/>
      <c r="ABH33" s="288"/>
      <c r="ABI33" s="288"/>
      <c r="ABJ33" s="288"/>
      <c r="ABK33" s="288"/>
      <c r="ABL33" s="288"/>
      <c r="ABM33" s="288"/>
      <c r="ABN33" s="288"/>
      <c r="ABO33" s="288"/>
      <c r="ABP33" s="288"/>
      <c r="ABQ33" s="288"/>
      <c r="ABR33" s="288"/>
      <c r="ABS33" s="288"/>
      <c r="ABT33" s="288"/>
      <c r="ABU33" s="288"/>
      <c r="ABV33" s="288"/>
      <c r="ABW33" s="288"/>
      <c r="ABX33" s="288"/>
      <c r="ABY33" s="288"/>
      <c r="ABZ33" s="288"/>
      <c r="ACA33" s="288"/>
      <c r="ACB33" s="288"/>
      <c r="ACC33" s="288"/>
      <c r="ACD33" s="288"/>
      <c r="ACE33" s="288"/>
      <c r="ACF33" s="288"/>
      <c r="ACG33" s="288"/>
      <c r="ACH33" s="288"/>
      <c r="ACI33" s="288"/>
      <c r="ACJ33" s="288"/>
      <c r="ACK33" s="288"/>
      <c r="ACL33" s="288"/>
      <c r="ACM33" s="288"/>
      <c r="ACN33" s="288"/>
      <c r="ACO33" s="288"/>
      <c r="ACP33" s="288"/>
      <c r="ACQ33" s="288"/>
      <c r="ACR33" s="288"/>
      <c r="ACS33" s="288"/>
      <c r="ACT33" s="288"/>
      <c r="ACU33" s="288"/>
      <c r="ACV33" s="288"/>
      <c r="ACW33" s="288"/>
      <c r="ACX33" s="288"/>
      <c r="ACY33" s="288"/>
      <c r="ACZ33" s="288"/>
      <c r="ADA33" s="288"/>
      <c r="ADB33" s="288"/>
      <c r="ADC33" s="288"/>
      <c r="ADD33" s="288"/>
      <c r="ADE33" s="288"/>
      <c r="ADF33" s="288"/>
      <c r="ADG33" s="288"/>
      <c r="ADH33" s="288"/>
      <c r="ADI33" s="288"/>
      <c r="ADJ33" s="288"/>
      <c r="ADK33" s="288"/>
      <c r="ADL33" s="288"/>
      <c r="ADM33" s="288"/>
      <c r="ADN33" s="288"/>
      <c r="ADO33" s="288"/>
      <c r="ADP33" s="288"/>
      <c r="ADQ33" s="288"/>
      <c r="ADR33" s="288"/>
      <c r="ADS33" s="288"/>
      <c r="ADT33" s="288"/>
      <c r="ADU33" s="288"/>
      <c r="ADV33" s="288"/>
      <c r="ADW33" s="288"/>
      <c r="ADX33" s="288"/>
      <c r="ADY33" s="288"/>
      <c r="ADZ33" s="288"/>
      <c r="AEA33" s="288"/>
      <c r="AEB33" s="288"/>
      <c r="AEC33" s="288"/>
      <c r="AED33" s="288"/>
      <c r="AEE33" s="288"/>
      <c r="AEF33" s="288"/>
      <c r="AEG33" s="288"/>
      <c r="AEH33" s="288"/>
      <c r="AEI33" s="288"/>
      <c r="AEJ33" s="288"/>
      <c r="AEK33" s="288"/>
      <c r="AEL33" s="288"/>
      <c r="AEM33" s="288"/>
      <c r="AEN33" s="288"/>
      <c r="AEO33" s="288"/>
      <c r="AEP33" s="288"/>
      <c r="AEQ33" s="288"/>
      <c r="AER33" s="288"/>
      <c r="AES33" s="288"/>
      <c r="AET33" s="288"/>
      <c r="AEU33" s="288"/>
      <c r="AEV33" s="288"/>
      <c r="AEW33" s="288"/>
      <c r="AEX33" s="288"/>
      <c r="AEY33" s="288"/>
      <c r="AEZ33" s="288"/>
      <c r="AFA33" s="288"/>
      <c r="AFB33" s="288"/>
      <c r="AFC33" s="288"/>
      <c r="AFD33" s="288"/>
      <c r="AFE33" s="288"/>
      <c r="AFF33" s="288"/>
      <c r="AFG33" s="288"/>
      <c r="AFH33" s="288"/>
      <c r="AFI33" s="288"/>
      <c r="AFJ33" s="288"/>
      <c r="AFK33" s="288"/>
      <c r="AFL33" s="288"/>
      <c r="AFM33" s="288"/>
      <c r="AFN33" s="288"/>
      <c r="AFO33" s="288"/>
      <c r="AFP33" s="288"/>
      <c r="AFQ33" s="288"/>
      <c r="AFR33" s="288"/>
      <c r="AFS33" s="288"/>
      <c r="AFT33" s="288"/>
      <c r="AFU33" s="288"/>
      <c r="AFV33" s="288"/>
      <c r="AFW33" s="288"/>
      <c r="AFX33" s="288"/>
      <c r="AFY33" s="288"/>
      <c r="AFZ33" s="288"/>
      <c r="AGA33" s="288"/>
      <c r="AGB33" s="288"/>
      <c r="AGC33" s="288"/>
      <c r="AGD33" s="288"/>
      <c r="AGE33" s="288"/>
      <c r="AGF33" s="288"/>
      <c r="AGG33" s="288"/>
      <c r="AGH33" s="288"/>
      <c r="AGI33" s="288"/>
      <c r="AGJ33" s="288"/>
      <c r="AGK33" s="288"/>
      <c r="AGL33" s="288"/>
      <c r="AGM33" s="288"/>
      <c r="AGN33" s="288"/>
      <c r="AGO33" s="288"/>
      <c r="AGP33" s="288"/>
      <c r="AGQ33" s="288"/>
      <c r="AGR33" s="288"/>
      <c r="AGS33" s="288"/>
      <c r="AGT33" s="288"/>
      <c r="AGU33" s="288"/>
      <c r="AGV33" s="288"/>
      <c r="AGW33" s="288"/>
      <c r="AGX33" s="288"/>
      <c r="AGY33" s="288"/>
      <c r="AGZ33" s="288"/>
      <c r="AHA33" s="288"/>
      <c r="AHB33" s="288"/>
      <c r="AHC33" s="288"/>
      <c r="AHD33" s="288"/>
      <c r="AHE33" s="288"/>
      <c r="AHF33" s="288"/>
      <c r="AHG33" s="288"/>
      <c r="AHH33" s="288"/>
      <c r="AHI33" s="288"/>
      <c r="AHJ33" s="288"/>
      <c r="AHK33" s="288"/>
      <c r="AHL33" s="288"/>
      <c r="AHM33" s="288"/>
      <c r="AHN33" s="288"/>
      <c r="AHO33" s="288"/>
      <c r="AHP33" s="288"/>
      <c r="AHQ33" s="288"/>
      <c r="AHR33" s="288"/>
      <c r="AHS33" s="288"/>
      <c r="AHT33" s="288"/>
      <c r="AHU33" s="288"/>
      <c r="AHV33" s="288"/>
      <c r="AHW33" s="288"/>
      <c r="AHX33" s="288"/>
      <c r="AHY33" s="288"/>
      <c r="AHZ33" s="288"/>
      <c r="AIA33" s="288"/>
      <c r="AIB33" s="288"/>
      <c r="AIC33" s="288"/>
      <c r="AID33" s="288"/>
      <c r="AIE33" s="288"/>
      <c r="AIF33" s="288"/>
      <c r="AIG33" s="288"/>
      <c r="AIH33" s="288"/>
      <c r="AII33" s="288"/>
      <c r="AIJ33" s="288"/>
      <c r="AIK33" s="288"/>
      <c r="AIL33" s="288"/>
      <c r="AIM33" s="288"/>
      <c r="AIN33" s="288"/>
      <c r="AIO33" s="288"/>
      <c r="AIP33" s="288"/>
      <c r="AIQ33" s="288"/>
      <c r="AIR33" s="288"/>
      <c r="AIS33" s="288"/>
      <c r="AIT33" s="288"/>
      <c r="AIU33" s="288"/>
      <c r="AIV33" s="288"/>
      <c r="AIW33" s="288"/>
      <c r="AIX33" s="288"/>
      <c r="AIY33" s="288"/>
      <c r="AIZ33" s="288"/>
      <c r="AJA33" s="288"/>
      <c r="AJB33" s="288"/>
      <c r="AJC33" s="288"/>
      <c r="AJD33" s="288"/>
      <c r="AJE33" s="288"/>
      <c r="AJF33" s="288"/>
      <c r="AJG33" s="288"/>
      <c r="AJH33" s="288"/>
      <c r="AJI33" s="288"/>
      <c r="AJJ33" s="288"/>
      <c r="AJK33" s="288"/>
      <c r="AJL33" s="288"/>
      <c r="AJM33" s="288"/>
      <c r="AJN33" s="288"/>
      <c r="AJO33" s="288"/>
      <c r="AJP33" s="288"/>
      <c r="AJQ33" s="288"/>
      <c r="AJR33" s="288"/>
      <c r="AJS33" s="288"/>
      <c r="AJT33" s="288"/>
      <c r="AJU33" s="288"/>
      <c r="AJV33" s="288"/>
      <c r="AJW33" s="288"/>
      <c r="AJX33" s="288"/>
      <c r="AJY33" s="288"/>
      <c r="AJZ33" s="288"/>
      <c r="AKA33" s="288"/>
      <c r="AKB33" s="288"/>
      <c r="AKC33" s="288"/>
      <c r="AKD33" s="288"/>
      <c r="AKE33" s="288"/>
      <c r="AKF33" s="288"/>
      <c r="AKG33" s="288"/>
      <c r="AKH33" s="288"/>
      <c r="AKI33" s="288"/>
      <c r="AKJ33" s="288"/>
      <c r="AKK33" s="288"/>
      <c r="AKL33" s="288"/>
      <c r="AKM33" s="288"/>
      <c r="AKN33" s="288"/>
      <c r="AKO33" s="288"/>
      <c r="AKP33" s="288"/>
      <c r="AKQ33" s="288"/>
      <c r="AKR33" s="288"/>
      <c r="AKS33" s="288"/>
      <c r="AKT33" s="288"/>
      <c r="AKU33" s="288"/>
      <c r="AKV33" s="288"/>
      <c r="AKW33" s="288"/>
      <c r="AKX33" s="288"/>
      <c r="AKY33" s="288"/>
      <c r="AKZ33" s="288"/>
      <c r="ALA33" s="288"/>
      <c r="ALB33" s="288"/>
      <c r="ALC33" s="288"/>
      <c r="ALD33" s="288"/>
      <c r="ALE33" s="288"/>
      <c r="ALF33" s="288"/>
      <c r="ALG33" s="288"/>
      <c r="ALH33" s="288"/>
      <c r="ALI33" s="288"/>
      <c r="ALJ33" s="288"/>
      <c r="ALK33" s="288"/>
      <c r="ALL33" s="288"/>
      <c r="ALM33" s="288"/>
      <c r="ALN33" s="288"/>
      <c r="ALO33" s="288"/>
      <c r="ALP33" s="288"/>
      <c r="ALQ33" s="288"/>
      <c r="ALR33" s="288"/>
      <c r="ALS33" s="288"/>
      <c r="ALT33" s="288"/>
      <c r="ALU33" s="288"/>
      <c r="ALV33" s="288"/>
      <c r="ALW33" s="288"/>
      <c r="ALX33" s="288"/>
      <c r="ALY33" s="288"/>
      <c r="ALZ33" s="288"/>
      <c r="AMA33" s="288"/>
      <c r="AMB33" s="288"/>
      <c r="AMC33" s="288"/>
      <c r="AMD33" s="288"/>
      <c r="AME33" s="288"/>
      <c r="AMF33" s="290"/>
      <c r="AMG33" s="290"/>
      <c r="AMH33" s="290"/>
      <c r="AMI33" s="290"/>
      <c r="AMJ33" s="290"/>
    </row>
    <row r="34" spans="1:1024" ht="20" customHeight="1" thickTop="1" x14ac:dyDescent="0.35">
      <c r="A34" s="455">
        <v>45292</v>
      </c>
      <c r="B34" s="418"/>
      <c r="C34" s="419"/>
      <c r="D34" s="420"/>
      <c r="E34" s="418"/>
      <c r="F34" s="419"/>
      <c r="G34" s="420"/>
      <c r="H34" s="418"/>
      <c r="I34" s="419"/>
      <c r="J34" s="420"/>
      <c r="K34" s="293"/>
      <c r="L34" s="293"/>
      <c r="M34" s="294"/>
      <c r="AMF34" s="290"/>
      <c r="AMG34" s="290"/>
      <c r="AMH34" s="290"/>
      <c r="AMI34" s="290"/>
      <c r="AMJ34" s="290"/>
    </row>
    <row r="35" spans="1:1024" ht="20" customHeight="1" x14ac:dyDescent="0.35">
      <c r="A35" s="456">
        <v>45323</v>
      </c>
      <c r="B35" s="421"/>
      <c r="C35" s="422"/>
      <c r="D35" s="423"/>
      <c r="E35" s="421"/>
      <c r="F35" s="422"/>
      <c r="G35" s="423"/>
      <c r="H35" s="421"/>
      <c r="I35" s="422"/>
      <c r="J35" s="423"/>
      <c r="K35" s="293"/>
      <c r="L35" s="293"/>
      <c r="M35" s="294"/>
      <c r="AMF35" s="290"/>
      <c r="AMG35" s="290"/>
      <c r="AMH35" s="290"/>
      <c r="AMI35" s="290"/>
      <c r="AMJ35" s="290"/>
    </row>
    <row r="36" spans="1:1024" ht="20" customHeight="1" x14ac:dyDescent="0.35">
      <c r="A36" s="456">
        <v>45352</v>
      </c>
      <c r="B36" s="421"/>
      <c r="C36" s="422"/>
      <c r="D36" s="423"/>
      <c r="E36" s="421"/>
      <c r="F36" s="422"/>
      <c r="G36" s="423"/>
      <c r="H36" s="421"/>
      <c r="I36" s="422"/>
      <c r="J36" s="423"/>
      <c r="K36" s="293"/>
      <c r="L36" s="293"/>
      <c r="M36" s="294"/>
      <c r="AMF36" s="290"/>
      <c r="AMG36" s="290"/>
      <c r="AMH36" s="290"/>
      <c r="AMI36" s="290"/>
      <c r="AMJ36" s="290"/>
    </row>
    <row r="37" spans="1:1024" ht="20" customHeight="1" x14ac:dyDescent="0.35">
      <c r="A37" s="456">
        <v>45383</v>
      </c>
      <c r="B37" s="421"/>
      <c r="C37" s="422"/>
      <c r="D37" s="423"/>
      <c r="E37" s="421"/>
      <c r="F37" s="422"/>
      <c r="G37" s="423"/>
      <c r="H37" s="421"/>
      <c r="I37" s="422"/>
      <c r="J37" s="423"/>
      <c r="K37" s="293"/>
      <c r="L37" s="293"/>
      <c r="M37" s="294"/>
      <c r="AMF37" s="290"/>
      <c r="AMG37" s="290"/>
      <c r="AMH37" s="290"/>
      <c r="AMI37" s="290"/>
      <c r="AMJ37" s="290"/>
    </row>
    <row r="38" spans="1:1024" ht="20" customHeight="1" x14ac:dyDescent="0.35">
      <c r="A38" s="456">
        <v>45413</v>
      </c>
      <c r="B38" s="421"/>
      <c r="C38" s="422"/>
      <c r="D38" s="423"/>
      <c r="E38" s="421"/>
      <c r="F38" s="422"/>
      <c r="G38" s="423"/>
      <c r="H38" s="421"/>
      <c r="I38" s="422"/>
      <c r="J38" s="423"/>
      <c r="K38" s="293"/>
      <c r="L38" s="293"/>
      <c r="M38" s="294"/>
      <c r="AMF38" s="290"/>
      <c r="AMG38" s="290"/>
      <c r="AMH38" s="290"/>
      <c r="AMI38" s="290"/>
      <c r="AMJ38" s="290"/>
    </row>
    <row r="39" spans="1:1024" ht="20" customHeight="1" x14ac:dyDescent="0.35">
      <c r="A39" s="456">
        <v>45444</v>
      </c>
      <c r="B39" s="421"/>
      <c r="C39" s="422"/>
      <c r="D39" s="423"/>
      <c r="E39" s="421"/>
      <c r="F39" s="422"/>
      <c r="G39" s="423"/>
      <c r="H39" s="421"/>
      <c r="I39" s="422"/>
      <c r="J39" s="423"/>
      <c r="K39" s="293"/>
      <c r="L39" s="293"/>
      <c r="M39" s="294"/>
      <c r="AMF39" s="290"/>
      <c r="AMG39" s="290"/>
      <c r="AMH39" s="290"/>
      <c r="AMI39" s="290"/>
      <c r="AMJ39" s="290"/>
    </row>
    <row r="40" spans="1:1024" ht="20" customHeight="1" x14ac:dyDescent="0.35">
      <c r="A40" s="456">
        <v>45474</v>
      </c>
      <c r="B40" s="421"/>
      <c r="C40" s="422"/>
      <c r="D40" s="423"/>
      <c r="E40" s="421"/>
      <c r="F40" s="422"/>
      <c r="G40" s="423"/>
      <c r="H40" s="421"/>
      <c r="I40" s="422"/>
      <c r="J40" s="423"/>
      <c r="K40" s="293"/>
      <c r="L40" s="293"/>
      <c r="M40" s="294"/>
      <c r="AMF40" s="290"/>
      <c r="AMG40" s="290"/>
      <c r="AMH40" s="290"/>
      <c r="AMI40" s="290"/>
      <c r="AMJ40" s="290"/>
    </row>
    <row r="41" spans="1:1024" ht="20" customHeight="1" x14ac:dyDescent="0.35">
      <c r="A41" s="456">
        <v>45505</v>
      </c>
      <c r="B41" s="421"/>
      <c r="C41" s="422"/>
      <c r="D41" s="423"/>
      <c r="E41" s="421"/>
      <c r="F41" s="422"/>
      <c r="G41" s="423"/>
      <c r="H41" s="421"/>
      <c r="I41" s="422"/>
      <c r="J41" s="423"/>
      <c r="K41" s="293"/>
      <c r="L41" s="293"/>
      <c r="M41" s="294"/>
      <c r="AMF41" s="290"/>
      <c r="AMG41" s="290"/>
      <c r="AMH41" s="290"/>
      <c r="AMI41" s="290"/>
      <c r="AMJ41" s="290"/>
    </row>
    <row r="42" spans="1:1024" ht="20" customHeight="1" x14ac:dyDescent="0.35">
      <c r="A42" s="456">
        <v>45536</v>
      </c>
      <c r="B42" s="421"/>
      <c r="C42" s="422"/>
      <c r="D42" s="423"/>
      <c r="E42" s="421"/>
      <c r="F42" s="422"/>
      <c r="G42" s="423"/>
      <c r="H42" s="421"/>
      <c r="I42" s="422"/>
      <c r="J42" s="423"/>
      <c r="K42" s="293"/>
      <c r="L42" s="293"/>
      <c r="M42" s="294"/>
      <c r="AMF42" s="290"/>
      <c r="AMG42" s="290"/>
      <c r="AMH42" s="290"/>
      <c r="AMI42" s="290"/>
      <c r="AMJ42" s="290"/>
    </row>
    <row r="43" spans="1:1024" ht="20" customHeight="1" x14ac:dyDescent="0.35">
      <c r="A43" s="456">
        <v>45566</v>
      </c>
      <c r="B43" s="421"/>
      <c r="C43" s="422"/>
      <c r="D43" s="423"/>
      <c r="E43" s="421"/>
      <c r="F43" s="422"/>
      <c r="G43" s="423"/>
      <c r="H43" s="421"/>
      <c r="I43" s="422"/>
      <c r="J43" s="423"/>
      <c r="K43" s="293"/>
      <c r="L43" s="293"/>
      <c r="M43" s="294"/>
      <c r="AMF43" s="290"/>
      <c r="AMG43" s="290"/>
      <c r="AMH43" s="290"/>
      <c r="AMI43" s="290"/>
      <c r="AMJ43" s="290"/>
    </row>
    <row r="44" spans="1:1024" ht="20" customHeight="1" x14ac:dyDescent="0.35">
      <c r="A44" s="456">
        <v>45597</v>
      </c>
      <c r="B44" s="421"/>
      <c r="C44" s="422"/>
      <c r="D44" s="423"/>
      <c r="E44" s="421"/>
      <c r="F44" s="422"/>
      <c r="G44" s="423"/>
      <c r="H44" s="421"/>
      <c r="I44" s="422"/>
      <c r="J44" s="423"/>
      <c r="K44" s="293"/>
      <c r="L44" s="293"/>
      <c r="M44" s="294"/>
      <c r="AMF44" s="290"/>
      <c r="AMG44" s="290"/>
      <c r="AMH44" s="290"/>
      <c r="AMI44" s="290"/>
      <c r="AMJ44" s="290"/>
    </row>
    <row r="45" spans="1:1024" ht="20" customHeight="1" thickBot="1" x14ac:dyDescent="0.4">
      <c r="A45" s="457">
        <v>45627</v>
      </c>
      <c r="B45" s="424"/>
      <c r="C45" s="425"/>
      <c r="D45" s="426"/>
      <c r="E45" s="424"/>
      <c r="F45" s="425"/>
      <c r="G45" s="426"/>
      <c r="H45" s="424"/>
      <c r="I45" s="425"/>
      <c r="J45" s="426"/>
      <c r="K45" s="293"/>
      <c r="L45" s="293"/>
      <c r="M45" s="294"/>
      <c r="AMF45" s="290"/>
      <c r="AMG45" s="290"/>
      <c r="AMH45" s="290"/>
      <c r="AMI45" s="290"/>
      <c r="AMJ45" s="290"/>
    </row>
    <row r="46" spans="1:1024" ht="20" customHeight="1" thickTop="1" x14ac:dyDescent="0.35">
      <c r="A46" s="467" t="s">
        <v>100</v>
      </c>
      <c r="B46" s="458">
        <f t="shared" ref="B46:J46" si="13">SUM(B34:B45)</f>
        <v>0</v>
      </c>
      <c r="C46" s="459">
        <f t="shared" si="13"/>
        <v>0</v>
      </c>
      <c r="D46" s="430">
        <f t="shared" si="13"/>
        <v>0</v>
      </c>
      <c r="E46" s="458">
        <f t="shared" si="13"/>
        <v>0</v>
      </c>
      <c r="F46" s="459">
        <f t="shared" si="13"/>
        <v>0</v>
      </c>
      <c r="G46" s="430">
        <f t="shared" si="13"/>
        <v>0</v>
      </c>
      <c r="H46" s="458">
        <f t="shared" si="13"/>
        <v>0</v>
      </c>
      <c r="I46" s="459">
        <f t="shared" si="13"/>
        <v>0</v>
      </c>
      <c r="J46" s="430">
        <f t="shared" si="13"/>
        <v>0</v>
      </c>
      <c r="K46" s="295"/>
      <c r="L46" s="295"/>
      <c r="M46" s="294"/>
      <c r="AMF46" s="290"/>
      <c r="AMG46" s="290"/>
      <c r="AMH46" s="290"/>
      <c r="AMI46" s="290"/>
      <c r="AMJ46" s="290"/>
    </row>
    <row r="47" spans="1:1024" ht="20" customHeight="1" x14ac:dyDescent="0.35">
      <c r="A47" s="468" t="s">
        <v>101</v>
      </c>
      <c r="B47" s="460" t="e">
        <f t="shared" ref="B47:J47" si="14">AVERAGE(B34:B45)</f>
        <v>#DIV/0!</v>
      </c>
      <c r="C47" s="461" t="e">
        <f t="shared" si="14"/>
        <v>#DIV/0!</v>
      </c>
      <c r="D47" s="416" t="e">
        <f t="shared" si="14"/>
        <v>#DIV/0!</v>
      </c>
      <c r="E47" s="460" t="e">
        <f t="shared" si="14"/>
        <v>#DIV/0!</v>
      </c>
      <c r="F47" s="461" t="e">
        <f t="shared" si="14"/>
        <v>#DIV/0!</v>
      </c>
      <c r="G47" s="416" t="e">
        <f t="shared" si="14"/>
        <v>#DIV/0!</v>
      </c>
      <c r="H47" s="460" t="e">
        <f t="shared" si="14"/>
        <v>#DIV/0!</v>
      </c>
      <c r="I47" s="461" t="e">
        <f t="shared" si="14"/>
        <v>#DIV/0!</v>
      </c>
      <c r="J47" s="416" t="e">
        <f t="shared" si="14"/>
        <v>#DIV/0!</v>
      </c>
      <c r="K47" s="295"/>
      <c r="L47" s="295"/>
      <c r="M47" s="294"/>
      <c r="AMF47" s="290"/>
      <c r="AMG47" s="290"/>
      <c r="AMH47" s="290"/>
      <c r="AMI47" s="290"/>
      <c r="AMJ47" s="290"/>
    </row>
    <row r="48" spans="1:1024" ht="20" customHeight="1" x14ac:dyDescent="0.35">
      <c r="A48" s="469" t="s">
        <v>103</v>
      </c>
      <c r="B48" s="460">
        <f t="shared" ref="B48:J48" si="15">MAX(B34:B45)</f>
        <v>0</v>
      </c>
      <c r="C48" s="461">
        <f t="shared" si="15"/>
        <v>0</v>
      </c>
      <c r="D48" s="416">
        <f t="shared" si="15"/>
        <v>0</v>
      </c>
      <c r="E48" s="460">
        <f t="shared" si="15"/>
        <v>0</v>
      </c>
      <c r="F48" s="461">
        <f t="shared" si="15"/>
        <v>0</v>
      </c>
      <c r="G48" s="416">
        <f t="shared" si="15"/>
        <v>0</v>
      </c>
      <c r="H48" s="460">
        <f t="shared" si="15"/>
        <v>0</v>
      </c>
      <c r="I48" s="461">
        <f t="shared" si="15"/>
        <v>0</v>
      </c>
      <c r="J48" s="416">
        <f t="shared" si="15"/>
        <v>0</v>
      </c>
      <c r="K48" s="295"/>
      <c r="L48" s="295"/>
      <c r="M48" s="294"/>
      <c r="AMF48" s="290"/>
      <c r="AMG48" s="290"/>
      <c r="AMH48" s="290"/>
      <c r="AMI48" s="290"/>
      <c r="AMJ48" s="290"/>
    </row>
    <row r="49" spans="1:1024" ht="20" customHeight="1" thickBot="1" x14ac:dyDescent="0.4">
      <c r="A49" s="470" t="s">
        <v>102</v>
      </c>
      <c r="B49" s="462">
        <f t="shared" ref="B49:J49" si="16">MIN(B34:B45)</f>
        <v>0</v>
      </c>
      <c r="C49" s="463">
        <f t="shared" si="16"/>
        <v>0</v>
      </c>
      <c r="D49" s="417">
        <f t="shared" si="16"/>
        <v>0</v>
      </c>
      <c r="E49" s="462">
        <f t="shared" si="16"/>
        <v>0</v>
      </c>
      <c r="F49" s="463">
        <f t="shared" si="16"/>
        <v>0</v>
      </c>
      <c r="G49" s="417">
        <f t="shared" si="16"/>
        <v>0</v>
      </c>
      <c r="H49" s="462">
        <f t="shared" si="16"/>
        <v>0</v>
      </c>
      <c r="I49" s="463">
        <f t="shared" si="16"/>
        <v>0</v>
      </c>
      <c r="J49" s="417">
        <f t="shared" si="16"/>
        <v>0</v>
      </c>
      <c r="K49" s="295"/>
      <c r="L49" s="295"/>
      <c r="M49" s="294"/>
      <c r="AMF49" s="290"/>
      <c r="AMG49" s="290"/>
      <c r="AMH49" s="290"/>
      <c r="AMI49" s="290"/>
      <c r="AMJ49" s="290"/>
    </row>
    <row r="50" spans="1:1024" ht="15" thickTop="1" x14ac:dyDescent="0.35"/>
  </sheetData>
  <mergeCells count="33">
    <mergeCell ref="B6:D6"/>
    <mergeCell ref="E6:G6"/>
    <mergeCell ref="H6:J6"/>
    <mergeCell ref="K6:O6"/>
    <mergeCell ref="N7:N9"/>
    <mergeCell ref="O7:O9"/>
    <mergeCell ref="K7:K9"/>
    <mergeCell ref="L7:L9"/>
    <mergeCell ref="M7:M9"/>
    <mergeCell ref="B30:B32"/>
    <mergeCell ref="C30:C32"/>
    <mergeCell ref="D30:D32"/>
    <mergeCell ref="E30:E32"/>
    <mergeCell ref="F30:F32"/>
    <mergeCell ref="B29:D29"/>
    <mergeCell ref="E29:G29"/>
    <mergeCell ref="H29:J29"/>
    <mergeCell ref="H7:H9"/>
    <mergeCell ref="I7:I9"/>
    <mergeCell ref="J7:J9"/>
    <mergeCell ref="B7:B9"/>
    <mergeCell ref="C7:C9"/>
    <mergeCell ref="D7:D9"/>
    <mergeCell ref="E7:E9"/>
    <mergeCell ref="F7:F9"/>
    <mergeCell ref="G7:G9"/>
    <mergeCell ref="M30:M32"/>
    <mergeCell ref="G30:G32"/>
    <mergeCell ref="H30:H32"/>
    <mergeCell ref="I30:I32"/>
    <mergeCell ref="J30:J32"/>
    <mergeCell ref="K30:K32"/>
    <mergeCell ref="L30:L32"/>
  </mergeCells>
  <dataValidations count="2">
    <dataValidation type="list" operator="equal" allowBlank="1" showErrorMessage="1" sqref="C28" xr:uid="{64EA041F-DDA4-4E66-BE17-9663407D65F3}">
      <formula1>",EB01,EB02,EB03,EB04,EB05,EB06,EB07,EB08,EB09,EB10,EB11,EB12,EB13,EB14,EB15,EB16,EB17,EB18,EB19,EB20,EB21,EB22,EB23,EB24,EB25,EB26,EB27,EB28,EB29,EB30"</formula1>
    </dataValidation>
    <dataValidation operator="equal" allowBlank="1" showErrorMessage="1" sqref="C5" xr:uid="{EE4203C7-276B-4ABF-9B50-04AAFFF9774C}"/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I783"/>
  <sheetViews>
    <sheetView zoomScale="32" workbookViewId="0">
      <pane ySplit="2" topLeftCell="A3" activePane="bottomLeft" state="frozen"/>
      <selection activeCell="G15" sqref="G15"/>
      <selection pane="bottomLeft" activeCell="G10" sqref="G10"/>
    </sheetView>
  </sheetViews>
  <sheetFormatPr baseColWidth="10" defaultColWidth="11.453125" defaultRowHeight="12.5" x14ac:dyDescent="0.25"/>
  <cols>
    <col min="1" max="1" width="18.1796875" style="235" customWidth="1"/>
    <col min="2" max="2" width="30.81640625" customWidth="1"/>
    <col min="3" max="3" width="22.81640625" customWidth="1"/>
    <col min="4" max="4" width="13.1796875" customWidth="1"/>
    <col min="5" max="5" width="48.54296875" customWidth="1"/>
    <col min="256" max="256" width="10.1796875" bestFit="1" customWidth="1"/>
    <col min="257" max="257" width="30.81640625" customWidth="1"/>
    <col min="258" max="258" width="22.81640625" customWidth="1"/>
    <col min="512" max="512" width="10.1796875" bestFit="1" customWidth="1"/>
    <col min="513" max="513" width="30.81640625" customWidth="1"/>
    <col min="514" max="514" width="22.81640625" customWidth="1"/>
    <col min="768" max="768" width="10.1796875" bestFit="1" customWidth="1"/>
    <col min="769" max="769" width="30.81640625" customWidth="1"/>
    <col min="770" max="770" width="22.81640625" customWidth="1"/>
    <col min="1024" max="1024" width="10.1796875" bestFit="1" customWidth="1"/>
    <col min="1025" max="1025" width="30.81640625" customWidth="1"/>
    <col min="1026" max="1026" width="22.81640625" customWidth="1"/>
    <col min="1280" max="1280" width="10.1796875" bestFit="1" customWidth="1"/>
    <col min="1281" max="1281" width="30.81640625" customWidth="1"/>
    <col min="1282" max="1282" width="22.81640625" customWidth="1"/>
    <col min="1536" max="1536" width="10.1796875" bestFit="1" customWidth="1"/>
    <col min="1537" max="1537" width="30.81640625" customWidth="1"/>
    <col min="1538" max="1538" width="22.81640625" customWidth="1"/>
    <col min="1792" max="1792" width="10.1796875" bestFit="1" customWidth="1"/>
    <col min="1793" max="1793" width="30.81640625" customWidth="1"/>
    <col min="1794" max="1794" width="22.81640625" customWidth="1"/>
    <col min="2048" max="2048" width="10.1796875" bestFit="1" customWidth="1"/>
    <col min="2049" max="2049" width="30.81640625" customWidth="1"/>
    <col min="2050" max="2050" width="22.81640625" customWidth="1"/>
    <col min="2304" max="2304" width="10.1796875" bestFit="1" customWidth="1"/>
    <col min="2305" max="2305" width="30.81640625" customWidth="1"/>
    <col min="2306" max="2306" width="22.81640625" customWidth="1"/>
    <col min="2560" max="2560" width="10.1796875" bestFit="1" customWidth="1"/>
    <col min="2561" max="2561" width="30.81640625" customWidth="1"/>
    <col min="2562" max="2562" width="22.81640625" customWidth="1"/>
    <col min="2816" max="2816" width="10.1796875" bestFit="1" customWidth="1"/>
    <col min="2817" max="2817" width="30.81640625" customWidth="1"/>
    <col min="2818" max="2818" width="22.81640625" customWidth="1"/>
    <col min="3072" max="3072" width="10.1796875" bestFit="1" customWidth="1"/>
    <col min="3073" max="3073" width="30.81640625" customWidth="1"/>
    <col min="3074" max="3074" width="22.81640625" customWidth="1"/>
    <col min="3328" max="3328" width="10.1796875" bestFit="1" customWidth="1"/>
    <col min="3329" max="3329" width="30.81640625" customWidth="1"/>
    <col min="3330" max="3330" width="22.81640625" customWidth="1"/>
    <col min="3584" max="3584" width="10.1796875" bestFit="1" customWidth="1"/>
    <col min="3585" max="3585" width="30.81640625" customWidth="1"/>
    <col min="3586" max="3586" width="22.81640625" customWidth="1"/>
    <col min="3840" max="3840" width="10.1796875" bestFit="1" customWidth="1"/>
    <col min="3841" max="3841" width="30.81640625" customWidth="1"/>
    <col min="3842" max="3842" width="22.81640625" customWidth="1"/>
    <col min="4096" max="4096" width="10.1796875" bestFit="1" customWidth="1"/>
    <col min="4097" max="4097" width="30.81640625" customWidth="1"/>
    <col min="4098" max="4098" width="22.81640625" customWidth="1"/>
    <col min="4352" max="4352" width="10.1796875" bestFit="1" customWidth="1"/>
    <col min="4353" max="4353" width="30.81640625" customWidth="1"/>
    <col min="4354" max="4354" width="22.81640625" customWidth="1"/>
    <col min="4608" max="4608" width="10.1796875" bestFit="1" customWidth="1"/>
    <col min="4609" max="4609" width="30.81640625" customWidth="1"/>
    <col min="4610" max="4610" width="22.81640625" customWidth="1"/>
    <col min="4864" max="4864" width="10.1796875" bestFit="1" customWidth="1"/>
    <col min="4865" max="4865" width="30.81640625" customWidth="1"/>
    <col min="4866" max="4866" width="22.81640625" customWidth="1"/>
    <col min="5120" max="5120" width="10.1796875" bestFit="1" customWidth="1"/>
    <col min="5121" max="5121" width="30.81640625" customWidth="1"/>
    <col min="5122" max="5122" width="22.81640625" customWidth="1"/>
    <col min="5376" max="5376" width="10.1796875" bestFit="1" customWidth="1"/>
    <col min="5377" max="5377" width="30.81640625" customWidth="1"/>
    <col min="5378" max="5378" width="22.81640625" customWidth="1"/>
    <col min="5632" max="5632" width="10.1796875" bestFit="1" customWidth="1"/>
    <col min="5633" max="5633" width="30.81640625" customWidth="1"/>
    <col min="5634" max="5634" width="22.81640625" customWidth="1"/>
    <col min="5888" max="5888" width="10.1796875" bestFit="1" customWidth="1"/>
    <col min="5889" max="5889" width="30.81640625" customWidth="1"/>
    <col min="5890" max="5890" width="22.81640625" customWidth="1"/>
    <col min="6144" max="6144" width="10.1796875" bestFit="1" customWidth="1"/>
    <col min="6145" max="6145" width="30.81640625" customWidth="1"/>
    <col min="6146" max="6146" width="22.81640625" customWidth="1"/>
    <col min="6400" max="6400" width="10.1796875" bestFit="1" customWidth="1"/>
    <col min="6401" max="6401" width="30.81640625" customWidth="1"/>
    <col min="6402" max="6402" width="22.81640625" customWidth="1"/>
    <col min="6656" max="6656" width="10.1796875" bestFit="1" customWidth="1"/>
    <col min="6657" max="6657" width="30.81640625" customWidth="1"/>
    <col min="6658" max="6658" width="22.81640625" customWidth="1"/>
    <col min="6912" max="6912" width="10.1796875" bestFit="1" customWidth="1"/>
    <col min="6913" max="6913" width="30.81640625" customWidth="1"/>
    <col min="6914" max="6914" width="22.81640625" customWidth="1"/>
    <col min="7168" max="7168" width="10.1796875" bestFit="1" customWidth="1"/>
    <col min="7169" max="7169" width="30.81640625" customWidth="1"/>
    <col min="7170" max="7170" width="22.81640625" customWidth="1"/>
    <col min="7424" max="7424" width="10.1796875" bestFit="1" customWidth="1"/>
    <col min="7425" max="7425" width="30.81640625" customWidth="1"/>
    <col min="7426" max="7426" width="22.81640625" customWidth="1"/>
    <col min="7680" max="7680" width="10.1796875" bestFit="1" customWidth="1"/>
    <col min="7681" max="7681" width="30.81640625" customWidth="1"/>
    <col min="7682" max="7682" width="22.81640625" customWidth="1"/>
    <col min="7936" max="7936" width="10.1796875" bestFit="1" customWidth="1"/>
    <col min="7937" max="7937" width="30.81640625" customWidth="1"/>
    <col min="7938" max="7938" width="22.81640625" customWidth="1"/>
    <col min="8192" max="8192" width="10.1796875" bestFit="1" customWidth="1"/>
    <col min="8193" max="8193" width="30.81640625" customWidth="1"/>
    <col min="8194" max="8194" width="22.81640625" customWidth="1"/>
    <col min="8448" max="8448" width="10.1796875" bestFit="1" customWidth="1"/>
    <col min="8449" max="8449" width="30.81640625" customWidth="1"/>
    <col min="8450" max="8450" width="22.81640625" customWidth="1"/>
    <col min="8704" max="8704" width="10.1796875" bestFit="1" customWidth="1"/>
    <col min="8705" max="8705" width="30.81640625" customWidth="1"/>
    <col min="8706" max="8706" width="22.81640625" customWidth="1"/>
    <col min="8960" max="8960" width="10.1796875" bestFit="1" customWidth="1"/>
    <col min="8961" max="8961" width="30.81640625" customWidth="1"/>
    <col min="8962" max="8962" width="22.81640625" customWidth="1"/>
    <col min="9216" max="9216" width="10.1796875" bestFit="1" customWidth="1"/>
    <col min="9217" max="9217" width="30.81640625" customWidth="1"/>
    <col min="9218" max="9218" width="22.81640625" customWidth="1"/>
    <col min="9472" max="9472" width="10.1796875" bestFit="1" customWidth="1"/>
    <col min="9473" max="9473" width="30.81640625" customWidth="1"/>
    <col min="9474" max="9474" width="22.81640625" customWidth="1"/>
    <col min="9728" max="9728" width="10.1796875" bestFit="1" customWidth="1"/>
    <col min="9729" max="9729" width="30.81640625" customWidth="1"/>
    <col min="9730" max="9730" width="22.81640625" customWidth="1"/>
    <col min="9984" max="9984" width="10.1796875" bestFit="1" customWidth="1"/>
    <col min="9985" max="9985" width="30.81640625" customWidth="1"/>
    <col min="9986" max="9986" width="22.81640625" customWidth="1"/>
    <col min="10240" max="10240" width="10.1796875" bestFit="1" customWidth="1"/>
    <col min="10241" max="10241" width="30.81640625" customWidth="1"/>
    <col min="10242" max="10242" width="22.81640625" customWidth="1"/>
    <col min="10496" max="10496" width="10.1796875" bestFit="1" customWidth="1"/>
    <col min="10497" max="10497" width="30.81640625" customWidth="1"/>
    <col min="10498" max="10498" width="22.81640625" customWidth="1"/>
    <col min="10752" max="10752" width="10.1796875" bestFit="1" customWidth="1"/>
    <col min="10753" max="10753" width="30.81640625" customWidth="1"/>
    <col min="10754" max="10754" width="22.81640625" customWidth="1"/>
    <col min="11008" max="11008" width="10.1796875" bestFit="1" customWidth="1"/>
    <col min="11009" max="11009" width="30.81640625" customWidth="1"/>
    <col min="11010" max="11010" width="22.81640625" customWidth="1"/>
    <col min="11264" max="11264" width="10.1796875" bestFit="1" customWidth="1"/>
    <col min="11265" max="11265" width="30.81640625" customWidth="1"/>
    <col min="11266" max="11266" width="22.81640625" customWidth="1"/>
    <col min="11520" max="11520" width="10.1796875" bestFit="1" customWidth="1"/>
    <col min="11521" max="11521" width="30.81640625" customWidth="1"/>
    <col min="11522" max="11522" width="22.81640625" customWidth="1"/>
    <col min="11776" max="11776" width="10.1796875" bestFit="1" customWidth="1"/>
    <col min="11777" max="11777" width="30.81640625" customWidth="1"/>
    <col min="11778" max="11778" width="22.81640625" customWidth="1"/>
    <col min="12032" max="12032" width="10.1796875" bestFit="1" customWidth="1"/>
    <col min="12033" max="12033" width="30.81640625" customWidth="1"/>
    <col min="12034" max="12034" width="22.81640625" customWidth="1"/>
    <col min="12288" max="12288" width="10.1796875" bestFit="1" customWidth="1"/>
    <col min="12289" max="12289" width="30.81640625" customWidth="1"/>
    <col min="12290" max="12290" width="22.81640625" customWidth="1"/>
    <col min="12544" max="12544" width="10.1796875" bestFit="1" customWidth="1"/>
    <col min="12545" max="12545" width="30.81640625" customWidth="1"/>
    <col min="12546" max="12546" width="22.81640625" customWidth="1"/>
    <col min="12800" max="12800" width="10.1796875" bestFit="1" customWidth="1"/>
    <col min="12801" max="12801" width="30.81640625" customWidth="1"/>
    <col min="12802" max="12802" width="22.81640625" customWidth="1"/>
    <col min="13056" max="13056" width="10.1796875" bestFit="1" customWidth="1"/>
    <col min="13057" max="13057" width="30.81640625" customWidth="1"/>
    <col min="13058" max="13058" width="22.81640625" customWidth="1"/>
    <col min="13312" max="13312" width="10.1796875" bestFit="1" customWidth="1"/>
    <col min="13313" max="13313" width="30.81640625" customWidth="1"/>
    <col min="13314" max="13314" width="22.81640625" customWidth="1"/>
    <col min="13568" max="13568" width="10.1796875" bestFit="1" customWidth="1"/>
    <col min="13569" max="13569" width="30.81640625" customWidth="1"/>
    <col min="13570" max="13570" width="22.81640625" customWidth="1"/>
    <col min="13824" max="13824" width="10.1796875" bestFit="1" customWidth="1"/>
    <col min="13825" max="13825" width="30.81640625" customWidth="1"/>
    <col min="13826" max="13826" width="22.81640625" customWidth="1"/>
    <col min="14080" max="14080" width="10.1796875" bestFit="1" customWidth="1"/>
    <col min="14081" max="14081" width="30.81640625" customWidth="1"/>
    <col min="14082" max="14082" width="22.81640625" customWidth="1"/>
    <col min="14336" max="14336" width="10.1796875" bestFit="1" customWidth="1"/>
    <col min="14337" max="14337" width="30.81640625" customWidth="1"/>
    <col min="14338" max="14338" width="22.81640625" customWidth="1"/>
    <col min="14592" max="14592" width="10.1796875" bestFit="1" customWidth="1"/>
    <col min="14593" max="14593" width="30.81640625" customWidth="1"/>
    <col min="14594" max="14594" width="22.81640625" customWidth="1"/>
    <col min="14848" max="14848" width="10.1796875" bestFit="1" customWidth="1"/>
    <col min="14849" max="14849" width="30.81640625" customWidth="1"/>
    <col min="14850" max="14850" width="22.81640625" customWidth="1"/>
    <col min="15104" max="15104" width="10.1796875" bestFit="1" customWidth="1"/>
    <col min="15105" max="15105" width="30.81640625" customWidth="1"/>
    <col min="15106" max="15106" width="22.81640625" customWidth="1"/>
    <col min="15360" max="15360" width="10.1796875" bestFit="1" customWidth="1"/>
    <col min="15361" max="15361" width="30.81640625" customWidth="1"/>
    <col min="15362" max="15362" width="22.81640625" customWidth="1"/>
    <col min="15616" max="15616" width="10.1796875" bestFit="1" customWidth="1"/>
    <col min="15617" max="15617" width="30.81640625" customWidth="1"/>
    <col min="15618" max="15618" width="22.81640625" customWidth="1"/>
    <col min="15872" max="15872" width="10.1796875" bestFit="1" customWidth="1"/>
    <col min="15873" max="15873" width="30.81640625" customWidth="1"/>
    <col min="15874" max="15874" width="22.81640625" customWidth="1"/>
    <col min="16128" max="16128" width="10.1796875" bestFit="1" customWidth="1"/>
    <col min="16129" max="16129" width="30.81640625" customWidth="1"/>
    <col min="16130" max="16130" width="22.81640625" customWidth="1"/>
  </cols>
  <sheetData>
    <row r="1" spans="1:9" ht="33" customHeight="1" thickBot="1" x14ac:dyDescent="0.3">
      <c r="A1" s="695" t="s">
        <v>214</v>
      </c>
      <c r="B1" s="696"/>
      <c r="C1" s="696"/>
      <c r="D1" s="696"/>
      <c r="E1" s="696"/>
    </row>
    <row r="2" spans="1:9" s="55" customFormat="1" ht="27" customHeight="1" x14ac:dyDescent="0.3">
      <c r="A2" s="232" t="s">
        <v>215</v>
      </c>
      <c r="B2" s="230" t="s">
        <v>216</v>
      </c>
      <c r="C2" s="230" t="s">
        <v>217</v>
      </c>
      <c r="D2" s="230" t="s">
        <v>218</v>
      </c>
      <c r="E2" s="231" t="s">
        <v>219</v>
      </c>
    </row>
    <row r="3" spans="1:9" ht="25.25" customHeight="1" x14ac:dyDescent="0.25">
      <c r="A3" s="233"/>
      <c r="B3" s="209"/>
      <c r="C3" s="209"/>
      <c r="D3" s="209"/>
      <c r="E3" s="209"/>
    </row>
    <row r="4" spans="1:9" ht="25.25" customHeight="1" x14ac:dyDescent="0.25">
      <c r="A4" s="233"/>
      <c r="B4" s="209"/>
      <c r="C4" s="209"/>
      <c r="D4" s="209"/>
      <c r="E4" s="209"/>
    </row>
    <row r="5" spans="1:9" ht="25.25" customHeight="1" x14ac:dyDescent="0.25">
      <c r="A5" s="233"/>
      <c r="B5" s="209"/>
      <c r="C5" s="209"/>
      <c r="D5" s="209"/>
      <c r="E5" s="209"/>
    </row>
    <row r="6" spans="1:9" ht="25.25" customHeight="1" x14ac:dyDescent="0.25">
      <c r="A6" s="233"/>
      <c r="B6" s="209"/>
      <c r="C6" s="209"/>
      <c r="D6" s="209"/>
      <c r="E6" s="209"/>
    </row>
    <row r="7" spans="1:9" ht="25.25" customHeight="1" x14ac:dyDescent="0.25">
      <c r="A7" s="233"/>
      <c r="B7" s="209"/>
      <c r="C7" s="209"/>
      <c r="D7" s="209"/>
      <c r="E7" s="209"/>
    </row>
    <row r="8" spans="1:9" ht="25.25" customHeight="1" x14ac:dyDescent="0.25">
      <c r="A8" s="233"/>
      <c r="B8" s="209"/>
      <c r="C8" s="209"/>
      <c r="D8" s="209"/>
      <c r="E8" s="209"/>
    </row>
    <row r="9" spans="1:9" ht="25.25" customHeight="1" x14ac:dyDescent="0.25">
      <c r="A9" s="233"/>
      <c r="B9" s="209"/>
      <c r="C9" s="209"/>
      <c r="D9" s="209"/>
      <c r="E9" s="209"/>
    </row>
    <row r="10" spans="1:9" ht="25.25" customHeight="1" x14ac:dyDescent="0.25">
      <c r="A10" s="233"/>
      <c r="B10" s="209"/>
      <c r="C10" s="209"/>
      <c r="D10" s="209"/>
      <c r="E10" s="209"/>
    </row>
    <row r="11" spans="1:9" ht="25.25" customHeight="1" x14ac:dyDescent="0.25">
      <c r="A11" s="233"/>
      <c r="B11" s="209"/>
      <c r="C11" s="209"/>
      <c r="D11" s="209"/>
      <c r="E11" s="209"/>
    </row>
    <row r="12" spans="1:9" ht="25.25" customHeight="1" x14ac:dyDescent="0.25">
      <c r="A12" s="233"/>
      <c r="B12" s="209"/>
      <c r="C12" s="209"/>
      <c r="D12" s="209"/>
      <c r="E12" s="209"/>
    </row>
    <row r="13" spans="1:9" ht="25.25" customHeight="1" x14ac:dyDescent="0.25">
      <c r="A13" s="233"/>
      <c r="B13" s="209"/>
      <c r="C13" s="209"/>
      <c r="D13" s="209"/>
      <c r="E13" s="209"/>
    </row>
    <row r="14" spans="1:9" ht="25.25" customHeight="1" x14ac:dyDescent="0.25">
      <c r="A14" s="233"/>
      <c r="B14" s="209"/>
      <c r="C14" s="209"/>
      <c r="D14" s="209"/>
      <c r="E14" s="209"/>
    </row>
    <row r="15" spans="1:9" ht="25.25" customHeight="1" x14ac:dyDescent="0.25">
      <c r="A15" s="233"/>
      <c r="B15" s="209"/>
      <c r="C15" s="209"/>
      <c r="D15" s="209"/>
      <c r="E15" s="209"/>
      <c r="I15" t="s">
        <v>220</v>
      </c>
    </row>
    <row r="16" spans="1:9" ht="25.25" customHeight="1" x14ac:dyDescent="0.25">
      <c r="A16" s="233"/>
      <c r="B16" s="209"/>
      <c r="C16" s="209"/>
      <c r="D16" s="209"/>
      <c r="E16" s="209"/>
    </row>
    <row r="17" spans="1:5" ht="25.25" customHeight="1" x14ac:dyDescent="0.25">
      <c r="A17" s="233"/>
      <c r="B17" s="209"/>
      <c r="C17" s="209"/>
      <c r="D17" s="209"/>
      <c r="E17" s="209"/>
    </row>
    <row r="18" spans="1:5" ht="25.25" customHeight="1" x14ac:dyDescent="0.25">
      <c r="A18" s="233"/>
      <c r="B18" s="209"/>
      <c r="C18" s="209"/>
      <c r="D18" s="209"/>
      <c r="E18" s="209"/>
    </row>
    <row r="19" spans="1:5" ht="25.25" customHeight="1" x14ac:dyDescent="0.25">
      <c r="A19" s="233"/>
      <c r="B19" s="209"/>
      <c r="C19" s="209"/>
      <c r="D19" s="209"/>
      <c r="E19" s="209"/>
    </row>
    <row r="20" spans="1:5" ht="25.25" customHeight="1" x14ac:dyDescent="0.25">
      <c r="A20" s="233"/>
      <c r="B20" s="209"/>
      <c r="C20" s="209"/>
      <c r="D20" s="209"/>
      <c r="E20" s="209"/>
    </row>
    <row r="21" spans="1:5" ht="25.25" customHeight="1" x14ac:dyDescent="0.25">
      <c r="A21" s="233"/>
      <c r="B21" s="209"/>
      <c r="C21" s="209"/>
      <c r="D21" s="209"/>
      <c r="E21" s="209"/>
    </row>
    <row r="22" spans="1:5" ht="25.25" customHeight="1" x14ac:dyDescent="0.25">
      <c r="A22" s="233"/>
      <c r="B22" s="209"/>
      <c r="C22" s="209"/>
      <c r="D22" s="209"/>
      <c r="E22" s="209"/>
    </row>
    <row r="23" spans="1:5" ht="25.25" customHeight="1" x14ac:dyDescent="0.25">
      <c r="A23" s="233"/>
      <c r="B23" s="209"/>
      <c r="C23" s="209"/>
      <c r="D23" s="209"/>
      <c r="E23" s="209"/>
    </row>
    <row r="24" spans="1:5" x14ac:dyDescent="0.25">
      <c r="A24" s="234"/>
      <c r="B24" s="208"/>
      <c r="C24" s="208"/>
      <c r="D24" s="208"/>
      <c r="E24" s="208"/>
    </row>
    <row r="25" spans="1:5" x14ac:dyDescent="0.25">
      <c r="A25" s="234"/>
      <c r="B25" s="208"/>
      <c r="C25" s="208"/>
      <c r="D25" s="208"/>
      <c r="E25" s="208"/>
    </row>
    <row r="26" spans="1:5" x14ac:dyDescent="0.25">
      <c r="A26" s="234"/>
      <c r="B26" s="208"/>
      <c r="C26" s="208"/>
      <c r="D26" s="208"/>
      <c r="E26" s="208"/>
    </row>
    <row r="27" spans="1:5" x14ac:dyDescent="0.25">
      <c r="A27" s="234"/>
      <c r="B27" s="208"/>
      <c r="C27" s="208"/>
      <c r="D27" s="208"/>
      <c r="E27" s="208"/>
    </row>
    <row r="28" spans="1:5" x14ac:dyDescent="0.25">
      <c r="A28" s="234"/>
      <c r="B28" s="208"/>
      <c r="C28" s="208"/>
      <c r="D28" s="208"/>
      <c r="E28" s="208"/>
    </row>
    <row r="29" spans="1:5" x14ac:dyDescent="0.25">
      <c r="A29" s="234"/>
      <c r="B29" s="208"/>
      <c r="C29" s="208"/>
      <c r="D29" s="208"/>
      <c r="E29" s="208"/>
    </row>
    <row r="30" spans="1:5" x14ac:dyDescent="0.25">
      <c r="A30" s="234"/>
      <c r="B30" s="208"/>
      <c r="C30" s="208"/>
      <c r="D30" s="208"/>
      <c r="E30" s="208"/>
    </row>
    <row r="31" spans="1:5" x14ac:dyDescent="0.25">
      <c r="A31" s="234"/>
      <c r="B31" s="208"/>
      <c r="C31" s="208"/>
      <c r="D31" s="208"/>
      <c r="E31" s="208"/>
    </row>
    <row r="32" spans="1:5" x14ac:dyDescent="0.25">
      <c r="A32" s="234"/>
      <c r="B32" s="208"/>
      <c r="C32" s="208"/>
      <c r="D32" s="208"/>
      <c r="E32" s="208"/>
    </row>
    <row r="33" spans="1:5" x14ac:dyDescent="0.25">
      <c r="A33" s="234"/>
      <c r="B33" s="208"/>
      <c r="C33" s="208"/>
      <c r="D33" s="208"/>
      <c r="E33" s="208"/>
    </row>
    <row r="34" spans="1:5" x14ac:dyDescent="0.25">
      <c r="A34" s="234"/>
      <c r="B34" s="208"/>
      <c r="C34" s="208"/>
      <c r="D34" s="208"/>
      <c r="E34" s="208"/>
    </row>
    <row r="35" spans="1:5" x14ac:dyDescent="0.25">
      <c r="A35" s="234"/>
      <c r="B35" s="208"/>
      <c r="C35" s="208"/>
      <c r="D35" s="208"/>
      <c r="E35" s="208"/>
    </row>
    <row r="36" spans="1:5" x14ac:dyDescent="0.25">
      <c r="A36" s="234"/>
      <c r="B36" s="208"/>
      <c r="C36" s="208"/>
      <c r="D36" s="208"/>
      <c r="E36" s="208"/>
    </row>
    <row r="37" spans="1:5" x14ac:dyDescent="0.25">
      <c r="A37" s="234"/>
      <c r="B37" s="208"/>
      <c r="C37" s="208"/>
      <c r="D37" s="208"/>
      <c r="E37" s="208"/>
    </row>
    <row r="38" spans="1:5" x14ac:dyDescent="0.25">
      <c r="A38" s="234"/>
      <c r="B38" s="208"/>
      <c r="C38" s="208"/>
      <c r="D38" s="208"/>
      <c r="E38" s="208"/>
    </row>
    <row r="39" spans="1:5" x14ac:dyDescent="0.25">
      <c r="A39" s="234"/>
      <c r="B39" s="208"/>
      <c r="C39" s="208"/>
      <c r="D39" s="208"/>
      <c r="E39" s="208"/>
    </row>
    <row r="40" spans="1:5" x14ac:dyDescent="0.25">
      <c r="A40" s="234"/>
      <c r="B40" s="208"/>
      <c r="C40" s="208"/>
      <c r="D40" s="208"/>
      <c r="E40" s="208"/>
    </row>
    <row r="41" spans="1:5" x14ac:dyDescent="0.25">
      <c r="A41" s="234"/>
      <c r="B41" s="208"/>
      <c r="C41" s="208"/>
      <c r="D41" s="208"/>
      <c r="E41" s="208"/>
    </row>
    <row r="42" spans="1:5" x14ac:dyDescent="0.25">
      <c r="A42" s="234"/>
      <c r="B42" s="208"/>
      <c r="C42" s="208"/>
      <c r="D42" s="208"/>
      <c r="E42" s="208"/>
    </row>
    <row r="43" spans="1:5" x14ac:dyDescent="0.25">
      <c r="A43" s="234"/>
      <c r="B43" s="208"/>
      <c r="C43" s="208"/>
      <c r="D43" s="208"/>
      <c r="E43" s="208"/>
    </row>
    <row r="44" spans="1:5" x14ac:dyDescent="0.25">
      <c r="A44" s="234"/>
      <c r="B44" s="208"/>
      <c r="C44" s="208"/>
      <c r="D44" s="208"/>
      <c r="E44" s="208"/>
    </row>
    <row r="45" spans="1:5" x14ac:dyDescent="0.25">
      <c r="A45" s="234"/>
      <c r="B45" s="208"/>
      <c r="C45" s="208"/>
      <c r="D45" s="208"/>
      <c r="E45" s="208"/>
    </row>
    <row r="46" spans="1:5" x14ac:dyDescent="0.25">
      <c r="A46" s="234"/>
      <c r="B46" s="208"/>
      <c r="C46" s="208"/>
      <c r="D46" s="208"/>
      <c r="E46" s="208"/>
    </row>
    <row r="47" spans="1:5" x14ac:dyDescent="0.25">
      <c r="A47" s="234"/>
      <c r="B47" s="208"/>
      <c r="C47" s="208"/>
      <c r="D47" s="208"/>
      <c r="E47" s="208"/>
    </row>
    <row r="48" spans="1:5" x14ac:dyDescent="0.25">
      <c r="A48" s="234"/>
      <c r="B48" s="208"/>
      <c r="C48" s="208"/>
      <c r="D48" s="208"/>
      <c r="E48" s="208"/>
    </row>
    <row r="49" spans="1:5" x14ac:dyDescent="0.25">
      <c r="A49" s="234"/>
      <c r="B49" s="208"/>
      <c r="C49" s="208"/>
      <c r="D49" s="208"/>
      <c r="E49" s="208"/>
    </row>
    <row r="50" spans="1:5" x14ac:dyDescent="0.25">
      <c r="A50" s="234"/>
      <c r="B50" s="208"/>
      <c r="C50" s="208"/>
      <c r="D50" s="208"/>
      <c r="E50" s="208"/>
    </row>
    <row r="51" spans="1:5" x14ac:dyDescent="0.25">
      <c r="A51" s="234"/>
      <c r="B51" s="208"/>
      <c r="C51" s="208"/>
      <c r="D51" s="208"/>
      <c r="E51" s="208"/>
    </row>
    <row r="52" spans="1:5" x14ac:dyDescent="0.25">
      <c r="A52" s="234"/>
      <c r="B52" s="208"/>
      <c r="C52" s="208"/>
      <c r="D52" s="208"/>
      <c r="E52" s="208"/>
    </row>
    <row r="53" spans="1:5" x14ac:dyDescent="0.25">
      <c r="A53" s="234"/>
      <c r="B53" s="208"/>
      <c r="C53" s="208"/>
      <c r="D53" s="208"/>
      <c r="E53" s="208"/>
    </row>
    <row r="54" spans="1:5" x14ac:dyDescent="0.25">
      <c r="A54" s="234"/>
      <c r="B54" s="208"/>
      <c r="C54" s="208"/>
      <c r="D54" s="208"/>
      <c r="E54" s="208"/>
    </row>
    <row r="55" spans="1:5" x14ac:dyDescent="0.25">
      <c r="A55" s="234"/>
      <c r="B55" s="208"/>
      <c r="C55" s="208"/>
      <c r="D55" s="208"/>
      <c r="E55" s="208"/>
    </row>
    <row r="56" spans="1:5" x14ac:dyDescent="0.25">
      <c r="A56" s="234"/>
      <c r="B56" s="208"/>
      <c r="C56" s="208"/>
      <c r="D56" s="208"/>
      <c r="E56" s="208"/>
    </row>
    <row r="57" spans="1:5" x14ac:dyDescent="0.25">
      <c r="A57" s="234"/>
      <c r="B57" s="208"/>
      <c r="C57" s="208"/>
      <c r="D57" s="208"/>
      <c r="E57" s="208"/>
    </row>
    <row r="58" spans="1:5" x14ac:dyDescent="0.25">
      <c r="A58" s="234"/>
      <c r="B58" s="208"/>
      <c r="C58" s="208"/>
      <c r="D58" s="208"/>
      <c r="E58" s="208"/>
    </row>
    <row r="59" spans="1:5" x14ac:dyDescent="0.25">
      <c r="A59" s="234"/>
      <c r="B59" s="208"/>
      <c r="C59" s="208"/>
      <c r="D59" s="208"/>
      <c r="E59" s="208"/>
    </row>
    <row r="60" spans="1:5" x14ac:dyDescent="0.25">
      <c r="A60" s="234"/>
      <c r="B60" s="208"/>
      <c r="C60" s="208"/>
      <c r="D60" s="208"/>
      <c r="E60" s="208"/>
    </row>
    <row r="61" spans="1:5" x14ac:dyDescent="0.25">
      <c r="A61" s="234"/>
      <c r="B61" s="208"/>
      <c r="C61" s="208"/>
      <c r="D61" s="208"/>
      <c r="E61" s="208"/>
    </row>
    <row r="62" spans="1:5" x14ac:dyDescent="0.25">
      <c r="A62" s="234"/>
      <c r="B62" s="208"/>
      <c r="C62" s="208"/>
      <c r="D62" s="208"/>
      <c r="E62" s="208"/>
    </row>
    <row r="63" spans="1:5" x14ac:dyDescent="0.25">
      <c r="A63" s="234"/>
      <c r="B63" s="208"/>
      <c r="C63" s="208"/>
      <c r="D63" s="208"/>
      <c r="E63" s="208"/>
    </row>
    <row r="64" spans="1:5" x14ac:dyDescent="0.25">
      <c r="A64" s="234"/>
      <c r="B64" s="208"/>
      <c r="C64" s="208"/>
      <c r="D64" s="208"/>
      <c r="E64" s="208"/>
    </row>
    <row r="65" spans="1:5" x14ac:dyDescent="0.25">
      <c r="A65" s="234"/>
      <c r="B65" s="208"/>
      <c r="C65" s="208"/>
      <c r="D65" s="208"/>
      <c r="E65" s="208"/>
    </row>
    <row r="66" spans="1:5" x14ac:dyDescent="0.25">
      <c r="A66" s="234"/>
      <c r="B66" s="208"/>
      <c r="C66" s="208"/>
      <c r="D66" s="208"/>
      <c r="E66" s="208"/>
    </row>
    <row r="67" spans="1:5" x14ac:dyDescent="0.25">
      <c r="A67" s="234"/>
      <c r="B67" s="208"/>
      <c r="C67" s="208"/>
      <c r="D67" s="208"/>
      <c r="E67" s="208"/>
    </row>
    <row r="68" spans="1:5" x14ac:dyDescent="0.25">
      <c r="A68" s="234"/>
      <c r="B68" s="208"/>
      <c r="C68" s="208"/>
      <c r="D68" s="208"/>
      <c r="E68" s="208"/>
    </row>
    <row r="69" spans="1:5" x14ac:dyDescent="0.25">
      <c r="A69" s="234"/>
      <c r="B69" s="208"/>
      <c r="C69" s="208"/>
      <c r="D69" s="208"/>
      <c r="E69" s="208"/>
    </row>
    <row r="70" spans="1:5" x14ac:dyDescent="0.25">
      <c r="A70" s="234"/>
      <c r="B70" s="208"/>
      <c r="C70" s="208"/>
      <c r="D70" s="208"/>
      <c r="E70" s="208"/>
    </row>
    <row r="71" spans="1:5" x14ac:dyDescent="0.25">
      <c r="A71" s="234"/>
      <c r="B71" s="208"/>
      <c r="C71" s="208"/>
      <c r="D71" s="208"/>
      <c r="E71" s="208"/>
    </row>
    <row r="72" spans="1:5" x14ac:dyDescent="0.25">
      <c r="A72" s="234"/>
      <c r="B72" s="208"/>
      <c r="C72" s="208"/>
      <c r="D72" s="208"/>
      <c r="E72" s="208"/>
    </row>
    <row r="73" spans="1:5" x14ac:dyDescent="0.25">
      <c r="A73" s="234"/>
      <c r="B73" s="208"/>
      <c r="C73" s="208"/>
      <c r="D73" s="208"/>
      <c r="E73" s="208"/>
    </row>
    <row r="74" spans="1:5" x14ac:dyDescent="0.25">
      <c r="A74" s="234"/>
      <c r="B74" s="208"/>
      <c r="C74" s="208"/>
      <c r="D74" s="208"/>
      <c r="E74" s="208"/>
    </row>
    <row r="75" spans="1:5" x14ac:dyDescent="0.25">
      <c r="A75" s="234"/>
      <c r="B75" s="208"/>
      <c r="C75" s="208"/>
      <c r="D75" s="208"/>
      <c r="E75" s="208"/>
    </row>
    <row r="76" spans="1:5" x14ac:dyDescent="0.25">
      <c r="A76" s="234"/>
      <c r="B76" s="208"/>
      <c r="C76" s="208"/>
      <c r="D76" s="208"/>
      <c r="E76" s="208"/>
    </row>
    <row r="77" spans="1:5" x14ac:dyDescent="0.25">
      <c r="A77" s="234"/>
      <c r="B77" s="208"/>
      <c r="C77" s="208"/>
      <c r="D77" s="208"/>
      <c r="E77" s="208"/>
    </row>
    <row r="78" spans="1:5" x14ac:dyDescent="0.25">
      <c r="A78" s="234"/>
      <c r="B78" s="208"/>
      <c r="C78" s="208"/>
      <c r="D78" s="208"/>
      <c r="E78" s="208"/>
    </row>
    <row r="79" spans="1:5" x14ac:dyDescent="0.25">
      <c r="A79" s="234"/>
      <c r="B79" s="208"/>
      <c r="C79" s="208"/>
      <c r="D79" s="208"/>
      <c r="E79" s="208"/>
    </row>
    <row r="80" spans="1:5" x14ac:dyDescent="0.25">
      <c r="A80" s="234"/>
      <c r="B80" s="208"/>
      <c r="C80" s="208"/>
      <c r="D80" s="208"/>
      <c r="E80" s="208"/>
    </row>
    <row r="81" spans="1:5" x14ac:dyDescent="0.25">
      <c r="A81" s="234"/>
      <c r="B81" s="208"/>
      <c r="C81" s="208"/>
      <c r="D81" s="208"/>
      <c r="E81" s="208"/>
    </row>
    <row r="82" spans="1:5" x14ac:dyDescent="0.25">
      <c r="A82" s="234"/>
      <c r="B82" s="208"/>
      <c r="C82" s="208"/>
      <c r="D82" s="208"/>
      <c r="E82" s="208"/>
    </row>
    <row r="83" spans="1:5" x14ac:dyDescent="0.25">
      <c r="A83" s="234"/>
      <c r="B83" s="208"/>
      <c r="C83" s="208"/>
      <c r="D83" s="208"/>
      <c r="E83" s="208"/>
    </row>
    <row r="84" spans="1:5" x14ac:dyDescent="0.25">
      <c r="A84" s="234"/>
      <c r="B84" s="208"/>
      <c r="C84" s="208"/>
      <c r="D84" s="208"/>
      <c r="E84" s="208"/>
    </row>
    <row r="85" spans="1:5" x14ac:dyDescent="0.25">
      <c r="A85" s="234"/>
      <c r="B85" s="208"/>
      <c r="C85" s="208"/>
      <c r="D85" s="208"/>
      <c r="E85" s="208"/>
    </row>
    <row r="86" spans="1:5" x14ac:dyDescent="0.25">
      <c r="A86" s="234"/>
      <c r="B86" s="208"/>
      <c r="C86" s="208"/>
      <c r="D86" s="208"/>
      <c r="E86" s="208"/>
    </row>
    <row r="87" spans="1:5" x14ac:dyDescent="0.25">
      <c r="A87" s="234"/>
      <c r="B87" s="208"/>
      <c r="C87" s="208"/>
      <c r="D87" s="208"/>
      <c r="E87" s="208"/>
    </row>
    <row r="88" spans="1:5" x14ac:dyDescent="0.25">
      <c r="A88" s="234"/>
      <c r="B88" s="208"/>
      <c r="C88" s="208"/>
      <c r="D88" s="208"/>
      <c r="E88" s="208"/>
    </row>
    <row r="89" spans="1:5" x14ac:dyDescent="0.25">
      <c r="A89" s="234"/>
      <c r="B89" s="208"/>
      <c r="C89" s="208"/>
      <c r="D89" s="208"/>
      <c r="E89" s="208"/>
    </row>
    <row r="90" spans="1:5" x14ac:dyDescent="0.25">
      <c r="A90" s="234"/>
      <c r="B90" s="208"/>
      <c r="C90" s="208"/>
      <c r="D90" s="208"/>
      <c r="E90" s="208"/>
    </row>
    <row r="91" spans="1:5" x14ac:dyDescent="0.25">
      <c r="A91" s="234"/>
      <c r="B91" s="208"/>
      <c r="C91" s="208"/>
      <c r="D91" s="208"/>
      <c r="E91" s="208"/>
    </row>
    <row r="92" spans="1:5" x14ac:dyDescent="0.25">
      <c r="A92" s="234"/>
      <c r="B92" s="208"/>
      <c r="C92" s="208"/>
      <c r="D92" s="208"/>
      <c r="E92" s="208"/>
    </row>
    <row r="93" spans="1:5" x14ac:dyDescent="0.25">
      <c r="A93" s="234"/>
      <c r="B93" s="208"/>
      <c r="C93" s="208"/>
      <c r="D93" s="208"/>
      <c r="E93" s="208"/>
    </row>
    <row r="94" spans="1:5" x14ac:dyDescent="0.25">
      <c r="A94" s="234"/>
      <c r="B94" s="208"/>
      <c r="C94" s="208"/>
      <c r="D94" s="208"/>
      <c r="E94" s="208"/>
    </row>
    <row r="95" spans="1:5" x14ac:dyDescent="0.25">
      <c r="A95" s="234"/>
      <c r="B95" s="208"/>
      <c r="C95" s="208"/>
      <c r="D95" s="208"/>
      <c r="E95" s="208"/>
    </row>
    <row r="96" spans="1:5" x14ac:dyDescent="0.25">
      <c r="A96" s="234"/>
      <c r="B96" s="208"/>
      <c r="C96" s="208"/>
      <c r="D96" s="208"/>
      <c r="E96" s="208"/>
    </row>
    <row r="97" spans="1:5" x14ac:dyDescent="0.25">
      <c r="A97" s="234"/>
      <c r="B97" s="208"/>
      <c r="C97" s="208"/>
      <c r="D97" s="208"/>
      <c r="E97" s="208"/>
    </row>
    <row r="98" spans="1:5" x14ac:dyDescent="0.25">
      <c r="A98" s="234"/>
      <c r="B98" s="208"/>
      <c r="C98" s="208"/>
      <c r="D98" s="208"/>
      <c r="E98" s="208"/>
    </row>
    <row r="99" spans="1:5" x14ac:dyDescent="0.25">
      <c r="A99" s="234"/>
      <c r="B99" s="208"/>
      <c r="C99" s="208"/>
      <c r="D99" s="208"/>
      <c r="E99" s="208"/>
    </row>
    <row r="100" spans="1:5" x14ac:dyDescent="0.25">
      <c r="A100" s="234"/>
      <c r="B100" s="208"/>
      <c r="C100" s="208"/>
      <c r="D100" s="208"/>
      <c r="E100" s="208"/>
    </row>
    <row r="101" spans="1:5" x14ac:dyDescent="0.25">
      <c r="A101" s="234"/>
      <c r="B101" s="208"/>
      <c r="C101" s="208"/>
      <c r="D101" s="208"/>
      <c r="E101" s="208"/>
    </row>
    <row r="102" spans="1:5" x14ac:dyDescent="0.25">
      <c r="A102" s="234"/>
      <c r="B102" s="208"/>
      <c r="C102" s="208"/>
      <c r="D102" s="208"/>
      <c r="E102" s="208"/>
    </row>
    <row r="103" spans="1:5" x14ac:dyDescent="0.25">
      <c r="A103" s="234"/>
      <c r="B103" s="208"/>
      <c r="C103" s="208"/>
      <c r="D103" s="208"/>
      <c r="E103" s="208"/>
    </row>
    <row r="104" spans="1:5" x14ac:dyDescent="0.25">
      <c r="A104" s="234"/>
      <c r="B104" s="208"/>
      <c r="C104" s="208"/>
      <c r="D104" s="208"/>
      <c r="E104" s="208"/>
    </row>
    <row r="105" spans="1:5" x14ac:dyDescent="0.25">
      <c r="A105" s="234"/>
      <c r="B105" s="208"/>
      <c r="C105" s="208"/>
      <c r="D105" s="208"/>
      <c r="E105" s="208"/>
    </row>
    <row r="106" spans="1:5" x14ac:dyDescent="0.25">
      <c r="A106" s="234"/>
      <c r="B106" s="208"/>
      <c r="C106" s="208"/>
      <c r="D106" s="208"/>
      <c r="E106" s="208"/>
    </row>
    <row r="107" spans="1:5" x14ac:dyDescent="0.25">
      <c r="A107" s="234"/>
      <c r="B107" s="208"/>
      <c r="C107" s="208"/>
      <c r="D107" s="208"/>
      <c r="E107" s="208"/>
    </row>
    <row r="108" spans="1:5" x14ac:dyDescent="0.25">
      <c r="A108" s="234"/>
      <c r="B108" s="208"/>
      <c r="C108" s="208"/>
      <c r="D108" s="208"/>
      <c r="E108" s="208"/>
    </row>
    <row r="109" spans="1:5" x14ac:dyDescent="0.25">
      <c r="A109" s="234"/>
      <c r="B109" s="208"/>
      <c r="C109" s="208"/>
      <c r="D109" s="208"/>
      <c r="E109" s="208"/>
    </row>
    <row r="110" spans="1:5" x14ac:dyDescent="0.25">
      <c r="A110" s="234"/>
      <c r="B110" s="208"/>
      <c r="C110" s="208"/>
      <c r="D110" s="208"/>
      <c r="E110" s="208"/>
    </row>
    <row r="111" spans="1:5" x14ac:dyDescent="0.25">
      <c r="A111" s="234"/>
      <c r="B111" s="208"/>
      <c r="C111" s="208"/>
      <c r="D111" s="208"/>
      <c r="E111" s="208"/>
    </row>
    <row r="112" spans="1:5" x14ac:dyDescent="0.25">
      <c r="A112" s="234"/>
      <c r="B112" s="208"/>
      <c r="C112" s="208"/>
      <c r="D112" s="208"/>
      <c r="E112" s="208"/>
    </row>
    <row r="113" spans="1:5" x14ac:dyDescent="0.25">
      <c r="A113" s="234"/>
      <c r="B113" s="208"/>
      <c r="C113" s="208"/>
      <c r="D113" s="208"/>
      <c r="E113" s="208"/>
    </row>
    <row r="114" spans="1:5" x14ac:dyDescent="0.25">
      <c r="A114" s="234"/>
      <c r="B114" s="208"/>
      <c r="C114" s="208"/>
      <c r="D114" s="208"/>
      <c r="E114" s="208"/>
    </row>
    <row r="115" spans="1:5" x14ac:dyDescent="0.25">
      <c r="A115" s="234"/>
      <c r="B115" s="208"/>
      <c r="C115" s="208"/>
      <c r="D115" s="208"/>
      <c r="E115" s="208"/>
    </row>
    <row r="116" spans="1:5" x14ac:dyDescent="0.25">
      <c r="A116" s="234"/>
      <c r="B116" s="208"/>
      <c r="C116" s="208"/>
      <c r="D116" s="208"/>
      <c r="E116" s="208"/>
    </row>
    <row r="117" spans="1:5" x14ac:dyDescent="0.25">
      <c r="A117" s="234"/>
      <c r="B117" s="208"/>
      <c r="C117" s="208"/>
      <c r="D117" s="208"/>
      <c r="E117" s="208"/>
    </row>
    <row r="118" spans="1:5" x14ac:dyDescent="0.25">
      <c r="A118" s="234"/>
      <c r="B118" s="208"/>
      <c r="C118" s="208"/>
      <c r="D118" s="208"/>
      <c r="E118" s="208"/>
    </row>
    <row r="119" spans="1:5" x14ac:dyDescent="0.25">
      <c r="A119" s="234"/>
      <c r="B119" s="208"/>
      <c r="C119" s="208"/>
      <c r="D119" s="208"/>
      <c r="E119" s="208"/>
    </row>
    <row r="120" spans="1:5" x14ac:dyDescent="0.25">
      <c r="A120" s="234"/>
      <c r="B120" s="208"/>
      <c r="C120" s="208"/>
      <c r="D120" s="208"/>
      <c r="E120" s="208"/>
    </row>
    <row r="121" spans="1:5" x14ac:dyDescent="0.25">
      <c r="A121" s="234"/>
      <c r="B121" s="208"/>
      <c r="C121" s="208"/>
      <c r="D121" s="208"/>
      <c r="E121" s="208"/>
    </row>
    <row r="122" spans="1:5" x14ac:dyDescent="0.25">
      <c r="A122" s="234"/>
      <c r="B122" s="208"/>
      <c r="C122" s="208"/>
      <c r="D122" s="208"/>
      <c r="E122" s="208"/>
    </row>
    <row r="123" spans="1:5" x14ac:dyDescent="0.25">
      <c r="A123" s="234"/>
      <c r="B123" s="208"/>
      <c r="C123" s="208"/>
      <c r="D123" s="208"/>
      <c r="E123" s="208"/>
    </row>
    <row r="124" spans="1:5" x14ac:dyDescent="0.25">
      <c r="A124" s="234"/>
      <c r="B124" s="208"/>
      <c r="C124" s="208"/>
      <c r="D124" s="208"/>
      <c r="E124" s="208"/>
    </row>
    <row r="125" spans="1:5" x14ac:dyDescent="0.25">
      <c r="A125" s="234"/>
      <c r="B125" s="208"/>
      <c r="C125" s="208"/>
      <c r="D125" s="208"/>
      <c r="E125" s="208"/>
    </row>
    <row r="126" spans="1:5" x14ac:dyDescent="0.25">
      <c r="A126" s="234"/>
      <c r="B126" s="208"/>
      <c r="C126" s="208"/>
      <c r="D126" s="208"/>
      <c r="E126" s="208"/>
    </row>
    <row r="127" spans="1:5" x14ac:dyDescent="0.25">
      <c r="A127" s="234"/>
      <c r="B127" s="208"/>
      <c r="C127" s="208"/>
      <c r="D127" s="208"/>
      <c r="E127" s="208"/>
    </row>
    <row r="128" spans="1:5" x14ac:dyDescent="0.25">
      <c r="A128" s="234"/>
      <c r="B128" s="208"/>
      <c r="C128" s="208"/>
      <c r="D128" s="208"/>
      <c r="E128" s="208"/>
    </row>
    <row r="129" spans="1:5" x14ac:dyDescent="0.25">
      <c r="A129" s="234"/>
      <c r="B129" s="208"/>
      <c r="C129" s="208"/>
      <c r="D129" s="208"/>
      <c r="E129" s="208"/>
    </row>
    <row r="130" spans="1:5" x14ac:dyDescent="0.25">
      <c r="A130" s="234"/>
      <c r="B130" s="208"/>
      <c r="C130" s="208"/>
      <c r="D130" s="208"/>
      <c r="E130" s="208"/>
    </row>
    <row r="131" spans="1:5" x14ac:dyDescent="0.25">
      <c r="A131" s="234"/>
      <c r="B131" s="208"/>
      <c r="C131" s="208"/>
      <c r="D131" s="208"/>
      <c r="E131" s="208"/>
    </row>
    <row r="132" spans="1:5" x14ac:dyDescent="0.25">
      <c r="A132" s="234"/>
      <c r="B132" s="208"/>
      <c r="C132" s="208"/>
      <c r="D132" s="208"/>
      <c r="E132" s="208"/>
    </row>
    <row r="133" spans="1:5" x14ac:dyDescent="0.25">
      <c r="A133" s="234"/>
      <c r="B133" s="208"/>
      <c r="C133" s="208"/>
      <c r="D133" s="208"/>
      <c r="E133" s="208"/>
    </row>
    <row r="134" spans="1:5" x14ac:dyDescent="0.25">
      <c r="A134" s="234"/>
      <c r="B134" s="208"/>
      <c r="C134" s="208"/>
      <c r="D134" s="208"/>
      <c r="E134" s="208"/>
    </row>
    <row r="135" spans="1:5" x14ac:dyDescent="0.25">
      <c r="A135" s="234"/>
      <c r="B135" s="208"/>
      <c r="C135" s="208"/>
      <c r="D135" s="208"/>
      <c r="E135" s="208"/>
    </row>
    <row r="136" spans="1:5" x14ac:dyDescent="0.25">
      <c r="A136" s="234"/>
      <c r="B136" s="208"/>
      <c r="C136" s="208"/>
      <c r="D136" s="208"/>
      <c r="E136" s="208"/>
    </row>
    <row r="137" spans="1:5" x14ac:dyDescent="0.25">
      <c r="A137" s="234"/>
      <c r="B137" s="208"/>
      <c r="C137" s="208"/>
      <c r="D137" s="208"/>
      <c r="E137" s="208"/>
    </row>
    <row r="138" spans="1:5" x14ac:dyDescent="0.25">
      <c r="A138" s="234"/>
      <c r="B138" s="208"/>
      <c r="C138" s="208"/>
      <c r="D138" s="208"/>
      <c r="E138" s="208"/>
    </row>
    <row r="139" spans="1:5" x14ac:dyDescent="0.25">
      <c r="A139" s="234"/>
      <c r="B139" s="208"/>
      <c r="C139" s="208"/>
      <c r="D139" s="208"/>
      <c r="E139" s="208"/>
    </row>
    <row r="140" spans="1:5" x14ac:dyDescent="0.25">
      <c r="A140" s="234"/>
      <c r="B140" s="208"/>
      <c r="C140" s="208"/>
      <c r="D140" s="208"/>
      <c r="E140" s="208"/>
    </row>
    <row r="141" spans="1:5" x14ac:dyDescent="0.25">
      <c r="A141" s="234"/>
      <c r="B141" s="208"/>
      <c r="C141" s="208"/>
      <c r="D141" s="208"/>
      <c r="E141" s="208"/>
    </row>
    <row r="142" spans="1:5" x14ac:dyDescent="0.25">
      <c r="A142" s="234"/>
      <c r="B142" s="208"/>
      <c r="C142" s="208"/>
      <c r="D142" s="208"/>
      <c r="E142" s="208"/>
    </row>
    <row r="143" spans="1:5" x14ac:dyDescent="0.25">
      <c r="A143" s="234"/>
      <c r="B143" s="208"/>
      <c r="C143" s="208"/>
      <c r="D143" s="208"/>
      <c r="E143" s="208"/>
    </row>
    <row r="144" spans="1:5" x14ac:dyDescent="0.25">
      <c r="A144" s="234"/>
      <c r="B144" s="208"/>
      <c r="C144" s="208"/>
      <c r="D144" s="208"/>
      <c r="E144" s="208"/>
    </row>
    <row r="145" spans="1:5" x14ac:dyDescent="0.25">
      <c r="A145" s="234"/>
      <c r="B145" s="208"/>
      <c r="C145" s="208"/>
      <c r="D145" s="208"/>
      <c r="E145" s="208"/>
    </row>
    <row r="146" spans="1:5" x14ac:dyDescent="0.25">
      <c r="A146" s="234"/>
      <c r="B146" s="208"/>
      <c r="C146" s="208"/>
      <c r="D146" s="208"/>
      <c r="E146" s="208"/>
    </row>
    <row r="147" spans="1:5" x14ac:dyDescent="0.25">
      <c r="A147" s="234"/>
      <c r="B147" s="208"/>
      <c r="C147" s="208"/>
      <c r="D147" s="208"/>
      <c r="E147" s="208"/>
    </row>
    <row r="148" spans="1:5" x14ac:dyDescent="0.25">
      <c r="A148" s="234"/>
      <c r="B148" s="208"/>
      <c r="C148" s="208"/>
      <c r="D148" s="208"/>
      <c r="E148" s="208"/>
    </row>
    <row r="149" spans="1:5" x14ac:dyDescent="0.25">
      <c r="A149" s="234"/>
      <c r="B149" s="208"/>
      <c r="C149" s="208"/>
      <c r="D149" s="208"/>
      <c r="E149" s="208"/>
    </row>
    <row r="150" spans="1:5" x14ac:dyDescent="0.25">
      <c r="A150" s="234"/>
      <c r="B150" s="208"/>
      <c r="C150" s="208"/>
      <c r="D150" s="208"/>
      <c r="E150" s="208"/>
    </row>
    <row r="151" spans="1:5" x14ac:dyDescent="0.25">
      <c r="A151" s="234"/>
      <c r="B151" s="208"/>
      <c r="C151" s="208"/>
      <c r="D151" s="208"/>
      <c r="E151" s="208"/>
    </row>
    <row r="152" spans="1:5" x14ac:dyDescent="0.25">
      <c r="A152" s="234"/>
      <c r="B152" s="208"/>
      <c r="C152" s="208"/>
      <c r="D152" s="208"/>
      <c r="E152" s="208"/>
    </row>
    <row r="153" spans="1:5" x14ac:dyDescent="0.25">
      <c r="A153" s="234"/>
      <c r="B153" s="208"/>
      <c r="C153" s="208"/>
      <c r="D153" s="208"/>
      <c r="E153" s="208"/>
    </row>
    <row r="154" spans="1:5" x14ac:dyDescent="0.25">
      <c r="A154" s="234"/>
      <c r="B154" s="208"/>
      <c r="C154" s="208"/>
      <c r="D154" s="208"/>
      <c r="E154" s="208"/>
    </row>
    <row r="155" spans="1:5" x14ac:dyDescent="0.25">
      <c r="A155" s="234"/>
      <c r="B155" s="208"/>
      <c r="C155" s="208"/>
      <c r="D155" s="208"/>
      <c r="E155" s="208"/>
    </row>
    <row r="156" spans="1:5" x14ac:dyDescent="0.25">
      <c r="A156" s="234"/>
      <c r="B156" s="208"/>
      <c r="C156" s="208"/>
      <c r="D156" s="208"/>
      <c r="E156" s="208"/>
    </row>
    <row r="157" spans="1:5" x14ac:dyDescent="0.25">
      <c r="A157" s="234"/>
      <c r="B157" s="208"/>
      <c r="C157" s="208"/>
      <c r="D157" s="208"/>
      <c r="E157" s="208"/>
    </row>
    <row r="158" spans="1:5" x14ac:dyDescent="0.25">
      <c r="A158" s="234"/>
      <c r="B158" s="208"/>
      <c r="C158" s="208"/>
      <c r="D158" s="208"/>
      <c r="E158" s="208"/>
    </row>
    <row r="159" spans="1:5" x14ac:dyDescent="0.25">
      <c r="A159" s="234"/>
      <c r="B159" s="208"/>
      <c r="C159" s="208"/>
      <c r="D159" s="208"/>
      <c r="E159" s="208"/>
    </row>
    <row r="160" spans="1:5" x14ac:dyDescent="0.25">
      <c r="A160" s="234"/>
      <c r="B160" s="208"/>
      <c r="C160" s="208"/>
      <c r="D160" s="208"/>
      <c r="E160" s="208"/>
    </row>
    <row r="161" spans="1:5" x14ac:dyDescent="0.25">
      <c r="A161" s="234"/>
      <c r="B161" s="208"/>
      <c r="C161" s="208"/>
      <c r="D161" s="208"/>
      <c r="E161" s="208"/>
    </row>
    <row r="162" spans="1:5" x14ac:dyDescent="0.25">
      <c r="A162" s="234"/>
      <c r="B162" s="208"/>
      <c r="C162" s="208"/>
      <c r="D162" s="208"/>
      <c r="E162" s="208"/>
    </row>
    <row r="163" spans="1:5" x14ac:dyDescent="0.25">
      <c r="A163" s="234"/>
      <c r="B163" s="208"/>
      <c r="C163" s="208"/>
      <c r="D163" s="208"/>
      <c r="E163" s="208"/>
    </row>
    <row r="164" spans="1:5" x14ac:dyDescent="0.25">
      <c r="A164" s="234"/>
      <c r="B164" s="208"/>
      <c r="C164" s="208"/>
      <c r="D164" s="208"/>
      <c r="E164" s="208"/>
    </row>
    <row r="165" spans="1:5" x14ac:dyDescent="0.25">
      <c r="A165" s="234"/>
      <c r="B165" s="208"/>
      <c r="C165" s="208"/>
      <c r="D165" s="208"/>
      <c r="E165" s="208"/>
    </row>
    <row r="166" spans="1:5" x14ac:dyDescent="0.25">
      <c r="A166" s="234"/>
      <c r="B166" s="208"/>
      <c r="C166" s="208"/>
      <c r="D166" s="208"/>
      <c r="E166" s="208"/>
    </row>
    <row r="167" spans="1:5" x14ac:dyDescent="0.25">
      <c r="A167" s="234"/>
      <c r="B167" s="208"/>
      <c r="C167" s="208"/>
      <c r="D167" s="208"/>
      <c r="E167" s="208"/>
    </row>
    <row r="168" spans="1:5" x14ac:dyDescent="0.25">
      <c r="A168" s="234"/>
      <c r="B168" s="208"/>
      <c r="C168" s="208"/>
      <c r="D168" s="208"/>
      <c r="E168" s="208"/>
    </row>
    <row r="169" spans="1:5" x14ac:dyDescent="0.25">
      <c r="A169" s="234"/>
      <c r="B169" s="208"/>
      <c r="C169" s="208"/>
      <c r="D169" s="208"/>
      <c r="E169" s="208"/>
    </row>
    <row r="170" spans="1:5" x14ac:dyDescent="0.25">
      <c r="A170" s="234"/>
      <c r="B170" s="208"/>
      <c r="C170" s="208"/>
      <c r="D170" s="208"/>
      <c r="E170" s="208"/>
    </row>
    <row r="171" spans="1:5" x14ac:dyDescent="0.25">
      <c r="A171" s="234"/>
      <c r="B171" s="208"/>
      <c r="C171" s="208"/>
      <c r="D171" s="208"/>
      <c r="E171" s="208"/>
    </row>
    <row r="172" spans="1:5" x14ac:dyDescent="0.25">
      <c r="A172" s="234"/>
      <c r="B172" s="208"/>
      <c r="C172" s="208"/>
      <c r="D172" s="208"/>
      <c r="E172" s="208"/>
    </row>
    <row r="173" spans="1:5" x14ac:dyDescent="0.25">
      <c r="A173" s="234"/>
      <c r="B173" s="208"/>
      <c r="C173" s="208"/>
      <c r="D173" s="208"/>
      <c r="E173" s="208"/>
    </row>
    <row r="174" spans="1:5" x14ac:dyDescent="0.25">
      <c r="A174" s="234"/>
      <c r="B174" s="208"/>
      <c r="C174" s="208"/>
      <c r="D174" s="208"/>
      <c r="E174" s="208"/>
    </row>
    <row r="175" spans="1:5" x14ac:dyDescent="0.25">
      <c r="A175" s="234"/>
      <c r="B175" s="208"/>
      <c r="C175" s="208"/>
      <c r="D175" s="208"/>
      <c r="E175" s="208"/>
    </row>
    <row r="176" spans="1:5" x14ac:dyDescent="0.25">
      <c r="A176" s="234"/>
      <c r="B176" s="208"/>
      <c r="C176" s="208"/>
      <c r="D176" s="208"/>
      <c r="E176" s="208"/>
    </row>
    <row r="177" spans="1:5" x14ac:dyDescent="0.25">
      <c r="A177" s="234"/>
      <c r="B177" s="208"/>
      <c r="C177" s="208"/>
      <c r="D177" s="208"/>
      <c r="E177" s="208"/>
    </row>
    <row r="178" spans="1:5" x14ac:dyDescent="0.25">
      <c r="A178" s="234"/>
      <c r="B178" s="208"/>
      <c r="C178" s="208"/>
      <c r="D178" s="208"/>
      <c r="E178" s="208"/>
    </row>
    <row r="179" spans="1:5" x14ac:dyDescent="0.25">
      <c r="A179" s="234"/>
      <c r="B179" s="208"/>
      <c r="C179" s="208"/>
      <c r="D179" s="208"/>
      <c r="E179" s="208"/>
    </row>
    <row r="180" spans="1:5" x14ac:dyDescent="0.25">
      <c r="A180" s="234"/>
      <c r="B180" s="208"/>
      <c r="C180" s="208"/>
      <c r="D180" s="208"/>
      <c r="E180" s="208"/>
    </row>
    <row r="181" spans="1:5" x14ac:dyDescent="0.25">
      <c r="A181" s="234"/>
      <c r="B181" s="208"/>
      <c r="C181" s="208"/>
      <c r="D181" s="208"/>
      <c r="E181" s="208"/>
    </row>
    <row r="182" spans="1:5" x14ac:dyDescent="0.25">
      <c r="A182" s="234"/>
      <c r="B182" s="208"/>
      <c r="C182" s="208"/>
      <c r="D182" s="208"/>
      <c r="E182" s="208"/>
    </row>
    <row r="183" spans="1:5" x14ac:dyDescent="0.25">
      <c r="A183" s="234"/>
      <c r="B183" s="208"/>
      <c r="C183" s="208"/>
      <c r="D183" s="208"/>
      <c r="E183" s="208"/>
    </row>
    <row r="184" spans="1:5" x14ac:dyDescent="0.25">
      <c r="A184" s="234"/>
      <c r="B184" s="208"/>
      <c r="C184" s="208"/>
      <c r="D184" s="208"/>
      <c r="E184" s="208"/>
    </row>
    <row r="185" spans="1:5" x14ac:dyDescent="0.25">
      <c r="A185" s="234"/>
      <c r="B185" s="208"/>
      <c r="C185" s="208"/>
      <c r="D185" s="208"/>
      <c r="E185" s="208"/>
    </row>
    <row r="186" spans="1:5" x14ac:dyDescent="0.25">
      <c r="A186" s="234"/>
      <c r="B186" s="208"/>
      <c r="C186" s="208"/>
      <c r="D186" s="208"/>
      <c r="E186" s="208"/>
    </row>
    <row r="187" spans="1:5" x14ac:dyDescent="0.25">
      <c r="A187" s="234"/>
      <c r="B187" s="208"/>
      <c r="C187" s="208"/>
      <c r="D187" s="208"/>
      <c r="E187" s="208"/>
    </row>
    <row r="188" spans="1:5" x14ac:dyDescent="0.25">
      <c r="A188" s="234"/>
      <c r="B188" s="208"/>
      <c r="C188" s="208"/>
      <c r="D188" s="208"/>
      <c r="E188" s="208"/>
    </row>
    <row r="189" spans="1:5" x14ac:dyDescent="0.25">
      <c r="A189" s="234"/>
      <c r="B189" s="208"/>
      <c r="C189" s="208"/>
      <c r="D189" s="208"/>
      <c r="E189" s="208"/>
    </row>
    <row r="190" spans="1:5" x14ac:dyDescent="0.25">
      <c r="A190" s="234"/>
      <c r="B190" s="208"/>
      <c r="C190" s="208"/>
      <c r="D190" s="208"/>
      <c r="E190" s="208"/>
    </row>
    <row r="191" spans="1:5" x14ac:dyDescent="0.25">
      <c r="A191" s="234"/>
      <c r="B191" s="208"/>
      <c r="C191" s="208"/>
      <c r="D191" s="208"/>
      <c r="E191" s="208"/>
    </row>
    <row r="192" spans="1:5" x14ac:dyDescent="0.25">
      <c r="A192" s="234"/>
      <c r="B192" s="208"/>
      <c r="C192" s="208"/>
      <c r="D192" s="208"/>
      <c r="E192" s="208"/>
    </row>
    <row r="193" spans="1:5" x14ac:dyDescent="0.25">
      <c r="A193" s="234"/>
      <c r="B193" s="208"/>
      <c r="C193" s="208"/>
      <c r="D193" s="208"/>
      <c r="E193" s="208"/>
    </row>
    <row r="194" spans="1:5" x14ac:dyDescent="0.25">
      <c r="A194" s="234"/>
      <c r="B194" s="208"/>
      <c r="C194" s="208"/>
      <c r="D194" s="208"/>
      <c r="E194" s="208"/>
    </row>
    <row r="195" spans="1:5" x14ac:dyDescent="0.25">
      <c r="A195" s="234"/>
      <c r="B195" s="208"/>
      <c r="C195" s="208"/>
      <c r="D195" s="208"/>
      <c r="E195" s="208"/>
    </row>
    <row r="196" spans="1:5" x14ac:dyDescent="0.25">
      <c r="A196" s="234"/>
      <c r="B196" s="208"/>
      <c r="C196" s="208"/>
      <c r="D196" s="208"/>
      <c r="E196" s="208"/>
    </row>
    <row r="197" spans="1:5" x14ac:dyDescent="0.25">
      <c r="A197" s="234"/>
      <c r="B197" s="208"/>
      <c r="C197" s="208"/>
      <c r="D197" s="208"/>
      <c r="E197" s="208"/>
    </row>
    <row r="198" spans="1:5" x14ac:dyDescent="0.25">
      <c r="A198" s="234"/>
      <c r="B198" s="208"/>
      <c r="C198" s="208"/>
      <c r="D198" s="208"/>
      <c r="E198" s="208"/>
    </row>
    <row r="199" spans="1:5" x14ac:dyDescent="0.25">
      <c r="A199" s="234"/>
      <c r="B199" s="208"/>
      <c r="C199" s="208"/>
      <c r="D199" s="208"/>
      <c r="E199" s="208"/>
    </row>
    <row r="200" spans="1:5" x14ac:dyDescent="0.25">
      <c r="A200" s="234"/>
      <c r="B200" s="208"/>
      <c r="C200" s="208"/>
      <c r="D200" s="208"/>
      <c r="E200" s="208"/>
    </row>
    <row r="201" spans="1:5" x14ac:dyDescent="0.25">
      <c r="A201" s="234"/>
      <c r="B201" s="208"/>
      <c r="C201" s="208"/>
      <c r="D201" s="208"/>
      <c r="E201" s="208"/>
    </row>
    <row r="202" spans="1:5" x14ac:dyDescent="0.25">
      <c r="A202" s="234"/>
      <c r="B202" s="208"/>
      <c r="C202" s="208"/>
      <c r="D202" s="208"/>
      <c r="E202" s="208"/>
    </row>
    <row r="203" spans="1:5" x14ac:dyDescent="0.25">
      <c r="A203" s="234"/>
      <c r="B203" s="208"/>
      <c r="C203" s="208"/>
      <c r="D203" s="208"/>
      <c r="E203" s="208"/>
    </row>
    <row r="204" spans="1:5" x14ac:dyDescent="0.25">
      <c r="A204" s="234"/>
      <c r="B204" s="208"/>
      <c r="C204" s="208"/>
      <c r="D204" s="208"/>
      <c r="E204" s="208"/>
    </row>
    <row r="205" spans="1:5" x14ac:dyDescent="0.25">
      <c r="A205" s="234"/>
      <c r="B205" s="208"/>
      <c r="C205" s="208"/>
      <c r="D205" s="208"/>
      <c r="E205" s="208"/>
    </row>
    <row r="206" spans="1:5" x14ac:dyDescent="0.25">
      <c r="A206" s="234"/>
      <c r="B206" s="208"/>
      <c r="C206" s="208"/>
      <c r="D206" s="208"/>
      <c r="E206" s="208"/>
    </row>
    <row r="207" spans="1:5" x14ac:dyDescent="0.25">
      <c r="A207" s="234"/>
      <c r="B207" s="208"/>
      <c r="C207" s="208"/>
      <c r="D207" s="208"/>
      <c r="E207" s="208"/>
    </row>
    <row r="208" spans="1:5" x14ac:dyDescent="0.25">
      <c r="A208" s="234"/>
      <c r="B208" s="208"/>
      <c r="C208" s="208"/>
      <c r="D208" s="208"/>
      <c r="E208" s="208"/>
    </row>
    <row r="209" spans="1:5" x14ac:dyDescent="0.25">
      <c r="A209" s="234"/>
      <c r="B209" s="208"/>
      <c r="C209" s="208"/>
      <c r="D209" s="208"/>
      <c r="E209" s="208"/>
    </row>
    <row r="210" spans="1:5" x14ac:dyDescent="0.25">
      <c r="A210" s="234"/>
      <c r="B210" s="208"/>
      <c r="C210" s="208"/>
      <c r="D210" s="208"/>
      <c r="E210" s="208"/>
    </row>
    <row r="211" spans="1:5" x14ac:dyDescent="0.25">
      <c r="A211" s="234"/>
      <c r="B211" s="208"/>
      <c r="C211" s="208"/>
      <c r="D211" s="208"/>
      <c r="E211" s="208"/>
    </row>
    <row r="212" spans="1:5" x14ac:dyDescent="0.25">
      <c r="A212" s="234"/>
      <c r="B212" s="208"/>
      <c r="C212" s="208"/>
      <c r="D212" s="208"/>
      <c r="E212" s="208"/>
    </row>
    <row r="213" spans="1:5" x14ac:dyDescent="0.25">
      <c r="A213" s="234"/>
      <c r="B213" s="208"/>
      <c r="C213" s="208"/>
      <c r="D213" s="208"/>
      <c r="E213" s="208"/>
    </row>
    <row r="214" spans="1:5" x14ac:dyDescent="0.25">
      <c r="A214" s="234"/>
      <c r="B214" s="208"/>
      <c r="C214" s="208"/>
      <c r="D214" s="208"/>
      <c r="E214" s="208"/>
    </row>
    <row r="215" spans="1:5" x14ac:dyDescent="0.25">
      <c r="A215" s="234"/>
      <c r="B215" s="208"/>
      <c r="C215" s="208"/>
      <c r="D215" s="208"/>
      <c r="E215" s="208"/>
    </row>
    <row r="216" spans="1:5" x14ac:dyDescent="0.25">
      <c r="A216" s="234"/>
      <c r="B216" s="208"/>
      <c r="C216" s="208"/>
      <c r="D216" s="208"/>
      <c r="E216" s="208"/>
    </row>
    <row r="217" spans="1:5" x14ac:dyDescent="0.25">
      <c r="A217" s="234"/>
      <c r="B217" s="208"/>
      <c r="C217" s="208"/>
      <c r="D217" s="208"/>
      <c r="E217" s="208"/>
    </row>
    <row r="218" spans="1:5" x14ac:dyDescent="0.25">
      <c r="A218" s="234"/>
      <c r="B218" s="208"/>
      <c r="C218" s="208"/>
      <c r="D218" s="208"/>
      <c r="E218" s="208"/>
    </row>
    <row r="219" spans="1:5" x14ac:dyDescent="0.25">
      <c r="A219" s="234"/>
      <c r="B219" s="208"/>
      <c r="C219" s="208"/>
      <c r="D219" s="208"/>
      <c r="E219" s="208"/>
    </row>
    <row r="220" spans="1:5" x14ac:dyDescent="0.25">
      <c r="A220" s="234"/>
      <c r="B220" s="208"/>
      <c r="C220" s="208"/>
      <c r="D220" s="208"/>
      <c r="E220" s="208"/>
    </row>
    <row r="221" spans="1:5" x14ac:dyDescent="0.25">
      <c r="A221" s="234"/>
      <c r="B221" s="208"/>
      <c r="C221" s="208"/>
      <c r="D221" s="208"/>
      <c r="E221" s="208"/>
    </row>
    <row r="222" spans="1:5" x14ac:dyDescent="0.25">
      <c r="A222" s="234"/>
      <c r="B222" s="208"/>
      <c r="C222" s="208"/>
      <c r="D222" s="208"/>
      <c r="E222" s="208"/>
    </row>
    <row r="223" spans="1:5" x14ac:dyDescent="0.25">
      <c r="A223" s="234"/>
      <c r="B223" s="208"/>
      <c r="C223" s="208"/>
      <c r="D223" s="208"/>
      <c r="E223" s="208"/>
    </row>
    <row r="224" spans="1:5" x14ac:dyDescent="0.25">
      <c r="A224" s="234"/>
      <c r="B224" s="208"/>
      <c r="C224" s="208"/>
      <c r="D224" s="208"/>
      <c r="E224" s="208"/>
    </row>
    <row r="225" spans="1:5" x14ac:dyDescent="0.25">
      <c r="A225" s="234"/>
      <c r="B225" s="208"/>
      <c r="C225" s="208"/>
      <c r="D225" s="208"/>
      <c r="E225" s="208"/>
    </row>
    <row r="226" spans="1:5" x14ac:dyDescent="0.25">
      <c r="A226" s="234"/>
      <c r="B226" s="208"/>
      <c r="C226" s="208"/>
      <c r="D226" s="208"/>
      <c r="E226" s="208"/>
    </row>
    <row r="227" spans="1:5" x14ac:dyDescent="0.25">
      <c r="A227" s="234"/>
      <c r="B227" s="208"/>
      <c r="C227" s="208"/>
      <c r="D227" s="208"/>
      <c r="E227" s="208"/>
    </row>
    <row r="228" spans="1:5" x14ac:dyDescent="0.25">
      <c r="A228" s="234"/>
      <c r="B228" s="208"/>
      <c r="C228" s="208"/>
      <c r="D228" s="208"/>
      <c r="E228" s="208"/>
    </row>
    <row r="229" spans="1:5" x14ac:dyDescent="0.25">
      <c r="A229" s="234"/>
      <c r="B229" s="208"/>
      <c r="C229" s="208"/>
      <c r="D229" s="208"/>
      <c r="E229" s="208"/>
    </row>
    <row r="230" spans="1:5" x14ac:dyDescent="0.25">
      <c r="A230" s="234"/>
      <c r="B230" s="208"/>
      <c r="C230" s="208"/>
      <c r="D230" s="208"/>
      <c r="E230" s="208"/>
    </row>
    <row r="231" spans="1:5" x14ac:dyDescent="0.25">
      <c r="A231" s="234"/>
      <c r="B231" s="208"/>
      <c r="C231" s="208"/>
      <c r="D231" s="208"/>
      <c r="E231" s="208"/>
    </row>
    <row r="232" spans="1:5" x14ac:dyDescent="0.25">
      <c r="A232" s="234"/>
      <c r="B232" s="208"/>
      <c r="C232" s="208"/>
      <c r="D232" s="208"/>
      <c r="E232" s="208"/>
    </row>
    <row r="233" spans="1:5" x14ac:dyDescent="0.25">
      <c r="A233" s="234"/>
      <c r="B233" s="208"/>
      <c r="C233" s="208"/>
      <c r="D233" s="208"/>
      <c r="E233" s="208"/>
    </row>
    <row r="234" spans="1:5" x14ac:dyDescent="0.25">
      <c r="A234" s="234"/>
      <c r="B234" s="208"/>
      <c r="C234" s="208"/>
      <c r="D234" s="208"/>
      <c r="E234" s="208"/>
    </row>
    <row r="235" spans="1:5" x14ac:dyDescent="0.25">
      <c r="A235" s="234"/>
      <c r="B235" s="208"/>
      <c r="C235" s="208"/>
      <c r="D235" s="208"/>
      <c r="E235" s="208"/>
    </row>
    <row r="236" spans="1:5" x14ac:dyDescent="0.25">
      <c r="A236" s="234"/>
      <c r="B236" s="208"/>
      <c r="C236" s="208"/>
      <c r="D236" s="208"/>
      <c r="E236" s="208"/>
    </row>
    <row r="237" spans="1:5" x14ac:dyDescent="0.25">
      <c r="A237" s="234"/>
      <c r="B237" s="208"/>
      <c r="C237" s="208"/>
      <c r="D237" s="208"/>
      <c r="E237" s="208"/>
    </row>
    <row r="238" spans="1:5" x14ac:dyDescent="0.25">
      <c r="A238" s="234"/>
      <c r="B238" s="208"/>
      <c r="C238" s="208"/>
      <c r="D238" s="208"/>
      <c r="E238" s="208"/>
    </row>
    <row r="239" spans="1:5" x14ac:dyDescent="0.25">
      <c r="A239" s="234"/>
      <c r="B239" s="208"/>
      <c r="C239" s="208"/>
      <c r="D239" s="208"/>
      <c r="E239" s="208"/>
    </row>
    <row r="240" spans="1:5" x14ac:dyDescent="0.25">
      <c r="A240" s="234"/>
      <c r="B240" s="208"/>
      <c r="C240" s="208"/>
      <c r="D240" s="208"/>
      <c r="E240" s="208"/>
    </row>
    <row r="241" spans="1:5" x14ac:dyDescent="0.25">
      <c r="A241" s="234"/>
      <c r="B241" s="208"/>
      <c r="C241" s="208"/>
      <c r="D241" s="208"/>
      <c r="E241" s="208"/>
    </row>
    <row r="242" spans="1:5" x14ac:dyDescent="0.25">
      <c r="A242" s="234"/>
      <c r="B242" s="208"/>
      <c r="C242" s="208"/>
      <c r="D242" s="208"/>
      <c r="E242" s="208"/>
    </row>
    <row r="243" spans="1:5" x14ac:dyDescent="0.25">
      <c r="A243" s="234"/>
      <c r="B243" s="208"/>
      <c r="C243" s="208"/>
      <c r="D243" s="208"/>
      <c r="E243" s="208"/>
    </row>
    <row r="244" spans="1:5" x14ac:dyDescent="0.25">
      <c r="A244" s="234"/>
      <c r="B244" s="208"/>
      <c r="C244" s="208"/>
      <c r="D244" s="208"/>
      <c r="E244" s="208"/>
    </row>
    <row r="245" spans="1:5" x14ac:dyDescent="0.25">
      <c r="A245" s="234"/>
      <c r="B245" s="208"/>
      <c r="C245" s="208"/>
      <c r="D245" s="208"/>
      <c r="E245" s="208"/>
    </row>
    <row r="246" spans="1:5" x14ac:dyDescent="0.25">
      <c r="A246" s="234"/>
      <c r="B246" s="208"/>
      <c r="C246" s="208"/>
      <c r="D246" s="208"/>
      <c r="E246" s="208"/>
    </row>
    <row r="247" spans="1:5" x14ac:dyDescent="0.25">
      <c r="A247" s="234"/>
      <c r="B247" s="208"/>
      <c r="C247" s="208"/>
      <c r="D247" s="208"/>
      <c r="E247" s="208"/>
    </row>
    <row r="248" spans="1:5" x14ac:dyDescent="0.25">
      <c r="A248" s="234"/>
      <c r="B248" s="208"/>
      <c r="C248" s="208"/>
      <c r="D248" s="208"/>
      <c r="E248" s="208"/>
    </row>
    <row r="249" spans="1:5" x14ac:dyDescent="0.25">
      <c r="A249" s="234"/>
      <c r="B249" s="208"/>
      <c r="C249" s="208"/>
      <c r="D249" s="208"/>
      <c r="E249" s="208"/>
    </row>
    <row r="250" spans="1:5" x14ac:dyDescent="0.25">
      <c r="A250" s="234"/>
      <c r="B250" s="208"/>
      <c r="C250" s="208"/>
      <c r="D250" s="208"/>
      <c r="E250" s="208"/>
    </row>
    <row r="251" spans="1:5" x14ac:dyDescent="0.25">
      <c r="A251" s="234"/>
      <c r="B251" s="208"/>
      <c r="C251" s="208"/>
      <c r="D251" s="208"/>
      <c r="E251" s="208"/>
    </row>
    <row r="252" spans="1:5" x14ac:dyDescent="0.25">
      <c r="A252" s="234"/>
      <c r="B252" s="208"/>
      <c r="C252" s="208"/>
      <c r="D252" s="208"/>
      <c r="E252" s="208"/>
    </row>
    <row r="253" spans="1:5" x14ac:dyDescent="0.25">
      <c r="A253" s="234"/>
      <c r="B253" s="208"/>
      <c r="C253" s="208"/>
      <c r="D253" s="208"/>
      <c r="E253" s="208"/>
    </row>
    <row r="254" spans="1:5" x14ac:dyDescent="0.25">
      <c r="A254" s="234"/>
      <c r="B254" s="208"/>
      <c r="C254" s="208"/>
      <c r="D254" s="208"/>
      <c r="E254" s="208"/>
    </row>
    <row r="255" spans="1:5" x14ac:dyDescent="0.25">
      <c r="A255" s="234"/>
      <c r="B255" s="208"/>
      <c r="C255" s="208"/>
      <c r="D255" s="208"/>
      <c r="E255" s="208"/>
    </row>
    <row r="256" spans="1:5" x14ac:dyDescent="0.25">
      <c r="A256" s="234"/>
      <c r="B256" s="208"/>
      <c r="C256" s="208"/>
      <c r="D256" s="208"/>
      <c r="E256" s="208"/>
    </row>
    <row r="257" spans="1:5" x14ac:dyDescent="0.25">
      <c r="A257" s="234"/>
      <c r="B257" s="208"/>
      <c r="C257" s="208"/>
      <c r="D257" s="208"/>
      <c r="E257" s="208"/>
    </row>
    <row r="258" spans="1:5" x14ac:dyDescent="0.25">
      <c r="A258" s="234"/>
      <c r="B258" s="208"/>
      <c r="C258" s="208"/>
      <c r="D258" s="208"/>
      <c r="E258" s="208"/>
    </row>
    <row r="259" spans="1:5" x14ac:dyDescent="0.25">
      <c r="A259" s="234"/>
      <c r="B259" s="208"/>
      <c r="C259" s="208"/>
      <c r="D259" s="208"/>
      <c r="E259" s="208"/>
    </row>
    <row r="260" spans="1:5" x14ac:dyDescent="0.25">
      <c r="A260" s="234"/>
      <c r="B260" s="208"/>
      <c r="C260" s="208"/>
      <c r="D260" s="208"/>
      <c r="E260" s="208"/>
    </row>
    <row r="261" spans="1:5" x14ac:dyDescent="0.25">
      <c r="A261" s="234"/>
      <c r="B261" s="208"/>
      <c r="C261" s="208"/>
      <c r="D261" s="208"/>
      <c r="E261" s="208"/>
    </row>
    <row r="262" spans="1:5" x14ac:dyDescent="0.25">
      <c r="A262" s="234"/>
      <c r="B262" s="208"/>
      <c r="C262" s="208"/>
      <c r="D262" s="208"/>
      <c r="E262" s="208"/>
    </row>
    <row r="263" spans="1:5" x14ac:dyDescent="0.25">
      <c r="A263" s="234"/>
      <c r="B263" s="208"/>
      <c r="C263" s="208"/>
      <c r="D263" s="208"/>
      <c r="E263" s="208"/>
    </row>
    <row r="264" spans="1:5" x14ac:dyDescent="0.25">
      <c r="A264" s="234"/>
      <c r="B264" s="208"/>
      <c r="C264" s="208"/>
      <c r="D264" s="208"/>
      <c r="E264" s="208"/>
    </row>
    <row r="265" spans="1:5" x14ac:dyDescent="0.25">
      <c r="A265" s="234"/>
      <c r="B265" s="208"/>
      <c r="C265" s="208"/>
      <c r="D265" s="208"/>
      <c r="E265" s="208"/>
    </row>
    <row r="266" spans="1:5" x14ac:dyDescent="0.25">
      <c r="A266" s="234"/>
      <c r="B266" s="208"/>
      <c r="C266" s="208"/>
      <c r="D266" s="208"/>
      <c r="E266" s="208"/>
    </row>
    <row r="267" spans="1:5" x14ac:dyDescent="0.25">
      <c r="A267" s="234"/>
      <c r="B267" s="208"/>
      <c r="C267" s="208"/>
      <c r="D267" s="208"/>
      <c r="E267" s="208"/>
    </row>
    <row r="268" spans="1:5" x14ac:dyDescent="0.25">
      <c r="A268" s="234"/>
      <c r="B268" s="208"/>
      <c r="C268" s="208"/>
      <c r="D268" s="208"/>
      <c r="E268" s="208"/>
    </row>
    <row r="269" spans="1:5" x14ac:dyDescent="0.25">
      <c r="A269" s="234"/>
      <c r="B269" s="208"/>
      <c r="C269" s="208"/>
      <c r="D269" s="208"/>
      <c r="E269" s="208"/>
    </row>
    <row r="270" spans="1:5" x14ac:dyDescent="0.25">
      <c r="A270" s="234"/>
      <c r="B270" s="208"/>
      <c r="C270" s="208"/>
      <c r="D270" s="208"/>
      <c r="E270" s="208"/>
    </row>
    <row r="271" spans="1:5" x14ac:dyDescent="0.25">
      <c r="A271" s="234"/>
      <c r="B271" s="208"/>
      <c r="C271" s="208"/>
      <c r="D271" s="208"/>
      <c r="E271" s="208"/>
    </row>
    <row r="272" spans="1:5" x14ac:dyDescent="0.25">
      <c r="A272" s="234"/>
      <c r="B272" s="208"/>
      <c r="C272" s="208"/>
      <c r="D272" s="208"/>
      <c r="E272" s="208"/>
    </row>
    <row r="273" spans="1:5" x14ac:dyDescent="0.25">
      <c r="A273" s="234"/>
      <c r="B273" s="208"/>
      <c r="C273" s="208"/>
      <c r="D273" s="208"/>
      <c r="E273" s="208"/>
    </row>
    <row r="274" spans="1:5" x14ac:dyDescent="0.25">
      <c r="A274" s="234"/>
      <c r="B274" s="208"/>
      <c r="C274" s="208"/>
      <c r="D274" s="208"/>
      <c r="E274" s="208"/>
    </row>
    <row r="275" spans="1:5" x14ac:dyDescent="0.25">
      <c r="A275" s="234"/>
      <c r="B275" s="208"/>
      <c r="C275" s="208"/>
      <c r="D275" s="208"/>
      <c r="E275" s="208"/>
    </row>
    <row r="276" spans="1:5" x14ac:dyDescent="0.25">
      <c r="A276" s="234"/>
      <c r="B276" s="208"/>
      <c r="C276" s="208"/>
      <c r="D276" s="208"/>
      <c r="E276" s="208"/>
    </row>
    <row r="277" spans="1:5" x14ac:dyDescent="0.25">
      <c r="A277" s="234"/>
      <c r="B277" s="208"/>
      <c r="C277" s="208"/>
      <c r="D277" s="208"/>
      <c r="E277" s="208"/>
    </row>
    <row r="278" spans="1:5" x14ac:dyDescent="0.25">
      <c r="A278" s="234"/>
      <c r="B278" s="208"/>
      <c r="C278" s="208"/>
      <c r="D278" s="208"/>
      <c r="E278" s="208"/>
    </row>
    <row r="279" spans="1:5" x14ac:dyDescent="0.25">
      <c r="A279" s="234"/>
      <c r="B279" s="208"/>
      <c r="C279" s="208"/>
      <c r="D279" s="208"/>
      <c r="E279" s="208"/>
    </row>
    <row r="280" spans="1:5" x14ac:dyDescent="0.25">
      <c r="A280" s="234"/>
      <c r="B280" s="208"/>
      <c r="C280" s="208"/>
      <c r="D280" s="208"/>
      <c r="E280" s="208"/>
    </row>
    <row r="281" spans="1:5" x14ac:dyDescent="0.25">
      <c r="A281" s="234"/>
      <c r="B281" s="208"/>
      <c r="C281" s="208"/>
      <c r="D281" s="208"/>
      <c r="E281" s="208"/>
    </row>
    <row r="282" spans="1:5" x14ac:dyDescent="0.25">
      <c r="A282" s="234"/>
      <c r="B282" s="208"/>
      <c r="C282" s="208"/>
      <c r="D282" s="208"/>
      <c r="E282" s="208"/>
    </row>
    <row r="283" spans="1:5" x14ac:dyDescent="0.25">
      <c r="A283" s="234"/>
      <c r="B283" s="208"/>
      <c r="C283" s="208"/>
      <c r="D283" s="208"/>
      <c r="E283" s="208"/>
    </row>
    <row r="284" spans="1:5" x14ac:dyDescent="0.25">
      <c r="A284" s="234"/>
      <c r="B284" s="208"/>
      <c r="C284" s="208"/>
      <c r="D284" s="208"/>
      <c r="E284" s="208"/>
    </row>
    <row r="285" spans="1:5" x14ac:dyDescent="0.25">
      <c r="A285" s="234"/>
      <c r="B285" s="208"/>
      <c r="C285" s="208"/>
      <c r="D285" s="208"/>
      <c r="E285" s="208"/>
    </row>
    <row r="286" spans="1:5" x14ac:dyDescent="0.25">
      <c r="A286" s="234"/>
      <c r="B286" s="208"/>
      <c r="C286" s="208"/>
      <c r="D286" s="208"/>
      <c r="E286" s="208"/>
    </row>
    <row r="287" spans="1:5" x14ac:dyDescent="0.25">
      <c r="A287" s="234"/>
      <c r="B287" s="208"/>
      <c r="C287" s="208"/>
      <c r="D287" s="208"/>
      <c r="E287" s="208"/>
    </row>
    <row r="288" spans="1:5" x14ac:dyDescent="0.25">
      <c r="A288" s="234"/>
      <c r="B288" s="208"/>
      <c r="C288" s="208"/>
      <c r="D288" s="208"/>
      <c r="E288" s="208"/>
    </row>
    <row r="289" spans="1:5" x14ac:dyDescent="0.25">
      <c r="A289" s="234"/>
      <c r="B289" s="208"/>
      <c r="C289" s="208"/>
      <c r="D289" s="208"/>
      <c r="E289" s="208"/>
    </row>
    <row r="290" spans="1:5" x14ac:dyDescent="0.25">
      <c r="A290" s="234"/>
      <c r="B290" s="208"/>
      <c r="C290" s="208"/>
      <c r="D290" s="208"/>
      <c r="E290" s="208"/>
    </row>
    <row r="291" spans="1:5" x14ac:dyDescent="0.25">
      <c r="A291" s="234"/>
      <c r="B291" s="208"/>
      <c r="C291" s="208"/>
      <c r="D291" s="208"/>
      <c r="E291" s="208"/>
    </row>
    <row r="292" spans="1:5" x14ac:dyDescent="0.25">
      <c r="A292" s="234"/>
      <c r="B292" s="208"/>
      <c r="C292" s="208"/>
      <c r="D292" s="208"/>
      <c r="E292" s="208"/>
    </row>
    <row r="293" spans="1:5" x14ac:dyDescent="0.25">
      <c r="A293" s="234"/>
      <c r="B293" s="208"/>
      <c r="C293" s="208"/>
      <c r="D293" s="208"/>
      <c r="E293" s="208"/>
    </row>
    <row r="294" spans="1:5" x14ac:dyDescent="0.25">
      <c r="A294" s="234"/>
      <c r="B294" s="208"/>
      <c r="C294" s="208"/>
      <c r="D294" s="208"/>
      <c r="E294" s="208"/>
    </row>
    <row r="295" spans="1:5" x14ac:dyDescent="0.25">
      <c r="A295" s="234"/>
      <c r="B295" s="208"/>
      <c r="C295" s="208"/>
      <c r="D295" s="208"/>
      <c r="E295" s="208"/>
    </row>
    <row r="296" spans="1:5" x14ac:dyDescent="0.25">
      <c r="A296" s="234"/>
      <c r="B296" s="208"/>
      <c r="C296" s="208"/>
      <c r="D296" s="208"/>
      <c r="E296" s="208"/>
    </row>
    <row r="297" spans="1:5" x14ac:dyDescent="0.25">
      <c r="A297" s="234"/>
      <c r="B297" s="208"/>
      <c r="C297" s="208"/>
      <c r="D297" s="208"/>
      <c r="E297" s="208"/>
    </row>
    <row r="298" spans="1:5" x14ac:dyDescent="0.25">
      <c r="A298" s="234"/>
      <c r="B298" s="208"/>
      <c r="C298" s="208"/>
      <c r="D298" s="208"/>
      <c r="E298" s="208"/>
    </row>
    <row r="299" spans="1:5" x14ac:dyDescent="0.25">
      <c r="A299" s="234"/>
      <c r="B299" s="208"/>
      <c r="C299" s="208"/>
      <c r="D299" s="208"/>
      <c r="E299" s="208"/>
    </row>
    <row r="300" spans="1:5" x14ac:dyDescent="0.25">
      <c r="A300" s="234"/>
      <c r="B300" s="208"/>
      <c r="C300" s="208"/>
      <c r="D300" s="208"/>
      <c r="E300" s="208"/>
    </row>
    <row r="301" spans="1:5" x14ac:dyDescent="0.25">
      <c r="A301" s="234"/>
      <c r="B301" s="208"/>
      <c r="C301" s="208"/>
      <c r="D301" s="208"/>
      <c r="E301" s="208"/>
    </row>
    <row r="302" spans="1:5" x14ac:dyDescent="0.25">
      <c r="A302" s="234"/>
      <c r="B302" s="208"/>
      <c r="C302" s="208"/>
      <c r="D302" s="208"/>
      <c r="E302" s="208"/>
    </row>
    <row r="303" spans="1:5" x14ac:dyDescent="0.25">
      <c r="A303" s="234"/>
      <c r="B303" s="208"/>
      <c r="C303" s="208"/>
      <c r="D303" s="208"/>
      <c r="E303" s="208"/>
    </row>
    <row r="304" spans="1:5" x14ac:dyDescent="0.25">
      <c r="A304" s="234"/>
      <c r="B304" s="208"/>
      <c r="C304" s="208"/>
      <c r="D304" s="208"/>
      <c r="E304" s="208"/>
    </row>
    <row r="305" spans="1:5" x14ac:dyDescent="0.25">
      <c r="A305" s="234"/>
      <c r="B305" s="208"/>
      <c r="C305" s="208"/>
      <c r="D305" s="208"/>
      <c r="E305" s="208"/>
    </row>
    <row r="306" spans="1:5" x14ac:dyDescent="0.25">
      <c r="A306" s="234"/>
      <c r="B306" s="208"/>
      <c r="C306" s="208"/>
      <c r="D306" s="208"/>
      <c r="E306" s="208"/>
    </row>
    <row r="307" spans="1:5" x14ac:dyDescent="0.25">
      <c r="A307" s="234"/>
      <c r="B307" s="208"/>
      <c r="C307" s="208"/>
      <c r="D307" s="208"/>
      <c r="E307" s="208"/>
    </row>
    <row r="308" spans="1:5" x14ac:dyDescent="0.25">
      <c r="A308" s="234"/>
      <c r="B308" s="208"/>
      <c r="C308" s="208"/>
      <c r="D308" s="208"/>
      <c r="E308" s="208"/>
    </row>
    <row r="309" spans="1:5" x14ac:dyDescent="0.25">
      <c r="A309" s="234"/>
      <c r="B309" s="208"/>
      <c r="C309" s="208"/>
      <c r="D309" s="208"/>
      <c r="E309" s="208"/>
    </row>
    <row r="310" spans="1:5" x14ac:dyDescent="0.25">
      <c r="A310" s="234"/>
      <c r="B310" s="208"/>
      <c r="C310" s="208"/>
      <c r="D310" s="208"/>
      <c r="E310" s="208"/>
    </row>
    <row r="311" spans="1:5" x14ac:dyDescent="0.25">
      <c r="A311" s="234"/>
      <c r="B311" s="208"/>
      <c r="C311" s="208"/>
      <c r="D311" s="208"/>
      <c r="E311" s="208"/>
    </row>
    <row r="312" spans="1:5" x14ac:dyDescent="0.25">
      <c r="A312" s="234"/>
      <c r="B312" s="208"/>
      <c r="C312" s="208"/>
      <c r="D312" s="208"/>
      <c r="E312" s="208"/>
    </row>
    <row r="313" spans="1:5" x14ac:dyDescent="0.25">
      <c r="A313" s="234"/>
      <c r="B313" s="208"/>
      <c r="C313" s="208"/>
      <c r="D313" s="208"/>
      <c r="E313" s="208"/>
    </row>
    <row r="314" spans="1:5" x14ac:dyDescent="0.25">
      <c r="A314" s="234"/>
      <c r="B314" s="208"/>
      <c r="C314" s="208"/>
      <c r="D314" s="208"/>
      <c r="E314" s="208"/>
    </row>
    <row r="315" spans="1:5" x14ac:dyDescent="0.25">
      <c r="A315" s="234"/>
      <c r="B315" s="208"/>
      <c r="C315" s="208"/>
      <c r="D315" s="208"/>
      <c r="E315" s="208"/>
    </row>
    <row r="316" spans="1:5" x14ac:dyDescent="0.25">
      <c r="A316" s="234"/>
      <c r="B316" s="208"/>
      <c r="C316" s="208"/>
      <c r="D316" s="208"/>
      <c r="E316" s="208"/>
    </row>
    <row r="317" spans="1:5" x14ac:dyDescent="0.25">
      <c r="A317" s="234"/>
      <c r="B317" s="208"/>
      <c r="C317" s="208"/>
      <c r="D317" s="208"/>
      <c r="E317" s="208"/>
    </row>
    <row r="318" spans="1:5" x14ac:dyDescent="0.25">
      <c r="A318" s="234"/>
      <c r="B318" s="208"/>
      <c r="C318" s="208"/>
      <c r="D318" s="208"/>
      <c r="E318" s="208"/>
    </row>
    <row r="319" spans="1:5" x14ac:dyDescent="0.25">
      <c r="A319" s="234"/>
      <c r="B319" s="208"/>
      <c r="C319" s="208"/>
      <c r="D319" s="208"/>
      <c r="E319" s="208"/>
    </row>
    <row r="320" spans="1:5" x14ac:dyDescent="0.25">
      <c r="A320" s="234"/>
      <c r="B320" s="208"/>
      <c r="C320" s="208"/>
      <c r="D320" s="208"/>
      <c r="E320" s="208"/>
    </row>
    <row r="321" spans="1:5" x14ac:dyDescent="0.25">
      <c r="A321" s="234"/>
      <c r="B321" s="208"/>
      <c r="C321" s="208"/>
      <c r="D321" s="208"/>
      <c r="E321" s="208"/>
    </row>
    <row r="322" spans="1:5" x14ac:dyDescent="0.25">
      <c r="A322" s="234"/>
      <c r="B322" s="208"/>
      <c r="C322" s="208"/>
      <c r="D322" s="208"/>
      <c r="E322" s="208"/>
    </row>
    <row r="323" spans="1:5" x14ac:dyDescent="0.25">
      <c r="A323" s="234"/>
      <c r="B323" s="208"/>
      <c r="C323" s="208"/>
      <c r="D323" s="208"/>
      <c r="E323" s="208"/>
    </row>
    <row r="324" spans="1:5" x14ac:dyDescent="0.25">
      <c r="A324" s="234"/>
      <c r="B324" s="208"/>
      <c r="C324" s="208"/>
      <c r="D324" s="208"/>
      <c r="E324" s="208"/>
    </row>
    <row r="325" spans="1:5" x14ac:dyDescent="0.25">
      <c r="A325" s="234"/>
      <c r="B325" s="208"/>
      <c r="C325" s="208"/>
      <c r="D325" s="208"/>
      <c r="E325" s="208"/>
    </row>
    <row r="326" spans="1:5" x14ac:dyDescent="0.25">
      <c r="A326" s="234"/>
      <c r="B326" s="208"/>
      <c r="C326" s="208"/>
      <c r="D326" s="208"/>
      <c r="E326" s="208"/>
    </row>
    <row r="327" spans="1:5" x14ac:dyDescent="0.25">
      <c r="A327" s="234"/>
      <c r="B327" s="208"/>
      <c r="C327" s="208"/>
      <c r="D327" s="208"/>
      <c r="E327" s="208"/>
    </row>
    <row r="328" spans="1:5" x14ac:dyDescent="0.25">
      <c r="A328" s="234"/>
      <c r="B328" s="208"/>
      <c r="C328" s="208"/>
      <c r="D328" s="208"/>
      <c r="E328" s="208"/>
    </row>
    <row r="329" spans="1:5" x14ac:dyDescent="0.25">
      <c r="A329" s="234"/>
      <c r="B329" s="208"/>
      <c r="C329" s="208"/>
      <c r="D329" s="208"/>
      <c r="E329" s="208"/>
    </row>
    <row r="330" spans="1:5" x14ac:dyDescent="0.25">
      <c r="A330" s="234"/>
      <c r="B330" s="208"/>
      <c r="C330" s="208"/>
      <c r="D330" s="208"/>
      <c r="E330" s="208"/>
    </row>
    <row r="331" spans="1:5" x14ac:dyDescent="0.25">
      <c r="A331" s="234"/>
      <c r="B331" s="208"/>
      <c r="C331" s="208"/>
      <c r="D331" s="208"/>
      <c r="E331" s="208"/>
    </row>
    <row r="332" spans="1:5" x14ac:dyDescent="0.25">
      <c r="A332" s="234"/>
      <c r="B332" s="208"/>
      <c r="C332" s="208"/>
      <c r="D332" s="208"/>
      <c r="E332" s="208"/>
    </row>
    <row r="333" spans="1:5" x14ac:dyDescent="0.25">
      <c r="A333" s="234"/>
      <c r="B333" s="208"/>
      <c r="C333" s="208"/>
      <c r="D333" s="208"/>
      <c r="E333" s="208"/>
    </row>
    <row r="334" spans="1:5" x14ac:dyDescent="0.25">
      <c r="A334" s="234"/>
      <c r="B334" s="208"/>
      <c r="C334" s="208"/>
      <c r="D334" s="208"/>
      <c r="E334" s="208"/>
    </row>
    <row r="335" spans="1:5" x14ac:dyDescent="0.25">
      <c r="A335" s="234"/>
      <c r="B335" s="208"/>
      <c r="C335" s="208"/>
      <c r="D335" s="208"/>
      <c r="E335" s="208"/>
    </row>
    <row r="336" spans="1:5" x14ac:dyDescent="0.25">
      <c r="A336" s="234"/>
      <c r="B336" s="208"/>
      <c r="C336" s="208"/>
      <c r="D336" s="208"/>
      <c r="E336" s="208"/>
    </row>
    <row r="337" spans="1:5" x14ac:dyDescent="0.25">
      <c r="A337" s="234"/>
      <c r="B337" s="208"/>
      <c r="C337" s="208"/>
      <c r="D337" s="208"/>
      <c r="E337" s="208"/>
    </row>
    <row r="338" spans="1:5" x14ac:dyDescent="0.25">
      <c r="A338" s="234"/>
      <c r="B338" s="208"/>
      <c r="C338" s="208"/>
      <c r="D338" s="208"/>
      <c r="E338" s="208"/>
    </row>
    <row r="339" spans="1:5" x14ac:dyDescent="0.25">
      <c r="A339" s="234"/>
      <c r="B339" s="208"/>
      <c r="C339" s="208"/>
      <c r="D339" s="208"/>
      <c r="E339" s="208"/>
    </row>
    <row r="340" spans="1:5" x14ac:dyDescent="0.25">
      <c r="A340" s="234"/>
      <c r="B340" s="208"/>
      <c r="C340" s="208"/>
      <c r="D340" s="208"/>
      <c r="E340" s="208"/>
    </row>
    <row r="341" spans="1:5" x14ac:dyDescent="0.25">
      <c r="A341" s="234"/>
      <c r="B341" s="208"/>
      <c r="C341" s="208"/>
      <c r="D341" s="208"/>
      <c r="E341" s="208"/>
    </row>
    <row r="342" spans="1:5" x14ac:dyDescent="0.25">
      <c r="A342" s="234"/>
      <c r="B342" s="208"/>
      <c r="C342" s="208"/>
      <c r="D342" s="208"/>
      <c r="E342" s="208"/>
    </row>
    <row r="343" spans="1:5" x14ac:dyDescent="0.25">
      <c r="A343" s="234"/>
      <c r="B343" s="208"/>
      <c r="C343" s="208"/>
      <c r="D343" s="208"/>
      <c r="E343" s="208"/>
    </row>
    <row r="344" spans="1:5" x14ac:dyDescent="0.25">
      <c r="A344" s="234"/>
      <c r="B344" s="208"/>
      <c r="C344" s="208"/>
      <c r="D344" s="208"/>
      <c r="E344" s="208"/>
    </row>
    <row r="345" spans="1:5" x14ac:dyDescent="0.25">
      <c r="A345" s="234"/>
      <c r="B345" s="208"/>
      <c r="C345" s="208"/>
      <c r="D345" s="208"/>
      <c r="E345" s="208"/>
    </row>
    <row r="346" spans="1:5" x14ac:dyDescent="0.25">
      <c r="A346" s="234"/>
      <c r="B346" s="208"/>
      <c r="C346" s="208"/>
      <c r="D346" s="208"/>
      <c r="E346" s="208"/>
    </row>
    <row r="347" spans="1:5" x14ac:dyDescent="0.25">
      <c r="A347" s="234"/>
      <c r="B347" s="208"/>
      <c r="C347" s="208"/>
      <c r="D347" s="208"/>
      <c r="E347" s="208"/>
    </row>
    <row r="348" spans="1:5" x14ac:dyDescent="0.25">
      <c r="A348" s="234"/>
      <c r="B348" s="208"/>
      <c r="C348" s="208"/>
      <c r="D348" s="208"/>
      <c r="E348" s="208"/>
    </row>
    <row r="349" spans="1:5" x14ac:dyDescent="0.25">
      <c r="A349" s="234"/>
      <c r="B349" s="208"/>
      <c r="C349" s="208"/>
      <c r="D349" s="208"/>
      <c r="E349" s="208"/>
    </row>
    <row r="350" spans="1:5" x14ac:dyDescent="0.25">
      <c r="A350" s="234"/>
      <c r="B350" s="208"/>
      <c r="C350" s="208"/>
      <c r="D350" s="208"/>
      <c r="E350" s="208"/>
    </row>
    <row r="351" spans="1:5" x14ac:dyDescent="0.25">
      <c r="A351" s="234"/>
      <c r="B351" s="208"/>
      <c r="C351" s="208"/>
      <c r="D351" s="208"/>
      <c r="E351" s="208"/>
    </row>
    <row r="352" spans="1:5" x14ac:dyDescent="0.25">
      <c r="A352" s="234"/>
      <c r="B352" s="208"/>
      <c r="C352" s="208"/>
      <c r="D352" s="208"/>
      <c r="E352" s="208"/>
    </row>
    <row r="353" spans="1:5" x14ac:dyDescent="0.25">
      <c r="A353" s="234"/>
      <c r="B353" s="208"/>
      <c r="C353" s="208"/>
      <c r="D353" s="208"/>
      <c r="E353" s="208"/>
    </row>
    <row r="354" spans="1:5" x14ac:dyDescent="0.25">
      <c r="A354" s="234"/>
      <c r="B354" s="208"/>
      <c r="C354" s="208"/>
      <c r="D354" s="208"/>
      <c r="E354" s="208"/>
    </row>
    <row r="355" spans="1:5" x14ac:dyDescent="0.25">
      <c r="A355" s="234"/>
      <c r="B355" s="208"/>
      <c r="C355" s="208"/>
      <c r="D355" s="208"/>
      <c r="E355" s="208"/>
    </row>
    <row r="356" spans="1:5" x14ac:dyDescent="0.25">
      <c r="A356" s="234"/>
      <c r="B356" s="208"/>
      <c r="C356" s="208"/>
      <c r="D356" s="208"/>
      <c r="E356" s="208"/>
    </row>
    <row r="357" spans="1:5" x14ac:dyDescent="0.25">
      <c r="A357" s="234"/>
      <c r="B357" s="208"/>
      <c r="C357" s="208"/>
      <c r="D357" s="208"/>
      <c r="E357" s="208"/>
    </row>
    <row r="358" spans="1:5" x14ac:dyDescent="0.25">
      <c r="A358" s="234"/>
      <c r="B358" s="208"/>
      <c r="C358" s="208"/>
      <c r="D358" s="208"/>
      <c r="E358" s="208"/>
    </row>
    <row r="359" spans="1:5" x14ac:dyDescent="0.25">
      <c r="A359" s="234"/>
      <c r="B359" s="208"/>
      <c r="C359" s="208"/>
      <c r="D359" s="208"/>
      <c r="E359" s="208"/>
    </row>
    <row r="360" spans="1:5" x14ac:dyDescent="0.25">
      <c r="A360" s="234"/>
      <c r="B360" s="208"/>
      <c r="C360" s="208"/>
      <c r="D360" s="208"/>
      <c r="E360" s="208"/>
    </row>
    <row r="361" spans="1:5" x14ac:dyDescent="0.25">
      <c r="A361" s="234"/>
      <c r="B361" s="208"/>
      <c r="C361" s="208"/>
      <c r="D361" s="208"/>
      <c r="E361" s="208"/>
    </row>
    <row r="362" spans="1:5" x14ac:dyDescent="0.25">
      <c r="A362" s="234"/>
      <c r="B362" s="208"/>
      <c r="C362" s="208"/>
      <c r="D362" s="208"/>
      <c r="E362" s="208"/>
    </row>
    <row r="363" spans="1:5" x14ac:dyDescent="0.25">
      <c r="A363" s="234"/>
      <c r="B363" s="208"/>
      <c r="C363" s="208"/>
      <c r="D363" s="208"/>
      <c r="E363" s="208"/>
    </row>
    <row r="364" spans="1:5" x14ac:dyDescent="0.25">
      <c r="A364" s="234"/>
      <c r="B364" s="208"/>
      <c r="C364" s="208"/>
      <c r="D364" s="208"/>
      <c r="E364" s="208"/>
    </row>
    <row r="365" spans="1:5" x14ac:dyDescent="0.25">
      <c r="A365" s="234"/>
      <c r="B365" s="208"/>
      <c r="C365" s="208"/>
      <c r="D365" s="208"/>
      <c r="E365" s="208"/>
    </row>
    <row r="366" spans="1:5" x14ac:dyDescent="0.25">
      <c r="A366" s="234"/>
      <c r="B366" s="208"/>
      <c r="C366" s="208"/>
      <c r="D366" s="208"/>
      <c r="E366" s="208"/>
    </row>
    <row r="367" spans="1:5" x14ac:dyDescent="0.25">
      <c r="A367" s="234"/>
      <c r="B367" s="208"/>
      <c r="C367" s="208"/>
      <c r="D367" s="208"/>
      <c r="E367" s="208"/>
    </row>
    <row r="368" spans="1:5" x14ac:dyDescent="0.25">
      <c r="A368" s="234"/>
      <c r="B368" s="208"/>
      <c r="C368" s="208"/>
      <c r="D368" s="208"/>
      <c r="E368" s="208"/>
    </row>
    <row r="369" spans="1:5" x14ac:dyDescent="0.25">
      <c r="A369" s="234"/>
      <c r="B369" s="208"/>
      <c r="C369" s="208"/>
      <c r="D369" s="208"/>
      <c r="E369" s="208"/>
    </row>
    <row r="370" spans="1:5" x14ac:dyDescent="0.25">
      <c r="A370" s="234"/>
      <c r="B370" s="208"/>
      <c r="C370" s="208"/>
      <c r="D370" s="208"/>
      <c r="E370" s="208"/>
    </row>
    <row r="371" spans="1:5" x14ac:dyDescent="0.25">
      <c r="A371" s="234"/>
      <c r="B371" s="208"/>
      <c r="C371" s="208"/>
      <c r="D371" s="208"/>
      <c r="E371" s="208"/>
    </row>
    <row r="372" spans="1:5" x14ac:dyDescent="0.25">
      <c r="A372" s="234"/>
      <c r="B372" s="208"/>
      <c r="C372" s="208"/>
      <c r="D372" s="208"/>
      <c r="E372" s="208"/>
    </row>
    <row r="373" spans="1:5" x14ac:dyDescent="0.25">
      <c r="A373" s="234"/>
      <c r="B373" s="208"/>
      <c r="C373" s="208"/>
      <c r="D373" s="208"/>
      <c r="E373" s="208"/>
    </row>
    <row r="374" spans="1:5" x14ac:dyDescent="0.25">
      <c r="A374" s="234"/>
      <c r="B374" s="208"/>
      <c r="C374" s="208"/>
      <c r="D374" s="208"/>
      <c r="E374" s="208"/>
    </row>
    <row r="375" spans="1:5" x14ac:dyDescent="0.25">
      <c r="A375" s="234"/>
      <c r="B375" s="208"/>
      <c r="C375" s="208"/>
      <c r="D375" s="208"/>
      <c r="E375" s="208"/>
    </row>
    <row r="376" spans="1:5" x14ac:dyDescent="0.25">
      <c r="A376" s="234"/>
      <c r="B376" s="208"/>
      <c r="C376" s="208"/>
      <c r="D376" s="208"/>
      <c r="E376" s="208"/>
    </row>
    <row r="377" spans="1:5" x14ac:dyDescent="0.25">
      <c r="A377" s="234"/>
      <c r="B377" s="208"/>
      <c r="C377" s="208"/>
      <c r="D377" s="208"/>
      <c r="E377" s="208"/>
    </row>
    <row r="378" spans="1:5" x14ac:dyDescent="0.25">
      <c r="A378" s="234"/>
      <c r="B378" s="208"/>
      <c r="C378" s="208"/>
      <c r="D378" s="208"/>
      <c r="E378" s="208"/>
    </row>
    <row r="379" spans="1:5" x14ac:dyDescent="0.25">
      <c r="A379" s="234"/>
      <c r="B379" s="208"/>
      <c r="C379" s="208"/>
      <c r="D379" s="208"/>
      <c r="E379" s="208"/>
    </row>
    <row r="380" spans="1:5" x14ac:dyDescent="0.25">
      <c r="A380" s="234"/>
      <c r="B380" s="208"/>
      <c r="C380" s="208"/>
      <c r="D380" s="208"/>
      <c r="E380" s="208"/>
    </row>
    <row r="381" spans="1:5" x14ac:dyDescent="0.25">
      <c r="A381" s="234"/>
      <c r="B381" s="208"/>
      <c r="C381" s="208"/>
      <c r="D381" s="208"/>
      <c r="E381" s="208"/>
    </row>
    <row r="382" spans="1:5" x14ac:dyDescent="0.25">
      <c r="A382" s="234"/>
      <c r="B382" s="208"/>
      <c r="C382" s="208"/>
      <c r="D382" s="208"/>
      <c r="E382" s="208"/>
    </row>
    <row r="383" spans="1:5" x14ac:dyDescent="0.25">
      <c r="A383" s="234"/>
      <c r="B383" s="208"/>
      <c r="C383" s="208"/>
      <c r="D383" s="208"/>
      <c r="E383" s="208"/>
    </row>
    <row r="384" spans="1:5" x14ac:dyDescent="0.25">
      <c r="A384" s="234"/>
      <c r="B384" s="208"/>
      <c r="C384" s="208"/>
      <c r="D384" s="208"/>
      <c r="E384" s="208"/>
    </row>
    <row r="385" spans="1:5" x14ac:dyDescent="0.25">
      <c r="A385" s="234"/>
      <c r="B385" s="208"/>
      <c r="C385" s="208"/>
      <c r="D385" s="208"/>
      <c r="E385" s="208"/>
    </row>
    <row r="386" spans="1:5" x14ac:dyDescent="0.25">
      <c r="A386" s="234"/>
      <c r="B386" s="208"/>
      <c r="C386" s="208"/>
      <c r="D386" s="208"/>
      <c r="E386" s="208"/>
    </row>
    <row r="387" spans="1:5" x14ac:dyDescent="0.25">
      <c r="A387" s="234"/>
      <c r="B387" s="208"/>
      <c r="C387" s="208"/>
      <c r="D387" s="208"/>
      <c r="E387" s="208"/>
    </row>
    <row r="388" spans="1:5" x14ac:dyDescent="0.25">
      <c r="A388" s="234"/>
      <c r="B388" s="208"/>
      <c r="C388" s="208"/>
      <c r="D388" s="208"/>
      <c r="E388" s="208"/>
    </row>
    <row r="389" spans="1:5" x14ac:dyDescent="0.25">
      <c r="A389" s="234"/>
      <c r="B389" s="208"/>
      <c r="C389" s="208"/>
      <c r="D389" s="208"/>
      <c r="E389" s="208"/>
    </row>
    <row r="390" spans="1:5" x14ac:dyDescent="0.25">
      <c r="A390" s="234"/>
      <c r="B390" s="208"/>
      <c r="C390" s="208"/>
      <c r="D390" s="208"/>
      <c r="E390" s="208"/>
    </row>
    <row r="391" spans="1:5" x14ac:dyDescent="0.25">
      <c r="A391" s="234"/>
      <c r="B391" s="208"/>
      <c r="C391" s="208"/>
      <c r="D391" s="208"/>
      <c r="E391" s="208"/>
    </row>
    <row r="392" spans="1:5" x14ac:dyDescent="0.25">
      <c r="A392" s="234"/>
      <c r="B392" s="208"/>
      <c r="C392" s="208"/>
      <c r="D392" s="208"/>
      <c r="E392" s="208"/>
    </row>
    <row r="393" spans="1:5" x14ac:dyDescent="0.25">
      <c r="A393" s="234"/>
      <c r="B393" s="208"/>
      <c r="C393" s="208"/>
      <c r="D393" s="208"/>
      <c r="E393" s="208"/>
    </row>
    <row r="394" spans="1:5" x14ac:dyDescent="0.25">
      <c r="A394" s="234"/>
      <c r="B394" s="208"/>
      <c r="C394" s="208"/>
      <c r="D394" s="208"/>
      <c r="E394" s="208"/>
    </row>
    <row r="395" spans="1:5" x14ac:dyDescent="0.25">
      <c r="A395" s="234"/>
      <c r="B395" s="208"/>
      <c r="C395" s="208"/>
      <c r="D395" s="208"/>
      <c r="E395" s="208"/>
    </row>
    <row r="396" spans="1:5" x14ac:dyDescent="0.25">
      <c r="A396" s="234"/>
      <c r="B396" s="208"/>
      <c r="C396" s="208"/>
      <c r="D396" s="208"/>
      <c r="E396" s="208"/>
    </row>
    <row r="397" spans="1:5" x14ac:dyDescent="0.25">
      <c r="A397" s="234"/>
      <c r="B397" s="208"/>
      <c r="C397" s="208"/>
      <c r="D397" s="208"/>
      <c r="E397" s="208"/>
    </row>
    <row r="398" spans="1:5" x14ac:dyDescent="0.25">
      <c r="A398" s="234"/>
      <c r="B398" s="208"/>
      <c r="C398" s="208"/>
      <c r="D398" s="208"/>
      <c r="E398" s="208"/>
    </row>
    <row r="399" spans="1:5" x14ac:dyDescent="0.25">
      <c r="A399" s="234"/>
      <c r="B399" s="208"/>
      <c r="C399" s="208"/>
      <c r="D399" s="208"/>
      <c r="E399" s="208"/>
    </row>
    <row r="400" spans="1:5" x14ac:dyDescent="0.25">
      <c r="A400" s="234"/>
      <c r="B400" s="208"/>
      <c r="C400" s="208"/>
      <c r="D400" s="208"/>
      <c r="E400" s="208"/>
    </row>
    <row r="401" spans="1:5" x14ac:dyDescent="0.25">
      <c r="A401" s="234"/>
      <c r="B401" s="208"/>
      <c r="C401" s="208"/>
      <c r="D401" s="208"/>
      <c r="E401" s="208"/>
    </row>
    <row r="402" spans="1:5" x14ac:dyDescent="0.25">
      <c r="A402" s="234"/>
      <c r="B402" s="208"/>
      <c r="C402" s="208"/>
      <c r="D402" s="208"/>
      <c r="E402" s="208"/>
    </row>
    <row r="403" spans="1:5" x14ac:dyDescent="0.25">
      <c r="A403" s="234"/>
      <c r="B403" s="208"/>
      <c r="C403" s="208"/>
      <c r="D403" s="208"/>
      <c r="E403" s="208"/>
    </row>
    <row r="404" spans="1:5" x14ac:dyDescent="0.25">
      <c r="A404" s="234"/>
      <c r="B404" s="208"/>
      <c r="C404" s="208"/>
      <c r="D404" s="208"/>
      <c r="E404" s="208"/>
    </row>
    <row r="405" spans="1:5" x14ac:dyDescent="0.25">
      <c r="A405" s="234"/>
      <c r="B405" s="208"/>
      <c r="C405" s="208"/>
      <c r="D405" s="208"/>
      <c r="E405" s="208"/>
    </row>
    <row r="406" spans="1:5" x14ac:dyDescent="0.25">
      <c r="A406" s="234"/>
      <c r="B406" s="208"/>
      <c r="C406" s="208"/>
      <c r="D406" s="208"/>
      <c r="E406" s="208"/>
    </row>
    <row r="407" spans="1:5" x14ac:dyDescent="0.25">
      <c r="A407" s="234"/>
      <c r="B407" s="208"/>
      <c r="C407" s="208"/>
      <c r="D407" s="208"/>
      <c r="E407" s="208"/>
    </row>
    <row r="408" spans="1:5" x14ac:dyDescent="0.25">
      <c r="A408" s="234"/>
      <c r="B408" s="208"/>
      <c r="C408" s="208"/>
      <c r="D408" s="208"/>
      <c r="E408" s="208"/>
    </row>
    <row r="409" spans="1:5" x14ac:dyDescent="0.25">
      <c r="A409" s="234"/>
      <c r="B409" s="208"/>
      <c r="C409" s="208"/>
      <c r="D409" s="208"/>
      <c r="E409" s="208"/>
    </row>
    <row r="410" spans="1:5" x14ac:dyDescent="0.25">
      <c r="A410" s="234"/>
      <c r="B410" s="208"/>
      <c r="C410" s="208"/>
      <c r="D410" s="208"/>
      <c r="E410" s="208"/>
    </row>
    <row r="411" spans="1:5" x14ac:dyDescent="0.25">
      <c r="A411" s="234"/>
      <c r="B411" s="208"/>
      <c r="C411" s="208"/>
      <c r="D411" s="208"/>
      <c r="E411" s="208"/>
    </row>
    <row r="412" spans="1:5" x14ac:dyDescent="0.25">
      <c r="A412" s="234"/>
      <c r="B412" s="208"/>
      <c r="C412" s="208"/>
      <c r="D412" s="208"/>
      <c r="E412" s="208"/>
    </row>
    <row r="413" spans="1:5" x14ac:dyDescent="0.25">
      <c r="A413" s="234"/>
      <c r="B413" s="208"/>
      <c r="C413" s="208"/>
      <c r="D413" s="208"/>
      <c r="E413" s="208"/>
    </row>
    <row r="414" spans="1:5" x14ac:dyDescent="0.25">
      <c r="A414" s="234"/>
      <c r="B414" s="208"/>
      <c r="C414" s="208"/>
      <c r="D414" s="208"/>
      <c r="E414" s="208"/>
    </row>
    <row r="415" spans="1:5" x14ac:dyDescent="0.25">
      <c r="A415" s="234"/>
      <c r="B415" s="208"/>
      <c r="C415" s="208"/>
      <c r="D415" s="208"/>
      <c r="E415" s="208"/>
    </row>
    <row r="416" spans="1:5" x14ac:dyDescent="0.25">
      <c r="A416" s="234"/>
      <c r="B416" s="208"/>
      <c r="C416" s="208"/>
      <c r="D416" s="208"/>
      <c r="E416" s="208"/>
    </row>
    <row r="417" spans="1:5" x14ac:dyDescent="0.25">
      <c r="A417" s="234"/>
      <c r="B417" s="208"/>
      <c r="C417" s="208"/>
      <c r="D417" s="208"/>
      <c r="E417" s="208"/>
    </row>
    <row r="418" spans="1:5" x14ac:dyDescent="0.25">
      <c r="A418" s="234"/>
      <c r="B418" s="208"/>
      <c r="C418" s="208"/>
      <c r="D418" s="208"/>
      <c r="E418" s="208"/>
    </row>
    <row r="419" spans="1:5" x14ac:dyDescent="0.25">
      <c r="A419" s="234"/>
      <c r="B419" s="208"/>
      <c r="C419" s="208"/>
      <c r="D419" s="208"/>
      <c r="E419" s="208"/>
    </row>
    <row r="420" spans="1:5" x14ac:dyDescent="0.25">
      <c r="A420" s="234"/>
      <c r="B420" s="208"/>
      <c r="C420" s="208"/>
      <c r="D420" s="208"/>
      <c r="E420" s="208"/>
    </row>
    <row r="421" spans="1:5" x14ac:dyDescent="0.25">
      <c r="A421" s="234"/>
      <c r="B421" s="208"/>
      <c r="C421" s="208"/>
      <c r="D421" s="208"/>
      <c r="E421" s="208"/>
    </row>
    <row r="422" spans="1:5" x14ac:dyDescent="0.25">
      <c r="A422" s="234"/>
      <c r="B422" s="208"/>
      <c r="C422" s="208"/>
      <c r="D422" s="208"/>
      <c r="E422" s="208"/>
    </row>
    <row r="423" spans="1:5" x14ac:dyDescent="0.25">
      <c r="A423" s="234"/>
      <c r="B423" s="208"/>
      <c r="C423" s="208"/>
      <c r="D423" s="208"/>
      <c r="E423" s="208"/>
    </row>
    <row r="424" spans="1:5" x14ac:dyDescent="0.25">
      <c r="A424" s="234"/>
      <c r="B424" s="208"/>
      <c r="C424" s="208"/>
      <c r="D424" s="208"/>
      <c r="E424" s="208"/>
    </row>
    <row r="425" spans="1:5" x14ac:dyDescent="0.25">
      <c r="A425" s="234"/>
      <c r="B425" s="208"/>
      <c r="C425" s="208"/>
      <c r="D425" s="208"/>
      <c r="E425" s="208"/>
    </row>
    <row r="426" spans="1:5" x14ac:dyDescent="0.25">
      <c r="A426" s="234"/>
      <c r="B426" s="208"/>
      <c r="C426" s="208"/>
      <c r="D426" s="208"/>
      <c r="E426" s="208"/>
    </row>
    <row r="427" spans="1:5" x14ac:dyDescent="0.25">
      <c r="A427" s="234"/>
      <c r="B427" s="208"/>
      <c r="C427" s="208"/>
      <c r="D427" s="208"/>
      <c r="E427" s="208"/>
    </row>
    <row r="428" spans="1:5" x14ac:dyDescent="0.25">
      <c r="A428" s="234"/>
      <c r="B428" s="208"/>
      <c r="C428" s="208"/>
      <c r="D428" s="208"/>
      <c r="E428" s="208"/>
    </row>
    <row r="429" spans="1:5" x14ac:dyDescent="0.25">
      <c r="A429" s="234"/>
      <c r="B429" s="208"/>
      <c r="C429" s="208"/>
      <c r="D429" s="208"/>
      <c r="E429" s="208"/>
    </row>
    <row r="430" spans="1:5" x14ac:dyDescent="0.25">
      <c r="A430" s="234"/>
      <c r="B430" s="208"/>
      <c r="C430" s="208"/>
      <c r="D430" s="208"/>
      <c r="E430" s="208"/>
    </row>
    <row r="431" spans="1:5" x14ac:dyDescent="0.25">
      <c r="A431" s="234"/>
      <c r="B431" s="208"/>
      <c r="C431" s="208"/>
      <c r="D431" s="208"/>
      <c r="E431" s="208"/>
    </row>
    <row r="432" spans="1:5" x14ac:dyDescent="0.25">
      <c r="A432" s="234"/>
      <c r="B432" s="208"/>
      <c r="C432" s="208"/>
      <c r="D432" s="208"/>
      <c r="E432" s="208"/>
    </row>
    <row r="433" spans="1:5" x14ac:dyDescent="0.25">
      <c r="A433" s="234"/>
      <c r="B433" s="208"/>
      <c r="C433" s="208"/>
      <c r="D433" s="208"/>
      <c r="E433" s="208"/>
    </row>
    <row r="434" spans="1:5" x14ac:dyDescent="0.25">
      <c r="A434" s="234"/>
      <c r="B434" s="208"/>
      <c r="C434" s="208"/>
      <c r="D434" s="208"/>
      <c r="E434" s="208"/>
    </row>
    <row r="435" spans="1:5" x14ac:dyDescent="0.25">
      <c r="A435" s="234"/>
      <c r="B435" s="208"/>
      <c r="C435" s="208"/>
      <c r="D435" s="208"/>
      <c r="E435" s="208"/>
    </row>
    <row r="436" spans="1:5" x14ac:dyDescent="0.25">
      <c r="A436" s="234"/>
      <c r="B436" s="208"/>
      <c r="C436" s="208"/>
      <c r="D436" s="208"/>
      <c r="E436" s="208"/>
    </row>
    <row r="437" spans="1:5" x14ac:dyDescent="0.25">
      <c r="A437" s="234"/>
      <c r="B437" s="208"/>
      <c r="C437" s="208"/>
      <c r="D437" s="208"/>
      <c r="E437" s="208"/>
    </row>
    <row r="438" spans="1:5" x14ac:dyDescent="0.25">
      <c r="A438" s="234"/>
      <c r="B438" s="208"/>
      <c r="C438" s="208"/>
      <c r="D438" s="208"/>
      <c r="E438" s="208"/>
    </row>
    <row r="439" spans="1:5" x14ac:dyDescent="0.25">
      <c r="A439" s="234"/>
      <c r="B439" s="208"/>
      <c r="C439" s="208"/>
      <c r="D439" s="208"/>
      <c r="E439" s="208"/>
    </row>
    <row r="440" spans="1:5" x14ac:dyDescent="0.25">
      <c r="A440" s="234"/>
      <c r="B440" s="208"/>
      <c r="C440" s="208"/>
      <c r="D440" s="208"/>
      <c r="E440" s="208"/>
    </row>
    <row r="441" spans="1:5" x14ac:dyDescent="0.25">
      <c r="A441" s="234"/>
      <c r="B441" s="208"/>
      <c r="C441" s="208"/>
      <c r="D441" s="208"/>
      <c r="E441" s="208"/>
    </row>
    <row r="442" spans="1:5" x14ac:dyDescent="0.25">
      <c r="A442" s="234"/>
      <c r="B442" s="208"/>
      <c r="C442" s="208"/>
      <c r="D442" s="208"/>
      <c r="E442" s="208"/>
    </row>
    <row r="443" spans="1:5" x14ac:dyDescent="0.25">
      <c r="A443" s="234"/>
      <c r="B443" s="208"/>
      <c r="C443" s="208"/>
      <c r="D443" s="208"/>
      <c r="E443" s="208"/>
    </row>
    <row r="444" spans="1:5" x14ac:dyDescent="0.25">
      <c r="A444" s="234"/>
      <c r="B444" s="208"/>
      <c r="C444" s="208"/>
      <c r="D444" s="208"/>
      <c r="E444" s="208"/>
    </row>
    <row r="445" spans="1:5" x14ac:dyDescent="0.25">
      <c r="A445" s="234"/>
      <c r="B445" s="208"/>
      <c r="C445" s="208"/>
      <c r="D445" s="208"/>
      <c r="E445" s="208"/>
    </row>
    <row r="446" spans="1:5" x14ac:dyDescent="0.25">
      <c r="A446" s="234"/>
      <c r="B446" s="208"/>
      <c r="C446" s="208"/>
      <c r="D446" s="208"/>
      <c r="E446" s="208"/>
    </row>
    <row r="447" spans="1:5" x14ac:dyDescent="0.25">
      <c r="A447" s="234"/>
      <c r="B447" s="208"/>
      <c r="C447" s="208"/>
      <c r="D447" s="208"/>
      <c r="E447" s="208"/>
    </row>
    <row r="448" spans="1:5" x14ac:dyDescent="0.25">
      <c r="A448" s="234"/>
      <c r="B448" s="208"/>
      <c r="C448" s="208"/>
      <c r="D448" s="208"/>
      <c r="E448" s="208"/>
    </row>
    <row r="449" spans="1:5" x14ac:dyDescent="0.25">
      <c r="A449" s="234"/>
      <c r="B449" s="208"/>
      <c r="C449" s="208"/>
      <c r="D449" s="208"/>
      <c r="E449" s="208"/>
    </row>
    <row r="450" spans="1:5" x14ac:dyDescent="0.25">
      <c r="A450" s="234"/>
      <c r="B450" s="208"/>
      <c r="C450" s="208"/>
      <c r="D450" s="208"/>
      <c r="E450" s="208"/>
    </row>
    <row r="451" spans="1:5" x14ac:dyDescent="0.25">
      <c r="A451" s="234"/>
      <c r="B451" s="208"/>
      <c r="C451" s="208"/>
      <c r="D451" s="208"/>
      <c r="E451" s="208"/>
    </row>
    <row r="452" spans="1:5" x14ac:dyDescent="0.25">
      <c r="A452" s="234"/>
      <c r="B452" s="208"/>
      <c r="C452" s="208"/>
      <c r="D452" s="208"/>
      <c r="E452" s="208"/>
    </row>
    <row r="453" spans="1:5" x14ac:dyDescent="0.25">
      <c r="A453" s="234"/>
      <c r="B453" s="208"/>
      <c r="C453" s="208"/>
      <c r="D453" s="208"/>
      <c r="E453" s="208"/>
    </row>
    <row r="454" spans="1:5" x14ac:dyDescent="0.25">
      <c r="A454" s="234"/>
      <c r="B454" s="208"/>
      <c r="C454" s="208"/>
      <c r="D454" s="208"/>
      <c r="E454" s="208"/>
    </row>
    <row r="455" spans="1:5" x14ac:dyDescent="0.25">
      <c r="A455" s="234"/>
      <c r="B455" s="208"/>
      <c r="C455" s="208"/>
      <c r="D455" s="208"/>
      <c r="E455" s="208"/>
    </row>
    <row r="456" spans="1:5" x14ac:dyDescent="0.25">
      <c r="A456" s="234"/>
      <c r="B456" s="208"/>
      <c r="C456" s="208"/>
      <c r="D456" s="208"/>
      <c r="E456" s="208"/>
    </row>
    <row r="457" spans="1:5" x14ac:dyDescent="0.25">
      <c r="A457" s="234"/>
      <c r="B457" s="208"/>
      <c r="C457" s="208"/>
      <c r="D457" s="208"/>
      <c r="E457" s="208"/>
    </row>
    <row r="458" spans="1:5" x14ac:dyDescent="0.25">
      <c r="A458" s="234"/>
      <c r="B458" s="208"/>
      <c r="C458" s="208"/>
      <c r="D458" s="208"/>
      <c r="E458" s="208"/>
    </row>
    <row r="459" spans="1:5" x14ac:dyDescent="0.25">
      <c r="A459" s="234"/>
      <c r="B459" s="208"/>
      <c r="C459" s="208"/>
      <c r="D459" s="208"/>
      <c r="E459" s="208"/>
    </row>
    <row r="460" spans="1:5" x14ac:dyDescent="0.25">
      <c r="A460" s="234"/>
      <c r="B460" s="208"/>
      <c r="C460" s="208"/>
      <c r="D460" s="208"/>
      <c r="E460" s="208"/>
    </row>
    <row r="461" spans="1:5" x14ac:dyDescent="0.25">
      <c r="A461" s="234"/>
      <c r="B461" s="208"/>
      <c r="C461" s="208"/>
      <c r="D461" s="208"/>
      <c r="E461" s="208"/>
    </row>
    <row r="462" spans="1:5" x14ac:dyDescent="0.25">
      <c r="A462" s="234"/>
      <c r="B462" s="208"/>
      <c r="C462" s="208"/>
      <c r="D462" s="208"/>
      <c r="E462" s="208"/>
    </row>
    <row r="463" spans="1:5" x14ac:dyDescent="0.25">
      <c r="A463" s="234"/>
      <c r="B463" s="208"/>
      <c r="C463" s="208"/>
      <c r="D463" s="208"/>
      <c r="E463" s="208"/>
    </row>
    <row r="464" spans="1:5" x14ac:dyDescent="0.25">
      <c r="A464" s="234"/>
      <c r="B464" s="208"/>
      <c r="C464" s="208"/>
      <c r="D464" s="208"/>
      <c r="E464" s="208"/>
    </row>
    <row r="465" spans="1:5" x14ac:dyDescent="0.25">
      <c r="A465" s="234"/>
      <c r="B465" s="208"/>
      <c r="C465" s="208"/>
      <c r="D465" s="208"/>
      <c r="E465" s="208"/>
    </row>
    <row r="466" spans="1:5" x14ac:dyDescent="0.25">
      <c r="A466" s="234"/>
      <c r="B466" s="208"/>
      <c r="C466" s="208"/>
      <c r="D466" s="208"/>
      <c r="E466" s="208"/>
    </row>
    <row r="467" spans="1:5" x14ac:dyDescent="0.25">
      <c r="A467" s="234"/>
      <c r="B467" s="208"/>
      <c r="C467" s="208"/>
      <c r="D467" s="208"/>
      <c r="E467" s="208"/>
    </row>
    <row r="468" spans="1:5" x14ac:dyDescent="0.25">
      <c r="A468" s="234"/>
      <c r="B468" s="208"/>
      <c r="C468" s="208"/>
      <c r="D468" s="208"/>
      <c r="E468" s="208"/>
    </row>
    <row r="469" spans="1:5" x14ac:dyDescent="0.25">
      <c r="A469" s="234"/>
      <c r="B469" s="208"/>
      <c r="C469" s="208"/>
      <c r="D469" s="208"/>
      <c r="E469" s="208"/>
    </row>
    <row r="470" spans="1:5" x14ac:dyDescent="0.25">
      <c r="A470" s="234"/>
      <c r="B470" s="208"/>
      <c r="C470" s="208"/>
      <c r="D470" s="208"/>
      <c r="E470" s="208"/>
    </row>
    <row r="471" spans="1:5" x14ac:dyDescent="0.25">
      <c r="A471" s="234"/>
      <c r="B471" s="208"/>
      <c r="C471" s="208"/>
      <c r="D471" s="208"/>
      <c r="E471" s="208"/>
    </row>
    <row r="472" spans="1:5" x14ac:dyDescent="0.25">
      <c r="A472" s="234"/>
      <c r="B472" s="208"/>
      <c r="C472" s="208"/>
      <c r="D472" s="208"/>
      <c r="E472" s="208"/>
    </row>
    <row r="473" spans="1:5" x14ac:dyDescent="0.25">
      <c r="A473" s="234"/>
      <c r="B473" s="208"/>
      <c r="C473" s="208"/>
      <c r="D473" s="208"/>
      <c r="E473" s="208"/>
    </row>
    <row r="474" spans="1:5" x14ac:dyDescent="0.25">
      <c r="A474" s="234"/>
      <c r="B474" s="208"/>
      <c r="C474" s="208"/>
      <c r="D474" s="208"/>
      <c r="E474" s="208"/>
    </row>
    <row r="475" spans="1:5" x14ac:dyDescent="0.25">
      <c r="A475" s="234"/>
      <c r="B475" s="208"/>
      <c r="C475" s="208"/>
      <c r="D475" s="208"/>
      <c r="E475" s="208"/>
    </row>
    <row r="476" spans="1:5" x14ac:dyDescent="0.25">
      <c r="A476" s="234"/>
      <c r="B476" s="208"/>
      <c r="C476" s="208"/>
      <c r="D476" s="208"/>
      <c r="E476" s="208"/>
    </row>
    <row r="477" spans="1:5" x14ac:dyDescent="0.25">
      <c r="A477" s="234"/>
      <c r="B477" s="208"/>
      <c r="C477" s="208"/>
      <c r="D477" s="208"/>
      <c r="E477" s="208"/>
    </row>
    <row r="478" spans="1:5" x14ac:dyDescent="0.25">
      <c r="A478" s="234"/>
      <c r="B478" s="208"/>
      <c r="C478" s="208"/>
      <c r="D478" s="208"/>
      <c r="E478" s="208"/>
    </row>
    <row r="479" spans="1:5" x14ac:dyDescent="0.25">
      <c r="A479" s="234"/>
      <c r="B479" s="208"/>
      <c r="C479" s="208"/>
      <c r="D479" s="208"/>
      <c r="E479" s="208"/>
    </row>
    <row r="480" spans="1:5" x14ac:dyDescent="0.25">
      <c r="A480" s="234"/>
      <c r="B480" s="208"/>
      <c r="C480" s="208"/>
      <c r="D480" s="208"/>
      <c r="E480" s="208"/>
    </row>
    <row r="481" spans="1:5" x14ac:dyDescent="0.25">
      <c r="A481" s="234"/>
      <c r="B481" s="208"/>
      <c r="C481" s="208"/>
      <c r="D481" s="208"/>
      <c r="E481" s="208"/>
    </row>
    <row r="482" spans="1:5" x14ac:dyDescent="0.25">
      <c r="A482" s="234"/>
      <c r="B482" s="208"/>
      <c r="C482" s="208"/>
      <c r="D482" s="208"/>
      <c r="E482" s="208"/>
    </row>
    <row r="483" spans="1:5" x14ac:dyDescent="0.25">
      <c r="A483" s="234"/>
      <c r="B483" s="208"/>
      <c r="C483" s="208"/>
      <c r="D483" s="208"/>
      <c r="E483" s="208"/>
    </row>
    <row r="484" spans="1:5" x14ac:dyDescent="0.25">
      <c r="A484" s="234"/>
      <c r="B484" s="208"/>
      <c r="C484" s="208"/>
      <c r="D484" s="208"/>
      <c r="E484" s="208"/>
    </row>
    <row r="485" spans="1:5" x14ac:dyDescent="0.25">
      <c r="A485" s="234"/>
      <c r="B485" s="208"/>
      <c r="C485" s="208"/>
      <c r="D485" s="208"/>
      <c r="E485" s="208"/>
    </row>
    <row r="486" spans="1:5" x14ac:dyDescent="0.25">
      <c r="A486" s="234"/>
      <c r="B486" s="208"/>
      <c r="C486" s="208"/>
      <c r="D486" s="208"/>
      <c r="E486" s="208"/>
    </row>
    <row r="487" spans="1:5" x14ac:dyDescent="0.25">
      <c r="A487" s="234"/>
      <c r="B487" s="208"/>
      <c r="C487" s="208"/>
      <c r="D487" s="208"/>
      <c r="E487" s="208"/>
    </row>
    <row r="488" spans="1:5" x14ac:dyDescent="0.25">
      <c r="A488" s="234"/>
      <c r="B488" s="208"/>
      <c r="C488" s="208"/>
      <c r="D488" s="208"/>
      <c r="E488" s="208"/>
    </row>
    <row r="489" spans="1:5" x14ac:dyDescent="0.25">
      <c r="A489" s="234"/>
      <c r="B489" s="208"/>
      <c r="C489" s="208"/>
      <c r="D489" s="208"/>
      <c r="E489" s="208"/>
    </row>
    <row r="490" spans="1:5" x14ac:dyDescent="0.25">
      <c r="A490" s="234"/>
      <c r="B490" s="208"/>
      <c r="C490" s="208"/>
      <c r="D490" s="208"/>
      <c r="E490" s="208"/>
    </row>
    <row r="491" spans="1:5" x14ac:dyDescent="0.25">
      <c r="A491" s="234"/>
      <c r="B491" s="208"/>
      <c r="C491" s="208"/>
      <c r="D491" s="208"/>
      <c r="E491" s="208"/>
    </row>
    <row r="492" spans="1:5" x14ac:dyDescent="0.25">
      <c r="A492" s="234"/>
      <c r="B492" s="208"/>
      <c r="C492" s="208"/>
      <c r="D492" s="208"/>
      <c r="E492" s="208"/>
    </row>
    <row r="493" spans="1:5" x14ac:dyDescent="0.25">
      <c r="A493" s="234"/>
      <c r="B493" s="208"/>
      <c r="C493" s="208"/>
      <c r="D493" s="208"/>
      <c r="E493" s="208"/>
    </row>
    <row r="494" spans="1:5" x14ac:dyDescent="0.25">
      <c r="A494" s="234"/>
      <c r="B494" s="208"/>
      <c r="C494" s="208"/>
      <c r="D494" s="208"/>
      <c r="E494" s="208"/>
    </row>
    <row r="495" spans="1:5" x14ac:dyDescent="0.25">
      <c r="A495" s="234"/>
      <c r="B495" s="208"/>
      <c r="C495" s="208"/>
      <c r="D495" s="208"/>
      <c r="E495" s="208"/>
    </row>
    <row r="496" spans="1:5" x14ac:dyDescent="0.25">
      <c r="A496" s="234"/>
      <c r="B496" s="208"/>
      <c r="C496" s="208"/>
      <c r="D496" s="208"/>
      <c r="E496" s="208"/>
    </row>
    <row r="497" spans="1:5" x14ac:dyDescent="0.25">
      <c r="A497" s="234"/>
      <c r="B497" s="208"/>
      <c r="C497" s="208"/>
      <c r="D497" s="208"/>
      <c r="E497" s="208"/>
    </row>
    <row r="498" spans="1:5" x14ac:dyDescent="0.25">
      <c r="A498" s="234"/>
      <c r="B498" s="208"/>
      <c r="C498" s="208"/>
      <c r="D498" s="208"/>
      <c r="E498" s="208"/>
    </row>
    <row r="499" spans="1:5" x14ac:dyDescent="0.25">
      <c r="A499" s="234"/>
      <c r="B499" s="208"/>
      <c r="C499" s="208"/>
      <c r="D499" s="208"/>
      <c r="E499" s="208"/>
    </row>
    <row r="500" spans="1:5" x14ac:dyDescent="0.25">
      <c r="A500" s="234"/>
      <c r="B500" s="208"/>
      <c r="C500" s="208"/>
      <c r="D500" s="208"/>
      <c r="E500" s="208"/>
    </row>
    <row r="501" spans="1:5" x14ac:dyDescent="0.25">
      <c r="A501" s="234"/>
      <c r="B501" s="208"/>
      <c r="C501" s="208"/>
      <c r="D501" s="208"/>
      <c r="E501" s="208"/>
    </row>
    <row r="502" spans="1:5" x14ac:dyDescent="0.25">
      <c r="A502" s="234"/>
      <c r="B502" s="208"/>
      <c r="C502" s="208"/>
      <c r="D502" s="208"/>
      <c r="E502" s="208"/>
    </row>
    <row r="503" spans="1:5" x14ac:dyDescent="0.25">
      <c r="A503" s="234"/>
      <c r="B503" s="208"/>
      <c r="C503" s="208"/>
      <c r="D503" s="208"/>
      <c r="E503" s="208"/>
    </row>
    <row r="504" spans="1:5" x14ac:dyDescent="0.25">
      <c r="A504" s="234"/>
      <c r="B504" s="208"/>
      <c r="C504" s="208"/>
      <c r="D504" s="208"/>
      <c r="E504" s="208"/>
    </row>
    <row r="505" spans="1:5" x14ac:dyDescent="0.25">
      <c r="A505" s="234"/>
      <c r="B505" s="208"/>
      <c r="C505" s="208"/>
      <c r="D505" s="208"/>
      <c r="E505" s="208"/>
    </row>
    <row r="506" spans="1:5" x14ac:dyDescent="0.25">
      <c r="A506" s="234"/>
      <c r="B506" s="208"/>
      <c r="C506" s="208"/>
      <c r="D506" s="208"/>
      <c r="E506" s="208"/>
    </row>
    <row r="507" spans="1:5" x14ac:dyDescent="0.25">
      <c r="A507" s="234"/>
      <c r="B507" s="208"/>
      <c r="C507" s="208"/>
      <c r="D507" s="208"/>
      <c r="E507" s="208"/>
    </row>
    <row r="508" spans="1:5" x14ac:dyDescent="0.25">
      <c r="A508" s="234"/>
      <c r="B508" s="208"/>
      <c r="C508" s="208"/>
      <c r="D508" s="208"/>
      <c r="E508" s="208"/>
    </row>
    <row r="509" spans="1:5" x14ac:dyDescent="0.25">
      <c r="A509" s="234"/>
      <c r="B509" s="208"/>
      <c r="C509" s="208"/>
      <c r="D509" s="208"/>
      <c r="E509" s="208"/>
    </row>
    <row r="510" spans="1:5" x14ac:dyDescent="0.25">
      <c r="A510" s="234"/>
      <c r="B510" s="208"/>
      <c r="C510" s="208"/>
      <c r="D510" s="208"/>
      <c r="E510" s="208"/>
    </row>
    <row r="511" spans="1:5" x14ac:dyDescent="0.25">
      <c r="A511" s="234"/>
      <c r="B511" s="208"/>
      <c r="C511" s="208"/>
      <c r="D511" s="208"/>
      <c r="E511" s="208"/>
    </row>
    <row r="512" spans="1:5" x14ac:dyDescent="0.25">
      <c r="A512" s="234"/>
      <c r="B512" s="208"/>
      <c r="C512" s="208"/>
      <c r="D512" s="208"/>
      <c r="E512" s="208"/>
    </row>
    <row r="513" spans="1:5" x14ac:dyDescent="0.25">
      <c r="A513" s="234"/>
      <c r="B513" s="208"/>
      <c r="C513" s="208"/>
      <c r="D513" s="208"/>
      <c r="E513" s="208"/>
    </row>
    <row r="514" spans="1:5" x14ac:dyDescent="0.25">
      <c r="A514" s="234"/>
      <c r="B514" s="208"/>
      <c r="C514" s="208"/>
      <c r="D514" s="208"/>
      <c r="E514" s="208"/>
    </row>
    <row r="515" spans="1:5" x14ac:dyDescent="0.25">
      <c r="A515" s="234"/>
      <c r="B515" s="208"/>
      <c r="C515" s="208"/>
      <c r="D515" s="208"/>
      <c r="E515" s="208"/>
    </row>
    <row r="516" spans="1:5" x14ac:dyDescent="0.25">
      <c r="A516" s="234"/>
      <c r="B516" s="208"/>
      <c r="C516" s="208"/>
      <c r="D516" s="208"/>
      <c r="E516" s="208"/>
    </row>
    <row r="517" spans="1:5" x14ac:dyDescent="0.25">
      <c r="A517" s="234"/>
      <c r="B517" s="208"/>
      <c r="C517" s="208"/>
      <c r="D517" s="208"/>
      <c r="E517" s="208"/>
    </row>
    <row r="518" spans="1:5" x14ac:dyDescent="0.25">
      <c r="A518" s="234"/>
      <c r="B518" s="208"/>
      <c r="C518" s="208"/>
      <c r="D518" s="208"/>
      <c r="E518" s="208"/>
    </row>
    <row r="519" spans="1:5" x14ac:dyDescent="0.25">
      <c r="A519" s="234"/>
      <c r="B519" s="208"/>
      <c r="C519" s="208"/>
      <c r="D519" s="208"/>
      <c r="E519" s="208"/>
    </row>
    <row r="520" spans="1:5" x14ac:dyDescent="0.25">
      <c r="A520" s="234"/>
      <c r="B520" s="208"/>
      <c r="C520" s="208"/>
      <c r="D520" s="208"/>
      <c r="E520" s="208"/>
    </row>
    <row r="521" spans="1:5" x14ac:dyDescent="0.25">
      <c r="A521" s="234"/>
      <c r="B521" s="208"/>
      <c r="C521" s="208"/>
      <c r="D521" s="208"/>
      <c r="E521" s="208"/>
    </row>
    <row r="522" spans="1:5" x14ac:dyDescent="0.25">
      <c r="A522" s="234"/>
      <c r="B522" s="208"/>
      <c r="C522" s="208"/>
      <c r="D522" s="208"/>
      <c r="E522" s="208"/>
    </row>
    <row r="523" spans="1:5" x14ac:dyDescent="0.25">
      <c r="A523" s="234"/>
      <c r="B523" s="208"/>
      <c r="C523" s="208"/>
      <c r="D523" s="208"/>
      <c r="E523" s="208"/>
    </row>
    <row r="524" spans="1:5" x14ac:dyDescent="0.25">
      <c r="A524" s="234"/>
      <c r="B524" s="208"/>
      <c r="C524" s="208"/>
      <c r="D524" s="208"/>
      <c r="E524" s="208"/>
    </row>
    <row r="525" spans="1:5" x14ac:dyDescent="0.25">
      <c r="A525" s="234"/>
      <c r="B525" s="208"/>
      <c r="C525" s="208"/>
      <c r="D525" s="208"/>
      <c r="E525" s="208"/>
    </row>
    <row r="526" spans="1:5" x14ac:dyDescent="0.25">
      <c r="A526" s="234"/>
      <c r="B526" s="208"/>
      <c r="C526" s="208"/>
      <c r="D526" s="208"/>
      <c r="E526" s="208"/>
    </row>
    <row r="527" spans="1:5" x14ac:dyDescent="0.25">
      <c r="A527" s="234"/>
      <c r="B527" s="208"/>
      <c r="C527" s="208"/>
      <c r="D527" s="208"/>
      <c r="E527" s="208"/>
    </row>
    <row r="528" spans="1:5" x14ac:dyDescent="0.25">
      <c r="A528" s="234"/>
      <c r="B528" s="208"/>
      <c r="C528" s="208"/>
      <c r="D528" s="208"/>
      <c r="E528" s="208"/>
    </row>
    <row r="529" spans="1:5" x14ac:dyDescent="0.25">
      <c r="A529" s="234"/>
      <c r="B529" s="208"/>
      <c r="C529" s="208"/>
      <c r="D529" s="208"/>
      <c r="E529" s="208"/>
    </row>
    <row r="530" spans="1:5" x14ac:dyDescent="0.25">
      <c r="A530" s="234"/>
      <c r="B530" s="208"/>
      <c r="C530" s="208"/>
      <c r="D530" s="208"/>
      <c r="E530" s="208"/>
    </row>
    <row r="531" spans="1:5" x14ac:dyDescent="0.25">
      <c r="A531" s="234"/>
      <c r="B531" s="208"/>
      <c r="C531" s="208"/>
      <c r="D531" s="208"/>
      <c r="E531" s="208"/>
    </row>
    <row r="532" spans="1:5" x14ac:dyDescent="0.25">
      <c r="A532" s="234"/>
      <c r="B532" s="208"/>
      <c r="C532" s="208"/>
      <c r="D532" s="208"/>
      <c r="E532" s="208"/>
    </row>
    <row r="533" spans="1:5" x14ac:dyDescent="0.25">
      <c r="A533" s="234"/>
      <c r="B533" s="208"/>
      <c r="C533" s="208"/>
      <c r="D533" s="208"/>
      <c r="E533" s="208"/>
    </row>
    <row r="534" spans="1:5" x14ac:dyDescent="0.25">
      <c r="A534" s="234"/>
      <c r="B534" s="208"/>
      <c r="C534" s="208"/>
      <c r="D534" s="208"/>
      <c r="E534" s="208"/>
    </row>
    <row r="535" spans="1:5" x14ac:dyDescent="0.25">
      <c r="A535" s="234"/>
      <c r="B535" s="208"/>
      <c r="C535" s="208"/>
      <c r="D535" s="208"/>
      <c r="E535" s="208"/>
    </row>
    <row r="536" spans="1:5" x14ac:dyDescent="0.25">
      <c r="A536" s="234"/>
      <c r="B536" s="208"/>
      <c r="C536" s="208"/>
      <c r="D536" s="208"/>
      <c r="E536" s="208"/>
    </row>
    <row r="537" spans="1:5" x14ac:dyDescent="0.25">
      <c r="A537" s="234"/>
      <c r="B537" s="208"/>
      <c r="C537" s="208"/>
      <c r="D537" s="208"/>
      <c r="E537" s="208"/>
    </row>
    <row r="538" spans="1:5" x14ac:dyDescent="0.25">
      <c r="A538" s="234"/>
      <c r="B538" s="208"/>
      <c r="C538" s="208"/>
      <c r="D538" s="208"/>
      <c r="E538" s="208"/>
    </row>
    <row r="539" spans="1:5" x14ac:dyDescent="0.25">
      <c r="A539" s="234"/>
      <c r="B539" s="208"/>
      <c r="C539" s="208"/>
      <c r="D539" s="208"/>
      <c r="E539" s="208"/>
    </row>
    <row r="540" spans="1:5" x14ac:dyDescent="0.25">
      <c r="A540" s="234"/>
      <c r="B540" s="208"/>
      <c r="C540" s="208"/>
      <c r="D540" s="208"/>
      <c r="E540" s="208"/>
    </row>
    <row r="541" spans="1:5" x14ac:dyDescent="0.25">
      <c r="A541" s="234"/>
      <c r="B541" s="208"/>
      <c r="C541" s="208"/>
      <c r="D541" s="208"/>
      <c r="E541" s="208"/>
    </row>
    <row r="542" spans="1:5" x14ac:dyDescent="0.25">
      <c r="A542" s="234"/>
      <c r="B542" s="208"/>
      <c r="C542" s="208"/>
      <c r="D542" s="208"/>
      <c r="E542" s="208"/>
    </row>
    <row r="543" spans="1:5" x14ac:dyDescent="0.25">
      <c r="A543" s="234"/>
      <c r="B543" s="208"/>
      <c r="C543" s="208"/>
      <c r="D543" s="208"/>
      <c r="E543" s="208"/>
    </row>
    <row r="544" spans="1:5" x14ac:dyDescent="0.25">
      <c r="A544" s="234"/>
      <c r="B544" s="208"/>
      <c r="C544" s="208"/>
      <c r="D544" s="208"/>
      <c r="E544" s="208"/>
    </row>
    <row r="545" spans="1:5" x14ac:dyDescent="0.25">
      <c r="A545" s="234"/>
      <c r="B545" s="208"/>
      <c r="C545" s="208"/>
      <c r="D545" s="208"/>
      <c r="E545" s="208"/>
    </row>
    <row r="546" spans="1:5" x14ac:dyDescent="0.25">
      <c r="A546" s="234"/>
      <c r="B546" s="208"/>
      <c r="C546" s="208"/>
      <c r="D546" s="208"/>
      <c r="E546" s="208"/>
    </row>
    <row r="547" spans="1:5" x14ac:dyDescent="0.25">
      <c r="A547" s="234"/>
      <c r="B547" s="208"/>
      <c r="C547" s="208"/>
      <c r="D547" s="208"/>
      <c r="E547" s="208"/>
    </row>
    <row r="548" spans="1:5" x14ac:dyDescent="0.25">
      <c r="A548" s="234"/>
      <c r="B548" s="208"/>
      <c r="C548" s="208"/>
      <c r="D548" s="208"/>
      <c r="E548" s="208"/>
    </row>
    <row r="549" spans="1:5" x14ac:dyDescent="0.25">
      <c r="A549" s="234"/>
      <c r="B549" s="208"/>
      <c r="C549" s="208"/>
      <c r="D549" s="208"/>
      <c r="E549" s="208"/>
    </row>
    <row r="550" spans="1:5" x14ac:dyDescent="0.25">
      <c r="A550" s="234"/>
      <c r="B550" s="208"/>
      <c r="C550" s="208"/>
      <c r="D550" s="208"/>
      <c r="E550" s="208"/>
    </row>
    <row r="551" spans="1:5" x14ac:dyDescent="0.25">
      <c r="A551" s="234"/>
      <c r="B551" s="208"/>
      <c r="C551" s="208"/>
      <c r="D551" s="208"/>
      <c r="E551" s="208"/>
    </row>
    <row r="552" spans="1:5" x14ac:dyDescent="0.25">
      <c r="A552" s="234"/>
      <c r="B552" s="208"/>
      <c r="C552" s="208"/>
      <c r="D552" s="208"/>
      <c r="E552" s="208"/>
    </row>
    <row r="553" spans="1:5" x14ac:dyDescent="0.25">
      <c r="A553" s="234"/>
      <c r="B553" s="208"/>
      <c r="C553" s="208"/>
      <c r="D553" s="208"/>
      <c r="E553" s="208"/>
    </row>
    <row r="554" spans="1:5" x14ac:dyDescent="0.25">
      <c r="A554" s="234"/>
      <c r="B554" s="208"/>
      <c r="C554" s="208"/>
      <c r="D554" s="208"/>
      <c r="E554" s="208"/>
    </row>
    <row r="555" spans="1:5" x14ac:dyDescent="0.25">
      <c r="A555" s="234"/>
      <c r="B555" s="208"/>
      <c r="C555" s="208"/>
      <c r="D555" s="208"/>
      <c r="E555" s="208"/>
    </row>
    <row r="556" spans="1:5" x14ac:dyDescent="0.25">
      <c r="A556" s="234"/>
      <c r="B556" s="208"/>
      <c r="C556" s="208"/>
      <c r="D556" s="208"/>
      <c r="E556" s="208"/>
    </row>
    <row r="557" spans="1:5" x14ac:dyDescent="0.25">
      <c r="A557" s="234"/>
      <c r="B557" s="208"/>
      <c r="C557" s="208"/>
      <c r="D557" s="208"/>
      <c r="E557" s="208"/>
    </row>
    <row r="558" spans="1:5" x14ac:dyDescent="0.25">
      <c r="A558" s="234"/>
      <c r="B558" s="208"/>
      <c r="C558" s="208"/>
      <c r="D558" s="208"/>
      <c r="E558" s="208"/>
    </row>
    <row r="559" spans="1:5" x14ac:dyDescent="0.25">
      <c r="A559" s="234"/>
      <c r="B559" s="208"/>
      <c r="C559" s="208"/>
      <c r="D559" s="208"/>
      <c r="E559" s="208"/>
    </row>
    <row r="560" spans="1:5" x14ac:dyDescent="0.25">
      <c r="A560" s="234"/>
      <c r="B560" s="208"/>
      <c r="C560" s="208"/>
      <c r="D560" s="208"/>
      <c r="E560" s="208"/>
    </row>
    <row r="561" spans="1:5" x14ac:dyDescent="0.25">
      <c r="A561" s="234"/>
      <c r="B561" s="208"/>
      <c r="C561" s="208"/>
      <c r="D561" s="208"/>
      <c r="E561" s="208"/>
    </row>
    <row r="562" spans="1:5" x14ac:dyDescent="0.25">
      <c r="A562" s="234"/>
      <c r="B562" s="208"/>
      <c r="C562" s="208"/>
      <c r="D562" s="208"/>
      <c r="E562" s="208"/>
    </row>
    <row r="563" spans="1:5" x14ac:dyDescent="0.25">
      <c r="A563" s="234"/>
      <c r="B563" s="208"/>
      <c r="C563" s="208"/>
      <c r="D563" s="208"/>
      <c r="E563" s="208"/>
    </row>
    <row r="564" spans="1:5" x14ac:dyDescent="0.25">
      <c r="A564" s="234"/>
      <c r="B564" s="208"/>
      <c r="C564" s="208"/>
      <c r="D564" s="208"/>
      <c r="E564" s="208"/>
    </row>
    <row r="565" spans="1:5" x14ac:dyDescent="0.25">
      <c r="A565" s="234"/>
      <c r="B565" s="208"/>
      <c r="C565" s="208"/>
      <c r="D565" s="208"/>
      <c r="E565" s="208"/>
    </row>
    <row r="566" spans="1:5" x14ac:dyDescent="0.25">
      <c r="A566" s="234"/>
      <c r="B566" s="208"/>
      <c r="C566" s="208"/>
      <c r="D566" s="208"/>
      <c r="E566" s="208"/>
    </row>
    <row r="567" spans="1:5" x14ac:dyDescent="0.25">
      <c r="A567" s="234"/>
      <c r="B567" s="208"/>
      <c r="C567" s="208"/>
      <c r="D567" s="208"/>
      <c r="E567" s="208"/>
    </row>
    <row r="568" spans="1:5" x14ac:dyDescent="0.25">
      <c r="A568" s="234"/>
      <c r="B568" s="208"/>
      <c r="C568" s="208"/>
      <c r="D568" s="208"/>
      <c r="E568" s="208"/>
    </row>
    <row r="569" spans="1:5" x14ac:dyDescent="0.25">
      <c r="A569" s="234"/>
      <c r="B569" s="208"/>
      <c r="C569" s="208"/>
      <c r="D569" s="208"/>
      <c r="E569" s="208"/>
    </row>
    <row r="570" spans="1:5" x14ac:dyDescent="0.25">
      <c r="A570" s="234"/>
      <c r="B570" s="208"/>
      <c r="C570" s="208"/>
      <c r="D570" s="208"/>
      <c r="E570" s="208"/>
    </row>
    <row r="571" spans="1:5" x14ac:dyDescent="0.25">
      <c r="A571" s="234"/>
      <c r="B571" s="208"/>
      <c r="C571" s="208"/>
      <c r="D571" s="208"/>
      <c r="E571" s="208"/>
    </row>
    <row r="572" spans="1:5" x14ac:dyDescent="0.25">
      <c r="A572" s="234"/>
      <c r="B572" s="208"/>
      <c r="C572" s="208"/>
      <c r="D572" s="208"/>
      <c r="E572" s="208"/>
    </row>
    <row r="573" spans="1:5" x14ac:dyDescent="0.25">
      <c r="A573" s="234"/>
      <c r="B573" s="208"/>
      <c r="C573" s="208"/>
      <c r="D573" s="208"/>
      <c r="E573" s="208"/>
    </row>
    <row r="574" spans="1:5" x14ac:dyDescent="0.25">
      <c r="A574" s="234"/>
      <c r="B574" s="208"/>
      <c r="C574" s="208"/>
      <c r="D574" s="208"/>
      <c r="E574" s="208"/>
    </row>
    <row r="575" spans="1:5" x14ac:dyDescent="0.25">
      <c r="A575" s="234"/>
      <c r="B575" s="208"/>
      <c r="C575" s="208"/>
      <c r="D575" s="208"/>
      <c r="E575" s="208"/>
    </row>
    <row r="576" spans="1:5" x14ac:dyDescent="0.25">
      <c r="A576" s="234"/>
      <c r="B576" s="208"/>
      <c r="C576" s="208"/>
      <c r="D576" s="208"/>
      <c r="E576" s="208"/>
    </row>
    <row r="577" spans="1:5" x14ac:dyDescent="0.25">
      <c r="A577" s="234"/>
      <c r="B577" s="208"/>
      <c r="C577" s="208"/>
      <c r="D577" s="208"/>
      <c r="E577" s="208"/>
    </row>
    <row r="578" spans="1:5" x14ac:dyDescent="0.25">
      <c r="A578" s="234"/>
      <c r="B578" s="208"/>
      <c r="C578" s="208"/>
      <c r="D578" s="208"/>
      <c r="E578" s="208"/>
    </row>
    <row r="579" spans="1:5" x14ac:dyDescent="0.25">
      <c r="A579" s="234"/>
      <c r="B579" s="208"/>
      <c r="C579" s="208"/>
      <c r="D579" s="208"/>
      <c r="E579" s="208"/>
    </row>
    <row r="580" spans="1:5" x14ac:dyDescent="0.25">
      <c r="A580" s="234"/>
      <c r="B580" s="208"/>
      <c r="C580" s="208"/>
      <c r="D580" s="208"/>
      <c r="E580" s="208"/>
    </row>
    <row r="581" spans="1:5" x14ac:dyDescent="0.25">
      <c r="A581" s="234"/>
      <c r="B581" s="208"/>
      <c r="C581" s="208"/>
      <c r="D581" s="208"/>
      <c r="E581" s="208"/>
    </row>
    <row r="582" spans="1:5" x14ac:dyDescent="0.25">
      <c r="A582" s="234"/>
      <c r="B582" s="208"/>
      <c r="C582" s="208"/>
      <c r="D582" s="208"/>
      <c r="E582" s="208"/>
    </row>
    <row r="583" spans="1:5" x14ac:dyDescent="0.25">
      <c r="A583" s="234"/>
      <c r="B583" s="208"/>
      <c r="C583" s="208"/>
      <c r="D583" s="208"/>
      <c r="E583" s="208"/>
    </row>
    <row r="584" spans="1:5" x14ac:dyDescent="0.25">
      <c r="A584" s="234"/>
      <c r="B584" s="208"/>
      <c r="C584" s="208"/>
      <c r="D584" s="208"/>
      <c r="E584" s="208"/>
    </row>
    <row r="585" spans="1:5" x14ac:dyDescent="0.25">
      <c r="A585" s="234"/>
      <c r="B585" s="208"/>
      <c r="C585" s="208"/>
      <c r="D585" s="208"/>
      <c r="E585" s="208"/>
    </row>
    <row r="586" spans="1:5" x14ac:dyDescent="0.25">
      <c r="A586" s="234"/>
      <c r="B586" s="208"/>
      <c r="C586" s="208"/>
      <c r="D586" s="208"/>
      <c r="E586" s="208"/>
    </row>
    <row r="587" spans="1:5" x14ac:dyDescent="0.25">
      <c r="A587" s="234"/>
      <c r="B587" s="208"/>
      <c r="C587" s="208"/>
      <c r="D587" s="208"/>
      <c r="E587" s="208"/>
    </row>
    <row r="588" spans="1:5" x14ac:dyDescent="0.25">
      <c r="A588" s="234"/>
      <c r="B588" s="208"/>
      <c r="C588" s="208"/>
      <c r="D588" s="208"/>
      <c r="E588" s="208"/>
    </row>
    <row r="589" spans="1:5" x14ac:dyDescent="0.25">
      <c r="A589" s="234"/>
      <c r="B589" s="208"/>
      <c r="C589" s="208"/>
      <c r="D589" s="208"/>
      <c r="E589" s="208"/>
    </row>
    <row r="590" spans="1:5" x14ac:dyDescent="0.25">
      <c r="A590" s="234"/>
      <c r="B590" s="208"/>
      <c r="C590" s="208"/>
      <c r="D590" s="208"/>
      <c r="E590" s="208"/>
    </row>
    <row r="591" spans="1:5" x14ac:dyDescent="0.25">
      <c r="A591" s="234"/>
      <c r="B591" s="208"/>
      <c r="C591" s="208"/>
      <c r="D591" s="208"/>
      <c r="E591" s="208"/>
    </row>
    <row r="592" spans="1:5" x14ac:dyDescent="0.25">
      <c r="A592" s="234"/>
      <c r="B592" s="208"/>
      <c r="C592" s="208"/>
      <c r="D592" s="208"/>
      <c r="E592" s="208"/>
    </row>
    <row r="593" spans="1:5" x14ac:dyDescent="0.25">
      <c r="A593" s="234"/>
      <c r="B593" s="208"/>
      <c r="C593" s="208"/>
      <c r="D593" s="208"/>
      <c r="E593" s="208"/>
    </row>
    <row r="594" spans="1:5" x14ac:dyDescent="0.25">
      <c r="A594" s="234"/>
      <c r="B594" s="208"/>
      <c r="C594" s="208"/>
      <c r="D594" s="208"/>
      <c r="E594" s="208"/>
    </row>
    <row r="595" spans="1:5" x14ac:dyDescent="0.25">
      <c r="A595" s="234"/>
      <c r="B595" s="208"/>
      <c r="C595" s="208"/>
      <c r="D595" s="208"/>
      <c r="E595" s="208"/>
    </row>
    <row r="596" spans="1:5" x14ac:dyDescent="0.25">
      <c r="A596" s="234"/>
      <c r="B596" s="208"/>
      <c r="C596" s="208"/>
      <c r="D596" s="208"/>
      <c r="E596" s="208"/>
    </row>
    <row r="597" spans="1:5" x14ac:dyDescent="0.25">
      <c r="A597" s="234"/>
      <c r="B597" s="208"/>
      <c r="C597" s="208"/>
      <c r="D597" s="208"/>
      <c r="E597" s="208"/>
    </row>
    <row r="598" spans="1:5" x14ac:dyDescent="0.25">
      <c r="A598" s="234"/>
      <c r="B598" s="208"/>
      <c r="C598" s="208"/>
      <c r="D598" s="208"/>
      <c r="E598" s="208"/>
    </row>
    <row r="599" spans="1:5" x14ac:dyDescent="0.25">
      <c r="A599" s="234"/>
      <c r="B599" s="208"/>
      <c r="C599" s="208"/>
      <c r="D599" s="208"/>
      <c r="E599" s="208"/>
    </row>
    <row r="600" spans="1:5" x14ac:dyDescent="0.25">
      <c r="A600" s="234"/>
      <c r="B600" s="208"/>
      <c r="C600" s="208"/>
      <c r="D600" s="208"/>
      <c r="E600" s="208"/>
    </row>
    <row r="601" spans="1:5" x14ac:dyDescent="0.25">
      <c r="A601" s="234"/>
      <c r="B601" s="208"/>
      <c r="C601" s="208"/>
      <c r="D601" s="208"/>
      <c r="E601" s="208"/>
    </row>
    <row r="602" spans="1:5" x14ac:dyDescent="0.25">
      <c r="A602" s="234"/>
      <c r="B602" s="208"/>
      <c r="C602" s="208"/>
      <c r="D602" s="208"/>
      <c r="E602" s="208"/>
    </row>
    <row r="603" spans="1:5" x14ac:dyDescent="0.25">
      <c r="A603" s="234"/>
      <c r="B603" s="208"/>
      <c r="C603" s="208"/>
      <c r="D603" s="208"/>
      <c r="E603" s="208"/>
    </row>
    <row r="604" spans="1:5" x14ac:dyDescent="0.25">
      <c r="A604" s="234"/>
      <c r="B604" s="208"/>
      <c r="C604" s="208"/>
      <c r="D604" s="208"/>
      <c r="E604" s="208"/>
    </row>
    <row r="605" spans="1:5" x14ac:dyDescent="0.25">
      <c r="A605" s="234"/>
      <c r="B605" s="208"/>
      <c r="C605" s="208"/>
      <c r="D605" s="208"/>
      <c r="E605" s="208"/>
    </row>
    <row r="606" spans="1:5" x14ac:dyDescent="0.25">
      <c r="A606" s="234"/>
      <c r="B606" s="208"/>
      <c r="C606" s="208"/>
      <c r="D606" s="208"/>
      <c r="E606" s="208"/>
    </row>
    <row r="607" spans="1:5" x14ac:dyDescent="0.25">
      <c r="A607" s="234"/>
      <c r="B607" s="208"/>
      <c r="C607" s="208"/>
      <c r="D607" s="208"/>
      <c r="E607" s="208"/>
    </row>
    <row r="608" spans="1:5" x14ac:dyDescent="0.25">
      <c r="A608" s="234"/>
      <c r="B608" s="208"/>
      <c r="C608" s="208"/>
      <c r="D608" s="208"/>
      <c r="E608" s="208"/>
    </row>
    <row r="609" spans="1:5" x14ac:dyDescent="0.25">
      <c r="A609" s="234"/>
      <c r="B609" s="208"/>
      <c r="C609" s="208"/>
      <c r="D609" s="208"/>
      <c r="E609" s="208"/>
    </row>
    <row r="610" spans="1:5" x14ac:dyDescent="0.25">
      <c r="A610" s="234"/>
      <c r="B610" s="208"/>
      <c r="C610" s="208"/>
      <c r="D610" s="208"/>
      <c r="E610" s="208"/>
    </row>
    <row r="611" spans="1:5" x14ac:dyDescent="0.25">
      <c r="A611" s="234"/>
      <c r="B611" s="208"/>
      <c r="C611" s="208"/>
      <c r="D611" s="208"/>
      <c r="E611" s="208"/>
    </row>
    <row r="612" spans="1:5" x14ac:dyDescent="0.25">
      <c r="A612" s="234"/>
      <c r="B612" s="208"/>
      <c r="C612" s="208"/>
      <c r="D612" s="208"/>
      <c r="E612" s="208"/>
    </row>
    <row r="613" spans="1:5" x14ac:dyDescent="0.25">
      <c r="A613" s="234"/>
      <c r="B613" s="208"/>
      <c r="C613" s="208"/>
      <c r="D613" s="208"/>
      <c r="E613" s="208"/>
    </row>
    <row r="614" spans="1:5" x14ac:dyDescent="0.25">
      <c r="A614" s="234"/>
      <c r="B614" s="208"/>
      <c r="C614" s="208"/>
      <c r="D614" s="208"/>
      <c r="E614" s="208"/>
    </row>
    <row r="615" spans="1:5" x14ac:dyDescent="0.25">
      <c r="A615" s="234"/>
      <c r="B615" s="208"/>
      <c r="C615" s="208"/>
      <c r="D615" s="208"/>
      <c r="E615" s="208"/>
    </row>
    <row r="616" spans="1:5" x14ac:dyDescent="0.25">
      <c r="A616" s="234"/>
      <c r="B616" s="208"/>
      <c r="C616" s="208"/>
      <c r="D616" s="208"/>
      <c r="E616" s="208"/>
    </row>
    <row r="617" spans="1:5" x14ac:dyDescent="0.25">
      <c r="A617" s="234"/>
      <c r="B617" s="208"/>
      <c r="C617" s="208"/>
      <c r="D617" s="208"/>
      <c r="E617" s="208"/>
    </row>
    <row r="618" spans="1:5" x14ac:dyDescent="0.25">
      <c r="A618" s="234"/>
      <c r="B618" s="208"/>
      <c r="C618" s="208"/>
      <c r="D618" s="208"/>
      <c r="E618" s="208"/>
    </row>
    <row r="619" spans="1:5" x14ac:dyDescent="0.25">
      <c r="A619" s="234"/>
      <c r="B619" s="208"/>
      <c r="C619" s="208"/>
      <c r="D619" s="208"/>
      <c r="E619" s="208"/>
    </row>
    <row r="620" spans="1:5" x14ac:dyDescent="0.25">
      <c r="A620" s="234"/>
      <c r="B620" s="208"/>
      <c r="C620" s="208"/>
      <c r="D620" s="208"/>
      <c r="E620" s="208"/>
    </row>
    <row r="621" spans="1:5" x14ac:dyDescent="0.25">
      <c r="A621" s="234"/>
      <c r="B621" s="208"/>
      <c r="C621" s="208"/>
      <c r="D621" s="208"/>
      <c r="E621" s="208"/>
    </row>
    <row r="622" spans="1:5" x14ac:dyDescent="0.25">
      <c r="A622" s="234"/>
      <c r="B622" s="208"/>
      <c r="C622" s="208"/>
      <c r="D622" s="208"/>
      <c r="E622" s="208"/>
    </row>
    <row r="623" spans="1:5" x14ac:dyDescent="0.25">
      <c r="A623" s="234"/>
      <c r="B623" s="208"/>
      <c r="C623" s="208"/>
      <c r="D623" s="208"/>
      <c r="E623" s="208"/>
    </row>
    <row r="624" spans="1:5" x14ac:dyDescent="0.25">
      <c r="A624" s="234"/>
      <c r="B624" s="208"/>
      <c r="C624" s="208"/>
      <c r="D624" s="208"/>
      <c r="E624" s="208"/>
    </row>
    <row r="625" spans="1:5" x14ac:dyDescent="0.25">
      <c r="A625" s="234"/>
      <c r="B625" s="208"/>
      <c r="C625" s="208"/>
      <c r="D625" s="208"/>
      <c r="E625" s="208"/>
    </row>
    <row r="626" spans="1:5" x14ac:dyDescent="0.25">
      <c r="A626" s="234"/>
      <c r="B626" s="208"/>
      <c r="C626" s="208"/>
      <c r="D626" s="208"/>
      <c r="E626" s="208"/>
    </row>
    <row r="627" spans="1:5" x14ac:dyDescent="0.25">
      <c r="A627" s="234"/>
      <c r="B627" s="208"/>
      <c r="C627" s="208"/>
      <c r="D627" s="208"/>
      <c r="E627" s="208"/>
    </row>
    <row r="628" spans="1:5" x14ac:dyDescent="0.25">
      <c r="A628" s="234"/>
      <c r="B628" s="208"/>
      <c r="C628" s="208"/>
      <c r="D628" s="208"/>
      <c r="E628" s="208"/>
    </row>
    <row r="629" spans="1:5" x14ac:dyDescent="0.25">
      <c r="A629" s="234"/>
      <c r="B629" s="208"/>
      <c r="C629" s="208"/>
      <c r="D629" s="208"/>
      <c r="E629" s="208"/>
    </row>
    <row r="630" spans="1:5" x14ac:dyDescent="0.25">
      <c r="A630" s="234"/>
      <c r="B630" s="208"/>
      <c r="C630" s="208"/>
      <c r="D630" s="208"/>
      <c r="E630" s="208"/>
    </row>
    <row r="631" spans="1:5" x14ac:dyDescent="0.25">
      <c r="A631" s="234"/>
      <c r="B631" s="208"/>
      <c r="C631" s="208"/>
      <c r="D631" s="208"/>
      <c r="E631" s="208"/>
    </row>
    <row r="632" spans="1:5" x14ac:dyDescent="0.25">
      <c r="A632" s="234"/>
      <c r="B632" s="208"/>
      <c r="C632" s="208"/>
      <c r="D632" s="208"/>
      <c r="E632" s="208"/>
    </row>
    <row r="633" spans="1:5" x14ac:dyDescent="0.25">
      <c r="A633" s="234"/>
      <c r="B633" s="208"/>
      <c r="C633" s="208"/>
      <c r="D633" s="208"/>
      <c r="E633" s="208"/>
    </row>
    <row r="634" spans="1:5" x14ac:dyDescent="0.25">
      <c r="A634" s="234"/>
      <c r="B634" s="208"/>
      <c r="C634" s="208"/>
      <c r="D634" s="208"/>
      <c r="E634" s="208"/>
    </row>
    <row r="635" spans="1:5" x14ac:dyDescent="0.25">
      <c r="A635" s="234"/>
      <c r="B635" s="208"/>
      <c r="C635" s="208"/>
      <c r="D635" s="208"/>
      <c r="E635" s="208"/>
    </row>
    <row r="636" spans="1:5" x14ac:dyDescent="0.25">
      <c r="A636" s="234"/>
      <c r="B636" s="208"/>
      <c r="C636" s="208"/>
      <c r="D636" s="208"/>
      <c r="E636" s="208"/>
    </row>
    <row r="637" spans="1:5" x14ac:dyDescent="0.25">
      <c r="A637" s="234"/>
      <c r="B637" s="208"/>
      <c r="C637" s="208"/>
      <c r="D637" s="208"/>
      <c r="E637" s="208"/>
    </row>
    <row r="638" spans="1:5" x14ac:dyDescent="0.25">
      <c r="A638" s="234"/>
      <c r="B638" s="208"/>
      <c r="C638" s="208"/>
      <c r="D638" s="208"/>
      <c r="E638" s="208"/>
    </row>
    <row r="639" spans="1:5" x14ac:dyDescent="0.25">
      <c r="A639" s="234"/>
      <c r="B639" s="208"/>
      <c r="C639" s="208"/>
      <c r="D639" s="208"/>
      <c r="E639" s="208"/>
    </row>
    <row r="640" spans="1:5" x14ac:dyDescent="0.25">
      <c r="A640" s="234"/>
      <c r="B640" s="208"/>
      <c r="C640" s="208"/>
      <c r="D640" s="208"/>
      <c r="E640" s="208"/>
    </row>
    <row r="641" spans="1:5" x14ac:dyDescent="0.25">
      <c r="A641" s="234"/>
      <c r="B641" s="208"/>
      <c r="C641" s="208"/>
      <c r="D641" s="208"/>
      <c r="E641" s="208"/>
    </row>
    <row r="642" spans="1:5" x14ac:dyDescent="0.25">
      <c r="A642" s="234"/>
      <c r="B642" s="208"/>
      <c r="C642" s="208"/>
      <c r="D642" s="208"/>
      <c r="E642" s="208"/>
    </row>
    <row r="643" spans="1:5" x14ac:dyDescent="0.25">
      <c r="A643" s="234"/>
      <c r="B643" s="208"/>
      <c r="C643" s="208"/>
      <c r="D643" s="208"/>
      <c r="E643" s="208"/>
    </row>
    <row r="644" spans="1:5" x14ac:dyDescent="0.25">
      <c r="A644" s="234"/>
      <c r="B644" s="208"/>
      <c r="C644" s="208"/>
      <c r="D644" s="208"/>
      <c r="E644" s="208"/>
    </row>
    <row r="645" spans="1:5" x14ac:dyDescent="0.25">
      <c r="A645" s="234"/>
      <c r="B645" s="208"/>
      <c r="C645" s="208"/>
      <c r="D645" s="208"/>
      <c r="E645" s="208"/>
    </row>
    <row r="646" spans="1:5" x14ac:dyDescent="0.25">
      <c r="A646" s="234"/>
      <c r="B646" s="208"/>
      <c r="C646" s="208"/>
      <c r="D646" s="208"/>
      <c r="E646" s="208"/>
    </row>
    <row r="647" spans="1:5" x14ac:dyDescent="0.25">
      <c r="A647" s="234"/>
      <c r="B647" s="208"/>
      <c r="C647" s="208"/>
      <c r="D647" s="208"/>
      <c r="E647" s="208"/>
    </row>
    <row r="648" spans="1:5" x14ac:dyDescent="0.25">
      <c r="A648" s="234"/>
      <c r="B648" s="208"/>
      <c r="C648" s="208"/>
      <c r="D648" s="208"/>
      <c r="E648" s="208"/>
    </row>
    <row r="649" spans="1:5" x14ac:dyDescent="0.25">
      <c r="A649" s="234"/>
      <c r="B649" s="208"/>
      <c r="C649" s="208"/>
      <c r="D649" s="208"/>
      <c r="E649" s="208"/>
    </row>
    <row r="650" spans="1:5" x14ac:dyDescent="0.25">
      <c r="A650" s="234"/>
      <c r="B650" s="208"/>
      <c r="C650" s="208"/>
      <c r="D650" s="208"/>
      <c r="E650" s="208"/>
    </row>
    <row r="651" spans="1:5" x14ac:dyDescent="0.25">
      <c r="A651" s="234"/>
      <c r="B651" s="208"/>
      <c r="C651" s="208"/>
      <c r="D651" s="208"/>
      <c r="E651" s="208"/>
    </row>
    <row r="652" spans="1:5" x14ac:dyDescent="0.25">
      <c r="A652" s="234"/>
      <c r="B652" s="208"/>
      <c r="C652" s="208"/>
      <c r="D652" s="208"/>
      <c r="E652" s="208"/>
    </row>
    <row r="653" spans="1:5" x14ac:dyDescent="0.25">
      <c r="A653" s="234"/>
      <c r="B653" s="208"/>
      <c r="C653" s="208"/>
      <c r="D653" s="208"/>
      <c r="E653" s="208"/>
    </row>
    <row r="654" spans="1:5" x14ac:dyDescent="0.25">
      <c r="A654" s="234"/>
      <c r="B654" s="208"/>
      <c r="C654" s="208"/>
      <c r="D654" s="208"/>
      <c r="E654" s="208"/>
    </row>
    <row r="655" spans="1:5" x14ac:dyDescent="0.25">
      <c r="A655" s="234"/>
      <c r="B655" s="208"/>
      <c r="C655" s="208"/>
      <c r="D655" s="208"/>
      <c r="E655" s="208"/>
    </row>
    <row r="656" spans="1:5" x14ac:dyDescent="0.25">
      <c r="A656" s="234"/>
      <c r="B656" s="208"/>
      <c r="C656" s="208"/>
      <c r="D656" s="208"/>
      <c r="E656" s="208"/>
    </row>
    <row r="657" spans="1:5" x14ac:dyDescent="0.25">
      <c r="A657" s="234"/>
      <c r="B657" s="208"/>
      <c r="C657" s="208"/>
      <c r="D657" s="208"/>
      <c r="E657" s="208"/>
    </row>
    <row r="658" spans="1:5" x14ac:dyDescent="0.25">
      <c r="A658" s="234"/>
      <c r="B658" s="208"/>
      <c r="C658" s="208"/>
      <c r="D658" s="208"/>
      <c r="E658" s="208"/>
    </row>
    <row r="659" spans="1:5" x14ac:dyDescent="0.25">
      <c r="A659" s="234"/>
      <c r="B659" s="208"/>
      <c r="C659" s="208"/>
      <c r="D659" s="208"/>
      <c r="E659" s="208"/>
    </row>
    <row r="660" spans="1:5" x14ac:dyDescent="0.25">
      <c r="A660" s="234"/>
      <c r="B660" s="208"/>
      <c r="C660" s="208"/>
      <c r="D660" s="208"/>
      <c r="E660" s="208"/>
    </row>
    <row r="661" spans="1:5" x14ac:dyDescent="0.25">
      <c r="A661" s="234"/>
      <c r="B661" s="208"/>
      <c r="C661" s="208"/>
      <c r="D661" s="208"/>
      <c r="E661" s="208"/>
    </row>
    <row r="662" spans="1:5" x14ac:dyDescent="0.25">
      <c r="A662" s="234"/>
      <c r="B662" s="208"/>
      <c r="C662" s="208"/>
      <c r="D662" s="208"/>
      <c r="E662" s="208"/>
    </row>
    <row r="663" spans="1:5" x14ac:dyDescent="0.25">
      <c r="A663" s="234"/>
      <c r="B663" s="208"/>
      <c r="C663" s="208"/>
      <c r="D663" s="208"/>
      <c r="E663" s="208"/>
    </row>
    <row r="664" spans="1:5" x14ac:dyDescent="0.25">
      <c r="A664" s="234"/>
      <c r="B664" s="208"/>
      <c r="C664" s="208"/>
      <c r="D664" s="208"/>
      <c r="E664" s="208"/>
    </row>
    <row r="665" spans="1:5" x14ac:dyDescent="0.25">
      <c r="A665" s="234"/>
      <c r="B665" s="208"/>
      <c r="C665" s="208"/>
      <c r="D665" s="208"/>
      <c r="E665" s="208"/>
    </row>
    <row r="666" spans="1:5" x14ac:dyDescent="0.25">
      <c r="A666" s="234"/>
      <c r="B666" s="208"/>
      <c r="C666" s="208"/>
      <c r="D666" s="208"/>
      <c r="E666" s="208"/>
    </row>
    <row r="667" spans="1:5" x14ac:dyDescent="0.25">
      <c r="A667" s="234"/>
      <c r="B667" s="208"/>
      <c r="C667" s="208"/>
      <c r="D667" s="208"/>
      <c r="E667" s="208"/>
    </row>
    <row r="668" spans="1:5" x14ac:dyDescent="0.25">
      <c r="A668" s="234"/>
      <c r="B668" s="208"/>
      <c r="C668" s="208"/>
      <c r="D668" s="208"/>
      <c r="E668" s="208"/>
    </row>
    <row r="669" spans="1:5" x14ac:dyDescent="0.25">
      <c r="A669" s="234"/>
      <c r="B669" s="208"/>
      <c r="C669" s="208"/>
      <c r="D669" s="208"/>
      <c r="E669" s="208"/>
    </row>
    <row r="670" spans="1:5" x14ac:dyDescent="0.25">
      <c r="A670" s="234"/>
      <c r="B670" s="208"/>
      <c r="C670" s="208"/>
      <c r="D670" s="208"/>
      <c r="E670" s="208"/>
    </row>
    <row r="671" spans="1:5" x14ac:dyDescent="0.25">
      <c r="A671" s="234"/>
      <c r="B671" s="208"/>
      <c r="C671" s="208"/>
      <c r="D671" s="208"/>
      <c r="E671" s="208"/>
    </row>
    <row r="672" spans="1:5" x14ac:dyDescent="0.25">
      <c r="A672" s="234"/>
      <c r="B672" s="208"/>
      <c r="C672" s="208"/>
      <c r="D672" s="208"/>
      <c r="E672" s="208"/>
    </row>
    <row r="673" spans="1:5" x14ac:dyDescent="0.25">
      <c r="A673" s="234"/>
      <c r="B673" s="208"/>
      <c r="C673" s="208"/>
      <c r="D673" s="208"/>
      <c r="E673" s="208"/>
    </row>
    <row r="674" spans="1:5" x14ac:dyDescent="0.25">
      <c r="A674" s="234"/>
      <c r="B674" s="208"/>
      <c r="C674" s="208"/>
      <c r="D674" s="208"/>
      <c r="E674" s="208"/>
    </row>
    <row r="675" spans="1:5" x14ac:dyDescent="0.25">
      <c r="A675" s="234"/>
      <c r="B675" s="208"/>
      <c r="C675" s="208"/>
      <c r="D675" s="208"/>
      <c r="E675" s="208"/>
    </row>
    <row r="676" spans="1:5" x14ac:dyDescent="0.25">
      <c r="A676" s="234"/>
      <c r="B676" s="208"/>
      <c r="C676" s="208"/>
      <c r="D676" s="208"/>
      <c r="E676" s="208"/>
    </row>
    <row r="677" spans="1:5" x14ac:dyDescent="0.25">
      <c r="A677" s="234"/>
      <c r="B677" s="208"/>
      <c r="C677" s="208"/>
      <c r="D677" s="208"/>
      <c r="E677" s="208"/>
    </row>
    <row r="678" spans="1:5" x14ac:dyDescent="0.25">
      <c r="A678" s="234"/>
      <c r="B678" s="208"/>
      <c r="C678" s="208"/>
      <c r="D678" s="208"/>
      <c r="E678" s="208"/>
    </row>
    <row r="679" spans="1:5" x14ac:dyDescent="0.25">
      <c r="A679" s="234"/>
      <c r="B679" s="208"/>
      <c r="C679" s="208"/>
      <c r="D679" s="208"/>
      <c r="E679" s="208"/>
    </row>
    <row r="680" spans="1:5" x14ac:dyDescent="0.25">
      <c r="A680" s="234"/>
      <c r="B680" s="208"/>
      <c r="C680" s="208"/>
      <c r="D680" s="208"/>
      <c r="E680" s="208"/>
    </row>
    <row r="681" spans="1:5" x14ac:dyDescent="0.25">
      <c r="A681" s="234"/>
      <c r="B681" s="208"/>
      <c r="C681" s="208"/>
      <c r="D681" s="208"/>
      <c r="E681" s="208"/>
    </row>
    <row r="682" spans="1:5" x14ac:dyDescent="0.25">
      <c r="A682" s="234"/>
      <c r="B682" s="208"/>
      <c r="C682" s="208"/>
      <c r="D682" s="208"/>
      <c r="E682" s="208"/>
    </row>
    <row r="683" spans="1:5" x14ac:dyDescent="0.25">
      <c r="A683" s="234"/>
      <c r="B683" s="208"/>
      <c r="C683" s="208"/>
      <c r="D683" s="208"/>
      <c r="E683" s="208"/>
    </row>
    <row r="684" spans="1:5" x14ac:dyDescent="0.25">
      <c r="A684" s="234"/>
      <c r="B684" s="208"/>
      <c r="C684" s="208"/>
      <c r="D684" s="208"/>
      <c r="E684" s="208"/>
    </row>
    <row r="685" spans="1:5" x14ac:dyDescent="0.25">
      <c r="A685" s="234"/>
      <c r="B685" s="208"/>
      <c r="C685" s="208"/>
      <c r="D685" s="208"/>
      <c r="E685" s="208"/>
    </row>
    <row r="686" spans="1:5" x14ac:dyDescent="0.25">
      <c r="A686" s="234"/>
      <c r="B686" s="208"/>
      <c r="C686" s="208"/>
      <c r="D686" s="208"/>
      <c r="E686" s="208"/>
    </row>
    <row r="687" spans="1:5" x14ac:dyDescent="0.25">
      <c r="A687" s="234"/>
      <c r="B687" s="208"/>
      <c r="C687" s="208"/>
      <c r="D687" s="208"/>
      <c r="E687" s="208"/>
    </row>
    <row r="688" spans="1:5" x14ac:dyDescent="0.25">
      <c r="A688" s="234"/>
      <c r="B688" s="208"/>
      <c r="C688" s="208"/>
      <c r="D688" s="208"/>
      <c r="E688" s="208"/>
    </row>
    <row r="689" spans="1:5" x14ac:dyDescent="0.25">
      <c r="A689" s="234"/>
      <c r="B689" s="208"/>
      <c r="C689" s="208"/>
      <c r="D689" s="208"/>
      <c r="E689" s="208"/>
    </row>
    <row r="690" spans="1:5" x14ac:dyDescent="0.25">
      <c r="A690" s="234"/>
      <c r="B690" s="208"/>
      <c r="C690" s="208"/>
      <c r="D690" s="208"/>
      <c r="E690" s="208"/>
    </row>
    <row r="691" spans="1:5" x14ac:dyDescent="0.25">
      <c r="A691" s="234"/>
      <c r="B691" s="208"/>
      <c r="C691" s="208"/>
      <c r="D691" s="208"/>
      <c r="E691" s="208"/>
    </row>
    <row r="692" spans="1:5" x14ac:dyDescent="0.25">
      <c r="A692" s="234"/>
      <c r="B692" s="208"/>
      <c r="C692" s="208"/>
      <c r="D692" s="208"/>
      <c r="E692" s="208"/>
    </row>
    <row r="693" spans="1:5" x14ac:dyDescent="0.25">
      <c r="A693" s="234"/>
      <c r="B693" s="208"/>
      <c r="C693" s="208"/>
      <c r="D693" s="208"/>
      <c r="E693" s="208"/>
    </row>
    <row r="694" spans="1:5" x14ac:dyDescent="0.25">
      <c r="A694" s="234"/>
      <c r="B694" s="208"/>
      <c r="C694" s="208"/>
      <c r="D694" s="208"/>
      <c r="E694" s="208"/>
    </row>
    <row r="695" spans="1:5" x14ac:dyDescent="0.25">
      <c r="A695" s="234"/>
      <c r="B695" s="208"/>
      <c r="C695" s="208"/>
      <c r="D695" s="208"/>
      <c r="E695" s="208"/>
    </row>
    <row r="696" spans="1:5" x14ac:dyDescent="0.25">
      <c r="A696" s="234"/>
      <c r="B696" s="208"/>
      <c r="C696" s="208"/>
      <c r="D696" s="208"/>
      <c r="E696" s="208"/>
    </row>
    <row r="697" spans="1:5" x14ac:dyDescent="0.25">
      <c r="A697" s="234"/>
      <c r="B697" s="208"/>
      <c r="C697" s="208"/>
      <c r="D697" s="208"/>
      <c r="E697" s="208"/>
    </row>
    <row r="698" spans="1:5" x14ac:dyDescent="0.25">
      <c r="A698" s="234"/>
      <c r="B698" s="208"/>
      <c r="C698" s="208"/>
      <c r="D698" s="208"/>
      <c r="E698" s="208"/>
    </row>
    <row r="699" spans="1:5" x14ac:dyDescent="0.25">
      <c r="A699" s="234"/>
      <c r="B699" s="208"/>
      <c r="C699" s="208"/>
      <c r="D699" s="208"/>
      <c r="E699" s="208"/>
    </row>
    <row r="700" spans="1:5" x14ac:dyDescent="0.25">
      <c r="A700" s="234"/>
      <c r="B700" s="208"/>
      <c r="C700" s="208"/>
      <c r="D700" s="208"/>
      <c r="E700" s="208"/>
    </row>
    <row r="701" spans="1:5" x14ac:dyDescent="0.25">
      <c r="A701" s="234"/>
      <c r="B701" s="208"/>
      <c r="C701" s="208"/>
      <c r="D701" s="208"/>
      <c r="E701" s="208"/>
    </row>
    <row r="702" spans="1:5" x14ac:dyDescent="0.25">
      <c r="A702" s="234"/>
      <c r="B702" s="208"/>
      <c r="C702" s="208"/>
      <c r="D702" s="208"/>
      <c r="E702" s="208"/>
    </row>
    <row r="703" spans="1:5" x14ac:dyDescent="0.25">
      <c r="A703" s="234"/>
      <c r="B703" s="208"/>
      <c r="C703" s="208"/>
      <c r="D703" s="208"/>
      <c r="E703" s="208"/>
    </row>
    <row r="704" spans="1:5" x14ac:dyDescent="0.25">
      <c r="A704" s="234"/>
      <c r="B704" s="208"/>
      <c r="C704" s="208"/>
      <c r="D704" s="208"/>
      <c r="E704" s="208"/>
    </row>
    <row r="705" spans="1:5" x14ac:dyDescent="0.25">
      <c r="A705" s="234"/>
      <c r="B705" s="208"/>
      <c r="C705" s="208"/>
      <c r="D705" s="208"/>
      <c r="E705" s="208"/>
    </row>
    <row r="706" spans="1:5" x14ac:dyDescent="0.25">
      <c r="A706" s="234"/>
      <c r="B706" s="208"/>
      <c r="C706" s="208"/>
      <c r="D706" s="208"/>
      <c r="E706" s="208"/>
    </row>
    <row r="707" spans="1:5" x14ac:dyDescent="0.25">
      <c r="A707" s="234"/>
      <c r="B707" s="208"/>
      <c r="C707" s="208"/>
      <c r="D707" s="208"/>
      <c r="E707" s="208"/>
    </row>
    <row r="708" spans="1:5" x14ac:dyDescent="0.25">
      <c r="A708" s="234"/>
      <c r="B708" s="208"/>
      <c r="C708" s="208"/>
      <c r="D708" s="208"/>
      <c r="E708" s="208"/>
    </row>
    <row r="709" spans="1:5" x14ac:dyDescent="0.25">
      <c r="A709" s="234"/>
      <c r="B709" s="208"/>
      <c r="C709" s="208"/>
      <c r="D709" s="208"/>
      <c r="E709" s="208"/>
    </row>
    <row r="710" spans="1:5" x14ac:dyDescent="0.25">
      <c r="A710" s="234"/>
      <c r="B710" s="208"/>
      <c r="C710" s="208"/>
      <c r="D710" s="208"/>
      <c r="E710" s="208"/>
    </row>
    <row r="711" spans="1:5" x14ac:dyDescent="0.25">
      <c r="A711" s="234"/>
      <c r="B711" s="208"/>
      <c r="C711" s="208"/>
      <c r="D711" s="208"/>
      <c r="E711" s="208"/>
    </row>
    <row r="712" spans="1:5" x14ac:dyDescent="0.25">
      <c r="A712" s="234"/>
      <c r="B712" s="208"/>
      <c r="C712" s="208"/>
      <c r="D712" s="208"/>
      <c r="E712" s="208"/>
    </row>
    <row r="713" spans="1:5" x14ac:dyDescent="0.25">
      <c r="A713" s="234"/>
      <c r="B713" s="208"/>
      <c r="C713" s="208"/>
      <c r="D713" s="208"/>
      <c r="E713" s="208"/>
    </row>
    <row r="714" spans="1:5" x14ac:dyDescent="0.25">
      <c r="A714" s="234"/>
      <c r="B714" s="208"/>
      <c r="C714" s="208"/>
      <c r="D714" s="208"/>
      <c r="E714" s="208"/>
    </row>
    <row r="715" spans="1:5" x14ac:dyDescent="0.25">
      <c r="A715" s="234"/>
      <c r="B715" s="208"/>
      <c r="C715" s="208"/>
      <c r="D715" s="208"/>
      <c r="E715" s="208"/>
    </row>
    <row r="716" spans="1:5" x14ac:dyDescent="0.25">
      <c r="A716" s="234"/>
      <c r="B716" s="208"/>
      <c r="C716" s="208"/>
      <c r="D716" s="208"/>
      <c r="E716" s="208"/>
    </row>
    <row r="717" spans="1:5" x14ac:dyDescent="0.25">
      <c r="A717" s="234"/>
      <c r="B717" s="208"/>
      <c r="C717" s="208"/>
      <c r="D717" s="208"/>
      <c r="E717" s="208"/>
    </row>
    <row r="718" spans="1:5" x14ac:dyDescent="0.25">
      <c r="A718" s="234"/>
      <c r="B718" s="208"/>
      <c r="C718" s="208"/>
      <c r="D718" s="208"/>
      <c r="E718" s="208"/>
    </row>
    <row r="719" spans="1:5" x14ac:dyDescent="0.25">
      <c r="A719" s="234"/>
      <c r="B719" s="208"/>
      <c r="C719" s="208"/>
      <c r="D719" s="208"/>
      <c r="E719" s="208"/>
    </row>
    <row r="720" spans="1:5" x14ac:dyDescent="0.25">
      <c r="A720" s="234"/>
      <c r="B720" s="208"/>
      <c r="C720" s="208"/>
      <c r="D720" s="208"/>
      <c r="E720" s="208"/>
    </row>
    <row r="721" spans="1:5" x14ac:dyDescent="0.25">
      <c r="A721" s="234"/>
      <c r="B721" s="208"/>
      <c r="C721" s="208"/>
      <c r="D721" s="208"/>
      <c r="E721" s="208"/>
    </row>
    <row r="722" spans="1:5" x14ac:dyDescent="0.25">
      <c r="A722" s="234"/>
      <c r="B722" s="208"/>
      <c r="C722" s="208"/>
      <c r="D722" s="208"/>
      <c r="E722" s="208"/>
    </row>
    <row r="723" spans="1:5" x14ac:dyDescent="0.25">
      <c r="A723" s="234"/>
      <c r="B723" s="208"/>
      <c r="C723" s="208"/>
      <c r="D723" s="208"/>
      <c r="E723" s="208"/>
    </row>
    <row r="724" spans="1:5" x14ac:dyDescent="0.25">
      <c r="A724" s="234"/>
      <c r="B724" s="208"/>
      <c r="C724" s="208"/>
      <c r="D724" s="208"/>
      <c r="E724" s="208"/>
    </row>
    <row r="725" spans="1:5" x14ac:dyDescent="0.25">
      <c r="A725" s="234"/>
      <c r="B725" s="208"/>
      <c r="C725" s="208"/>
      <c r="D725" s="208"/>
      <c r="E725" s="208"/>
    </row>
    <row r="726" spans="1:5" x14ac:dyDescent="0.25">
      <c r="A726" s="234"/>
      <c r="B726" s="208"/>
      <c r="C726" s="208"/>
      <c r="D726" s="208"/>
      <c r="E726" s="208"/>
    </row>
    <row r="727" spans="1:5" x14ac:dyDescent="0.25">
      <c r="A727" s="234"/>
      <c r="B727" s="208"/>
      <c r="C727" s="208"/>
      <c r="D727" s="208"/>
      <c r="E727" s="208"/>
    </row>
    <row r="728" spans="1:5" x14ac:dyDescent="0.25">
      <c r="A728" s="234"/>
      <c r="B728" s="208"/>
      <c r="C728" s="208"/>
      <c r="D728" s="208"/>
      <c r="E728" s="208"/>
    </row>
    <row r="729" spans="1:5" x14ac:dyDescent="0.25">
      <c r="A729" s="234"/>
      <c r="B729" s="208"/>
      <c r="C729" s="208"/>
      <c r="D729" s="208"/>
      <c r="E729" s="208"/>
    </row>
    <row r="730" spans="1:5" x14ac:dyDescent="0.25">
      <c r="A730" s="234"/>
      <c r="B730" s="208"/>
      <c r="C730" s="208"/>
      <c r="D730" s="208"/>
      <c r="E730" s="208"/>
    </row>
    <row r="731" spans="1:5" x14ac:dyDescent="0.25">
      <c r="A731" s="234"/>
      <c r="B731" s="208"/>
      <c r="C731" s="208"/>
      <c r="D731" s="208"/>
      <c r="E731" s="208"/>
    </row>
    <row r="732" spans="1:5" x14ac:dyDescent="0.25">
      <c r="A732" s="234"/>
      <c r="B732" s="208"/>
      <c r="C732" s="208"/>
      <c r="D732" s="208"/>
      <c r="E732" s="208"/>
    </row>
    <row r="733" spans="1:5" x14ac:dyDescent="0.25">
      <c r="A733" s="234"/>
      <c r="B733" s="208"/>
      <c r="C733" s="208"/>
      <c r="D733" s="208"/>
      <c r="E733" s="208"/>
    </row>
    <row r="734" spans="1:5" x14ac:dyDescent="0.25">
      <c r="A734" s="234"/>
      <c r="B734" s="208"/>
      <c r="C734" s="208"/>
      <c r="D734" s="208"/>
      <c r="E734" s="208"/>
    </row>
    <row r="735" spans="1:5" x14ac:dyDescent="0.25">
      <c r="A735" s="234"/>
      <c r="B735" s="208"/>
      <c r="C735" s="208"/>
      <c r="D735" s="208"/>
      <c r="E735" s="208"/>
    </row>
    <row r="736" spans="1:5" x14ac:dyDescent="0.25">
      <c r="A736" s="234"/>
      <c r="B736" s="208"/>
      <c r="C736" s="208"/>
      <c r="D736" s="208"/>
      <c r="E736" s="208"/>
    </row>
    <row r="737" spans="1:5" x14ac:dyDescent="0.25">
      <c r="A737" s="234"/>
      <c r="B737" s="208"/>
      <c r="C737" s="208"/>
      <c r="D737" s="208"/>
      <c r="E737" s="208"/>
    </row>
    <row r="738" spans="1:5" x14ac:dyDescent="0.25">
      <c r="A738" s="234"/>
      <c r="B738" s="208"/>
      <c r="C738" s="208"/>
      <c r="D738" s="208"/>
      <c r="E738" s="208"/>
    </row>
    <row r="739" spans="1:5" x14ac:dyDescent="0.25">
      <c r="A739" s="234"/>
      <c r="B739" s="208"/>
      <c r="C739" s="208"/>
      <c r="D739" s="208"/>
      <c r="E739" s="208"/>
    </row>
    <row r="740" spans="1:5" x14ac:dyDescent="0.25">
      <c r="A740" s="234"/>
      <c r="B740" s="208"/>
      <c r="C740" s="208"/>
      <c r="D740" s="208"/>
      <c r="E740" s="208"/>
    </row>
    <row r="741" spans="1:5" x14ac:dyDescent="0.25">
      <c r="A741" s="234"/>
      <c r="B741" s="208"/>
      <c r="C741" s="208"/>
      <c r="D741" s="208"/>
      <c r="E741" s="208"/>
    </row>
    <row r="742" spans="1:5" x14ac:dyDescent="0.25">
      <c r="A742" s="234"/>
      <c r="B742" s="208"/>
      <c r="C742" s="208"/>
      <c r="D742" s="208"/>
      <c r="E742" s="208"/>
    </row>
    <row r="743" spans="1:5" x14ac:dyDescent="0.25">
      <c r="A743" s="234"/>
      <c r="B743" s="208"/>
      <c r="C743" s="208"/>
      <c r="D743" s="208"/>
      <c r="E743" s="208"/>
    </row>
    <row r="744" spans="1:5" x14ac:dyDescent="0.25">
      <c r="A744" s="234"/>
      <c r="B744" s="208"/>
      <c r="C744" s="208"/>
      <c r="D744" s="208"/>
      <c r="E744" s="208"/>
    </row>
    <row r="745" spans="1:5" x14ac:dyDescent="0.25">
      <c r="A745" s="234"/>
      <c r="B745" s="208"/>
      <c r="C745" s="208"/>
      <c r="D745" s="208"/>
      <c r="E745" s="208"/>
    </row>
    <row r="746" spans="1:5" x14ac:dyDescent="0.25">
      <c r="A746" s="234"/>
      <c r="B746" s="208"/>
      <c r="C746" s="208"/>
      <c r="D746" s="208"/>
      <c r="E746" s="208"/>
    </row>
    <row r="747" spans="1:5" x14ac:dyDescent="0.25">
      <c r="A747" s="234"/>
      <c r="B747" s="208"/>
      <c r="C747" s="208"/>
      <c r="D747" s="208"/>
      <c r="E747" s="208"/>
    </row>
    <row r="748" spans="1:5" x14ac:dyDescent="0.25">
      <c r="A748" s="234"/>
      <c r="B748" s="208"/>
      <c r="C748" s="208"/>
      <c r="D748" s="208"/>
      <c r="E748" s="208"/>
    </row>
    <row r="749" spans="1:5" x14ac:dyDescent="0.25">
      <c r="A749" s="234"/>
      <c r="B749" s="208"/>
      <c r="C749" s="208"/>
      <c r="D749" s="208"/>
      <c r="E749" s="208"/>
    </row>
    <row r="750" spans="1:5" x14ac:dyDescent="0.25">
      <c r="A750" s="234"/>
      <c r="B750" s="208"/>
      <c r="C750" s="208"/>
      <c r="D750" s="208"/>
      <c r="E750" s="208"/>
    </row>
    <row r="751" spans="1:5" x14ac:dyDescent="0.25">
      <c r="A751" s="234"/>
      <c r="B751" s="208"/>
      <c r="C751" s="208"/>
      <c r="D751" s="208"/>
      <c r="E751" s="208"/>
    </row>
    <row r="752" spans="1:5" x14ac:dyDescent="0.25">
      <c r="A752" s="234"/>
      <c r="B752" s="208"/>
      <c r="C752" s="208"/>
      <c r="D752" s="208"/>
      <c r="E752" s="208"/>
    </row>
    <row r="753" spans="1:5" x14ac:dyDescent="0.25">
      <c r="A753" s="234"/>
      <c r="B753" s="208"/>
      <c r="C753" s="208"/>
      <c r="D753" s="208"/>
      <c r="E753" s="208"/>
    </row>
    <row r="754" spans="1:5" x14ac:dyDescent="0.25">
      <c r="A754" s="234"/>
      <c r="B754" s="208"/>
      <c r="C754" s="208"/>
      <c r="D754" s="208"/>
      <c r="E754" s="208"/>
    </row>
    <row r="755" spans="1:5" x14ac:dyDescent="0.25">
      <c r="A755" s="234"/>
      <c r="B755" s="208"/>
      <c r="C755" s="208"/>
      <c r="D755" s="208"/>
      <c r="E755" s="208"/>
    </row>
    <row r="756" spans="1:5" x14ac:dyDescent="0.25">
      <c r="A756" s="234"/>
      <c r="B756" s="208"/>
      <c r="C756" s="208"/>
      <c r="D756" s="208"/>
      <c r="E756" s="208"/>
    </row>
    <row r="757" spans="1:5" x14ac:dyDescent="0.25">
      <c r="A757" s="234"/>
      <c r="B757" s="208"/>
      <c r="C757" s="208"/>
      <c r="D757" s="208"/>
      <c r="E757" s="208"/>
    </row>
    <row r="758" spans="1:5" x14ac:dyDescent="0.25">
      <c r="A758" s="234"/>
      <c r="B758" s="208"/>
      <c r="C758" s="208"/>
      <c r="D758" s="208"/>
      <c r="E758" s="208"/>
    </row>
    <row r="759" spans="1:5" x14ac:dyDescent="0.25">
      <c r="A759" s="234"/>
      <c r="B759" s="208"/>
      <c r="C759" s="208"/>
      <c r="D759" s="208"/>
      <c r="E759" s="208"/>
    </row>
    <row r="760" spans="1:5" x14ac:dyDescent="0.25">
      <c r="A760" s="234"/>
      <c r="B760" s="208"/>
      <c r="C760" s="208"/>
      <c r="D760" s="208"/>
      <c r="E760" s="208"/>
    </row>
    <row r="761" spans="1:5" x14ac:dyDescent="0.25">
      <c r="A761" s="234"/>
      <c r="B761" s="208"/>
      <c r="C761" s="208"/>
      <c r="D761" s="208"/>
      <c r="E761" s="208"/>
    </row>
    <row r="762" spans="1:5" x14ac:dyDescent="0.25">
      <c r="A762" s="234"/>
      <c r="B762" s="208"/>
      <c r="C762" s="208"/>
      <c r="D762" s="208"/>
      <c r="E762" s="208"/>
    </row>
    <row r="763" spans="1:5" x14ac:dyDescent="0.25">
      <c r="A763" s="234"/>
      <c r="B763" s="208"/>
      <c r="C763" s="208"/>
      <c r="D763" s="208"/>
      <c r="E763" s="208"/>
    </row>
    <row r="764" spans="1:5" x14ac:dyDescent="0.25">
      <c r="A764" s="234"/>
      <c r="B764" s="208"/>
      <c r="C764" s="208"/>
      <c r="D764" s="208"/>
      <c r="E764" s="208"/>
    </row>
    <row r="765" spans="1:5" x14ac:dyDescent="0.25">
      <c r="A765" s="234"/>
      <c r="B765" s="208"/>
      <c r="C765" s="208"/>
      <c r="D765" s="208"/>
      <c r="E765" s="208"/>
    </row>
    <row r="766" spans="1:5" x14ac:dyDescent="0.25">
      <c r="A766" s="234"/>
      <c r="B766" s="208"/>
      <c r="C766" s="208"/>
      <c r="D766" s="208"/>
      <c r="E766" s="208"/>
    </row>
    <row r="767" spans="1:5" x14ac:dyDescent="0.25">
      <c r="A767" s="234"/>
      <c r="B767" s="208"/>
      <c r="C767" s="208"/>
      <c r="D767" s="208"/>
      <c r="E767" s="208"/>
    </row>
    <row r="768" spans="1:5" x14ac:dyDescent="0.25">
      <c r="A768" s="234"/>
      <c r="B768" s="208"/>
      <c r="C768" s="208"/>
      <c r="D768" s="208"/>
      <c r="E768" s="208"/>
    </row>
    <row r="769" spans="1:5" x14ac:dyDescent="0.25">
      <c r="A769" s="234"/>
      <c r="B769" s="208"/>
      <c r="C769" s="208"/>
      <c r="D769" s="208"/>
      <c r="E769" s="208"/>
    </row>
    <row r="770" spans="1:5" x14ac:dyDescent="0.25">
      <c r="A770" s="234"/>
      <c r="B770" s="208"/>
      <c r="C770" s="208"/>
      <c r="D770" s="208"/>
      <c r="E770" s="208"/>
    </row>
    <row r="771" spans="1:5" x14ac:dyDescent="0.25">
      <c r="A771" s="234"/>
      <c r="B771" s="208"/>
      <c r="C771" s="208"/>
      <c r="D771" s="208"/>
      <c r="E771" s="208"/>
    </row>
    <row r="772" spans="1:5" x14ac:dyDescent="0.25">
      <c r="A772" s="234"/>
      <c r="B772" s="208"/>
      <c r="C772" s="208"/>
      <c r="D772" s="208"/>
      <c r="E772" s="208"/>
    </row>
    <row r="773" spans="1:5" x14ac:dyDescent="0.25">
      <c r="A773" s="234"/>
      <c r="B773" s="208"/>
      <c r="C773" s="208"/>
      <c r="D773" s="208"/>
      <c r="E773" s="208"/>
    </row>
    <row r="774" spans="1:5" x14ac:dyDescent="0.25">
      <c r="A774" s="234"/>
      <c r="B774" s="208"/>
      <c r="C774" s="208"/>
      <c r="D774" s="208"/>
      <c r="E774" s="208"/>
    </row>
    <row r="775" spans="1:5" x14ac:dyDescent="0.25">
      <c r="A775" s="234"/>
      <c r="B775" s="208"/>
      <c r="C775" s="208"/>
      <c r="D775" s="208"/>
      <c r="E775" s="208"/>
    </row>
    <row r="776" spans="1:5" x14ac:dyDescent="0.25">
      <c r="A776" s="234"/>
      <c r="B776" s="208"/>
      <c r="C776" s="208"/>
      <c r="D776" s="208"/>
      <c r="E776" s="208"/>
    </row>
    <row r="777" spans="1:5" x14ac:dyDescent="0.25">
      <c r="A777" s="234"/>
      <c r="B777" s="208"/>
      <c r="C777" s="208"/>
      <c r="D777" s="208"/>
      <c r="E777" s="208"/>
    </row>
    <row r="778" spans="1:5" x14ac:dyDescent="0.25">
      <c r="A778" s="234"/>
      <c r="B778" s="208"/>
      <c r="C778" s="208"/>
      <c r="D778" s="208"/>
      <c r="E778" s="208"/>
    </row>
    <row r="779" spans="1:5" x14ac:dyDescent="0.25">
      <c r="A779" s="234"/>
      <c r="B779" s="208"/>
      <c r="C779" s="208"/>
      <c r="D779" s="208"/>
      <c r="E779" s="208"/>
    </row>
    <row r="780" spans="1:5" x14ac:dyDescent="0.25">
      <c r="A780" s="234"/>
      <c r="B780" s="208"/>
      <c r="C780" s="208"/>
      <c r="D780" s="208"/>
      <c r="E780" s="208"/>
    </row>
    <row r="781" spans="1:5" x14ac:dyDescent="0.25">
      <c r="A781" s="234"/>
      <c r="B781" s="208"/>
      <c r="C781" s="208"/>
      <c r="D781" s="208"/>
      <c r="E781" s="208"/>
    </row>
    <row r="782" spans="1:5" x14ac:dyDescent="0.25">
      <c r="A782" s="234"/>
      <c r="B782" s="208"/>
      <c r="C782" s="208"/>
      <c r="D782" s="208"/>
      <c r="E782" s="208"/>
    </row>
    <row r="783" spans="1:5" x14ac:dyDescent="0.25">
      <c r="A783" s="234"/>
      <c r="B783" s="208"/>
      <c r="C783" s="208"/>
      <c r="D783" s="208"/>
      <c r="E783" s="208"/>
    </row>
  </sheetData>
  <sheetProtection insertRows="0"/>
  <mergeCells count="1">
    <mergeCell ref="A1:E1"/>
  </mergeCells>
  <printOptions horizontalCentered="1" gridLines="1"/>
  <pageMargins left="0.78740157480314965" right="0.78740157480314965" top="1.9685039370078741" bottom="0.78740157480314965" header="1.3779527559055118" footer="0"/>
  <pageSetup paperSize="9" orientation="portrait" r:id="rId1"/>
  <headerFooter alignWithMargins="0">
    <oddHeader>&amp;C&amp;12EDAR SANTA COLOMA DE FARNERS &amp;10REGISTRE: CUBES RECEPCIONADES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233E-B550-415C-A906-E5CFB0279762}">
  <sheetPr>
    <pageSetUpPr fitToPage="1"/>
  </sheetPr>
  <dimension ref="A1:JD52"/>
  <sheetViews>
    <sheetView topLeftCell="A7" zoomScale="50" zoomScaleNormal="50" workbookViewId="0">
      <selection activeCell="B39" sqref="A38:B39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8.179687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108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8" t="s">
        <v>94</v>
      </c>
      <c r="B9" s="237">
        <v>1</v>
      </c>
      <c r="C9" s="167">
        <v>1271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>
        <v>880</v>
      </c>
      <c r="AP9" s="351"/>
      <c r="AQ9" s="351"/>
      <c r="AR9" s="351"/>
      <c r="AS9" s="334"/>
      <c r="AT9" s="170">
        <v>1.1499999999999999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6" t="s">
        <v>95</v>
      </c>
      <c r="B10" s="239">
        <v>2</v>
      </c>
      <c r="C10" s="172">
        <v>1471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870</v>
      </c>
      <c r="AP10" s="352"/>
      <c r="AQ10" s="352"/>
      <c r="AR10" s="352"/>
      <c r="AS10" s="335"/>
      <c r="AT10" s="174">
        <v>1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8" t="s">
        <v>96</v>
      </c>
      <c r="B11" s="239">
        <v>3</v>
      </c>
      <c r="C11" s="172">
        <v>1215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68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/>
      <c r="AP11" s="352"/>
      <c r="AQ11" s="352"/>
      <c r="AR11" s="352"/>
      <c r="AS11" s="335"/>
      <c r="AT11" s="174">
        <v>1.21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97</v>
      </c>
      <c r="B12" s="239">
        <v>4</v>
      </c>
      <c r="C12" s="172">
        <v>1215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68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/>
      <c r="AP12" s="352"/>
      <c r="AQ12" s="352"/>
      <c r="AR12" s="352"/>
      <c r="AS12" s="335"/>
      <c r="AT12" s="174">
        <v>1.21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89</v>
      </c>
      <c r="B13" s="239">
        <v>5</v>
      </c>
      <c r="C13" s="172">
        <v>1302</v>
      </c>
      <c r="D13" s="172"/>
      <c r="E13" s="168">
        <v>7.2</v>
      </c>
      <c r="F13" s="168">
        <v>6.9</v>
      </c>
      <c r="G13" s="167">
        <v>1952</v>
      </c>
      <c r="H13" s="167">
        <v>1342</v>
      </c>
      <c r="I13" s="310">
        <v>228</v>
      </c>
      <c r="J13" s="310">
        <v>8.3000000000000007</v>
      </c>
      <c r="K13" s="473">
        <f t="shared" si="0"/>
        <v>96.359649122807014</v>
      </c>
      <c r="L13" s="310">
        <v>457</v>
      </c>
      <c r="M13" s="310">
        <v>5.7</v>
      </c>
      <c r="N13" s="473">
        <f t="shared" si="1"/>
        <v>98.75273522975931</v>
      </c>
      <c r="O13" s="310">
        <v>1353</v>
      </c>
      <c r="P13" s="310">
        <v>38.799999999999997</v>
      </c>
      <c r="Q13" s="473">
        <f t="shared" si="2"/>
        <v>97.132298595713223</v>
      </c>
      <c r="R13" s="310">
        <v>140.625</v>
      </c>
      <c r="S13" s="310">
        <v>2.83</v>
      </c>
      <c r="T13" s="168">
        <v>100.98</v>
      </c>
      <c r="U13" s="168">
        <v>1.6E-2</v>
      </c>
      <c r="V13" s="168">
        <v>2.145</v>
      </c>
      <c r="W13" s="168">
        <v>3.14</v>
      </c>
      <c r="X13" s="168">
        <v>0.23</v>
      </c>
      <c r="Y13" s="168">
        <v>2.1999999999999999E-2</v>
      </c>
      <c r="Z13" s="338">
        <f t="shared" si="3"/>
        <v>143</v>
      </c>
      <c r="AA13" s="338">
        <f t="shared" si="4"/>
        <v>5.9920000000000009</v>
      </c>
      <c r="AB13" s="337">
        <f t="shared" si="5"/>
        <v>95.809790209790208</v>
      </c>
      <c r="AC13" s="168">
        <v>16.8</v>
      </c>
      <c r="AD13" s="168">
        <v>0.98</v>
      </c>
      <c r="AE13" s="187">
        <f t="shared" si="6"/>
        <v>94.166666666666671</v>
      </c>
      <c r="AF13" s="167"/>
      <c r="AG13" s="167"/>
      <c r="AH13" s="134" t="s">
        <v>92</v>
      </c>
      <c r="AI13" s="167" t="s">
        <v>93</v>
      </c>
      <c r="AJ13" s="167"/>
      <c r="AK13" s="318"/>
      <c r="AL13" s="349"/>
      <c r="AM13" s="257"/>
      <c r="AN13" s="257"/>
      <c r="AO13" s="172">
        <v>890</v>
      </c>
      <c r="AP13" s="352">
        <v>116</v>
      </c>
      <c r="AQ13" s="352">
        <v>7660</v>
      </c>
      <c r="AR13" s="352">
        <v>12570</v>
      </c>
      <c r="AS13" s="547">
        <v>83.1</v>
      </c>
      <c r="AT13" s="174">
        <v>1.1299999999999999</v>
      </c>
      <c r="AU13" s="175">
        <v>7</v>
      </c>
      <c r="AV13" s="494">
        <v>0.06</v>
      </c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90</v>
      </c>
      <c r="B14" s="239">
        <v>6</v>
      </c>
      <c r="C14" s="172">
        <v>1316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68"/>
      <c r="AE14" s="187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>
        <v>890</v>
      </c>
      <c r="AP14" s="352"/>
      <c r="AQ14" s="352"/>
      <c r="AR14" s="352"/>
      <c r="AS14" s="547"/>
      <c r="AT14" s="174">
        <v>1.1100000000000001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98</v>
      </c>
      <c r="B15" s="239">
        <v>7</v>
      </c>
      <c r="C15" s="172">
        <v>1234</v>
      </c>
      <c r="D15" s="172"/>
      <c r="E15" s="168">
        <v>7.4</v>
      </c>
      <c r="F15" s="168">
        <v>7.1</v>
      </c>
      <c r="G15" s="167">
        <v>2184</v>
      </c>
      <c r="H15" s="167">
        <v>1402</v>
      </c>
      <c r="I15" s="310">
        <v>243</v>
      </c>
      <c r="J15" s="310">
        <v>7.4</v>
      </c>
      <c r="K15" s="473">
        <f t="shared" si="0"/>
        <v>96.954732510288068</v>
      </c>
      <c r="L15" s="310">
        <v>492</v>
      </c>
      <c r="M15" s="310">
        <v>7</v>
      </c>
      <c r="N15" s="473">
        <f t="shared" si="1"/>
        <v>98.577235772357724</v>
      </c>
      <c r="O15" s="310">
        <v>1081</v>
      </c>
      <c r="P15" s="310">
        <v>81</v>
      </c>
      <c r="Q15" s="473">
        <f t="shared" si="2"/>
        <v>92.506938020351527</v>
      </c>
      <c r="R15" s="310">
        <v>153</v>
      </c>
      <c r="S15" s="310">
        <v>2.58</v>
      </c>
      <c r="T15" s="168">
        <v>113</v>
      </c>
      <c r="U15" s="168">
        <v>7.8E-2</v>
      </c>
      <c r="V15" s="168">
        <v>2.5</v>
      </c>
      <c r="W15" s="168">
        <v>2.6</v>
      </c>
      <c r="X15" s="168">
        <v>0.15</v>
      </c>
      <c r="Y15" s="168">
        <v>0.09</v>
      </c>
      <c r="Z15" s="338">
        <f t="shared" si="3"/>
        <v>155.65</v>
      </c>
      <c r="AA15" s="338">
        <f t="shared" si="4"/>
        <v>5.27</v>
      </c>
      <c r="AB15" s="337">
        <f t="shared" si="5"/>
        <v>96.614198522325722</v>
      </c>
      <c r="AC15" s="168">
        <v>17.7</v>
      </c>
      <c r="AD15" s="168">
        <v>1.84</v>
      </c>
      <c r="AE15" s="187">
        <f t="shared" si="6"/>
        <v>89.604519774011308</v>
      </c>
      <c r="AF15" s="167"/>
      <c r="AG15" s="167"/>
      <c r="AH15" s="134" t="s">
        <v>92</v>
      </c>
      <c r="AI15" s="167" t="s">
        <v>99</v>
      </c>
      <c r="AJ15" s="167"/>
      <c r="AK15" s="318"/>
      <c r="AL15" s="349"/>
      <c r="AM15" s="257"/>
      <c r="AN15" s="257"/>
      <c r="AO15" s="172">
        <v>860</v>
      </c>
      <c r="AP15" s="352">
        <v>115</v>
      </c>
      <c r="AQ15" s="352">
        <v>7489</v>
      </c>
      <c r="AR15" s="352">
        <v>12250</v>
      </c>
      <c r="AS15" s="547">
        <v>83.5</v>
      </c>
      <c r="AT15" s="174">
        <v>1.19</v>
      </c>
      <c r="AU15" s="175">
        <v>10</v>
      </c>
      <c r="AV15" s="494">
        <v>7.0000000000000007E-2</v>
      </c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94</v>
      </c>
      <c r="B16" s="239">
        <v>8</v>
      </c>
      <c r="C16" s="172">
        <v>1337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337" t="str">
        <f t="shared" si="5"/>
        <v/>
      </c>
      <c r="AC16" s="168"/>
      <c r="AD16" s="168"/>
      <c r="AE16" s="187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>
        <v>810</v>
      </c>
      <c r="AP16" s="352"/>
      <c r="AQ16" s="352"/>
      <c r="AR16" s="352"/>
      <c r="AS16" s="547"/>
      <c r="AT16" s="174">
        <v>1.1000000000000001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95</v>
      </c>
      <c r="B17" s="239">
        <v>9</v>
      </c>
      <c r="C17" s="172">
        <v>1952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850</v>
      </c>
      <c r="AP17" s="352"/>
      <c r="AQ17" s="352"/>
      <c r="AR17" s="352"/>
      <c r="AS17" s="547"/>
      <c r="AT17" s="174">
        <v>0.75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96</v>
      </c>
      <c r="B18" s="239">
        <v>10</v>
      </c>
      <c r="C18" s="172">
        <v>1238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310"/>
      <c r="S18" s="310"/>
      <c r="T18" s="168"/>
      <c r="U18" s="168"/>
      <c r="V18" s="168"/>
      <c r="W18" s="168"/>
      <c r="X18" s="168"/>
      <c r="Y18" s="168"/>
      <c r="Z18" s="338" t="str">
        <f t="shared" si="3"/>
        <v/>
      </c>
      <c r="AA18" s="338" t="str">
        <f t="shared" si="4"/>
        <v/>
      </c>
      <c r="AB18" s="337" t="str">
        <f t="shared" si="5"/>
        <v/>
      </c>
      <c r="AC18" s="168"/>
      <c r="AD18" s="168"/>
      <c r="AE18" s="187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/>
      <c r="AP18" s="352"/>
      <c r="AQ18" s="352"/>
      <c r="AR18" s="352"/>
      <c r="AS18" s="547"/>
      <c r="AT18" s="174">
        <v>1.18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97</v>
      </c>
      <c r="B19" s="239">
        <v>11</v>
      </c>
      <c r="C19" s="172">
        <v>1238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/>
      <c r="AP19" s="352"/>
      <c r="AQ19" s="352"/>
      <c r="AR19" s="352"/>
      <c r="AS19" s="547"/>
      <c r="AT19" s="174">
        <v>1.18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89</v>
      </c>
      <c r="B20" s="239">
        <v>12</v>
      </c>
      <c r="C20" s="172">
        <v>1376</v>
      </c>
      <c r="D20" s="172"/>
      <c r="E20" s="168">
        <v>7.1</v>
      </c>
      <c r="F20" s="168">
        <v>7</v>
      </c>
      <c r="G20" s="167">
        <v>1826</v>
      </c>
      <c r="H20" s="167">
        <v>1287</v>
      </c>
      <c r="I20" s="310">
        <v>276</v>
      </c>
      <c r="J20" s="310">
        <v>8.8000000000000007</v>
      </c>
      <c r="K20" s="473">
        <f t="shared" si="0"/>
        <v>96.811594202898547</v>
      </c>
      <c r="L20" s="310">
        <v>415</v>
      </c>
      <c r="M20" s="310">
        <v>6</v>
      </c>
      <c r="N20" s="473">
        <f t="shared" si="1"/>
        <v>98.554216867469876</v>
      </c>
      <c r="O20" s="310">
        <v>1151</v>
      </c>
      <c r="P20" s="310">
        <v>24.8</v>
      </c>
      <c r="Q20" s="473">
        <f t="shared" si="2"/>
        <v>97.84535186794092</v>
      </c>
      <c r="R20" s="310">
        <v>118</v>
      </c>
      <c r="S20" s="310">
        <v>0.47899999999999998</v>
      </c>
      <c r="T20" s="168">
        <v>84.739000000000004</v>
      </c>
      <c r="U20" s="168">
        <v>0</v>
      </c>
      <c r="V20" s="168">
        <v>1.8</v>
      </c>
      <c r="W20" s="168">
        <v>5.58</v>
      </c>
      <c r="X20" s="168">
        <v>0.193</v>
      </c>
      <c r="Y20" s="168">
        <v>4.1000000000000002E-2</v>
      </c>
      <c r="Z20" s="338">
        <f t="shared" si="3"/>
        <v>119.99299999999999</v>
      </c>
      <c r="AA20" s="338">
        <f t="shared" si="4"/>
        <v>6.1000000000000005</v>
      </c>
      <c r="AB20" s="337">
        <f t="shared" si="5"/>
        <v>94.916370121590433</v>
      </c>
      <c r="AC20" s="168">
        <v>16.8</v>
      </c>
      <c r="AD20" s="168">
        <v>1.9</v>
      </c>
      <c r="AE20" s="187">
        <f t="shared" si="6"/>
        <v>88.69047619047619</v>
      </c>
      <c r="AF20" s="167"/>
      <c r="AG20" s="167"/>
      <c r="AH20" s="134" t="s">
        <v>92</v>
      </c>
      <c r="AI20" s="167" t="s">
        <v>93</v>
      </c>
      <c r="AJ20" s="167"/>
      <c r="AK20" s="318"/>
      <c r="AL20" s="349"/>
      <c r="AM20" s="257"/>
      <c r="AN20" s="257"/>
      <c r="AO20" s="172">
        <v>870</v>
      </c>
      <c r="AP20" s="352">
        <v>126</v>
      </c>
      <c r="AQ20" s="352">
        <v>6925</v>
      </c>
      <c r="AR20" s="352">
        <v>10522</v>
      </c>
      <c r="AS20" s="547">
        <v>82.4</v>
      </c>
      <c r="AT20" s="174">
        <v>1.07</v>
      </c>
      <c r="AU20" s="175">
        <v>29</v>
      </c>
      <c r="AV20" s="494">
        <v>7.0000000000000007E-2</v>
      </c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90</v>
      </c>
      <c r="B21" s="239">
        <v>13</v>
      </c>
      <c r="C21" s="172">
        <v>1318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>
        <v>890</v>
      </c>
      <c r="AP21" s="352"/>
      <c r="AQ21" s="352"/>
      <c r="AR21" s="352"/>
      <c r="AS21" s="547"/>
      <c r="AT21" s="174">
        <v>1.1100000000000001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98</v>
      </c>
      <c r="B22" s="239">
        <v>14</v>
      </c>
      <c r="C22" s="172">
        <v>1323</v>
      </c>
      <c r="D22" s="172"/>
      <c r="E22" s="168">
        <v>7.3</v>
      </c>
      <c r="F22" s="168">
        <v>7.4</v>
      </c>
      <c r="G22" s="167">
        <v>2086</v>
      </c>
      <c r="H22" s="167">
        <v>1458</v>
      </c>
      <c r="I22" s="310">
        <v>161</v>
      </c>
      <c r="J22" s="310">
        <v>6.4</v>
      </c>
      <c r="K22" s="473">
        <f t="shared" si="0"/>
        <v>96.024844720496887</v>
      </c>
      <c r="L22" s="310">
        <v>458</v>
      </c>
      <c r="M22" s="310">
        <v>7</v>
      </c>
      <c r="N22" s="473">
        <f t="shared" si="1"/>
        <v>98.471615720524014</v>
      </c>
      <c r="O22" s="310">
        <v>853</v>
      </c>
      <c r="P22" s="310">
        <v>59</v>
      </c>
      <c r="Q22" s="473">
        <f t="shared" si="2"/>
        <v>93.083235638921451</v>
      </c>
      <c r="R22" s="310">
        <v>150</v>
      </c>
      <c r="S22" s="310">
        <v>1.94</v>
      </c>
      <c r="T22" s="168">
        <v>141</v>
      </c>
      <c r="U22" s="168">
        <v>7.8E-2</v>
      </c>
      <c r="V22" s="168">
        <v>1.1499999999999999</v>
      </c>
      <c r="W22" s="168">
        <v>4.5999999999999996</v>
      </c>
      <c r="X22" s="168">
        <v>0.12</v>
      </c>
      <c r="Y22" s="168">
        <v>0.04</v>
      </c>
      <c r="Z22" s="338">
        <f>IF(AND(R22&lt;&gt;"",V22&lt;&gt;"",X22&lt;&gt;""),R22+V22+X22,"")</f>
        <v>151.27000000000001</v>
      </c>
      <c r="AA22" s="338">
        <f>IF(AND(S22&lt;&gt;"",W22&lt;&gt;"",Y22&lt;&gt;""),S22+W22+Y22,"")</f>
        <v>6.5799999999999992</v>
      </c>
      <c r="AB22" s="337">
        <f t="shared" si="5"/>
        <v>95.650161962054597</v>
      </c>
      <c r="AC22" s="168">
        <v>17.5</v>
      </c>
      <c r="AD22" s="168">
        <v>3.6</v>
      </c>
      <c r="AE22" s="187">
        <f t="shared" si="6"/>
        <v>79.428571428571431</v>
      </c>
      <c r="AF22" s="167"/>
      <c r="AG22" s="167"/>
      <c r="AH22" s="134" t="s">
        <v>92</v>
      </c>
      <c r="AI22" s="167" t="s">
        <v>99</v>
      </c>
      <c r="AJ22" s="167"/>
      <c r="AK22" s="318"/>
      <c r="AL22" s="349"/>
      <c r="AM22" s="257"/>
      <c r="AN22" s="257"/>
      <c r="AO22" s="172">
        <v>880</v>
      </c>
      <c r="AP22" s="352">
        <v>128</v>
      </c>
      <c r="AQ22" s="352">
        <v>6880</v>
      </c>
      <c r="AR22" s="352">
        <v>9980</v>
      </c>
      <c r="AS22" s="547">
        <v>82.1</v>
      </c>
      <c r="AT22" s="174">
        <v>1.1100000000000001</v>
      </c>
      <c r="AU22" s="175">
        <v>15</v>
      </c>
      <c r="AV22" s="494">
        <v>7.0000000000000007E-2</v>
      </c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94</v>
      </c>
      <c r="B23" s="239">
        <v>15</v>
      </c>
      <c r="C23" s="172">
        <v>1308</v>
      </c>
      <c r="D23" s="172"/>
      <c r="E23" s="168"/>
      <c r="F23" s="168"/>
      <c r="G23" s="167"/>
      <c r="H23" s="167"/>
      <c r="I23" s="310">
        <v>119</v>
      </c>
      <c r="J23" s="310">
        <v>5</v>
      </c>
      <c r="K23" s="473">
        <f t="shared" si="0"/>
        <v>95.798319327731093</v>
      </c>
      <c r="L23" s="310">
        <v>261</v>
      </c>
      <c r="M23" s="310">
        <v>5</v>
      </c>
      <c r="N23" s="473">
        <f t="shared" si="1"/>
        <v>98.084291187739453</v>
      </c>
      <c r="O23" s="310">
        <v>581</v>
      </c>
      <c r="P23" s="310">
        <v>35</v>
      </c>
      <c r="Q23" s="473">
        <f t="shared" si="2"/>
        <v>93.975903614457835</v>
      </c>
      <c r="R23" s="310"/>
      <c r="S23" s="310"/>
      <c r="T23" s="168"/>
      <c r="U23" s="168"/>
      <c r="V23" s="168"/>
      <c r="W23" s="168"/>
      <c r="X23" s="168"/>
      <c r="Y23" s="168"/>
      <c r="Z23" s="338">
        <v>146</v>
      </c>
      <c r="AA23" s="338">
        <v>7.77</v>
      </c>
      <c r="AB23" s="337">
        <f t="shared" si="5"/>
        <v>94.678082191780817</v>
      </c>
      <c r="AC23" s="168">
        <v>12.8</v>
      </c>
      <c r="AD23" s="168">
        <v>3.61</v>
      </c>
      <c r="AE23" s="187">
        <f t="shared" si="6"/>
        <v>71.796875</v>
      </c>
      <c r="AF23" s="167"/>
      <c r="AG23" s="167"/>
      <c r="AH23" s="134" t="s">
        <v>222</v>
      </c>
      <c r="AI23" s="167" t="s">
        <v>99</v>
      </c>
      <c r="AJ23" s="167"/>
      <c r="AK23" s="318"/>
      <c r="AL23" s="349"/>
      <c r="AM23" s="257"/>
      <c r="AN23" s="257"/>
      <c r="AO23" s="172">
        <v>890</v>
      </c>
      <c r="AP23" s="352"/>
      <c r="AQ23" s="352"/>
      <c r="AR23" s="352"/>
      <c r="AS23" s="547"/>
      <c r="AT23" s="174">
        <v>1.1200000000000001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95</v>
      </c>
      <c r="B24" s="239">
        <v>16</v>
      </c>
      <c r="C24" s="172">
        <v>1477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68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>
        <v>880</v>
      </c>
      <c r="AP24" s="352"/>
      <c r="AQ24" s="352"/>
      <c r="AR24" s="352"/>
      <c r="AS24" s="547"/>
      <c r="AT24" s="174">
        <v>0.99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96</v>
      </c>
      <c r="B25" s="239">
        <v>17</v>
      </c>
      <c r="C25" s="172">
        <v>1312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68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/>
      <c r="AP25" s="352"/>
      <c r="AQ25" s="352"/>
      <c r="AR25" s="352"/>
      <c r="AS25" s="547"/>
      <c r="AT25" s="174">
        <v>1.1200000000000001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97</v>
      </c>
      <c r="B26" s="239">
        <v>18</v>
      </c>
      <c r="C26" s="172">
        <v>1312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/>
      <c r="AP26" s="352"/>
      <c r="AQ26" s="352"/>
      <c r="AR26" s="352"/>
      <c r="AS26" s="547"/>
      <c r="AT26" s="174">
        <v>1.1200000000000001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89</v>
      </c>
      <c r="B27" s="239">
        <v>19</v>
      </c>
      <c r="C27" s="172">
        <v>1272</v>
      </c>
      <c r="D27" s="172"/>
      <c r="E27" s="168">
        <v>7.3</v>
      </c>
      <c r="F27" s="168">
        <v>7</v>
      </c>
      <c r="G27" s="167">
        <v>1847</v>
      </c>
      <c r="H27" s="167">
        <v>1236</v>
      </c>
      <c r="I27" s="310">
        <v>200</v>
      </c>
      <c r="J27" s="310">
        <v>4</v>
      </c>
      <c r="K27" s="473">
        <f t="shared" si="0"/>
        <v>98</v>
      </c>
      <c r="L27" s="310">
        <v>425</v>
      </c>
      <c r="M27" s="310">
        <v>6</v>
      </c>
      <c r="N27" s="473">
        <f t="shared" si="1"/>
        <v>98.588235294117638</v>
      </c>
      <c r="O27" s="310">
        <v>1274</v>
      </c>
      <c r="P27" s="310">
        <v>40.200000000000003</v>
      </c>
      <c r="Q27" s="473">
        <f t="shared" si="2"/>
        <v>96.844583987441126</v>
      </c>
      <c r="R27" s="310">
        <v>121.94</v>
      </c>
      <c r="S27" s="310">
        <v>0.56000000000000005</v>
      </c>
      <c r="T27" s="168">
        <v>87.563999999999993</v>
      </c>
      <c r="U27" s="168">
        <v>0.01</v>
      </c>
      <c r="V27" s="168">
        <v>1.86</v>
      </c>
      <c r="W27" s="168">
        <v>4.63</v>
      </c>
      <c r="X27" s="168">
        <v>0.2</v>
      </c>
      <c r="Y27" s="168">
        <v>0.01</v>
      </c>
      <c r="Z27" s="338">
        <f t="shared" si="3"/>
        <v>124</v>
      </c>
      <c r="AA27" s="338">
        <f t="shared" si="4"/>
        <v>5.1999999999999993</v>
      </c>
      <c r="AB27" s="337">
        <f t="shared" si="5"/>
        <v>95.806451612903217</v>
      </c>
      <c r="AC27" s="168">
        <v>8.6</v>
      </c>
      <c r="AD27" s="168">
        <v>1.72</v>
      </c>
      <c r="AE27" s="187">
        <f t="shared" si="6"/>
        <v>80</v>
      </c>
      <c r="AF27" s="167"/>
      <c r="AG27" s="167"/>
      <c r="AH27" s="134" t="s">
        <v>92</v>
      </c>
      <c r="AI27" s="167" t="s">
        <v>93</v>
      </c>
      <c r="AJ27" s="167"/>
      <c r="AK27" s="318"/>
      <c r="AL27" s="349"/>
      <c r="AM27" s="257"/>
      <c r="AN27" s="257"/>
      <c r="AO27" s="172">
        <v>850</v>
      </c>
      <c r="AP27" s="352">
        <v>132</v>
      </c>
      <c r="AQ27" s="352">
        <v>6420</v>
      </c>
      <c r="AR27" s="352">
        <v>9500</v>
      </c>
      <c r="AS27" s="547">
        <v>82.8</v>
      </c>
      <c r="AT27" s="174">
        <v>1.1499999999999999</v>
      </c>
      <c r="AU27" s="175">
        <v>15</v>
      </c>
      <c r="AV27" s="494">
        <v>7.0000000000000007E-2</v>
      </c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90</v>
      </c>
      <c r="B28" s="239">
        <v>20</v>
      </c>
      <c r="C28" s="172">
        <v>1306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840</v>
      </c>
      <c r="AP28" s="352"/>
      <c r="AQ28" s="352"/>
      <c r="AR28" s="352"/>
      <c r="AS28" s="547"/>
      <c r="AT28" s="174">
        <v>1.1200000000000001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98</v>
      </c>
      <c r="B29" s="239">
        <v>21</v>
      </c>
      <c r="C29" s="172">
        <v>1310</v>
      </c>
      <c r="D29" s="172"/>
      <c r="E29" s="168">
        <v>6.9</v>
      </c>
      <c r="F29" s="168">
        <v>6.9</v>
      </c>
      <c r="G29" s="167">
        <v>1858</v>
      </c>
      <c r="H29" s="167">
        <v>1501</v>
      </c>
      <c r="I29" s="310">
        <v>161</v>
      </c>
      <c r="J29" s="310">
        <v>5</v>
      </c>
      <c r="K29" s="473">
        <f t="shared" si="0"/>
        <v>96.894409937888199</v>
      </c>
      <c r="L29" s="310">
        <v>402</v>
      </c>
      <c r="M29" s="310">
        <v>5</v>
      </c>
      <c r="N29" s="473">
        <f t="shared" si="1"/>
        <v>98.756218905472636</v>
      </c>
      <c r="O29" s="310">
        <v>845</v>
      </c>
      <c r="P29" s="310">
        <v>37</v>
      </c>
      <c r="Q29" s="473">
        <f t="shared" si="2"/>
        <v>95.621301775147927</v>
      </c>
      <c r="R29" s="310">
        <v>85.4</v>
      </c>
      <c r="S29" s="310">
        <v>1.76</v>
      </c>
      <c r="T29" s="168"/>
      <c r="U29" s="168"/>
      <c r="V29" s="168">
        <v>1.1499999999999999</v>
      </c>
      <c r="W29" s="168">
        <v>4.7</v>
      </c>
      <c r="X29" s="168">
        <v>0.13</v>
      </c>
      <c r="Y29" s="168">
        <v>0.08</v>
      </c>
      <c r="Z29" s="338">
        <f>IF(AND(R29&lt;&gt;"",V29&lt;&gt;"",X29&lt;&gt;""),R29+V29+X29,"")</f>
        <v>86.68</v>
      </c>
      <c r="AA29" s="338">
        <f>IF(AND(S29&lt;&gt;"",W29&lt;&gt;"",Y29&lt;&gt;""),S29+W29+Y29,"")</f>
        <v>6.54</v>
      </c>
      <c r="AB29" s="337">
        <f t="shared" si="5"/>
        <v>92.455006922011989</v>
      </c>
      <c r="AC29" s="168">
        <v>9.56</v>
      </c>
      <c r="AD29" s="168">
        <v>2.34</v>
      </c>
      <c r="AE29" s="187">
        <f t="shared" si="6"/>
        <v>75.523012552301267</v>
      </c>
      <c r="AF29" s="167"/>
      <c r="AG29" s="167"/>
      <c r="AH29" s="134" t="s">
        <v>92</v>
      </c>
      <c r="AI29" s="167" t="s">
        <v>99</v>
      </c>
      <c r="AJ29" s="167"/>
      <c r="AK29" s="318"/>
      <c r="AL29" s="349"/>
      <c r="AM29" s="257"/>
      <c r="AN29" s="257"/>
      <c r="AO29" s="172">
        <v>820</v>
      </c>
      <c r="AP29" s="352">
        <v>134</v>
      </c>
      <c r="AQ29" s="352">
        <v>6100</v>
      </c>
      <c r="AR29" s="352">
        <v>9450</v>
      </c>
      <c r="AS29" s="547">
        <v>85.7</v>
      </c>
      <c r="AT29" s="174">
        <v>1.1200000000000001</v>
      </c>
      <c r="AU29" s="175">
        <v>14</v>
      </c>
      <c r="AV29" s="494">
        <v>7.0000000000000007E-2</v>
      </c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94</v>
      </c>
      <c r="B30" s="239">
        <v>22</v>
      </c>
      <c r="C30" s="172">
        <v>1376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790</v>
      </c>
      <c r="AP30" s="352"/>
      <c r="AQ30" s="352"/>
      <c r="AR30" s="352"/>
      <c r="AS30" s="547"/>
      <c r="AT30" s="174">
        <v>1.07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95</v>
      </c>
      <c r="B31" s="239">
        <v>23</v>
      </c>
      <c r="C31" s="172">
        <v>1427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>
        <v>780</v>
      </c>
      <c r="AP31" s="352"/>
      <c r="AQ31" s="352"/>
      <c r="AR31" s="352"/>
      <c r="AS31" s="547"/>
      <c r="AT31" s="174">
        <v>1.03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96</v>
      </c>
      <c r="B32" s="239">
        <v>24</v>
      </c>
      <c r="C32" s="172">
        <v>1260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/>
      <c r="AP32" s="352"/>
      <c r="AQ32" s="352"/>
      <c r="AR32" s="352"/>
      <c r="AS32" s="547"/>
      <c r="AT32" s="174">
        <v>1.1599999999999999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97</v>
      </c>
      <c r="B33" s="239">
        <v>25</v>
      </c>
      <c r="C33" s="172">
        <v>1260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68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/>
      <c r="AP33" s="352"/>
      <c r="AQ33" s="352"/>
      <c r="AR33" s="352"/>
      <c r="AS33" s="547"/>
      <c r="AT33" s="174">
        <v>1.1599999999999999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89</v>
      </c>
      <c r="B34" s="239">
        <v>26</v>
      </c>
      <c r="C34" s="172">
        <v>1375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830</v>
      </c>
      <c r="AP34" s="352">
        <v>134</v>
      </c>
      <c r="AQ34" s="352">
        <v>6201</v>
      </c>
      <c r="AR34" s="352">
        <v>9250</v>
      </c>
      <c r="AS34" s="547">
        <v>84.2</v>
      </c>
      <c r="AT34" s="174">
        <v>1.07</v>
      </c>
      <c r="AU34" s="175">
        <v>15</v>
      </c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90</v>
      </c>
      <c r="B35" s="239">
        <v>27</v>
      </c>
      <c r="C35" s="172">
        <v>1309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>
        <v>810</v>
      </c>
      <c r="AP35" s="352"/>
      <c r="AQ35" s="352"/>
      <c r="AR35" s="352"/>
      <c r="AS35" s="547"/>
      <c r="AT35" s="174">
        <v>1.1200000000000001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40" t="s">
        <v>98</v>
      </c>
      <c r="B36" s="239">
        <v>28</v>
      </c>
      <c r="C36" s="172">
        <v>1288</v>
      </c>
      <c r="D36" s="172"/>
      <c r="E36" s="168">
        <v>7.2</v>
      </c>
      <c r="F36" s="168">
        <v>7</v>
      </c>
      <c r="G36" s="167">
        <v>1896</v>
      </c>
      <c r="H36" s="167">
        <v>1340</v>
      </c>
      <c r="I36" s="310">
        <v>284</v>
      </c>
      <c r="J36" s="310">
        <v>4.3</v>
      </c>
      <c r="K36" s="473">
        <f t="shared" si="0"/>
        <v>98.485915492957744</v>
      </c>
      <c r="L36" s="310">
        <v>410</v>
      </c>
      <c r="M36" s="310">
        <v>5</v>
      </c>
      <c r="N36" s="473">
        <f t="shared" si="1"/>
        <v>98.780487804878049</v>
      </c>
      <c r="O36" s="310">
        <v>986</v>
      </c>
      <c r="P36" s="310">
        <v>34</v>
      </c>
      <c r="Q36" s="473">
        <f t="shared" si="2"/>
        <v>96.551724137931032</v>
      </c>
      <c r="R36" s="310">
        <v>131.69999999999999</v>
      </c>
      <c r="S36" s="310">
        <v>0.56000000000000005</v>
      </c>
      <c r="T36" s="168">
        <v>85.2</v>
      </c>
      <c r="U36" s="168">
        <v>0.05</v>
      </c>
      <c r="V36" s="168">
        <v>2.0099999999999998</v>
      </c>
      <c r="W36" s="168">
        <v>5.0999999999999996</v>
      </c>
      <c r="X36" s="168">
        <v>0.216</v>
      </c>
      <c r="Y36" s="168">
        <v>9.8000000000000004E-2</v>
      </c>
      <c r="Z36" s="338">
        <f>IF(AND(R36&lt;&gt;"",V36&lt;&gt;"",X36&lt;&gt;""),R36+V36+X36,"")</f>
        <v>133.92599999999999</v>
      </c>
      <c r="AA36" s="338">
        <f t="shared" si="4"/>
        <v>5.758</v>
      </c>
      <c r="AB36" s="337">
        <f t="shared" si="5"/>
        <v>95.700610785060405</v>
      </c>
      <c r="AC36" s="168">
        <v>10.1</v>
      </c>
      <c r="AD36" s="168">
        <v>0.75</v>
      </c>
      <c r="AE36" s="187">
        <f t="shared" si="6"/>
        <v>92.574257425742573</v>
      </c>
      <c r="AF36" s="167"/>
      <c r="AG36" s="167"/>
      <c r="AH36" s="134" t="s">
        <v>92</v>
      </c>
      <c r="AI36" s="167" t="s">
        <v>93</v>
      </c>
      <c r="AJ36" s="167"/>
      <c r="AK36" s="318"/>
      <c r="AL36" s="349"/>
      <c r="AM36" s="257"/>
      <c r="AN36" s="257"/>
      <c r="AO36" s="172">
        <v>790</v>
      </c>
      <c r="AP36" s="352">
        <v>113</v>
      </c>
      <c r="AQ36" s="352">
        <v>7010</v>
      </c>
      <c r="AR36" s="352">
        <v>9100</v>
      </c>
      <c r="AS36" s="547">
        <v>82.1</v>
      </c>
      <c r="AT36" s="174">
        <v>1.1399999999999999</v>
      </c>
      <c r="AU36" s="175">
        <v>17</v>
      </c>
      <c r="AV36" s="494">
        <v>0.06</v>
      </c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94</v>
      </c>
      <c r="B37" s="239">
        <v>29</v>
      </c>
      <c r="C37" s="172">
        <v>1600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>
        <v>790</v>
      </c>
      <c r="AP37" s="352"/>
      <c r="AQ37" s="352"/>
      <c r="AR37" s="352"/>
      <c r="AS37" s="335"/>
      <c r="AT37" s="174">
        <v>0.92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/>
      <c r="B38" s="239"/>
      <c r="C38" s="172"/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/>
      <c r="AP38" s="352"/>
      <c r="AQ38" s="352"/>
      <c r="AR38" s="352"/>
      <c r="AS38" s="335"/>
      <c r="AT38" s="174"/>
      <c r="AU38" s="175"/>
      <c r="AV38" s="202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/>
      <c r="B39" s="241"/>
      <c r="C39" s="176"/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/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38998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1344.7586206896551</v>
      </c>
      <c r="D41" s="187" t="e">
        <f>+AVERAGE(D9:D39)</f>
        <v>#DIV/0!</v>
      </c>
      <c r="E41" s="187">
        <f t="shared" ref="E41:AE41" si="8">+AVERAGE(E9:E39)</f>
        <v>7.2000000000000011</v>
      </c>
      <c r="F41" s="187">
        <f t="shared" si="8"/>
        <v>7.0428571428571427</v>
      </c>
      <c r="G41" s="187">
        <f t="shared" si="8"/>
        <v>1949.8571428571429</v>
      </c>
      <c r="H41" s="187">
        <f t="shared" si="8"/>
        <v>1366.5714285714287</v>
      </c>
      <c r="I41" s="187">
        <f t="shared" si="8"/>
        <v>209</v>
      </c>
      <c r="J41" s="187">
        <f t="shared" si="8"/>
        <v>6.1499999999999995</v>
      </c>
      <c r="K41" s="187">
        <f t="shared" si="8"/>
        <v>96.91618316438344</v>
      </c>
      <c r="L41" s="187">
        <f t="shared" si="8"/>
        <v>415</v>
      </c>
      <c r="M41" s="187">
        <f t="shared" si="8"/>
        <v>5.8375000000000004</v>
      </c>
      <c r="N41" s="187">
        <f t="shared" si="8"/>
        <v>98.570629597789832</v>
      </c>
      <c r="O41" s="187">
        <f t="shared" si="8"/>
        <v>1015.5</v>
      </c>
      <c r="P41" s="187">
        <f t="shared" si="8"/>
        <v>43.725000000000001</v>
      </c>
      <c r="Q41" s="187">
        <f t="shared" si="8"/>
        <v>95.445167204738127</v>
      </c>
      <c r="R41" s="187">
        <f t="shared" si="8"/>
        <v>128.66642857142855</v>
      </c>
      <c r="S41" s="187">
        <f t="shared" si="8"/>
        <v>1.529857142857143</v>
      </c>
      <c r="T41" s="187">
        <f t="shared" si="8"/>
        <v>102.08050000000001</v>
      </c>
      <c r="U41" s="187">
        <f t="shared" si="8"/>
        <v>3.8666666666666662E-2</v>
      </c>
      <c r="V41" s="187">
        <f t="shared" si="8"/>
        <v>1.8021428571428568</v>
      </c>
      <c r="W41" s="187">
        <f t="shared" si="8"/>
        <v>4.3357142857142863</v>
      </c>
      <c r="X41" s="187">
        <f t="shared" si="8"/>
        <v>0.17700000000000002</v>
      </c>
      <c r="Y41" s="187">
        <f t="shared" si="8"/>
        <v>5.442857142857143E-2</v>
      </c>
      <c r="Z41" s="189">
        <f t="shared" si="8"/>
        <v>132.564875</v>
      </c>
      <c r="AA41" s="189">
        <f t="shared" si="8"/>
        <v>6.1512500000000001</v>
      </c>
      <c r="AB41" s="189">
        <f t="shared" si="8"/>
        <v>95.203834040939654</v>
      </c>
      <c r="AC41" s="189">
        <f t="shared" si="8"/>
        <v>13.732499999999998</v>
      </c>
      <c r="AD41" s="189">
        <f t="shared" si="8"/>
        <v>2.0925000000000002</v>
      </c>
      <c r="AE41" s="189">
        <f t="shared" si="8"/>
        <v>83.97304737972118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845.71428571428567</v>
      </c>
      <c r="AP41" s="187">
        <f t="shared" si="9"/>
        <v>124.75</v>
      </c>
      <c r="AQ41" s="187">
        <f t="shared" si="9"/>
        <v>6835.625</v>
      </c>
      <c r="AR41" s="187">
        <f t="shared" si="9"/>
        <v>10327.75</v>
      </c>
      <c r="AS41" s="337">
        <f t="shared" si="9"/>
        <v>83.237500000000011</v>
      </c>
      <c r="AT41" s="338">
        <f t="shared" si="9"/>
        <v>1.1003448275862071</v>
      </c>
      <c r="AU41" s="339">
        <f t="shared" si="9"/>
        <v>15.25</v>
      </c>
      <c r="AV41" s="340">
        <f t="shared" si="9"/>
        <v>6.7142857142857143E-2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1215</v>
      </c>
      <c r="D42" s="192">
        <f>+MIN(D9:D39)</f>
        <v>0</v>
      </c>
      <c r="E42" s="192">
        <f t="shared" ref="E42:AE42" si="11">+MIN(E9:E39)</f>
        <v>6.9</v>
      </c>
      <c r="F42" s="192">
        <f t="shared" si="11"/>
        <v>6.9</v>
      </c>
      <c r="G42" s="192">
        <f t="shared" si="11"/>
        <v>1826</v>
      </c>
      <c r="H42" s="192">
        <f t="shared" si="11"/>
        <v>1236</v>
      </c>
      <c r="I42" s="192">
        <f t="shared" si="11"/>
        <v>119</v>
      </c>
      <c r="J42" s="192">
        <f t="shared" si="11"/>
        <v>4</v>
      </c>
      <c r="K42" s="192">
        <f t="shared" si="11"/>
        <v>95.798319327731093</v>
      </c>
      <c r="L42" s="192">
        <f t="shared" si="11"/>
        <v>261</v>
      </c>
      <c r="M42" s="192">
        <f t="shared" si="11"/>
        <v>5</v>
      </c>
      <c r="N42" s="192">
        <f t="shared" si="11"/>
        <v>98.084291187739453</v>
      </c>
      <c r="O42" s="192">
        <f t="shared" si="11"/>
        <v>581</v>
      </c>
      <c r="P42" s="192">
        <f t="shared" si="11"/>
        <v>24.8</v>
      </c>
      <c r="Q42" s="192">
        <f t="shared" si="11"/>
        <v>92.506938020351527</v>
      </c>
      <c r="R42" s="192">
        <f t="shared" si="11"/>
        <v>85.4</v>
      </c>
      <c r="S42" s="192">
        <f t="shared" si="11"/>
        <v>0.47899999999999998</v>
      </c>
      <c r="T42" s="192">
        <f t="shared" si="11"/>
        <v>84.739000000000004</v>
      </c>
      <c r="U42" s="192">
        <f t="shared" si="11"/>
        <v>0</v>
      </c>
      <c r="V42" s="192">
        <f t="shared" si="11"/>
        <v>1.1499999999999999</v>
      </c>
      <c r="W42" s="192">
        <f t="shared" si="11"/>
        <v>2.6</v>
      </c>
      <c r="X42" s="192">
        <f t="shared" si="11"/>
        <v>0.12</v>
      </c>
      <c r="Y42" s="192">
        <f t="shared" si="11"/>
        <v>0.01</v>
      </c>
      <c r="Z42" s="194">
        <f t="shared" si="11"/>
        <v>86.68</v>
      </c>
      <c r="AA42" s="194">
        <f t="shared" si="11"/>
        <v>5.1999999999999993</v>
      </c>
      <c r="AB42" s="194">
        <f t="shared" si="11"/>
        <v>92.455006922011989</v>
      </c>
      <c r="AC42" s="194">
        <f t="shared" si="11"/>
        <v>8.6</v>
      </c>
      <c r="AD42" s="194">
        <f t="shared" si="11"/>
        <v>0.75</v>
      </c>
      <c r="AE42" s="194">
        <f t="shared" si="11"/>
        <v>71.796875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780</v>
      </c>
      <c r="AP42" s="192">
        <f t="shared" si="12"/>
        <v>113</v>
      </c>
      <c r="AQ42" s="192">
        <f t="shared" si="12"/>
        <v>6100</v>
      </c>
      <c r="AR42" s="192">
        <f t="shared" si="12"/>
        <v>9100</v>
      </c>
      <c r="AS42" s="192">
        <f t="shared" si="12"/>
        <v>82.1</v>
      </c>
      <c r="AT42" s="194">
        <f t="shared" si="12"/>
        <v>0.75</v>
      </c>
      <c r="AU42" s="327">
        <f t="shared" si="12"/>
        <v>7</v>
      </c>
      <c r="AV42" s="332">
        <f t="shared" si="12"/>
        <v>0.06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1952</v>
      </c>
      <c r="D43" s="197">
        <f>+MAX(D9:D39)</f>
        <v>0</v>
      </c>
      <c r="E43" s="197">
        <f t="shared" ref="E43:AE43" si="14">+MAX(E9:E39)</f>
        <v>7.4</v>
      </c>
      <c r="F43" s="197">
        <f t="shared" si="14"/>
        <v>7.4</v>
      </c>
      <c r="G43" s="197">
        <f t="shared" si="14"/>
        <v>2184</v>
      </c>
      <c r="H43" s="197">
        <f t="shared" si="14"/>
        <v>1501</v>
      </c>
      <c r="I43" s="197">
        <f t="shared" si="14"/>
        <v>284</v>
      </c>
      <c r="J43" s="197">
        <f t="shared" si="14"/>
        <v>8.8000000000000007</v>
      </c>
      <c r="K43" s="197">
        <f t="shared" si="14"/>
        <v>98.485915492957744</v>
      </c>
      <c r="L43" s="197">
        <f t="shared" si="14"/>
        <v>492</v>
      </c>
      <c r="M43" s="197">
        <f t="shared" si="14"/>
        <v>7</v>
      </c>
      <c r="N43" s="197">
        <f t="shared" si="14"/>
        <v>98.780487804878049</v>
      </c>
      <c r="O43" s="197">
        <f t="shared" si="14"/>
        <v>1353</v>
      </c>
      <c r="P43" s="197">
        <f t="shared" si="14"/>
        <v>81</v>
      </c>
      <c r="Q43" s="197">
        <f t="shared" si="14"/>
        <v>97.84535186794092</v>
      </c>
      <c r="R43" s="197">
        <f t="shared" si="14"/>
        <v>153</v>
      </c>
      <c r="S43" s="197">
        <f t="shared" si="14"/>
        <v>2.83</v>
      </c>
      <c r="T43" s="197">
        <f t="shared" si="14"/>
        <v>141</v>
      </c>
      <c r="U43" s="197">
        <f t="shared" si="14"/>
        <v>7.8E-2</v>
      </c>
      <c r="V43" s="197">
        <f t="shared" si="14"/>
        <v>2.5</v>
      </c>
      <c r="W43" s="197">
        <f t="shared" si="14"/>
        <v>5.58</v>
      </c>
      <c r="X43" s="197">
        <f t="shared" si="14"/>
        <v>0.23</v>
      </c>
      <c r="Y43" s="197">
        <f t="shared" si="14"/>
        <v>9.8000000000000004E-2</v>
      </c>
      <c r="Z43" s="199">
        <f t="shared" si="14"/>
        <v>155.65</v>
      </c>
      <c r="AA43" s="199">
        <f t="shared" si="14"/>
        <v>7.77</v>
      </c>
      <c r="AB43" s="199">
        <f t="shared" si="14"/>
        <v>96.614198522325722</v>
      </c>
      <c r="AC43" s="199">
        <f t="shared" si="14"/>
        <v>17.7</v>
      </c>
      <c r="AD43" s="199">
        <f t="shared" si="14"/>
        <v>3.61</v>
      </c>
      <c r="AE43" s="199">
        <f t="shared" si="14"/>
        <v>94.166666666666671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890</v>
      </c>
      <c r="AP43" s="197">
        <f t="shared" si="15"/>
        <v>134</v>
      </c>
      <c r="AQ43" s="197">
        <f t="shared" si="15"/>
        <v>7660</v>
      </c>
      <c r="AR43" s="197">
        <f t="shared" si="15"/>
        <v>12570</v>
      </c>
      <c r="AS43" s="197">
        <f t="shared" si="15"/>
        <v>85.7</v>
      </c>
      <c r="AT43" s="199">
        <f t="shared" si="15"/>
        <v>1.21</v>
      </c>
      <c r="AU43" s="328">
        <f t="shared" si="15"/>
        <v>29</v>
      </c>
      <c r="AV43" s="333">
        <f t="shared" si="15"/>
        <v>7.0000000000000007E-2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21" priority="1">
      <formula>IF(AND($AI9="H",$AH9="B"),1,0)</formula>
    </cfRule>
    <cfRule type="expression" dxfId="20" priority="2">
      <formula>IF($AI9="H",1,0)</formula>
    </cfRule>
  </conditionalFormatting>
  <dataValidations count="3">
    <dataValidation type="list" allowBlank="1" showInputMessage="1" showErrorMessage="1" sqref="AJ9:AK39" xr:uid="{F4DA90C0-F579-4401-A4CC-7152DC0C751C}">
      <formula1>"Si,No"</formula1>
    </dataValidation>
    <dataValidation type="list" allowBlank="1" showInputMessage="1" showErrorMessage="1" sqref="AI9:AI39" xr:uid="{D0691C59-372A-4548-8903-675843570715}">
      <formula1>"H,NH"</formula1>
    </dataValidation>
    <dataValidation type="list" allowBlank="1" showInputMessage="1" showErrorMessage="1" sqref="AH9:AH39" xr:uid="{9E450C7A-DE06-4E9A-9CD5-6074DEB09297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28FB-1A21-48FC-ABB0-CBCB7AE10630}">
  <sheetPr>
    <pageSetUpPr fitToPage="1"/>
  </sheetPr>
  <dimension ref="A1:JD52"/>
  <sheetViews>
    <sheetView topLeftCell="A5" zoomScale="50" zoomScaleNormal="50" workbookViewId="0">
      <selection activeCell="D33" sqref="D33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109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95</v>
      </c>
      <c r="B9" s="237">
        <v>1</v>
      </c>
      <c r="C9" s="167">
        <v>1366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>
        <v>780</v>
      </c>
      <c r="AP9" s="351"/>
      <c r="AQ9" s="351"/>
      <c r="AR9" s="351"/>
      <c r="AS9" s="334"/>
      <c r="AT9" s="170">
        <v>1.07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96</v>
      </c>
      <c r="B10" s="239">
        <v>2</v>
      </c>
      <c r="C10" s="172">
        <v>1295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/>
      <c r="AP10" s="352"/>
      <c r="AQ10" s="352"/>
      <c r="AR10" s="352"/>
      <c r="AS10" s="335"/>
      <c r="AT10" s="174">
        <v>1.1299999999999999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97</v>
      </c>
      <c r="B11" s="239">
        <v>3</v>
      </c>
      <c r="C11" s="172">
        <v>1295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68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/>
      <c r="AP11" s="352"/>
      <c r="AQ11" s="352"/>
      <c r="AR11" s="352"/>
      <c r="AS11" s="335"/>
      <c r="AT11" s="174">
        <v>1.1299999999999999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89</v>
      </c>
      <c r="B12" s="239">
        <v>4</v>
      </c>
      <c r="C12" s="172">
        <v>1259</v>
      </c>
      <c r="D12" s="172"/>
      <c r="E12" s="168">
        <v>7</v>
      </c>
      <c r="F12" s="168">
        <v>7.1</v>
      </c>
      <c r="G12" s="167">
        <v>1998</v>
      </c>
      <c r="H12" s="167">
        <v>1231</v>
      </c>
      <c r="I12" s="310">
        <v>276</v>
      </c>
      <c r="J12" s="310">
        <v>7</v>
      </c>
      <c r="K12" s="473">
        <f t="shared" si="0"/>
        <v>97.463768115942031</v>
      </c>
      <c r="L12" s="310">
        <v>321</v>
      </c>
      <c r="M12" s="310">
        <v>6</v>
      </c>
      <c r="N12" s="473">
        <f t="shared" si="1"/>
        <v>98.130841121495322</v>
      </c>
      <c r="O12" s="310">
        <v>765</v>
      </c>
      <c r="P12" s="310">
        <v>24</v>
      </c>
      <c r="Q12" s="473">
        <f t="shared" si="2"/>
        <v>96.862745098039213</v>
      </c>
      <c r="R12" s="310">
        <v>117</v>
      </c>
      <c r="S12" s="310">
        <v>1.08</v>
      </c>
      <c r="T12" s="168">
        <v>84</v>
      </c>
      <c r="U12" s="168">
        <v>0.09</v>
      </c>
      <c r="V12" s="168">
        <v>1.22</v>
      </c>
      <c r="W12" s="168">
        <v>6.4</v>
      </c>
      <c r="X12" s="168">
        <v>0.32</v>
      </c>
      <c r="Y12" s="168">
        <v>0.02</v>
      </c>
      <c r="Z12" s="338">
        <f t="shared" si="3"/>
        <v>118.53999999999999</v>
      </c>
      <c r="AA12" s="338">
        <f t="shared" si="4"/>
        <v>7.5</v>
      </c>
      <c r="AB12" s="337">
        <f t="shared" si="5"/>
        <v>93.673021764805128</v>
      </c>
      <c r="AC12" s="168">
        <v>14</v>
      </c>
      <c r="AD12" s="168">
        <v>1.6</v>
      </c>
      <c r="AE12" s="187">
        <f t="shared" si="6"/>
        <v>88.571428571428584</v>
      </c>
      <c r="AF12" s="167"/>
      <c r="AG12" s="167"/>
      <c r="AH12" s="134" t="s">
        <v>92</v>
      </c>
      <c r="AI12" s="167" t="s">
        <v>93</v>
      </c>
      <c r="AJ12" s="167"/>
      <c r="AK12" s="318"/>
      <c r="AL12" s="349"/>
      <c r="AM12" s="257"/>
      <c r="AN12" s="257"/>
      <c r="AO12" s="172">
        <v>730</v>
      </c>
      <c r="AP12" s="352">
        <v>105</v>
      </c>
      <c r="AQ12" s="352">
        <v>6960</v>
      </c>
      <c r="AR12" s="352">
        <v>8990</v>
      </c>
      <c r="AS12" s="335">
        <v>82.61</v>
      </c>
      <c r="AT12" s="174">
        <v>1.1599999999999999</v>
      </c>
      <c r="AU12" s="175">
        <v>17</v>
      </c>
      <c r="AV12" s="494">
        <v>0.05</v>
      </c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6" t="s">
        <v>90</v>
      </c>
      <c r="B13" s="239">
        <v>5</v>
      </c>
      <c r="C13" s="172">
        <v>1287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>
        <v>720</v>
      </c>
      <c r="AP13" s="352"/>
      <c r="AQ13" s="352"/>
      <c r="AR13" s="352"/>
      <c r="AS13" s="335"/>
      <c r="AT13" s="174">
        <v>1.1399999999999999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98</v>
      </c>
      <c r="B14" s="239">
        <v>6</v>
      </c>
      <c r="C14" s="172">
        <v>1385</v>
      </c>
      <c r="D14" s="172"/>
      <c r="E14" s="168">
        <v>6.8</v>
      </c>
      <c r="F14" s="168">
        <v>6.9</v>
      </c>
      <c r="G14" s="167">
        <v>2033</v>
      </c>
      <c r="H14" s="167">
        <v>1346</v>
      </c>
      <c r="I14" s="310">
        <v>245</v>
      </c>
      <c r="J14" s="310">
        <v>5</v>
      </c>
      <c r="K14" s="473">
        <f t="shared" si="0"/>
        <v>97.959183673469383</v>
      </c>
      <c r="L14" s="310">
        <v>419</v>
      </c>
      <c r="M14" s="310">
        <v>5</v>
      </c>
      <c r="N14" s="473">
        <f t="shared" si="1"/>
        <v>98.806682577565624</v>
      </c>
      <c r="O14" s="310">
        <v>945</v>
      </c>
      <c r="P14" s="310">
        <v>46</v>
      </c>
      <c r="Q14" s="473">
        <f t="shared" si="2"/>
        <v>95.13227513227514</v>
      </c>
      <c r="R14" s="310">
        <v>107</v>
      </c>
      <c r="S14" s="310">
        <v>1.44</v>
      </c>
      <c r="T14" s="168">
        <v>83.6</v>
      </c>
      <c r="U14" s="168">
        <v>7.8E-2</v>
      </c>
      <c r="V14" s="168">
        <v>1.4</v>
      </c>
      <c r="W14" s="168">
        <v>7</v>
      </c>
      <c r="X14" s="168">
        <v>0.16</v>
      </c>
      <c r="Y14" s="168">
        <v>0.03</v>
      </c>
      <c r="Z14" s="338">
        <f t="shared" si="3"/>
        <v>108.56</v>
      </c>
      <c r="AA14" s="338">
        <f t="shared" si="4"/>
        <v>8.4699999999999989</v>
      </c>
      <c r="AB14" s="337">
        <f t="shared" si="5"/>
        <v>92.197862932940311</v>
      </c>
      <c r="AC14" s="168">
        <v>12.1</v>
      </c>
      <c r="AD14" s="168">
        <v>2.0099999999999998</v>
      </c>
      <c r="AE14" s="187">
        <f t="shared" si="6"/>
        <v>83.388429752066116</v>
      </c>
      <c r="AF14" s="167"/>
      <c r="AG14" s="167"/>
      <c r="AH14" s="134" t="s">
        <v>92</v>
      </c>
      <c r="AI14" s="167" t="s">
        <v>99</v>
      </c>
      <c r="AJ14" s="167"/>
      <c r="AK14" s="318"/>
      <c r="AL14" s="349"/>
      <c r="AM14" s="257"/>
      <c r="AN14" s="257"/>
      <c r="AO14" s="172">
        <v>750</v>
      </c>
      <c r="AP14" s="352">
        <v>107</v>
      </c>
      <c r="AQ14" s="352">
        <v>7020</v>
      </c>
      <c r="AR14" s="352">
        <v>9190</v>
      </c>
      <c r="AS14" s="335">
        <v>82</v>
      </c>
      <c r="AT14" s="174">
        <v>1.06</v>
      </c>
      <c r="AU14" s="175">
        <v>15</v>
      </c>
      <c r="AV14" s="494">
        <v>7.0000000000000007E-2</v>
      </c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94</v>
      </c>
      <c r="B15" s="239">
        <v>7</v>
      </c>
      <c r="C15" s="172">
        <v>1164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>
        <v>760</v>
      </c>
      <c r="AP15" s="352"/>
      <c r="AQ15" s="352"/>
      <c r="AR15" s="352"/>
      <c r="AS15" s="335"/>
      <c r="AT15" s="174">
        <v>1.26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95</v>
      </c>
      <c r="B16" s="239">
        <v>8</v>
      </c>
      <c r="C16" s="172">
        <v>1945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337" t="str">
        <f t="shared" si="5"/>
        <v/>
      </c>
      <c r="AC16" s="168"/>
      <c r="AD16" s="168"/>
      <c r="AE16" s="187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>
        <v>780</v>
      </c>
      <c r="AP16" s="352"/>
      <c r="AQ16" s="352"/>
      <c r="AR16" s="352"/>
      <c r="AS16" s="335"/>
      <c r="AT16" s="174">
        <v>0.75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96</v>
      </c>
      <c r="B17" s="239">
        <v>9</v>
      </c>
      <c r="C17" s="172">
        <v>1484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/>
      <c r="AP17" s="352"/>
      <c r="AQ17" s="352"/>
      <c r="AR17" s="352"/>
      <c r="AS17" s="335"/>
      <c r="AT17" s="174">
        <v>0.99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97</v>
      </c>
      <c r="B18" s="239">
        <v>10</v>
      </c>
      <c r="C18" s="172">
        <v>1484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310"/>
      <c r="S18" s="310"/>
      <c r="T18" s="168"/>
      <c r="U18" s="168"/>
      <c r="V18" s="168"/>
      <c r="W18" s="168"/>
      <c r="X18" s="168"/>
      <c r="Y18" s="168"/>
      <c r="Z18" s="338" t="str">
        <f t="shared" si="3"/>
        <v/>
      </c>
      <c r="AA18" s="338" t="str">
        <f t="shared" si="4"/>
        <v/>
      </c>
      <c r="AB18" s="337" t="str">
        <f t="shared" si="5"/>
        <v/>
      </c>
      <c r="AC18" s="168"/>
      <c r="AD18" s="168"/>
      <c r="AE18" s="187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/>
      <c r="AP18" s="352"/>
      <c r="AQ18" s="352"/>
      <c r="AR18" s="352"/>
      <c r="AS18" s="335"/>
      <c r="AT18" s="174">
        <v>0.99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89</v>
      </c>
      <c r="B19" s="239">
        <v>11</v>
      </c>
      <c r="C19" s="172">
        <v>1383</v>
      </c>
      <c r="D19" s="172"/>
      <c r="E19" s="168">
        <v>7.1</v>
      </c>
      <c r="F19" s="168">
        <v>6.9</v>
      </c>
      <c r="G19" s="167">
        <v>1756</v>
      </c>
      <c r="H19" s="167">
        <v>1241</v>
      </c>
      <c r="I19" s="310">
        <v>172</v>
      </c>
      <c r="J19" s="310">
        <v>2.7</v>
      </c>
      <c r="K19" s="473">
        <f t="shared" si="0"/>
        <v>98.430232558139537</v>
      </c>
      <c r="L19" s="310">
        <v>451</v>
      </c>
      <c r="M19" s="310">
        <v>7</v>
      </c>
      <c r="N19" s="473">
        <f t="shared" si="1"/>
        <v>98.447893569844794</v>
      </c>
      <c r="O19" s="310">
        <v>1023</v>
      </c>
      <c r="P19" s="310">
        <v>37</v>
      </c>
      <c r="Q19" s="473">
        <f t="shared" si="2"/>
        <v>96.383186705767358</v>
      </c>
      <c r="R19" s="310">
        <v>143</v>
      </c>
      <c r="S19" s="310">
        <v>1</v>
      </c>
      <c r="T19" s="168">
        <v>103</v>
      </c>
      <c r="U19" s="168">
        <v>0.02</v>
      </c>
      <c r="V19" s="168">
        <v>1.98</v>
      </c>
      <c r="W19" s="168">
        <v>6.15</v>
      </c>
      <c r="X19" s="168">
        <v>0.31</v>
      </c>
      <c r="Y19" s="168">
        <v>2.1000000000000001E-2</v>
      </c>
      <c r="Z19" s="338">
        <f t="shared" si="3"/>
        <v>145.29</v>
      </c>
      <c r="AA19" s="338">
        <f t="shared" si="4"/>
        <v>7.1710000000000003</v>
      </c>
      <c r="AB19" s="337">
        <f t="shared" si="5"/>
        <v>95.064354050519654</v>
      </c>
      <c r="AC19" s="168">
        <v>10.9</v>
      </c>
      <c r="AD19" s="168">
        <v>1.8</v>
      </c>
      <c r="AE19" s="187">
        <f t="shared" si="6"/>
        <v>83.486238532110093</v>
      </c>
      <c r="AF19" s="167"/>
      <c r="AG19" s="167"/>
      <c r="AH19" s="134" t="s">
        <v>92</v>
      </c>
      <c r="AI19" s="167" t="s">
        <v>93</v>
      </c>
      <c r="AJ19" s="167"/>
      <c r="AK19" s="318"/>
      <c r="AL19" s="349"/>
      <c r="AM19" s="257"/>
      <c r="AN19" s="257"/>
      <c r="AO19" s="172">
        <v>810</v>
      </c>
      <c r="AP19" s="352">
        <v>115</v>
      </c>
      <c r="AQ19" s="352">
        <v>7060</v>
      </c>
      <c r="AR19" s="352">
        <v>9890</v>
      </c>
      <c r="AS19" s="335">
        <v>81.599999999999994</v>
      </c>
      <c r="AT19" s="174">
        <v>1.06</v>
      </c>
      <c r="AU19" s="175">
        <v>24</v>
      </c>
      <c r="AV19" s="494">
        <v>7.0000000000000007E-2</v>
      </c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90</v>
      </c>
      <c r="B20" s="239">
        <v>12</v>
      </c>
      <c r="C20" s="172">
        <v>1269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>
        <v>820</v>
      </c>
      <c r="AP20" s="352"/>
      <c r="AQ20" s="352"/>
      <c r="AR20" s="352"/>
      <c r="AS20" s="335"/>
      <c r="AT20" s="174">
        <v>1.1599999999999999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98</v>
      </c>
      <c r="B21" s="239">
        <v>13</v>
      </c>
      <c r="C21" s="172">
        <v>1284</v>
      </c>
      <c r="D21" s="172"/>
      <c r="E21" s="168">
        <v>7.4</v>
      </c>
      <c r="F21" s="168">
        <v>7.4</v>
      </c>
      <c r="G21" s="167">
        <v>2141</v>
      </c>
      <c r="H21" s="167">
        <v>1234</v>
      </c>
      <c r="I21" s="310">
        <v>221</v>
      </c>
      <c r="J21" s="310">
        <v>5</v>
      </c>
      <c r="K21" s="473">
        <f t="shared" si="0"/>
        <v>97.737556561085967</v>
      </c>
      <c r="L21" s="310">
        <v>374</v>
      </c>
      <c r="M21" s="310">
        <v>5</v>
      </c>
      <c r="N21" s="473">
        <f t="shared" si="1"/>
        <v>98.663101604278069</v>
      </c>
      <c r="O21" s="310">
        <v>892</v>
      </c>
      <c r="P21" s="310">
        <v>20.7</v>
      </c>
      <c r="Q21" s="473">
        <f t="shared" si="2"/>
        <v>97.679372197309405</v>
      </c>
      <c r="R21" s="310">
        <v>121</v>
      </c>
      <c r="S21" s="310">
        <v>1</v>
      </c>
      <c r="T21" s="168">
        <v>85.9</v>
      </c>
      <c r="U21" s="168">
        <v>7.8E-2</v>
      </c>
      <c r="V21" s="168">
        <v>1.2</v>
      </c>
      <c r="W21" s="168">
        <v>6.8</v>
      </c>
      <c r="X21" s="168">
        <v>0.14000000000000001</v>
      </c>
      <c r="Y21" s="168">
        <v>0.05</v>
      </c>
      <c r="Z21" s="338">
        <f t="shared" si="3"/>
        <v>122.34</v>
      </c>
      <c r="AA21" s="338">
        <f t="shared" si="4"/>
        <v>7.85</v>
      </c>
      <c r="AB21" s="337">
        <f t="shared" si="5"/>
        <v>93.583455942455458</v>
      </c>
      <c r="AC21" s="168">
        <v>14.4</v>
      </c>
      <c r="AD21" s="168">
        <v>2.06</v>
      </c>
      <c r="AE21" s="187">
        <f t="shared" si="6"/>
        <v>85.694444444444443</v>
      </c>
      <c r="AF21" s="167"/>
      <c r="AG21" s="167"/>
      <c r="AH21" s="134" t="s">
        <v>92</v>
      </c>
      <c r="AI21" s="167" t="s">
        <v>99</v>
      </c>
      <c r="AJ21" s="167"/>
      <c r="AK21" s="318"/>
      <c r="AL21" s="349"/>
      <c r="AM21" s="257"/>
      <c r="AN21" s="257"/>
      <c r="AO21" s="172">
        <v>830</v>
      </c>
      <c r="AP21" s="352">
        <v>121</v>
      </c>
      <c r="AQ21" s="352">
        <v>6879</v>
      </c>
      <c r="AR21" s="352">
        <v>9730</v>
      </c>
      <c r="AS21" s="335">
        <v>83.1</v>
      </c>
      <c r="AT21" s="174">
        <v>1.1399999999999999</v>
      </c>
      <c r="AU21" s="175">
        <v>15</v>
      </c>
      <c r="AV21" s="494">
        <v>0.06</v>
      </c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94</v>
      </c>
      <c r="B22" s="239">
        <v>14</v>
      </c>
      <c r="C22" s="172">
        <v>1286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>
        <v>830</v>
      </c>
      <c r="AP22" s="352"/>
      <c r="AQ22" s="352"/>
      <c r="AR22" s="352"/>
      <c r="AS22" s="335"/>
      <c r="AT22" s="174">
        <v>1.1399999999999999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95</v>
      </c>
      <c r="B23" s="239">
        <v>15</v>
      </c>
      <c r="C23" s="172">
        <v>1400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337" t="str">
        <f t="shared" si="5"/>
        <v/>
      </c>
      <c r="AC23" s="168"/>
      <c r="AD23" s="168"/>
      <c r="AE23" s="187" t="str">
        <f t="shared" si="6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>
        <v>850</v>
      </c>
      <c r="AP23" s="352"/>
      <c r="AQ23" s="352"/>
      <c r="AR23" s="352"/>
      <c r="AS23" s="335"/>
      <c r="AT23" s="174">
        <v>1.05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96</v>
      </c>
      <c r="B24" s="239">
        <v>16</v>
      </c>
      <c r="C24" s="172">
        <v>1322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68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/>
      <c r="AP24" s="352"/>
      <c r="AQ24" s="352"/>
      <c r="AR24" s="352"/>
      <c r="AS24" s="335"/>
      <c r="AT24" s="174">
        <v>1.1100000000000001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97</v>
      </c>
      <c r="B25" s="239">
        <v>17</v>
      </c>
      <c r="C25" s="172">
        <v>1322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68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/>
      <c r="AP25" s="352"/>
      <c r="AQ25" s="352"/>
      <c r="AR25" s="352"/>
      <c r="AS25" s="335"/>
      <c r="AT25" s="174">
        <v>1.1100000000000001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89</v>
      </c>
      <c r="B26" s="239">
        <v>18</v>
      </c>
      <c r="C26" s="172">
        <v>1339</v>
      </c>
      <c r="D26" s="172"/>
      <c r="E26" s="168">
        <v>7.2</v>
      </c>
      <c r="F26" s="168">
        <v>7.1</v>
      </c>
      <c r="G26" s="167">
        <v>2055</v>
      </c>
      <c r="H26" s="167">
        <v>1198</v>
      </c>
      <c r="I26" s="310">
        <v>464</v>
      </c>
      <c r="J26" s="310">
        <v>1.7</v>
      </c>
      <c r="K26" s="473">
        <f t="shared" si="0"/>
        <v>99.633620689655174</v>
      </c>
      <c r="L26" s="310">
        <v>490</v>
      </c>
      <c r="M26" s="310">
        <v>6</v>
      </c>
      <c r="N26" s="473">
        <f t="shared" si="1"/>
        <v>98.775510204081627</v>
      </c>
      <c r="O26" s="310">
        <v>975</v>
      </c>
      <c r="P26" s="310">
        <v>22</v>
      </c>
      <c r="Q26" s="473">
        <f t="shared" si="2"/>
        <v>97.743589743589737</v>
      </c>
      <c r="R26" s="310">
        <v>129</v>
      </c>
      <c r="S26" s="310">
        <v>1.4</v>
      </c>
      <c r="T26" s="168">
        <v>93.2</v>
      </c>
      <c r="U26" s="168">
        <v>0</v>
      </c>
      <c r="V26" s="168">
        <v>2.85</v>
      </c>
      <c r="W26" s="168">
        <v>5.45</v>
      </c>
      <c r="X26" s="168">
        <v>0.22</v>
      </c>
      <c r="Y26" s="168">
        <v>1.9E-2</v>
      </c>
      <c r="Z26" s="338">
        <f t="shared" si="3"/>
        <v>132.07</v>
      </c>
      <c r="AA26" s="338">
        <f t="shared" si="4"/>
        <v>6.8689999999999998</v>
      </c>
      <c r="AB26" s="337">
        <f t="shared" si="5"/>
        <v>94.798970243052921</v>
      </c>
      <c r="AC26" s="168">
        <v>14.2</v>
      </c>
      <c r="AD26" s="168">
        <v>1.5</v>
      </c>
      <c r="AE26" s="187">
        <f t="shared" si="6"/>
        <v>89.436619718309856</v>
      </c>
      <c r="AF26" s="167"/>
      <c r="AG26" s="167"/>
      <c r="AH26" s="134" t="s">
        <v>92</v>
      </c>
      <c r="AI26" s="167" t="s">
        <v>93</v>
      </c>
      <c r="AJ26" s="167"/>
      <c r="AK26" s="318"/>
      <c r="AL26" s="349"/>
      <c r="AM26" s="257"/>
      <c r="AN26" s="257"/>
      <c r="AO26" s="172">
        <v>840</v>
      </c>
      <c r="AP26" s="352">
        <v>124</v>
      </c>
      <c r="AQ26" s="352">
        <v>6750</v>
      </c>
      <c r="AR26" s="352">
        <v>9090</v>
      </c>
      <c r="AS26" s="335">
        <v>83</v>
      </c>
      <c r="AT26" s="174">
        <v>1.0900000000000001</v>
      </c>
      <c r="AU26" s="175">
        <v>16</v>
      </c>
      <c r="AV26" s="494">
        <v>0.08</v>
      </c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90</v>
      </c>
      <c r="B27" s="239">
        <v>19</v>
      </c>
      <c r="C27" s="172">
        <v>1266</v>
      </c>
      <c r="D27" s="172"/>
      <c r="E27" s="168">
        <v>7.1</v>
      </c>
      <c r="F27" s="168">
        <v>7.2</v>
      </c>
      <c r="G27" s="167">
        <v>2042</v>
      </c>
      <c r="H27" s="167">
        <v>1249</v>
      </c>
      <c r="I27" s="310">
        <v>349</v>
      </c>
      <c r="J27" s="310">
        <v>5</v>
      </c>
      <c r="K27" s="473">
        <f t="shared" si="0"/>
        <v>98.567335243553018</v>
      </c>
      <c r="L27" s="310">
        <v>509</v>
      </c>
      <c r="M27" s="310">
        <v>5</v>
      </c>
      <c r="N27" s="473">
        <f t="shared" si="1"/>
        <v>99.017681728880163</v>
      </c>
      <c r="O27" s="310">
        <v>1184</v>
      </c>
      <c r="P27" s="310">
        <v>18.8</v>
      </c>
      <c r="Q27" s="473">
        <f t="shared" si="2"/>
        <v>98.412162162162161</v>
      </c>
      <c r="R27" s="310">
        <v>117</v>
      </c>
      <c r="S27" s="310">
        <v>9.57</v>
      </c>
      <c r="T27" s="168"/>
      <c r="U27" s="168"/>
      <c r="V27" s="168">
        <v>2.6</v>
      </c>
      <c r="W27" s="168">
        <v>8.1999999999999993</v>
      </c>
      <c r="X27" s="168">
        <v>0.17</v>
      </c>
      <c r="Y27" s="168">
        <v>0.06</v>
      </c>
      <c r="Z27" s="338">
        <f t="shared" si="3"/>
        <v>119.77</v>
      </c>
      <c r="AA27" s="338">
        <f>IF(AND(S27&lt;&gt;"",W27&lt;&gt;"",Y27&lt;&gt;""),S27+W27+Y27,"")</f>
        <v>17.829999999999998</v>
      </c>
      <c r="AB27" s="337">
        <f t="shared" si="5"/>
        <v>85.113133505886282</v>
      </c>
      <c r="AC27" s="168">
        <v>15.8</v>
      </c>
      <c r="AD27" s="168">
        <v>1.29</v>
      </c>
      <c r="AE27" s="187">
        <f t="shared" si="6"/>
        <v>91.835443037974684</v>
      </c>
      <c r="AF27" s="167"/>
      <c r="AG27" s="167"/>
      <c r="AH27" s="134" t="s">
        <v>92</v>
      </c>
      <c r="AI27" s="167" t="s">
        <v>99</v>
      </c>
      <c r="AJ27" s="167"/>
      <c r="AK27" s="318"/>
      <c r="AL27" s="349"/>
      <c r="AM27" s="257"/>
      <c r="AN27" s="257"/>
      <c r="AO27" s="172">
        <v>800</v>
      </c>
      <c r="AP27" s="352"/>
      <c r="AQ27" s="352"/>
      <c r="AR27" s="352"/>
      <c r="AS27" s="335"/>
      <c r="AT27" s="174">
        <v>1.1599999999999999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98</v>
      </c>
      <c r="B28" s="239">
        <v>20</v>
      </c>
      <c r="C28" s="172">
        <v>1314</v>
      </c>
      <c r="D28" s="172"/>
      <c r="E28" s="168"/>
      <c r="F28" s="168"/>
      <c r="G28" s="167"/>
      <c r="H28" s="167"/>
      <c r="I28" s="310">
        <v>307</v>
      </c>
      <c r="J28" s="310">
        <v>13.6</v>
      </c>
      <c r="K28" s="473">
        <f t="shared" si="0"/>
        <v>95.570032573289893</v>
      </c>
      <c r="L28" s="310">
        <v>246</v>
      </c>
      <c r="M28" s="310"/>
      <c r="N28" s="473" t="str">
        <f t="shared" si="1"/>
        <v/>
      </c>
      <c r="O28" s="310">
        <v>508</v>
      </c>
      <c r="P28" s="310">
        <v>34.6</v>
      </c>
      <c r="Q28" s="473">
        <f t="shared" si="2"/>
        <v>93.188976377952741</v>
      </c>
      <c r="R28" s="310"/>
      <c r="S28" s="310"/>
      <c r="T28" s="168"/>
      <c r="U28" s="168"/>
      <c r="V28" s="168"/>
      <c r="W28" s="168"/>
      <c r="X28" s="168"/>
      <c r="Y28" s="168"/>
      <c r="Z28" s="338">
        <v>156</v>
      </c>
      <c r="AA28" s="338">
        <v>13.2</v>
      </c>
      <c r="AB28" s="337">
        <f t="shared" si="5"/>
        <v>91.538461538461547</v>
      </c>
      <c r="AC28" s="168">
        <v>13.7</v>
      </c>
      <c r="AD28" s="168">
        <v>5.85</v>
      </c>
      <c r="AE28" s="187">
        <f t="shared" si="6"/>
        <v>57.299270072992705</v>
      </c>
      <c r="AF28" s="167"/>
      <c r="AG28" s="167"/>
      <c r="AH28" s="134" t="s">
        <v>222</v>
      </c>
      <c r="AI28" s="167" t="s">
        <v>99</v>
      </c>
      <c r="AJ28" s="167"/>
      <c r="AK28" s="318"/>
      <c r="AL28" s="349"/>
      <c r="AM28" s="257"/>
      <c r="AN28" s="257"/>
      <c r="AO28" s="172">
        <v>840</v>
      </c>
      <c r="AP28" s="352">
        <v>126</v>
      </c>
      <c r="AQ28" s="352">
        <v>6690</v>
      </c>
      <c r="AR28" s="352">
        <v>8970</v>
      </c>
      <c r="AS28" s="335">
        <v>84</v>
      </c>
      <c r="AT28" s="174">
        <v>1.1200000000000001</v>
      </c>
      <c r="AU28" s="175">
        <v>16</v>
      </c>
      <c r="AV28" s="494">
        <v>0.04</v>
      </c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94</v>
      </c>
      <c r="B29" s="239">
        <v>21</v>
      </c>
      <c r="C29" s="172">
        <v>1325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>
        <v>830</v>
      </c>
      <c r="AP29" s="352"/>
      <c r="AQ29" s="352"/>
      <c r="AR29" s="352"/>
      <c r="AS29" s="335"/>
      <c r="AT29" s="174">
        <v>1.1100000000000001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95</v>
      </c>
      <c r="B30" s="239">
        <v>22</v>
      </c>
      <c r="C30" s="172">
        <v>1271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700</v>
      </c>
      <c r="AP30" s="352"/>
      <c r="AQ30" s="352"/>
      <c r="AR30" s="352"/>
      <c r="AS30" s="335"/>
      <c r="AT30" s="174">
        <v>1.1499999999999999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96</v>
      </c>
      <c r="B31" s="239">
        <v>23</v>
      </c>
      <c r="C31" s="172">
        <v>1293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/>
      <c r="AP31" s="352"/>
      <c r="AQ31" s="352"/>
      <c r="AR31" s="352"/>
      <c r="AS31" s="335"/>
      <c r="AT31" s="174">
        <v>1.1299999999999999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97</v>
      </c>
      <c r="B32" s="239">
        <v>24</v>
      </c>
      <c r="C32" s="172">
        <v>1293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/>
      <c r="AP32" s="352"/>
      <c r="AQ32" s="352"/>
      <c r="AR32" s="352"/>
      <c r="AS32" s="335"/>
      <c r="AT32" s="174">
        <v>1.1299999999999999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89</v>
      </c>
      <c r="B33" s="239">
        <v>25</v>
      </c>
      <c r="C33" s="172">
        <v>1789</v>
      </c>
      <c r="D33" s="172"/>
      <c r="E33" s="168">
        <v>6.9</v>
      </c>
      <c r="F33" s="168">
        <v>7</v>
      </c>
      <c r="G33" s="167">
        <v>1989</v>
      </c>
      <c r="H33" s="167">
        <v>1134</v>
      </c>
      <c r="I33" s="310">
        <v>364</v>
      </c>
      <c r="J33" s="310">
        <v>6</v>
      </c>
      <c r="K33" s="473">
        <f t="shared" si="0"/>
        <v>98.35164835164835</v>
      </c>
      <c r="L33" s="310">
        <v>412</v>
      </c>
      <c r="M33" s="310">
        <v>6</v>
      </c>
      <c r="N33" s="473">
        <f t="shared" si="1"/>
        <v>98.543689320388353</v>
      </c>
      <c r="O33" s="310">
        <v>942</v>
      </c>
      <c r="P33" s="310">
        <v>27</v>
      </c>
      <c r="Q33" s="473">
        <f t="shared" si="2"/>
        <v>97.133757961783445</v>
      </c>
      <c r="R33" s="310">
        <v>146.9</v>
      </c>
      <c r="S33" s="310">
        <v>1.5</v>
      </c>
      <c r="T33" s="168">
        <v>105.2</v>
      </c>
      <c r="U33" s="168">
        <v>0.08</v>
      </c>
      <c r="V33" s="168">
        <v>1.9</v>
      </c>
      <c r="W33" s="168">
        <v>4.26</v>
      </c>
      <c r="X33" s="168">
        <v>0.18</v>
      </c>
      <c r="Y33" s="168">
        <v>0.01</v>
      </c>
      <c r="Z33" s="338">
        <f t="shared" si="3"/>
        <v>148.98000000000002</v>
      </c>
      <c r="AA33" s="338">
        <f t="shared" si="4"/>
        <v>5.77</v>
      </c>
      <c r="AB33" s="337">
        <f t="shared" si="5"/>
        <v>96.126996912337219</v>
      </c>
      <c r="AC33" s="168">
        <v>16.2</v>
      </c>
      <c r="AD33" s="168">
        <v>1.6</v>
      </c>
      <c r="AE33" s="187">
        <f t="shared" si="6"/>
        <v>90.123456790123456</v>
      </c>
      <c r="AF33" s="167"/>
      <c r="AG33" s="167"/>
      <c r="AH33" s="134" t="s">
        <v>92</v>
      </c>
      <c r="AI33" s="167" t="s">
        <v>93</v>
      </c>
      <c r="AJ33" s="167"/>
      <c r="AK33" s="318"/>
      <c r="AL33" s="349"/>
      <c r="AM33" s="257"/>
      <c r="AN33" s="257"/>
      <c r="AO33" s="172">
        <v>690</v>
      </c>
      <c r="AP33" s="352">
        <v>109</v>
      </c>
      <c r="AQ33" s="352">
        <v>6330</v>
      </c>
      <c r="AR33" s="352">
        <v>8550</v>
      </c>
      <c r="AS33" s="335">
        <v>84.8</v>
      </c>
      <c r="AT33" s="174">
        <v>0.82</v>
      </c>
      <c r="AU33" s="175">
        <v>12</v>
      </c>
      <c r="AV33" s="494">
        <v>0.09</v>
      </c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90</v>
      </c>
      <c r="B34" s="239">
        <v>26</v>
      </c>
      <c r="C34" s="172">
        <v>1410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640</v>
      </c>
      <c r="AP34" s="352"/>
      <c r="AQ34" s="352"/>
      <c r="AR34" s="352"/>
      <c r="AS34" s="335"/>
      <c r="AT34" s="174">
        <v>1.04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98</v>
      </c>
      <c r="B35" s="239">
        <v>27</v>
      </c>
      <c r="C35" s="172">
        <v>1372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>
        <v>770</v>
      </c>
      <c r="AP35" s="352">
        <v>123</v>
      </c>
      <c r="AQ35" s="352">
        <v>6250</v>
      </c>
      <c r="AR35" s="352">
        <v>8380</v>
      </c>
      <c r="AS35" s="335">
        <v>83.5</v>
      </c>
      <c r="AT35" s="174">
        <v>1.07</v>
      </c>
      <c r="AU35" s="175">
        <v>12</v>
      </c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94</v>
      </c>
      <c r="B36" s="239">
        <v>28</v>
      </c>
      <c r="C36" s="172">
        <v>1210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>
        <v>790</v>
      </c>
      <c r="AP36" s="352"/>
      <c r="AQ36" s="352"/>
      <c r="AR36" s="352"/>
      <c r="AS36" s="335"/>
      <c r="AT36" s="174">
        <v>1.21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95</v>
      </c>
      <c r="B37" s="239">
        <v>29</v>
      </c>
      <c r="C37" s="172">
        <v>1238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/>
      <c r="AP37" s="352"/>
      <c r="AQ37" s="352"/>
      <c r="AR37" s="352"/>
      <c r="AS37" s="335"/>
      <c r="AT37" s="174">
        <v>1.18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96</v>
      </c>
      <c r="B38" s="239">
        <v>30</v>
      </c>
      <c r="C38" s="172">
        <v>1729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/>
      <c r="AP38" s="352"/>
      <c r="AQ38" s="352"/>
      <c r="AR38" s="352"/>
      <c r="AS38" s="335"/>
      <c r="AT38" s="174">
        <v>0.85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97</v>
      </c>
      <c r="B39" s="241">
        <v>31</v>
      </c>
      <c r="C39" s="176">
        <v>1149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>
        <v>1.28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42228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1362.1935483870968</v>
      </c>
      <c r="D41" s="187" t="e">
        <f>+AVERAGE(D9:D39)</f>
        <v>#DIV/0!</v>
      </c>
      <c r="E41" s="187">
        <f t="shared" ref="E41:AE41" si="8">+AVERAGE(E9:E39)</f>
        <v>7.0714285714285712</v>
      </c>
      <c r="F41" s="187">
        <f t="shared" si="8"/>
        <v>7.0857142857142863</v>
      </c>
      <c r="G41" s="187">
        <f t="shared" si="8"/>
        <v>2002</v>
      </c>
      <c r="H41" s="187">
        <f t="shared" si="8"/>
        <v>1233.2857142857142</v>
      </c>
      <c r="I41" s="187">
        <f t="shared" si="8"/>
        <v>299.75</v>
      </c>
      <c r="J41" s="187">
        <f t="shared" si="8"/>
        <v>5.75</v>
      </c>
      <c r="K41" s="187">
        <f t="shared" si="8"/>
        <v>97.964172220847914</v>
      </c>
      <c r="L41" s="187">
        <f t="shared" si="8"/>
        <v>402.75</v>
      </c>
      <c r="M41" s="187">
        <f t="shared" si="8"/>
        <v>5.7142857142857144</v>
      </c>
      <c r="N41" s="187">
        <f t="shared" si="8"/>
        <v>98.626485732361985</v>
      </c>
      <c r="O41" s="187">
        <f t="shared" si="8"/>
        <v>904.25</v>
      </c>
      <c r="P41" s="187">
        <f t="shared" si="8"/>
        <v>28.762499999999999</v>
      </c>
      <c r="Q41" s="187">
        <f t="shared" si="8"/>
        <v>96.567008172359891</v>
      </c>
      <c r="R41" s="187">
        <f t="shared" si="8"/>
        <v>125.84285714285714</v>
      </c>
      <c r="S41" s="187">
        <f t="shared" si="8"/>
        <v>2.4271428571428575</v>
      </c>
      <c r="T41" s="187">
        <f t="shared" si="8"/>
        <v>92.483333333333334</v>
      </c>
      <c r="U41" s="187">
        <f t="shared" si="8"/>
        <v>5.7666666666666665E-2</v>
      </c>
      <c r="V41" s="187">
        <f t="shared" si="8"/>
        <v>1.8785714285714286</v>
      </c>
      <c r="W41" s="187">
        <f t="shared" si="8"/>
        <v>6.322857142857143</v>
      </c>
      <c r="X41" s="187">
        <f t="shared" si="8"/>
        <v>0.21428571428571427</v>
      </c>
      <c r="Y41" s="187">
        <f t="shared" si="8"/>
        <v>3.0000000000000002E-2</v>
      </c>
      <c r="Z41" s="189">
        <f t="shared" si="8"/>
        <v>131.44374999999999</v>
      </c>
      <c r="AA41" s="189">
        <f t="shared" si="8"/>
        <v>9.3324999999999996</v>
      </c>
      <c r="AB41" s="189">
        <f t="shared" si="8"/>
        <v>92.762032111307306</v>
      </c>
      <c r="AC41" s="189">
        <f t="shared" si="8"/>
        <v>13.9125</v>
      </c>
      <c r="AD41" s="189">
        <f t="shared" si="8"/>
        <v>2.2137500000000001</v>
      </c>
      <c r="AE41" s="189">
        <f t="shared" si="8"/>
        <v>83.72941636493124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778</v>
      </c>
      <c r="AP41" s="187">
        <f t="shared" si="9"/>
        <v>116.25</v>
      </c>
      <c r="AQ41" s="187">
        <f t="shared" si="9"/>
        <v>6742.375</v>
      </c>
      <c r="AR41" s="187">
        <f t="shared" si="9"/>
        <v>9098.75</v>
      </c>
      <c r="AS41" s="337">
        <f t="shared" si="9"/>
        <v>83.076250000000002</v>
      </c>
      <c r="AT41" s="338">
        <f t="shared" si="9"/>
        <v>1.0900000000000001</v>
      </c>
      <c r="AU41" s="339">
        <f t="shared" si="9"/>
        <v>15.875</v>
      </c>
      <c r="AV41" s="340">
        <f t="shared" si="9"/>
        <v>6.5714285714285711E-2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1149</v>
      </c>
      <c r="D42" s="192">
        <f>+MIN(D9:D39)</f>
        <v>0</v>
      </c>
      <c r="E42" s="192">
        <f t="shared" ref="E42:AE42" si="11">+MIN(E9:E39)</f>
        <v>6.8</v>
      </c>
      <c r="F42" s="192">
        <f t="shared" si="11"/>
        <v>6.9</v>
      </c>
      <c r="G42" s="192">
        <f t="shared" si="11"/>
        <v>1756</v>
      </c>
      <c r="H42" s="192">
        <f t="shared" si="11"/>
        <v>1134</v>
      </c>
      <c r="I42" s="192">
        <f t="shared" si="11"/>
        <v>172</v>
      </c>
      <c r="J42" s="192">
        <f t="shared" si="11"/>
        <v>1.7</v>
      </c>
      <c r="K42" s="192">
        <f t="shared" si="11"/>
        <v>95.570032573289893</v>
      </c>
      <c r="L42" s="192">
        <f t="shared" si="11"/>
        <v>246</v>
      </c>
      <c r="M42" s="192">
        <f t="shared" si="11"/>
        <v>5</v>
      </c>
      <c r="N42" s="192">
        <f t="shared" si="11"/>
        <v>98.130841121495322</v>
      </c>
      <c r="O42" s="192">
        <f t="shared" si="11"/>
        <v>508</v>
      </c>
      <c r="P42" s="192">
        <f t="shared" si="11"/>
        <v>18.8</v>
      </c>
      <c r="Q42" s="192">
        <f t="shared" si="11"/>
        <v>93.188976377952741</v>
      </c>
      <c r="R42" s="192">
        <f t="shared" si="11"/>
        <v>107</v>
      </c>
      <c r="S42" s="192">
        <f t="shared" si="11"/>
        <v>1</v>
      </c>
      <c r="T42" s="192">
        <f t="shared" si="11"/>
        <v>83.6</v>
      </c>
      <c r="U42" s="192">
        <f t="shared" si="11"/>
        <v>0</v>
      </c>
      <c r="V42" s="192">
        <f t="shared" si="11"/>
        <v>1.2</v>
      </c>
      <c r="W42" s="192">
        <f t="shared" si="11"/>
        <v>4.26</v>
      </c>
      <c r="X42" s="192">
        <f t="shared" si="11"/>
        <v>0.14000000000000001</v>
      </c>
      <c r="Y42" s="192">
        <f t="shared" si="11"/>
        <v>0.01</v>
      </c>
      <c r="Z42" s="194">
        <f t="shared" si="11"/>
        <v>108.56</v>
      </c>
      <c r="AA42" s="194">
        <f t="shared" si="11"/>
        <v>5.77</v>
      </c>
      <c r="AB42" s="194">
        <f t="shared" si="11"/>
        <v>85.113133505886282</v>
      </c>
      <c r="AC42" s="194">
        <f t="shared" si="11"/>
        <v>10.9</v>
      </c>
      <c r="AD42" s="194">
        <f t="shared" si="11"/>
        <v>1.29</v>
      </c>
      <c r="AE42" s="194">
        <f t="shared" si="11"/>
        <v>57.299270072992705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640</v>
      </c>
      <c r="AP42" s="192">
        <f t="shared" si="12"/>
        <v>105</v>
      </c>
      <c r="AQ42" s="192">
        <f t="shared" si="12"/>
        <v>6250</v>
      </c>
      <c r="AR42" s="192">
        <f t="shared" si="12"/>
        <v>8380</v>
      </c>
      <c r="AS42" s="192">
        <f t="shared" si="12"/>
        <v>81.599999999999994</v>
      </c>
      <c r="AT42" s="194">
        <f t="shared" si="12"/>
        <v>0.75</v>
      </c>
      <c r="AU42" s="327">
        <f t="shared" si="12"/>
        <v>12</v>
      </c>
      <c r="AV42" s="332">
        <f t="shared" si="12"/>
        <v>0.04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1945</v>
      </c>
      <c r="D43" s="197">
        <f>+MAX(D9:D39)</f>
        <v>0</v>
      </c>
      <c r="E43" s="197">
        <f t="shared" ref="E43:AE43" si="14">+MAX(E9:E39)</f>
        <v>7.4</v>
      </c>
      <c r="F43" s="197">
        <f t="shared" si="14"/>
        <v>7.4</v>
      </c>
      <c r="G43" s="197">
        <f t="shared" si="14"/>
        <v>2141</v>
      </c>
      <c r="H43" s="197">
        <f t="shared" si="14"/>
        <v>1346</v>
      </c>
      <c r="I43" s="197">
        <f t="shared" si="14"/>
        <v>464</v>
      </c>
      <c r="J43" s="197">
        <f t="shared" si="14"/>
        <v>13.6</v>
      </c>
      <c r="K43" s="197">
        <f t="shared" si="14"/>
        <v>99.633620689655174</v>
      </c>
      <c r="L43" s="197">
        <f t="shared" si="14"/>
        <v>509</v>
      </c>
      <c r="M43" s="197">
        <f t="shared" si="14"/>
        <v>7</v>
      </c>
      <c r="N43" s="197">
        <f t="shared" si="14"/>
        <v>99.017681728880163</v>
      </c>
      <c r="O43" s="197">
        <f t="shared" si="14"/>
        <v>1184</v>
      </c>
      <c r="P43" s="197">
        <f t="shared" si="14"/>
        <v>46</v>
      </c>
      <c r="Q43" s="197">
        <f t="shared" si="14"/>
        <v>98.412162162162161</v>
      </c>
      <c r="R43" s="197">
        <f t="shared" si="14"/>
        <v>146.9</v>
      </c>
      <c r="S43" s="197">
        <f t="shared" si="14"/>
        <v>9.57</v>
      </c>
      <c r="T43" s="197">
        <f t="shared" si="14"/>
        <v>105.2</v>
      </c>
      <c r="U43" s="197">
        <f t="shared" si="14"/>
        <v>0.09</v>
      </c>
      <c r="V43" s="197">
        <f t="shared" si="14"/>
        <v>2.85</v>
      </c>
      <c r="W43" s="197">
        <f t="shared" si="14"/>
        <v>8.1999999999999993</v>
      </c>
      <c r="X43" s="197">
        <f t="shared" si="14"/>
        <v>0.32</v>
      </c>
      <c r="Y43" s="197">
        <f t="shared" si="14"/>
        <v>0.06</v>
      </c>
      <c r="Z43" s="199">
        <f t="shared" si="14"/>
        <v>156</v>
      </c>
      <c r="AA43" s="199">
        <f t="shared" si="14"/>
        <v>17.829999999999998</v>
      </c>
      <c r="AB43" s="199">
        <f t="shared" si="14"/>
        <v>96.126996912337219</v>
      </c>
      <c r="AC43" s="199">
        <f t="shared" si="14"/>
        <v>16.2</v>
      </c>
      <c r="AD43" s="199">
        <f t="shared" si="14"/>
        <v>5.85</v>
      </c>
      <c r="AE43" s="199">
        <f t="shared" si="14"/>
        <v>91.835443037974684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850</v>
      </c>
      <c r="AP43" s="197">
        <f t="shared" si="15"/>
        <v>126</v>
      </c>
      <c r="AQ43" s="197">
        <f t="shared" si="15"/>
        <v>7060</v>
      </c>
      <c r="AR43" s="197">
        <f t="shared" si="15"/>
        <v>9890</v>
      </c>
      <c r="AS43" s="197">
        <f t="shared" si="15"/>
        <v>84.8</v>
      </c>
      <c r="AT43" s="199">
        <f t="shared" si="15"/>
        <v>1.28</v>
      </c>
      <c r="AU43" s="328">
        <f t="shared" si="15"/>
        <v>24</v>
      </c>
      <c r="AV43" s="333">
        <f t="shared" si="15"/>
        <v>0.09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9" priority="1">
      <formula>IF(AND($AI9="H",$AH9="B"),1,0)</formula>
    </cfRule>
    <cfRule type="expression" dxfId="18" priority="2">
      <formula>IF($AI9="H",1,0)</formula>
    </cfRule>
  </conditionalFormatting>
  <dataValidations count="3">
    <dataValidation type="list" allowBlank="1" showInputMessage="1" showErrorMessage="1" sqref="AH9:AH39" xr:uid="{72592C84-AF25-4314-B5FA-1F9DFD071547}">
      <formula1>"P,I,B"</formula1>
    </dataValidation>
    <dataValidation type="list" allowBlank="1" showInputMessage="1" showErrorMessage="1" sqref="AI9:AI39" xr:uid="{D242ABBE-79D5-42C1-89E7-8B134374A024}">
      <formula1>"H,NH"</formula1>
    </dataValidation>
    <dataValidation type="list" allowBlank="1" showInputMessage="1" showErrorMessage="1" sqref="AJ9:AK39" xr:uid="{9E822D73-085F-4F20-BDBD-21475C875509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3648-6CCF-43BE-A692-88C22E9F72DA}">
  <sheetPr>
    <pageSetUpPr fitToPage="1"/>
  </sheetPr>
  <dimension ref="A1:JD52"/>
  <sheetViews>
    <sheetView zoomScale="39" zoomScaleNormal="60" workbookViewId="0">
      <selection activeCell="AT9" sqref="AT9:AT38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110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89</v>
      </c>
      <c r="B9" s="237">
        <v>1</v>
      </c>
      <c r="C9" s="167">
        <v>1174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310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334"/>
      <c r="AT9" s="170">
        <v>1.25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90</v>
      </c>
      <c r="B10" s="239">
        <v>2</v>
      </c>
      <c r="C10" s="172">
        <v>1291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310"/>
      <c r="AI10" s="167"/>
      <c r="AJ10" s="167"/>
      <c r="AK10" s="318"/>
      <c r="AL10" s="349"/>
      <c r="AM10" s="257"/>
      <c r="AN10" s="257"/>
      <c r="AO10" s="172">
        <v>800</v>
      </c>
      <c r="AP10" s="352"/>
      <c r="AQ10" s="352"/>
      <c r="AR10" s="352"/>
      <c r="AS10" s="335"/>
      <c r="AT10" s="174">
        <v>1.1399999999999999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91</v>
      </c>
      <c r="B11" s="239">
        <v>3</v>
      </c>
      <c r="C11" s="172">
        <v>1325</v>
      </c>
      <c r="D11" s="172"/>
      <c r="E11" s="168">
        <v>7.3</v>
      </c>
      <c r="F11" s="168">
        <v>7.3</v>
      </c>
      <c r="G11" s="167">
        <v>1934</v>
      </c>
      <c r="H11" s="167">
        <v>1011</v>
      </c>
      <c r="I11" s="310">
        <v>299</v>
      </c>
      <c r="J11" s="310">
        <v>5</v>
      </c>
      <c r="K11" s="473">
        <f t="shared" si="0"/>
        <v>98.327759197324411</v>
      </c>
      <c r="L11" s="310">
        <v>283</v>
      </c>
      <c r="M11" s="310">
        <v>5</v>
      </c>
      <c r="N11" s="473">
        <f t="shared" si="1"/>
        <v>98.233215547703182</v>
      </c>
      <c r="O11" s="310">
        <v>924</v>
      </c>
      <c r="P11" s="310">
        <v>13.9</v>
      </c>
      <c r="Q11" s="473">
        <f t="shared" si="2"/>
        <v>98.495670995671006</v>
      </c>
      <c r="R11" s="310">
        <v>137</v>
      </c>
      <c r="S11" s="310">
        <v>1.1399999999999999</v>
      </c>
      <c r="T11" s="168">
        <v>104</v>
      </c>
      <c r="U11" s="168">
        <v>0.36699999999999999</v>
      </c>
      <c r="V11" s="168">
        <v>1.1499999999999999</v>
      </c>
      <c r="W11" s="168">
        <v>7.4</v>
      </c>
      <c r="X11" s="168">
        <v>0.15</v>
      </c>
      <c r="Y11" s="168">
        <v>0.17</v>
      </c>
      <c r="Z11" s="338">
        <f t="shared" si="3"/>
        <v>138.30000000000001</v>
      </c>
      <c r="AA11" s="338">
        <f t="shared" si="4"/>
        <v>8.7100000000000009</v>
      </c>
      <c r="AB11" s="337">
        <f t="shared" si="5"/>
        <v>93.70209689081706</v>
      </c>
      <c r="AC11" s="168">
        <v>15.3</v>
      </c>
      <c r="AD11" s="168">
        <v>2.16</v>
      </c>
      <c r="AE11" s="187">
        <f t="shared" si="6"/>
        <v>85.882352941176464</v>
      </c>
      <c r="AF11" s="167"/>
      <c r="AG11" s="167"/>
      <c r="AH11" s="310" t="s">
        <v>92</v>
      </c>
      <c r="AI11" s="167" t="s">
        <v>99</v>
      </c>
      <c r="AJ11" s="167"/>
      <c r="AK11" s="318"/>
      <c r="AL11" s="349"/>
      <c r="AM11" s="257"/>
      <c r="AN11" s="257"/>
      <c r="AO11" s="172">
        <v>790</v>
      </c>
      <c r="AP11" s="352">
        <v>123</v>
      </c>
      <c r="AQ11" s="352">
        <v>6440</v>
      </c>
      <c r="AR11" s="352">
        <v>8910</v>
      </c>
      <c r="AS11" s="335">
        <v>83.4</v>
      </c>
      <c r="AT11" s="174">
        <v>1.1100000000000001</v>
      </c>
      <c r="AU11" s="175">
        <v>11</v>
      </c>
      <c r="AV11" s="494">
        <v>0.05</v>
      </c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94</v>
      </c>
      <c r="B12" s="239">
        <v>4</v>
      </c>
      <c r="C12" s="172">
        <v>1394</v>
      </c>
      <c r="D12" s="172"/>
      <c r="E12" s="168">
        <v>7.2</v>
      </c>
      <c r="F12" s="168">
        <v>7.2</v>
      </c>
      <c r="G12" s="167">
        <v>2102</v>
      </c>
      <c r="H12" s="167">
        <v>1087</v>
      </c>
      <c r="I12" s="310">
        <v>276</v>
      </c>
      <c r="J12" s="310">
        <v>1.7</v>
      </c>
      <c r="K12" s="473">
        <f t="shared" si="0"/>
        <v>99.384057971014499</v>
      </c>
      <c r="L12" s="310">
        <v>410</v>
      </c>
      <c r="M12" s="310">
        <v>6</v>
      </c>
      <c r="N12" s="473">
        <f t="shared" si="1"/>
        <v>98.536585365853654</v>
      </c>
      <c r="O12" s="310">
        <v>854</v>
      </c>
      <c r="P12" s="310">
        <v>21</v>
      </c>
      <c r="Q12" s="473">
        <f t="shared" si="2"/>
        <v>97.540983606557376</v>
      </c>
      <c r="R12" s="310">
        <v>125</v>
      </c>
      <c r="S12" s="310">
        <v>2.73</v>
      </c>
      <c r="T12" s="168">
        <v>89.26</v>
      </c>
      <c r="U12" s="168">
        <v>1</v>
      </c>
      <c r="V12" s="168">
        <v>1.3</v>
      </c>
      <c r="W12" s="168">
        <v>6.1</v>
      </c>
      <c r="X12" s="168">
        <v>0.11</v>
      </c>
      <c r="Y12" s="168">
        <v>7.0000000000000007E-2</v>
      </c>
      <c r="Z12" s="338">
        <f t="shared" si="3"/>
        <v>126.41</v>
      </c>
      <c r="AA12" s="338">
        <f t="shared" si="4"/>
        <v>8.9</v>
      </c>
      <c r="AB12" s="337">
        <f t="shared" si="5"/>
        <v>92.95941776758167</v>
      </c>
      <c r="AC12" s="168">
        <v>16.399999999999999</v>
      </c>
      <c r="AD12" s="168">
        <v>1.9</v>
      </c>
      <c r="AE12" s="187">
        <f t="shared" si="6"/>
        <v>88.41463414634147</v>
      </c>
      <c r="AF12" s="167"/>
      <c r="AG12" s="167"/>
      <c r="AH12" s="310" t="s">
        <v>92</v>
      </c>
      <c r="AI12" s="167" t="s">
        <v>93</v>
      </c>
      <c r="AJ12" s="167"/>
      <c r="AK12" s="318"/>
      <c r="AL12" s="349"/>
      <c r="AM12" s="257"/>
      <c r="AN12" s="257"/>
      <c r="AO12" s="172">
        <v>750</v>
      </c>
      <c r="AP12" s="352">
        <v>114</v>
      </c>
      <c r="AQ12" s="352">
        <v>6580</v>
      </c>
      <c r="AR12" s="352">
        <v>8640</v>
      </c>
      <c r="AS12" s="335">
        <v>84.19</v>
      </c>
      <c r="AT12" s="174">
        <v>1.05</v>
      </c>
      <c r="AU12" s="175">
        <v>11</v>
      </c>
      <c r="AV12" s="494">
        <v>7.0000000000000007E-2</v>
      </c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6" t="s">
        <v>95</v>
      </c>
      <c r="B13" s="239">
        <v>5</v>
      </c>
      <c r="C13" s="172">
        <v>1393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310"/>
      <c r="AI13" s="167"/>
      <c r="AJ13" s="167"/>
      <c r="AK13" s="318"/>
      <c r="AL13" s="349"/>
      <c r="AM13" s="257"/>
      <c r="AN13" s="257"/>
      <c r="AO13" s="172">
        <v>720</v>
      </c>
      <c r="AP13" s="352"/>
      <c r="AQ13" s="352"/>
      <c r="AR13" s="352"/>
      <c r="AS13" s="335"/>
      <c r="AT13" s="174">
        <v>1.05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96</v>
      </c>
      <c r="B14" s="239">
        <v>6</v>
      </c>
      <c r="C14" s="172">
        <v>1238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68"/>
      <c r="AE14" s="187" t="str">
        <f t="shared" si="6"/>
        <v/>
      </c>
      <c r="AF14" s="167"/>
      <c r="AG14" s="167"/>
      <c r="AH14" s="310"/>
      <c r="AI14" s="167"/>
      <c r="AJ14" s="167"/>
      <c r="AK14" s="318"/>
      <c r="AL14" s="349"/>
      <c r="AM14" s="257"/>
      <c r="AN14" s="257"/>
      <c r="AO14" s="172"/>
      <c r="AP14" s="352"/>
      <c r="AQ14" s="352"/>
      <c r="AR14" s="352"/>
      <c r="AS14" s="335"/>
      <c r="AT14" s="174">
        <v>1.18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97</v>
      </c>
      <c r="B15" s="239">
        <v>7</v>
      </c>
      <c r="C15" s="172">
        <v>1238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310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335"/>
      <c r="AT15" s="174">
        <v>1.18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89</v>
      </c>
      <c r="B16" s="239">
        <v>8</v>
      </c>
      <c r="C16" s="172">
        <v>1486</v>
      </c>
      <c r="D16" s="172"/>
      <c r="E16" s="168">
        <v>7.3</v>
      </c>
      <c r="F16" s="168">
        <v>7.2</v>
      </c>
      <c r="G16" s="167">
        <v>2156</v>
      </c>
      <c r="H16" s="167">
        <v>1098</v>
      </c>
      <c r="I16" s="310">
        <v>416</v>
      </c>
      <c r="J16" s="310">
        <v>4.7</v>
      </c>
      <c r="K16" s="473">
        <f t="shared" si="0"/>
        <v>98.870192307692307</v>
      </c>
      <c r="L16" s="310">
        <v>315</v>
      </c>
      <c r="M16" s="310">
        <v>7</v>
      </c>
      <c r="N16" s="473">
        <f t="shared" si="1"/>
        <v>97.777777777777771</v>
      </c>
      <c r="O16" s="310">
        <v>600</v>
      </c>
      <c r="P16" s="310">
        <v>20.5</v>
      </c>
      <c r="Q16" s="473">
        <f t="shared" si="2"/>
        <v>96.583333333333329</v>
      </c>
      <c r="R16" s="310">
        <v>133.88999999999999</v>
      </c>
      <c r="S16" s="310">
        <v>1.79</v>
      </c>
      <c r="T16" s="168">
        <v>95.5</v>
      </c>
      <c r="U16" s="168">
        <v>0.12</v>
      </c>
      <c r="V16" s="168">
        <v>1.2</v>
      </c>
      <c r="W16" s="168">
        <v>10.18</v>
      </c>
      <c r="X16" s="168">
        <v>0.21</v>
      </c>
      <c r="Y16" s="168">
        <v>0.03</v>
      </c>
      <c r="Z16" s="338">
        <f t="shared" si="3"/>
        <v>135.29999999999998</v>
      </c>
      <c r="AA16" s="338">
        <f t="shared" si="4"/>
        <v>11.999999999999998</v>
      </c>
      <c r="AB16" s="337">
        <f t="shared" si="5"/>
        <v>91.130820399113077</v>
      </c>
      <c r="AC16" s="168">
        <v>14.5</v>
      </c>
      <c r="AD16" s="168">
        <v>1.07</v>
      </c>
      <c r="AE16" s="187">
        <f t="shared" si="6"/>
        <v>92.620689655172413</v>
      </c>
      <c r="AF16" s="167"/>
      <c r="AG16" s="167"/>
      <c r="AH16" s="310" t="s">
        <v>92</v>
      </c>
      <c r="AI16" s="167" t="s">
        <v>93</v>
      </c>
      <c r="AJ16" s="167"/>
      <c r="AK16" s="318"/>
      <c r="AL16" s="349"/>
      <c r="AM16" s="257"/>
      <c r="AN16" s="257"/>
      <c r="AO16" s="172">
        <v>640</v>
      </c>
      <c r="AP16" s="352">
        <v>110</v>
      </c>
      <c r="AQ16" s="352">
        <v>5840</v>
      </c>
      <c r="AR16" s="352">
        <v>8780</v>
      </c>
      <c r="AS16" s="335">
        <v>80.069999999999993</v>
      </c>
      <c r="AT16" s="174">
        <v>0.99</v>
      </c>
      <c r="AU16" s="175">
        <v>11</v>
      </c>
      <c r="AV16" s="494">
        <v>7.0000000000000007E-2</v>
      </c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90</v>
      </c>
      <c r="B17" s="239">
        <v>9</v>
      </c>
      <c r="C17" s="172">
        <v>1278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310"/>
      <c r="AI17" s="167"/>
      <c r="AJ17" s="167"/>
      <c r="AK17" s="318"/>
      <c r="AL17" s="349"/>
      <c r="AM17" s="257"/>
      <c r="AN17" s="257"/>
      <c r="AO17" s="172">
        <v>660</v>
      </c>
      <c r="AP17" s="352"/>
      <c r="AQ17" s="352"/>
      <c r="AR17" s="352"/>
      <c r="AS17" s="335"/>
      <c r="AT17" s="174">
        <v>1.1499999999999999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98</v>
      </c>
      <c r="B18" s="239">
        <v>10</v>
      </c>
      <c r="C18" s="172">
        <v>930</v>
      </c>
      <c r="D18" s="172"/>
      <c r="E18" s="168">
        <v>7.2</v>
      </c>
      <c r="F18" s="168">
        <v>7.2</v>
      </c>
      <c r="G18" s="167">
        <v>2314</v>
      </c>
      <c r="H18" s="167">
        <v>1115</v>
      </c>
      <c r="I18" s="310">
        <v>142</v>
      </c>
      <c r="J18" s="310">
        <v>5</v>
      </c>
      <c r="K18" s="473">
        <f t="shared" si="0"/>
        <v>96.478873239436624</v>
      </c>
      <c r="L18" s="310">
        <v>306</v>
      </c>
      <c r="M18" s="310">
        <v>5</v>
      </c>
      <c r="N18" s="473">
        <f t="shared" si="1"/>
        <v>98.366013071895424</v>
      </c>
      <c r="O18" s="310">
        <v>535</v>
      </c>
      <c r="P18" s="310">
        <v>13.2</v>
      </c>
      <c r="Q18" s="473">
        <f t="shared" si="2"/>
        <v>97.53271028037382</v>
      </c>
      <c r="R18" s="310">
        <v>129</v>
      </c>
      <c r="S18" s="310">
        <v>1.8</v>
      </c>
      <c r="T18" s="168"/>
      <c r="U18" s="168"/>
      <c r="V18" s="168">
        <v>1.1499999999999999</v>
      </c>
      <c r="W18" s="168">
        <v>10</v>
      </c>
      <c r="X18" s="168">
        <v>0.04</v>
      </c>
      <c r="Y18" s="168">
        <v>0.03</v>
      </c>
      <c r="Z18" s="338">
        <f t="shared" si="3"/>
        <v>130.19</v>
      </c>
      <c r="AA18" s="338">
        <f t="shared" si="4"/>
        <v>11.83</v>
      </c>
      <c r="AB18" s="337">
        <f t="shared" si="5"/>
        <v>90.91328058990706</v>
      </c>
      <c r="AC18" s="168">
        <v>12.1</v>
      </c>
      <c r="AD18" s="168">
        <v>1.1299999999999999</v>
      </c>
      <c r="AE18" s="187">
        <f t="shared" si="6"/>
        <v>90.661157024793383</v>
      </c>
      <c r="AF18" s="167"/>
      <c r="AG18" s="167"/>
      <c r="AH18" s="310" t="s">
        <v>92</v>
      </c>
      <c r="AI18" s="167" t="s">
        <v>99</v>
      </c>
      <c r="AJ18" s="167"/>
      <c r="AK18" s="318"/>
      <c r="AL18" s="349"/>
      <c r="AM18" s="257"/>
      <c r="AN18" s="257"/>
      <c r="AO18" s="172"/>
      <c r="AP18" s="352"/>
      <c r="AQ18" s="352">
        <v>5470</v>
      </c>
      <c r="AR18" s="352">
        <v>9710</v>
      </c>
      <c r="AS18" s="335">
        <v>81.02</v>
      </c>
      <c r="AT18" s="174">
        <v>1.58</v>
      </c>
      <c r="AU18" s="175">
        <v>9</v>
      </c>
      <c r="AV18" s="494">
        <v>0.04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94</v>
      </c>
      <c r="B19" s="239">
        <v>11</v>
      </c>
      <c r="C19" s="172">
        <v>1527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310"/>
      <c r="AI19" s="167"/>
      <c r="AJ19" s="167"/>
      <c r="AK19" s="318"/>
      <c r="AL19" s="349"/>
      <c r="AM19" s="257"/>
      <c r="AN19" s="257"/>
      <c r="AO19" s="172">
        <v>680</v>
      </c>
      <c r="AP19" s="352"/>
      <c r="AQ19" s="352"/>
      <c r="AR19" s="352"/>
      <c r="AS19" s="335"/>
      <c r="AT19" s="174">
        <v>0.96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95</v>
      </c>
      <c r="B20" s="239">
        <v>12</v>
      </c>
      <c r="C20" s="172">
        <v>1420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310"/>
      <c r="AI20" s="167"/>
      <c r="AJ20" s="167"/>
      <c r="AK20" s="318"/>
      <c r="AL20" s="349"/>
      <c r="AM20" s="257"/>
      <c r="AN20" s="257"/>
      <c r="AO20" s="172">
        <v>690</v>
      </c>
      <c r="AP20" s="352"/>
      <c r="AQ20" s="352"/>
      <c r="AR20" s="352"/>
      <c r="AS20" s="335"/>
      <c r="AT20" s="174">
        <v>1.03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96</v>
      </c>
      <c r="B21" s="239">
        <v>13</v>
      </c>
      <c r="C21" s="172">
        <v>1284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310"/>
      <c r="AI21" s="167"/>
      <c r="AJ21" s="167"/>
      <c r="AK21" s="318"/>
      <c r="AL21" s="349"/>
      <c r="AM21" s="257"/>
      <c r="AN21" s="257"/>
      <c r="AO21" s="172"/>
      <c r="AP21" s="352"/>
      <c r="AQ21" s="352"/>
      <c r="AR21" s="352"/>
      <c r="AS21" s="335"/>
      <c r="AT21" s="174">
        <v>1.1399999999999999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97</v>
      </c>
      <c r="B22" s="239">
        <v>14</v>
      </c>
      <c r="C22" s="172">
        <v>1284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310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335"/>
      <c r="AT22" s="174">
        <v>1.1399999999999999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89</v>
      </c>
      <c r="B23" s="239">
        <v>15</v>
      </c>
      <c r="C23" s="172">
        <v>1256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337" t="str">
        <f t="shared" si="5"/>
        <v/>
      </c>
      <c r="AC23" s="168"/>
      <c r="AD23" s="168"/>
      <c r="AE23" s="187" t="str">
        <f t="shared" si="6"/>
        <v/>
      </c>
      <c r="AF23" s="167"/>
      <c r="AG23" s="167"/>
      <c r="AH23" s="310"/>
      <c r="AI23" s="167"/>
      <c r="AJ23" s="167"/>
      <c r="AK23" s="318"/>
      <c r="AL23" s="349"/>
      <c r="AM23" s="257"/>
      <c r="AN23" s="257"/>
      <c r="AO23" s="172">
        <v>700</v>
      </c>
      <c r="AP23" s="352"/>
      <c r="AQ23" s="352"/>
      <c r="AR23" s="352"/>
      <c r="AS23" s="335"/>
      <c r="AT23" s="174">
        <v>1.17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90</v>
      </c>
      <c r="B24" s="239">
        <v>16</v>
      </c>
      <c r="C24" s="172">
        <v>1353</v>
      </c>
      <c r="D24" s="172"/>
      <c r="E24" s="168"/>
      <c r="F24" s="168"/>
      <c r="G24" s="167"/>
      <c r="H24" s="167"/>
      <c r="I24" s="310">
        <v>165</v>
      </c>
      <c r="J24" s="310">
        <v>5</v>
      </c>
      <c r="K24" s="473">
        <f t="shared" si="0"/>
        <v>96.969696969696969</v>
      </c>
      <c r="L24" s="310">
        <v>310</v>
      </c>
      <c r="M24" s="310">
        <v>5</v>
      </c>
      <c r="N24" s="473">
        <f t="shared" si="1"/>
        <v>98.387096774193552</v>
      </c>
      <c r="O24" s="310">
        <v>658</v>
      </c>
      <c r="P24" s="310">
        <v>59</v>
      </c>
      <c r="Q24" s="473">
        <f t="shared" si="2"/>
        <v>91.033434650455931</v>
      </c>
      <c r="R24" s="310"/>
      <c r="S24" s="310"/>
      <c r="T24" s="168"/>
      <c r="U24" s="168"/>
      <c r="V24" s="168"/>
      <c r="W24" s="168"/>
      <c r="X24" s="168"/>
      <c r="Y24" s="168"/>
      <c r="Z24" s="338">
        <v>151</v>
      </c>
      <c r="AA24" s="338">
        <v>9.66</v>
      </c>
      <c r="AB24" s="337">
        <f t="shared" si="5"/>
        <v>93.602649006622514</v>
      </c>
      <c r="AC24" s="168">
        <v>15.1</v>
      </c>
      <c r="AD24" s="168">
        <v>2.41</v>
      </c>
      <c r="AE24" s="187">
        <f t="shared" si="6"/>
        <v>84.039735099337747</v>
      </c>
      <c r="AF24" s="167"/>
      <c r="AG24" s="167"/>
      <c r="AH24" s="310" t="s">
        <v>222</v>
      </c>
      <c r="AI24" s="167" t="s">
        <v>99</v>
      </c>
      <c r="AJ24" s="167"/>
      <c r="AK24" s="318"/>
      <c r="AL24" s="349"/>
      <c r="AM24" s="257"/>
      <c r="AN24" s="257"/>
      <c r="AO24" s="172">
        <v>680</v>
      </c>
      <c r="AP24" s="352"/>
      <c r="AQ24" s="352"/>
      <c r="AR24" s="352"/>
      <c r="AS24" s="335"/>
      <c r="AT24" s="174">
        <v>1.08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98</v>
      </c>
      <c r="B25" s="239">
        <v>17</v>
      </c>
      <c r="C25" s="172">
        <v>1144</v>
      </c>
      <c r="D25" s="172"/>
      <c r="E25" s="168">
        <v>7</v>
      </c>
      <c r="F25" s="168">
        <v>7.1</v>
      </c>
      <c r="G25" s="167">
        <v>2330</v>
      </c>
      <c r="H25" s="167">
        <v>1319</v>
      </c>
      <c r="I25" s="310">
        <v>214</v>
      </c>
      <c r="J25" s="310">
        <v>5</v>
      </c>
      <c r="K25" s="473">
        <f t="shared" si="0"/>
        <v>97.663551401869171</v>
      </c>
      <c r="L25" s="310">
        <v>452</v>
      </c>
      <c r="M25" s="310">
        <v>5</v>
      </c>
      <c r="N25" s="473">
        <f t="shared" si="1"/>
        <v>98.893805309734518</v>
      </c>
      <c r="O25" s="310">
        <v>937</v>
      </c>
      <c r="P25" s="310">
        <v>19.5</v>
      </c>
      <c r="Q25" s="473">
        <f t="shared" si="2"/>
        <v>97.918890074706511</v>
      </c>
      <c r="R25" s="310">
        <v>131</v>
      </c>
      <c r="S25" s="310">
        <v>1.98</v>
      </c>
      <c r="T25" s="168">
        <v>91</v>
      </c>
      <c r="U25" s="168">
        <v>0.41</v>
      </c>
      <c r="V25" s="168">
        <v>1.3</v>
      </c>
      <c r="W25" s="168">
        <v>7.7</v>
      </c>
      <c r="X25" s="168">
        <v>0.13</v>
      </c>
      <c r="Y25" s="168">
        <v>0.03</v>
      </c>
      <c r="Z25" s="338">
        <f t="shared" si="3"/>
        <v>132.43</v>
      </c>
      <c r="AA25" s="338">
        <f t="shared" si="4"/>
        <v>9.7099999999999991</v>
      </c>
      <c r="AB25" s="337">
        <f t="shared" si="5"/>
        <v>92.667824511062463</v>
      </c>
      <c r="AC25" s="168">
        <v>15.2</v>
      </c>
      <c r="AD25" s="168">
        <v>2.0699999999999998</v>
      </c>
      <c r="AE25" s="187">
        <f t="shared" si="6"/>
        <v>86.381578947368425</v>
      </c>
      <c r="AF25" s="167"/>
      <c r="AG25" s="167"/>
      <c r="AH25" s="310" t="s">
        <v>92</v>
      </c>
      <c r="AI25" s="167" t="s">
        <v>99</v>
      </c>
      <c r="AJ25" s="167"/>
      <c r="AK25" s="318"/>
      <c r="AL25" s="349"/>
      <c r="AM25" s="257"/>
      <c r="AN25" s="257"/>
      <c r="AO25" s="172">
        <v>730</v>
      </c>
      <c r="AP25" s="352">
        <v>112</v>
      </c>
      <c r="AQ25" s="352">
        <v>6510</v>
      </c>
      <c r="AR25" s="352">
        <v>8170</v>
      </c>
      <c r="AS25" s="335">
        <v>79.900000000000006</v>
      </c>
      <c r="AT25" s="174">
        <v>1.28</v>
      </c>
      <c r="AU25" s="175">
        <v>11</v>
      </c>
      <c r="AV25" s="494">
        <v>7.0000000000000007E-2</v>
      </c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94</v>
      </c>
      <c r="B26" s="239">
        <v>18</v>
      </c>
      <c r="C26" s="172">
        <v>1682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310"/>
      <c r="AI26" s="167"/>
      <c r="AJ26" s="167"/>
      <c r="AK26" s="318"/>
      <c r="AL26" s="349"/>
      <c r="AM26" s="257"/>
      <c r="AN26" s="257"/>
      <c r="AO26" s="172">
        <v>790</v>
      </c>
      <c r="AP26" s="352"/>
      <c r="AQ26" s="352"/>
      <c r="AR26" s="352"/>
      <c r="AS26" s="335"/>
      <c r="AT26" s="174">
        <v>0.87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95</v>
      </c>
      <c r="B27" s="239">
        <v>19</v>
      </c>
      <c r="C27" s="172">
        <v>1122</v>
      </c>
      <c r="D27" s="172"/>
      <c r="E27" s="168">
        <v>7.2</v>
      </c>
      <c r="F27" s="168">
        <v>7.2</v>
      </c>
      <c r="G27" s="167">
        <v>2204</v>
      </c>
      <c r="H27" s="167">
        <v>1071</v>
      </c>
      <c r="I27" s="310">
        <v>324</v>
      </c>
      <c r="J27" s="310">
        <v>2.2999999999999998</v>
      </c>
      <c r="K27" s="473">
        <f t="shared" si="0"/>
        <v>99.290123456790127</v>
      </c>
      <c r="L27" s="310">
        <v>354</v>
      </c>
      <c r="M27" s="310">
        <v>6</v>
      </c>
      <c r="N27" s="473">
        <f t="shared" si="1"/>
        <v>98.305084745762713</v>
      </c>
      <c r="O27" s="310">
        <v>725</v>
      </c>
      <c r="P27" s="310">
        <v>16</v>
      </c>
      <c r="Q27" s="473">
        <f t="shared" si="2"/>
        <v>97.793103448275858</v>
      </c>
      <c r="R27" s="310">
        <v>111.85</v>
      </c>
      <c r="S27" s="310">
        <v>0.88</v>
      </c>
      <c r="T27" s="168">
        <v>79.8</v>
      </c>
      <c r="U27" s="168">
        <v>0.16</v>
      </c>
      <c r="V27" s="168">
        <v>1</v>
      </c>
      <c r="W27" s="168">
        <v>8.9700000000000006</v>
      </c>
      <c r="X27" s="168">
        <v>0.15</v>
      </c>
      <c r="Y27" s="168">
        <v>0.02</v>
      </c>
      <c r="Z27" s="338">
        <f t="shared" si="3"/>
        <v>113</v>
      </c>
      <c r="AA27" s="338">
        <f t="shared" si="4"/>
        <v>9.870000000000001</v>
      </c>
      <c r="AB27" s="337">
        <f t="shared" si="5"/>
        <v>91.26548672566372</v>
      </c>
      <c r="AC27" s="168">
        <v>13.5</v>
      </c>
      <c r="AD27" s="168">
        <v>1.51</v>
      </c>
      <c r="AE27" s="187">
        <f t="shared" si="6"/>
        <v>88.81481481481481</v>
      </c>
      <c r="AF27" s="167"/>
      <c r="AG27" s="167"/>
      <c r="AH27" s="310" t="s">
        <v>92</v>
      </c>
      <c r="AI27" s="167" t="s">
        <v>93</v>
      </c>
      <c r="AJ27" s="167"/>
      <c r="AK27" s="318"/>
      <c r="AL27" s="349"/>
      <c r="AM27" s="257"/>
      <c r="AN27" s="257"/>
      <c r="AO27" s="172">
        <v>820</v>
      </c>
      <c r="AP27" s="352">
        <v>119</v>
      </c>
      <c r="AQ27" s="352">
        <v>6870</v>
      </c>
      <c r="AR27" s="352">
        <v>8250</v>
      </c>
      <c r="AS27" s="335">
        <v>80.099999999999994</v>
      </c>
      <c r="AT27" s="174">
        <v>1.31</v>
      </c>
      <c r="AU27" s="175">
        <v>11</v>
      </c>
      <c r="AV27" s="494">
        <v>0.05</v>
      </c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96</v>
      </c>
      <c r="B28" s="239">
        <v>20</v>
      </c>
      <c r="C28" s="172">
        <v>1234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310"/>
      <c r="AI28" s="167"/>
      <c r="AJ28" s="167"/>
      <c r="AK28" s="318"/>
      <c r="AL28" s="349"/>
      <c r="AM28" s="257"/>
      <c r="AN28" s="257"/>
      <c r="AO28" s="172"/>
      <c r="AP28" s="352"/>
      <c r="AQ28" s="352"/>
      <c r="AR28" s="352"/>
      <c r="AS28" s="335"/>
      <c r="AT28" s="174">
        <v>1.19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97</v>
      </c>
      <c r="B29" s="239">
        <v>21</v>
      </c>
      <c r="C29" s="172">
        <v>1234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310"/>
      <c r="AI29" s="167"/>
      <c r="AJ29" s="167"/>
      <c r="AK29" s="318"/>
      <c r="AL29" s="349"/>
      <c r="AM29" s="257"/>
      <c r="AN29" s="257"/>
      <c r="AO29" s="172"/>
      <c r="AP29" s="352"/>
      <c r="AQ29" s="352"/>
      <c r="AR29" s="352"/>
      <c r="AS29" s="335"/>
      <c r="AT29" s="174">
        <v>1.19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89</v>
      </c>
      <c r="B30" s="239">
        <v>22</v>
      </c>
      <c r="C30" s="172">
        <v>1331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310"/>
      <c r="AI30" s="167"/>
      <c r="AJ30" s="167"/>
      <c r="AK30" s="318"/>
      <c r="AL30" s="349"/>
      <c r="AM30" s="257"/>
      <c r="AN30" s="257"/>
      <c r="AO30" s="172">
        <v>700</v>
      </c>
      <c r="AP30" s="352"/>
      <c r="AQ30" s="352"/>
      <c r="AR30" s="352"/>
      <c r="AS30" s="335"/>
      <c r="AT30" s="174">
        <v>1.1000000000000001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90</v>
      </c>
      <c r="B31" s="239">
        <v>23</v>
      </c>
      <c r="C31" s="172">
        <v>1320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310"/>
      <c r="AI31" s="167"/>
      <c r="AJ31" s="167"/>
      <c r="AK31" s="318"/>
      <c r="AL31" s="349"/>
      <c r="AM31" s="257"/>
      <c r="AN31" s="257"/>
      <c r="AO31" s="172">
        <v>760</v>
      </c>
      <c r="AP31" s="352">
        <v>120</v>
      </c>
      <c r="AQ31" s="352">
        <v>6340</v>
      </c>
      <c r="AR31" s="352">
        <v>9210</v>
      </c>
      <c r="AS31" s="335">
        <v>80.2</v>
      </c>
      <c r="AT31" s="174">
        <v>1.1100000000000001</v>
      </c>
      <c r="AU31" s="175">
        <v>10</v>
      </c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98</v>
      </c>
      <c r="B32" s="239">
        <v>24</v>
      </c>
      <c r="C32" s="172">
        <v>1294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310"/>
      <c r="AI32" s="167"/>
      <c r="AJ32" s="167"/>
      <c r="AK32" s="318"/>
      <c r="AL32" s="349"/>
      <c r="AM32" s="257"/>
      <c r="AN32" s="257"/>
      <c r="AO32" s="172">
        <v>800</v>
      </c>
      <c r="AP32" s="352"/>
      <c r="AQ32" s="352"/>
      <c r="AR32" s="352"/>
      <c r="AS32" s="335"/>
      <c r="AT32" s="174">
        <v>1.1299999999999999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94</v>
      </c>
      <c r="B33" s="239">
        <v>25</v>
      </c>
      <c r="C33" s="172">
        <v>1253</v>
      </c>
      <c r="D33" s="172"/>
      <c r="E33" s="168">
        <v>7.1</v>
      </c>
      <c r="F33" s="168">
        <v>7.2</v>
      </c>
      <c r="G33" s="167">
        <v>2092</v>
      </c>
      <c r="H33" s="167">
        <v>1100</v>
      </c>
      <c r="I33" s="310">
        <v>424</v>
      </c>
      <c r="J33" s="310">
        <v>5.7</v>
      </c>
      <c r="K33" s="473">
        <f t="shared" si="0"/>
        <v>98.655660377358487</v>
      </c>
      <c r="L33" s="310">
        <v>449</v>
      </c>
      <c r="M33" s="310">
        <v>7</v>
      </c>
      <c r="N33" s="473">
        <f t="shared" si="1"/>
        <v>98.440979955456569</v>
      </c>
      <c r="O33" s="310">
        <v>852</v>
      </c>
      <c r="P33" s="310">
        <v>21</v>
      </c>
      <c r="Q33" s="473">
        <f t="shared" si="2"/>
        <v>97.535211267605632</v>
      </c>
      <c r="R33" s="310">
        <v>127.7</v>
      </c>
      <c r="S33" s="310">
        <v>1.96</v>
      </c>
      <c r="T33" s="168">
        <v>91.09</v>
      </c>
      <c r="U33" s="168">
        <v>9.2999999999999999E-2</v>
      </c>
      <c r="V33" s="168">
        <v>1.1000000000000001</v>
      </c>
      <c r="W33" s="168">
        <v>7.5</v>
      </c>
      <c r="X33" s="168">
        <v>0.13</v>
      </c>
      <c r="Y33" s="168">
        <v>0.04</v>
      </c>
      <c r="Z33" s="338">
        <f t="shared" si="3"/>
        <v>128.93</v>
      </c>
      <c r="AA33" s="338">
        <f t="shared" si="4"/>
        <v>9.5</v>
      </c>
      <c r="AB33" s="337">
        <f t="shared" si="5"/>
        <v>92.631660591018388</v>
      </c>
      <c r="AC33" s="168">
        <v>14.1</v>
      </c>
      <c r="AD33" s="168">
        <v>1.8</v>
      </c>
      <c r="AE33" s="187">
        <f t="shared" si="6"/>
        <v>87.234042553191486</v>
      </c>
      <c r="AF33" s="167"/>
      <c r="AG33" s="167"/>
      <c r="AH33" s="310" t="s">
        <v>92</v>
      </c>
      <c r="AI33" s="167" t="s">
        <v>93</v>
      </c>
      <c r="AJ33" s="167"/>
      <c r="AK33" s="318"/>
      <c r="AL33" s="349"/>
      <c r="AM33" s="257"/>
      <c r="AN33" s="257"/>
      <c r="AO33" s="172">
        <v>790</v>
      </c>
      <c r="AP33" s="352">
        <v>127</v>
      </c>
      <c r="AQ33" s="352">
        <v>6220</v>
      </c>
      <c r="AR33" s="352">
        <v>11570</v>
      </c>
      <c r="AS33" s="335">
        <v>80.3</v>
      </c>
      <c r="AT33" s="174">
        <v>1.17</v>
      </c>
      <c r="AU33" s="175">
        <v>7</v>
      </c>
      <c r="AV33" s="494">
        <v>0.08</v>
      </c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95</v>
      </c>
      <c r="B34" s="239">
        <v>26</v>
      </c>
      <c r="C34" s="172">
        <v>1397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310"/>
      <c r="AI34" s="167"/>
      <c r="AJ34" s="167"/>
      <c r="AK34" s="318"/>
      <c r="AL34" s="349"/>
      <c r="AM34" s="257"/>
      <c r="AN34" s="257"/>
      <c r="AO34" s="172">
        <v>780</v>
      </c>
      <c r="AP34" s="352"/>
      <c r="AQ34" s="352"/>
      <c r="AR34" s="352"/>
      <c r="AS34" s="335"/>
      <c r="AT34" s="174">
        <v>1.05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96</v>
      </c>
      <c r="B35" s="239">
        <v>27</v>
      </c>
      <c r="C35" s="172">
        <v>1194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310"/>
      <c r="AI35" s="167"/>
      <c r="AJ35" s="167"/>
      <c r="AK35" s="318"/>
      <c r="AL35" s="349"/>
      <c r="AM35" s="257"/>
      <c r="AN35" s="257"/>
      <c r="AO35" s="172"/>
      <c r="AP35" s="352"/>
      <c r="AQ35" s="352"/>
      <c r="AR35" s="352"/>
      <c r="AS35" s="335"/>
      <c r="AT35" s="174">
        <v>1.23</v>
      </c>
      <c r="AU35" s="175"/>
      <c r="AV35" s="202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97</v>
      </c>
      <c r="B36" s="239">
        <v>28</v>
      </c>
      <c r="C36" s="172">
        <v>1194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310"/>
      <c r="AI36" s="167"/>
      <c r="AJ36" s="167"/>
      <c r="AK36" s="318"/>
      <c r="AL36" s="349"/>
      <c r="AM36" s="257"/>
      <c r="AN36" s="257"/>
      <c r="AO36" s="172"/>
      <c r="AP36" s="352"/>
      <c r="AQ36" s="352"/>
      <c r="AR36" s="352"/>
      <c r="AS36" s="335"/>
      <c r="AT36" s="174">
        <v>1.23</v>
      </c>
      <c r="AU36" s="175"/>
      <c r="AV36" s="202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89</v>
      </c>
      <c r="B37" s="239">
        <v>29</v>
      </c>
      <c r="C37" s="172">
        <v>2518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310"/>
      <c r="AI37" s="167"/>
      <c r="AJ37" s="167"/>
      <c r="AK37" s="318"/>
      <c r="AL37" s="349"/>
      <c r="AM37" s="257"/>
      <c r="AN37" s="257"/>
      <c r="AO37" s="172">
        <v>800</v>
      </c>
      <c r="AP37" s="352"/>
      <c r="AQ37" s="352"/>
      <c r="AR37" s="352"/>
      <c r="AS37" s="335"/>
      <c r="AT37" s="174">
        <v>0.57999999999999996</v>
      </c>
      <c r="AU37" s="175"/>
      <c r="AV37" s="202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90</v>
      </c>
      <c r="B38" s="239">
        <v>30</v>
      </c>
      <c r="C38" s="172">
        <v>1947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310"/>
      <c r="AI38" s="167"/>
      <c r="AJ38" s="167"/>
      <c r="AK38" s="318"/>
      <c r="AL38" s="349"/>
      <c r="AM38" s="257"/>
      <c r="AN38" s="257"/>
      <c r="AO38" s="172">
        <v>800</v>
      </c>
      <c r="AP38" s="352"/>
      <c r="AQ38" s="352"/>
      <c r="AR38" s="352"/>
      <c r="AS38" s="335"/>
      <c r="AT38" s="174">
        <v>0.75</v>
      </c>
      <c r="AU38" s="175"/>
      <c r="AV38" s="202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40"/>
      <c r="B39" s="241"/>
      <c r="C39" s="176"/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310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/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40735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1357.8333333333333</v>
      </c>
      <c r="D41" s="187" t="e">
        <f>+AVERAGE(D9:D39)</f>
        <v>#DIV/0!</v>
      </c>
      <c r="E41" s="187">
        <f t="shared" ref="E41:AE41" si="8">+AVERAGE(E9:E39)</f>
        <v>7.1857142857142859</v>
      </c>
      <c r="F41" s="187">
        <f t="shared" si="8"/>
        <v>7.2000000000000011</v>
      </c>
      <c r="G41" s="187">
        <f t="shared" si="8"/>
        <v>2161.7142857142858</v>
      </c>
      <c r="H41" s="187">
        <f t="shared" si="8"/>
        <v>1114.4285714285713</v>
      </c>
      <c r="I41" s="187">
        <f t="shared" si="8"/>
        <v>282.5</v>
      </c>
      <c r="J41" s="187">
        <f t="shared" si="8"/>
        <v>4.3</v>
      </c>
      <c r="K41" s="187">
        <f t="shared" si="8"/>
        <v>98.204989365147824</v>
      </c>
      <c r="L41" s="187">
        <f t="shared" si="8"/>
        <v>359.875</v>
      </c>
      <c r="M41" s="187">
        <f t="shared" si="8"/>
        <v>5.75</v>
      </c>
      <c r="N41" s="187">
        <f t="shared" si="8"/>
        <v>98.367569818547153</v>
      </c>
      <c r="O41" s="187">
        <f t="shared" si="8"/>
        <v>760.625</v>
      </c>
      <c r="P41" s="187">
        <f t="shared" si="8"/>
        <v>23.012499999999999</v>
      </c>
      <c r="Q41" s="187">
        <f t="shared" si="8"/>
        <v>96.804167207122433</v>
      </c>
      <c r="R41" s="187">
        <f t="shared" si="8"/>
        <v>127.92</v>
      </c>
      <c r="S41" s="187">
        <f t="shared" si="8"/>
        <v>1.7542857142857144</v>
      </c>
      <c r="T41" s="187">
        <f t="shared" si="8"/>
        <v>91.774999999999991</v>
      </c>
      <c r="U41" s="187">
        <f t="shared" si="8"/>
        <v>0.35833333333333334</v>
      </c>
      <c r="V41" s="187">
        <f t="shared" si="8"/>
        <v>1.1714285714285715</v>
      </c>
      <c r="W41" s="187">
        <f t="shared" si="8"/>
        <v>8.2642857142857142</v>
      </c>
      <c r="X41" s="187">
        <f t="shared" si="8"/>
        <v>0.13142857142857142</v>
      </c>
      <c r="Y41" s="187">
        <f t="shared" si="8"/>
        <v>5.5714285714285723E-2</v>
      </c>
      <c r="Z41" s="189">
        <f t="shared" si="8"/>
        <v>131.94500000000002</v>
      </c>
      <c r="AA41" s="189">
        <f t="shared" si="8"/>
        <v>10.022499999999999</v>
      </c>
      <c r="AB41" s="189">
        <f t="shared" si="8"/>
        <v>92.359154560223246</v>
      </c>
      <c r="AC41" s="189">
        <f t="shared" si="8"/>
        <v>14.525</v>
      </c>
      <c r="AD41" s="189">
        <f t="shared" si="8"/>
        <v>1.7562500000000003</v>
      </c>
      <c r="AE41" s="189">
        <f t="shared" si="8"/>
        <v>88.00612564777451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744</v>
      </c>
      <c r="AP41" s="187">
        <f t="shared" si="9"/>
        <v>117.85714285714286</v>
      </c>
      <c r="AQ41" s="187">
        <f t="shared" si="9"/>
        <v>6283.75</v>
      </c>
      <c r="AR41" s="187">
        <f t="shared" si="9"/>
        <v>9155</v>
      </c>
      <c r="AS41" s="337">
        <f t="shared" si="9"/>
        <v>81.147500000000008</v>
      </c>
      <c r="AT41" s="338">
        <f t="shared" si="9"/>
        <v>1.113</v>
      </c>
      <c r="AU41" s="339">
        <f t="shared" si="9"/>
        <v>10.125</v>
      </c>
      <c r="AV41" s="340">
        <f t="shared" si="9"/>
        <v>6.1428571428571437E-2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930</v>
      </c>
      <c r="D42" s="192">
        <f>+MIN(D9:D39)</f>
        <v>0</v>
      </c>
      <c r="E42" s="192">
        <f t="shared" ref="E42:AE42" si="11">+MIN(E9:E39)</f>
        <v>7</v>
      </c>
      <c r="F42" s="192">
        <f t="shared" si="11"/>
        <v>7.1</v>
      </c>
      <c r="G42" s="192">
        <f t="shared" si="11"/>
        <v>1934</v>
      </c>
      <c r="H42" s="192">
        <f t="shared" si="11"/>
        <v>1011</v>
      </c>
      <c r="I42" s="192">
        <f t="shared" si="11"/>
        <v>142</v>
      </c>
      <c r="J42" s="192">
        <f t="shared" si="11"/>
        <v>1.7</v>
      </c>
      <c r="K42" s="192">
        <f t="shared" si="11"/>
        <v>96.478873239436624</v>
      </c>
      <c r="L42" s="192">
        <f t="shared" si="11"/>
        <v>283</v>
      </c>
      <c r="M42" s="192">
        <f t="shared" si="11"/>
        <v>5</v>
      </c>
      <c r="N42" s="192">
        <f t="shared" si="11"/>
        <v>97.777777777777771</v>
      </c>
      <c r="O42" s="192">
        <f t="shared" si="11"/>
        <v>535</v>
      </c>
      <c r="P42" s="192">
        <f t="shared" si="11"/>
        <v>13.2</v>
      </c>
      <c r="Q42" s="192">
        <f t="shared" si="11"/>
        <v>91.033434650455931</v>
      </c>
      <c r="R42" s="192">
        <f t="shared" si="11"/>
        <v>111.85</v>
      </c>
      <c r="S42" s="192">
        <f t="shared" si="11"/>
        <v>0.88</v>
      </c>
      <c r="T42" s="192">
        <f t="shared" si="11"/>
        <v>79.8</v>
      </c>
      <c r="U42" s="192">
        <f t="shared" si="11"/>
        <v>9.2999999999999999E-2</v>
      </c>
      <c r="V42" s="192">
        <f t="shared" si="11"/>
        <v>1</v>
      </c>
      <c r="W42" s="192">
        <f t="shared" si="11"/>
        <v>6.1</v>
      </c>
      <c r="X42" s="192">
        <f t="shared" si="11"/>
        <v>0.04</v>
      </c>
      <c r="Y42" s="192">
        <f t="shared" si="11"/>
        <v>0.02</v>
      </c>
      <c r="Z42" s="194">
        <f t="shared" si="11"/>
        <v>113</v>
      </c>
      <c r="AA42" s="194">
        <f t="shared" si="11"/>
        <v>8.7100000000000009</v>
      </c>
      <c r="AB42" s="194">
        <f t="shared" si="11"/>
        <v>90.91328058990706</v>
      </c>
      <c r="AC42" s="194">
        <f t="shared" si="11"/>
        <v>12.1</v>
      </c>
      <c r="AD42" s="194">
        <f t="shared" si="11"/>
        <v>1.07</v>
      </c>
      <c r="AE42" s="194">
        <f t="shared" si="11"/>
        <v>84.039735099337747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640</v>
      </c>
      <c r="AP42" s="192">
        <f t="shared" si="12"/>
        <v>110</v>
      </c>
      <c r="AQ42" s="192">
        <f t="shared" si="12"/>
        <v>5470</v>
      </c>
      <c r="AR42" s="192">
        <f t="shared" si="12"/>
        <v>8170</v>
      </c>
      <c r="AS42" s="192">
        <f t="shared" si="12"/>
        <v>79.900000000000006</v>
      </c>
      <c r="AT42" s="194">
        <f t="shared" si="12"/>
        <v>0.57999999999999996</v>
      </c>
      <c r="AU42" s="327">
        <f t="shared" si="12"/>
        <v>7</v>
      </c>
      <c r="AV42" s="332">
        <f t="shared" si="12"/>
        <v>0.04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2518</v>
      </c>
      <c r="D43" s="197">
        <f>+MAX(D9:D39)</f>
        <v>0</v>
      </c>
      <c r="E43" s="197">
        <f t="shared" ref="E43:AE43" si="14">+MAX(E9:E39)</f>
        <v>7.3</v>
      </c>
      <c r="F43" s="197">
        <f t="shared" si="14"/>
        <v>7.3</v>
      </c>
      <c r="G43" s="197">
        <f t="shared" si="14"/>
        <v>2330</v>
      </c>
      <c r="H43" s="197">
        <f t="shared" si="14"/>
        <v>1319</v>
      </c>
      <c r="I43" s="197">
        <f t="shared" si="14"/>
        <v>424</v>
      </c>
      <c r="J43" s="197">
        <f t="shared" si="14"/>
        <v>5.7</v>
      </c>
      <c r="K43" s="197">
        <f t="shared" si="14"/>
        <v>99.384057971014499</v>
      </c>
      <c r="L43" s="197">
        <f t="shared" si="14"/>
        <v>452</v>
      </c>
      <c r="M43" s="197">
        <f t="shared" si="14"/>
        <v>7</v>
      </c>
      <c r="N43" s="197">
        <f t="shared" si="14"/>
        <v>98.893805309734518</v>
      </c>
      <c r="O43" s="197">
        <f t="shared" si="14"/>
        <v>937</v>
      </c>
      <c r="P43" s="197">
        <f t="shared" si="14"/>
        <v>59</v>
      </c>
      <c r="Q43" s="197">
        <f t="shared" si="14"/>
        <v>98.495670995671006</v>
      </c>
      <c r="R43" s="197">
        <f t="shared" si="14"/>
        <v>137</v>
      </c>
      <c r="S43" s="197">
        <f t="shared" si="14"/>
        <v>2.73</v>
      </c>
      <c r="T43" s="197">
        <f t="shared" si="14"/>
        <v>104</v>
      </c>
      <c r="U43" s="197">
        <f t="shared" si="14"/>
        <v>1</v>
      </c>
      <c r="V43" s="197">
        <f t="shared" si="14"/>
        <v>1.3</v>
      </c>
      <c r="W43" s="197">
        <f t="shared" si="14"/>
        <v>10.18</v>
      </c>
      <c r="X43" s="197">
        <f t="shared" si="14"/>
        <v>0.21</v>
      </c>
      <c r="Y43" s="197">
        <f t="shared" si="14"/>
        <v>0.17</v>
      </c>
      <c r="Z43" s="199">
        <f t="shared" si="14"/>
        <v>151</v>
      </c>
      <c r="AA43" s="199">
        <f t="shared" si="14"/>
        <v>11.999999999999998</v>
      </c>
      <c r="AB43" s="199">
        <f t="shared" si="14"/>
        <v>93.70209689081706</v>
      </c>
      <c r="AC43" s="199">
        <f t="shared" si="14"/>
        <v>16.399999999999999</v>
      </c>
      <c r="AD43" s="199">
        <f t="shared" si="14"/>
        <v>2.41</v>
      </c>
      <c r="AE43" s="199">
        <f t="shared" si="14"/>
        <v>92.620689655172413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820</v>
      </c>
      <c r="AP43" s="197">
        <f t="shared" si="15"/>
        <v>127</v>
      </c>
      <c r="AQ43" s="197">
        <f t="shared" si="15"/>
        <v>6870</v>
      </c>
      <c r="AR43" s="197">
        <f t="shared" si="15"/>
        <v>11570</v>
      </c>
      <c r="AS43" s="197">
        <f t="shared" si="15"/>
        <v>84.19</v>
      </c>
      <c r="AT43" s="199">
        <f t="shared" si="15"/>
        <v>1.58</v>
      </c>
      <c r="AU43" s="328">
        <f t="shared" si="15"/>
        <v>11</v>
      </c>
      <c r="AV43" s="333">
        <f t="shared" si="15"/>
        <v>0.08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7" priority="1">
      <formula>IF(AND($AI9="H",$AH9="B"),1,0)</formula>
    </cfRule>
    <cfRule type="expression" dxfId="16" priority="2">
      <formula>IF($AI9="H",1,0)</formula>
    </cfRule>
  </conditionalFormatting>
  <dataValidations count="3">
    <dataValidation type="list" allowBlank="1" showInputMessage="1" showErrorMessage="1" sqref="AJ9:AK39" xr:uid="{B1C8E549-4FB8-43A5-88DF-4A5E33025E45}">
      <formula1>"Si,No"</formula1>
    </dataValidation>
    <dataValidation type="list" allowBlank="1" showInputMessage="1" showErrorMessage="1" sqref="AI9:AI39" xr:uid="{A715EBD0-4C45-4487-BCBC-80A46838FE35}">
      <formula1>"H,NH"</formula1>
    </dataValidation>
    <dataValidation type="list" allowBlank="1" showInputMessage="1" showErrorMessage="1" sqref="AH9:AH39" xr:uid="{7477E2C6-9DA6-43A2-BC7A-3CE2FF212C47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E968-AF00-4DFB-BF77-CD42E327B159}">
  <sheetPr>
    <pageSetUpPr fitToPage="1"/>
  </sheetPr>
  <dimension ref="A1:JD52"/>
  <sheetViews>
    <sheetView topLeftCell="W1" zoomScale="50" zoomScaleNormal="50" workbookViewId="0">
      <selection activeCell="AV35" sqref="AV35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111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91</v>
      </c>
      <c r="B9" s="237">
        <v>1</v>
      </c>
      <c r="C9" s="167">
        <v>1947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334"/>
      <c r="AT9" s="170">
        <v>0.75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94</v>
      </c>
      <c r="B10" s="239">
        <v>2</v>
      </c>
      <c r="C10" s="172">
        <v>1644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750</v>
      </c>
      <c r="AP10" s="352"/>
      <c r="AQ10" s="352"/>
      <c r="AR10" s="352"/>
      <c r="AS10" s="335"/>
      <c r="AT10" s="174">
        <v>0.89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95</v>
      </c>
      <c r="B11" s="239">
        <v>3</v>
      </c>
      <c r="C11" s="172">
        <v>1408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337" t="str">
        <f t="shared" si="5"/>
        <v/>
      </c>
      <c r="AC11" s="168"/>
      <c r="AD11" s="168"/>
      <c r="AE11" s="187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>
        <v>740</v>
      </c>
      <c r="AP11" s="352"/>
      <c r="AQ11" s="352"/>
      <c r="AR11" s="352"/>
      <c r="AS11" s="335"/>
      <c r="AT11" s="174">
        <v>1.04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96</v>
      </c>
      <c r="B12" s="239">
        <v>4</v>
      </c>
      <c r="C12" s="172">
        <v>1236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68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/>
      <c r="AP12" s="352"/>
      <c r="AQ12" s="352"/>
      <c r="AR12" s="352"/>
      <c r="AS12" s="335"/>
      <c r="AT12" s="174">
        <v>1.19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97</v>
      </c>
      <c r="B13" s="239">
        <v>5</v>
      </c>
      <c r="C13" s="172">
        <v>1236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/>
      <c r="AP13" s="352"/>
      <c r="AQ13" s="352"/>
      <c r="AR13" s="352"/>
      <c r="AS13" s="335"/>
      <c r="AT13" s="174">
        <v>1.19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89</v>
      </c>
      <c r="B14" s="239">
        <v>6</v>
      </c>
      <c r="C14" s="172">
        <v>1313</v>
      </c>
      <c r="D14" s="172"/>
      <c r="E14" s="168">
        <v>7.1</v>
      </c>
      <c r="F14" s="168">
        <v>7.2</v>
      </c>
      <c r="G14" s="167">
        <v>2236</v>
      </c>
      <c r="H14" s="167">
        <v>1147</v>
      </c>
      <c r="I14" s="310">
        <v>260</v>
      </c>
      <c r="J14" s="310">
        <v>12.7</v>
      </c>
      <c r="K14" s="473">
        <f t="shared" si="0"/>
        <v>95.115384615384627</v>
      </c>
      <c r="L14" s="310">
        <v>343</v>
      </c>
      <c r="M14" s="310">
        <v>8</v>
      </c>
      <c r="N14" s="473">
        <f t="shared" si="1"/>
        <v>97.667638483965007</v>
      </c>
      <c r="O14" s="310">
        <v>738</v>
      </c>
      <c r="P14" s="310">
        <v>53.5</v>
      </c>
      <c r="Q14" s="473">
        <f t="shared" si="2"/>
        <v>92.750677506775077</v>
      </c>
      <c r="R14" s="310">
        <v>118.5</v>
      </c>
      <c r="S14" s="310">
        <v>11.5</v>
      </c>
      <c r="T14" s="168">
        <v>84.7</v>
      </c>
      <c r="U14" s="168">
        <v>9.5</v>
      </c>
      <c r="V14" s="168">
        <v>1.37</v>
      </c>
      <c r="W14" s="168">
        <v>0.43</v>
      </c>
      <c r="X14" s="168">
        <v>0.13</v>
      </c>
      <c r="Y14" s="168">
        <v>4.4999999999999998E-2</v>
      </c>
      <c r="Z14" s="338">
        <f t="shared" si="3"/>
        <v>120</v>
      </c>
      <c r="AA14" s="338">
        <f t="shared" si="4"/>
        <v>11.975</v>
      </c>
      <c r="AB14" s="337">
        <f t="shared" si="5"/>
        <v>90.020833333333343</v>
      </c>
      <c r="AC14" s="168">
        <v>12.13</v>
      </c>
      <c r="AD14" s="168">
        <v>1.8</v>
      </c>
      <c r="AE14" s="187">
        <f t="shared" si="6"/>
        <v>85.160758450123652</v>
      </c>
      <c r="AF14" s="167"/>
      <c r="AG14" s="167"/>
      <c r="AH14" s="134" t="s">
        <v>92</v>
      </c>
      <c r="AI14" s="167" t="s">
        <v>93</v>
      </c>
      <c r="AJ14" s="167"/>
      <c r="AK14" s="318"/>
      <c r="AL14" s="349"/>
      <c r="AM14" s="257"/>
      <c r="AN14" s="257"/>
      <c r="AO14" s="172">
        <v>750</v>
      </c>
      <c r="AP14" s="352">
        <v>130</v>
      </c>
      <c r="AQ14" s="352">
        <v>5770</v>
      </c>
      <c r="AR14" s="352">
        <v>11740</v>
      </c>
      <c r="AS14" s="335">
        <v>84.58</v>
      </c>
      <c r="AT14" s="174">
        <v>1.1200000000000001</v>
      </c>
      <c r="AU14" s="175">
        <v>6</v>
      </c>
      <c r="AV14" s="494">
        <v>0.06</v>
      </c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90</v>
      </c>
      <c r="B15" s="239">
        <v>7</v>
      </c>
      <c r="C15" s="172">
        <v>1369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335"/>
      <c r="AT15" s="174">
        <v>1.07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98</v>
      </c>
      <c r="B16" s="239">
        <v>8</v>
      </c>
      <c r="C16" s="172">
        <v>1246</v>
      </c>
      <c r="D16" s="172"/>
      <c r="E16" s="168">
        <v>6.9</v>
      </c>
      <c r="F16" s="168">
        <v>7.2</v>
      </c>
      <c r="G16" s="167">
        <v>1747</v>
      </c>
      <c r="H16" s="167">
        <v>1224</v>
      </c>
      <c r="I16" s="310">
        <v>197</v>
      </c>
      <c r="J16" s="310">
        <v>5</v>
      </c>
      <c r="K16" s="473">
        <f t="shared" si="0"/>
        <v>97.46192893401016</v>
      </c>
      <c r="L16" s="310">
        <v>386</v>
      </c>
      <c r="M16" s="310">
        <v>5</v>
      </c>
      <c r="N16" s="473">
        <f t="shared" si="1"/>
        <v>98.704663212435236</v>
      </c>
      <c r="O16" s="310">
        <v>802</v>
      </c>
      <c r="P16" s="310">
        <v>21.2</v>
      </c>
      <c r="Q16" s="473">
        <f t="shared" si="2"/>
        <v>97.356608478802983</v>
      </c>
      <c r="R16" s="310">
        <v>76.2</v>
      </c>
      <c r="S16" s="310">
        <v>3.3</v>
      </c>
      <c r="T16" s="168">
        <v>71.900000000000006</v>
      </c>
      <c r="U16" s="168">
        <v>4.49</v>
      </c>
      <c r="V16" s="168">
        <v>1.1499999999999999</v>
      </c>
      <c r="W16" s="168">
        <v>8.5</v>
      </c>
      <c r="X16" s="168">
        <v>7.0000000000000007E-2</v>
      </c>
      <c r="Y16" s="168">
        <v>1.2</v>
      </c>
      <c r="Z16" s="338">
        <f t="shared" si="3"/>
        <v>77.42</v>
      </c>
      <c r="AA16" s="338">
        <f t="shared" si="4"/>
        <v>13</v>
      </c>
      <c r="AB16" s="337">
        <f t="shared" si="5"/>
        <v>83.208473262722819</v>
      </c>
      <c r="AC16" s="168">
        <v>10.9</v>
      </c>
      <c r="AD16" s="168">
        <v>0.37</v>
      </c>
      <c r="AE16" s="187">
        <f>IF(AND(AC16&lt;&gt;"",AD16&lt;&gt;""),(AC16-AD16)/AC16*100,"")</f>
        <v>96.605504587155963</v>
      </c>
      <c r="AF16" s="167"/>
      <c r="AG16" s="167"/>
      <c r="AH16" s="134" t="s">
        <v>92</v>
      </c>
      <c r="AI16" s="167" t="s">
        <v>99</v>
      </c>
      <c r="AJ16" s="167"/>
      <c r="AK16" s="318"/>
      <c r="AL16" s="349"/>
      <c r="AM16" s="257"/>
      <c r="AN16" s="257"/>
      <c r="AO16" s="172">
        <v>740</v>
      </c>
      <c r="AP16" s="352">
        <v>127</v>
      </c>
      <c r="AQ16" s="352">
        <v>5812</v>
      </c>
      <c r="AR16" s="352">
        <v>11456</v>
      </c>
      <c r="AS16" s="335">
        <v>82.3</v>
      </c>
      <c r="AT16" s="174">
        <v>1.18</v>
      </c>
      <c r="AU16" s="175">
        <v>6</v>
      </c>
      <c r="AV16" s="494">
        <v>7.0000000000000007E-2</v>
      </c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94</v>
      </c>
      <c r="B17" s="239">
        <v>9</v>
      </c>
      <c r="C17" s="172">
        <v>1407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720</v>
      </c>
      <c r="AP17" s="352"/>
      <c r="AQ17" s="352"/>
      <c r="AR17" s="352"/>
      <c r="AS17" s="335"/>
      <c r="AT17" s="174">
        <v>1.04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95</v>
      </c>
      <c r="B18" s="239">
        <v>10</v>
      </c>
      <c r="C18" s="172">
        <v>1457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310"/>
      <c r="S18" s="310"/>
      <c r="T18" s="168"/>
      <c r="U18" s="168"/>
      <c r="V18" s="168"/>
      <c r="W18" s="168"/>
      <c r="X18" s="168"/>
      <c r="Y18" s="168"/>
      <c r="Z18" s="338" t="str">
        <f t="shared" si="3"/>
        <v/>
      </c>
      <c r="AA18" s="338" t="str">
        <f t="shared" si="4"/>
        <v/>
      </c>
      <c r="AB18" s="337" t="str">
        <f t="shared" si="5"/>
        <v/>
      </c>
      <c r="AC18" s="168"/>
      <c r="AD18" s="168"/>
      <c r="AE18" s="187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>
        <v>700</v>
      </c>
      <c r="AP18" s="352"/>
      <c r="AQ18" s="352"/>
      <c r="AR18" s="352"/>
      <c r="AS18" s="335"/>
      <c r="AT18" s="174">
        <v>1.01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96</v>
      </c>
      <c r="B19" s="239">
        <v>11</v>
      </c>
      <c r="C19" s="172">
        <v>1238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/>
      <c r="AP19" s="352"/>
      <c r="AQ19" s="352"/>
      <c r="AR19" s="352"/>
      <c r="AS19" s="335"/>
      <c r="AT19" s="174">
        <v>1.18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97</v>
      </c>
      <c r="B20" s="239">
        <v>12</v>
      </c>
      <c r="C20" s="172">
        <v>1238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/>
      <c r="AP20" s="352"/>
      <c r="AQ20" s="352"/>
      <c r="AR20" s="352"/>
      <c r="AS20" s="335"/>
      <c r="AT20" s="174">
        <v>1.18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89</v>
      </c>
      <c r="B21" s="239">
        <v>13</v>
      </c>
      <c r="C21" s="172">
        <v>1351</v>
      </c>
      <c r="D21" s="172"/>
      <c r="E21" s="168">
        <v>7.2</v>
      </c>
      <c r="F21" s="168">
        <v>7.3</v>
      </c>
      <c r="G21" s="167">
        <v>2104</v>
      </c>
      <c r="H21" s="167">
        <v>1089</v>
      </c>
      <c r="I21" s="310">
        <v>56</v>
      </c>
      <c r="J21" s="310">
        <v>3.3</v>
      </c>
      <c r="K21" s="473">
        <f t="shared" si="0"/>
        <v>94.107142857142861</v>
      </c>
      <c r="L21" s="310">
        <v>425</v>
      </c>
      <c r="M21" s="310">
        <v>10</v>
      </c>
      <c r="N21" s="473">
        <f t="shared" si="1"/>
        <v>97.647058823529406</v>
      </c>
      <c r="O21" s="310">
        <v>897</v>
      </c>
      <c r="P21" s="310">
        <v>45.8</v>
      </c>
      <c r="Q21" s="473">
        <f t="shared" si="2"/>
        <v>94.894091415830545</v>
      </c>
      <c r="R21" s="310">
        <v>128.5</v>
      </c>
      <c r="S21" s="310">
        <v>1.45</v>
      </c>
      <c r="T21" s="168">
        <v>91.8</v>
      </c>
      <c r="U21" s="168">
        <v>0.115</v>
      </c>
      <c r="V21" s="168">
        <v>1.4</v>
      </c>
      <c r="W21" s="168">
        <v>3.65</v>
      </c>
      <c r="X21" s="168">
        <v>0.1</v>
      </c>
      <c r="Y21" s="168">
        <v>3.5000000000000003E-2</v>
      </c>
      <c r="Z21" s="338">
        <f t="shared" si="3"/>
        <v>130</v>
      </c>
      <c r="AA21" s="338">
        <f t="shared" si="4"/>
        <v>5.1349999999999998</v>
      </c>
      <c r="AB21" s="337">
        <f t="shared" si="5"/>
        <v>96.05</v>
      </c>
      <c r="AC21" s="168">
        <v>11.5</v>
      </c>
      <c r="AD21" s="168">
        <v>0.5</v>
      </c>
      <c r="AE21" s="187">
        <f t="shared" si="6"/>
        <v>95.652173913043484</v>
      </c>
      <c r="AF21" s="167"/>
      <c r="AG21" s="167"/>
      <c r="AH21" s="134" t="s">
        <v>92</v>
      </c>
      <c r="AI21" s="167" t="s">
        <v>93</v>
      </c>
      <c r="AJ21" s="167"/>
      <c r="AK21" s="318"/>
      <c r="AL21" s="349"/>
      <c r="AM21" s="257"/>
      <c r="AN21" s="257"/>
      <c r="AO21" s="172">
        <v>740</v>
      </c>
      <c r="AP21" s="352">
        <v>125</v>
      </c>
      <c r="AQ21" s="352">
        <v>5930</v>
      </c>
      <c r="AR21" s="352">
        <v>13460</v>
      </c>
      <c r="AS21" s="335">
        <v>81.790000000000006</v>
      </c>
      <c r="AT21" s="174">
        <v>1.0900000000000001</v>
      </c>
      <c r="AU21" s="175">
        <v>6</v>
      </c>
      <c r="AV21" s="494">
        <v>0.08</v>
      </c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90</v>
      </c>
      <c r="B22" s="239">
        <v>14</v>
      </c>
      <c r="C22" s="172">
        <v>1951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335"/>
      <c r="AT22" s="174">
        <v>0.75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98</v>
      </c>
      <c r="B23" s="239">
        <v>15</v>
      </c>
      <c r="C23" s="172">
        <v>1441</v>
      </c>
      <c r="D23" s="172"/>
      <c r="E23" s="168">
        <v>7</v>
      </c>
      <c r="F23" s="168">
        <v>7.1</v>
      </c>
      <c r="G23" s="167">
        <v>1202</v>
      </c>
      <c r="H23" s="167">
        <v>1114</v>
      </c>
      <c r="I23" s="310">
        <v>86.5</v>
      </c>
      <c r="J23" s="310">
        <v>5</v>
      </c>
      <c r="K23" s="473">
        <f t="shared" si="0"/>
        <v>94.219653179190757</v>
      </c>
      <c r="L23" s="310">
        <v>124</v>
      </c>
      <c r="M23" s="310">
        <v>5</v>
      </c>
      <c r="N23" s="473">
        <f t="shared" si="1"/>
        <v>95.967741935483872</v>
      </c>
      <c r="O23" s="310">
        <v>273</v>
      </c>
      <c r="P23" s="310">
        <v>21.8</v>
      </c>
      <c r="Q23" s="473">
        <f t="shared" si="2"/>
        <v>92.014652014652015</v>
      </c>
      <c r="R23" s="310">
        <v>74.3</v>
      </c>
      <c r="S23" s="310">
        <v>5.7</v>
      </c>
      <c r="T23" s="168">
        <v>46.3</v>
      </c>
      <c r="U23" s="168">
        <v>0.125</v>
      </c>
      <c r="V23" s="168">
        <v>0.6</v>
      </c>
      <c r="W23" s="168">
        <v>4.4000000000000004</v>
      </c>
      <c r="X23" s="168">
        <v>0.03</v>
      </c>
      <c r="Y23" s="168">
        <v>0.04</v>
      </c>
      <c r="Z23" s="338">
        <f t="shared" si="3"/>
        <v>74.929999999999993</v>
      </c>
      <c r="AA23" s="338">
        <f t="shared" si="4"/>
        <v>10.14</v>
      </c>
      <c r="AB23" s="337">
        <f t="shared" si="5"/>
        <v>86.467369544908578</v>
      </c>
      <c r="AC23" s="168">
        <v>6.7</v>
      </c>
      <c r="AD23" s="168">
        <v>0.23</v>
      </c>
      <c r="AE23" s="187">
        <f t="shared" si="6"/>
        <v>96.567164179104466</v>
      </c>
      <c r="AF23" s="167"/>
      <c r="AG23" s="167"/>
      <c r="AH23" s="134" t="s">
        <v>92</v>
      </c>
      <c r="AI23" s="167" t="s">
        <v>99</v>
      </c>
      <c r="AJ23" s="167"/>
      <c r="AK23" s="318"/>
      <c r="AL23" s="349"/>
      <c r="AM23" s="257"/>
      <c r="AN23" s="257"/>
      <c r="AO23" s="172">
        <v>640</v>
      </c>
      <c r="AP23" s="352">
        <v>112</v>
      </c>
      <c r="AQ23" s="352">
        <v>5739</v>
      </c>
      <c r="AR23" s="352">
        <v>12009</v>
      </c>
      <c r="AS23" s="335">
        <v>81.599999999999994</v>
      </c>
      <c r="AT23" s="174">
        <v>1.02</v>
      </c>
      <c r="AU23" s="175">
        <v>6</v>
      </c>
      <c r="AV23" s="494">
        <v>0.02</v>
      </c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94</v>
      </c>
      <c r="B24" s="239">
        <v>16</v>
      </c>
      <c r="C24" s="172">
        <v>1325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68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>
        <v>750</v>
      </c>
      <c r="AP24" s="352"/>
      <c r="AQ24" s="352"/>
      <c r="AR24" s="352"/>
      <c r="AS24" s="335"/>
      <c r="AT24" s="174">
        <v>1.1100000000000001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95</v>
      </c>
      <c r="B25" s="239">
        <v>17</v>
      </c>
      <c r="C25" s="172">
        <v>1422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337" t="str">
        <f t="shared" si="5"/>
        <v/>
      </c>
      <c r="AC25" s="168"/>
      <c r="AD25" s="168"/>
      <c r="AE25" s="187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>
        <v>750</v>
      </c>
      <c r="AP25" s="352"/>
      <c r="AQ25" s="352"/>
      <c r="AR25" s="352"/>
      <c r="AS25" s="335"/>
      <c r="AT25" s="174">
        <v>1.03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96</v>
      </c>
      <c r="B26" s="239">
        <v>18</v>
      </c>
      <c r="C26" s="172">
        <v>1270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/>
      <c r="AP26" s="352"/>
      <c r="AQ26" s="352"/>
      <c r="AR26" s="352"/>
      <c r="AS26" s="335"/>
      <c r="AT26" s="174">
        <v>1.1499999999999999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97</v>
      </c>
      <c r="B27" s="239">
        <v>19</v>
      </c>
      <c r="C27" s="172">
        <v>1270</v>
      </c>
      <c r="D27" s="172"/>
      <c r="E27" s="168"/>
      <c r="F27" s="168"/>
      <c r="G27" s="167"/>
      <c r="H27" s="167"/>
      <c r="I27" s="310"/>
      <c r="J27" s="310"/>
      <c r="K27" s="473" t="str">
        <f t="shared" si="0"/>
        <v/>
      </c>
      <c r="L27" s="310"/>
      <c r="M27" s="310"/>
      <c r="N27" s="473" t="str">
        <f t="shared" si="1"/>
        <v/>
      </c>
      <c r="O27" s="310"/>
      <c r="P27" s="310"/>
      <c r="Q27" s="473" t="str">
        <f t="shared" si="2"/>
        <v/>
      </c>
      <c r="R27" s="310"/>
      <c r="S27" s="310"/>
      <c r="T27" s="168"/>
      <c r="U27" s="168"/>
      <c r="V27" s="168"/>
      <c r="W27" s="168"/>
      <c r="X27" s="168"/>
      <c r="Y27" s="168"/>
      <c r="Z27" s="338" t="str">
        <f t="shared" si="3"/>
        <v/>
      </c>
      <c r="AA27" s="338" t="str">
        <f t="shared" si="4"/>
        <v/>
      </c>
      <c r="AB27" s="337" t="str">
        <f t="shared" si="5"/>
        <v/>
      </c>
      <c r="AC27" s="168"/>
      <c r="AD27" s="168"/>
      <c r="AE27" s="187" t="str">
        <f t="shared" si="6"/>
        <v/>
      </c>
      <c r="AF27" s="167"/>
      <c r="AG27" s="167"/>
      <c r="AH27" s="134"/>
      <c r="AI27" s="167"/>
      <c r="AJ27" s="167"/>
      <c r="AK27" s="318"/>
      <c r="AL27" s="349"/>
      <c r="AM27" s="257"/>
      <c r="AN27" s="257"/>
      <c r="AO27" s="172"/>
      <c r="AP27" s="352"/>
      <c r="AQ27" s="352"/>
      <c r="AR27" s="352"/>
      <c r="AS27" s="335"/>
      <c r="AT27" s="174">
        <v>1.1499999999999999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89</v>
      </c>
      <c r="B28" s="239">
        <v>20</v>
      </c>
      <c r="C28" s="172">
        <v>1313</v>
      </c>
      <c r="D28" s="172"/>
      <c r="E28" s="168">
        <v>7</v>
      </c>
      <c r="F28" s="168">
        <v>7.1</v>
      </c>
      <c r="G28" s="167">
        <v>2146</v>
      </c>
      <c r="H28" s="167">
        <v>1245</v>
      </c>
      <c r="I28" s="310">
        <v>276</v>
      </c>
      <c r="J28" s="310">
        <v>3.7</v>
      </c>
      <c r="K28" s="473">
        <f t="shared" si="0"/>
        <v>98.659420289855078</v>
      </c>
      <c r="L28" s="310">
        <v>489</v>
      </c>
      <c r="M28" s="310">
        <v>5</v>
      </c>
      <c r="N28" s="473">
        <f t="shared" si="1"/>
        <v>98.977505112474446</v>
      </c>
      <c r="O28" s="310">
        <v>1008</v>
      </c>
      <c r="P28" s="310">
        <v>18.5</v>
      </c>
      <c r="Q28" s="473">
        <f t="shared" si="2"/>
        <v>98.164682539682531</v>
      </c>
      <c r="R28" s="310">
        <v>143.5</v>
      </c>
      <c r="S28" s="310">
        <v>1.58</v>
      </c>
      <c r="T28" s="168">
        <v>102.4</v>
      </c>
      <c r="U28" s="168">
        <v>6.3E-2</v>
      </c>
      <c r="V28" s="168">
        <v>1.37</v>
      </c>
      <c r="W28" s="168">
        <v>5.87</v>
      </c>
      <c r="X28" s="168">
        <v>0.13</v>
      </c>
      <c r="Y28" s="168">
        <v>3.5000000000000003E-2</v>
      </c>
      <c r="Z28" s="338">
        <f t="shared" si="3"/>
        <v>145</v>
      </c>
      <c r="AA28" s="338">
        <f t="shared" si="4"/>
        <v>7.4850000000000003</v>
      </c>
      <c r="AB28" s="337">
        <f t="shared" si="5"/>
        <v>94.83793103448275</v>
      </c>
      <c r="AC28" s="168">
        <v>13.2</v>
      </c>
      <c r="AD28" s="168">
        <v>1.5529999999999999</v>
      </c>
      <c r="AE28" s="187">
        <f t="shared" si="6"/>
        <v>88.234848484848484</v>
      </c>
      <c r="AF28" s="167"/>
      <c r="AG28" s="167"/>
      <c r="AH28" s="134" t="s">
        <v>92</v>
      </c>
      <c r="AI28" s="167" t="s">
        <v>93</v>
      </c>
      <c r="AJ28" s="167"/>
      <c r="AK28" s="318"/>
      <c r="AL28" s="349"/>
      <c r="AM28" s="257"/>
      <c r="AN28" s="257"/>
      <c r="AO28" s="172">
        <v>740</v>
      </c>
      <c r="AP28" s="352">
        <v>115</v>
      </c>
      <c r="AQ28" s="352">
        <v>6440</v>
      </c>
      <c r="AR28" s="352">
        <v>11640</v>
      </c>
      <c r="AS28" s="335">
        <v>82.14</v>
      </c>
      <c r="AT28" s="174">
        <v>1.1200000000000001</v>
      </c>
      <c r="AU28" s="175">
        <v>7</v>
      </c>
      <c r="AV28" s="494">
        <v>0.08</v>
      </c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90</v>
      </c>
      <c r="B29" s="239">
        <v>21</v>
      </c>
      <c r="C29" s="172">
        <v>1248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>
        <v>750</v>
      </c>
      <c r="AP29" s="352"/>
      <c r="AQ29" s="352"/>
      <c r="AR29" s="352"/>
      <c r="AS29" s="335"/>
      <c r="AT29" s="174">
        <v>1.17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98</v>
      </c>
      <c r="B30" s="239">
        <v>22</v>
      </c>
      <c r="C30" s="172">
        <v>1345</v>
      </c>
      <c r="D30" s="172"/>
      <c r="E30" s="168">
        <v>6.7</v>
      </c>
      <c r="F30" s="168">
        <v>6.9</v>
      </c>
      <c r="G30" s="167">
        <v>2228</v>
      </c>
      <c r="H30" s="167">
        <v>1399</v>
      </c>
      <c r="I30" s="310">
        <v>275</v>
      </c>
      <c r="J30" s="310">
        <v>5</v>
      </c>
      <c r="K30" s="473">
        <f t="shared" si="0"/>
        <v>98.181818181818187</v>
      </c>
      <c r="L30" s="310">
        <v>490</v>
      </c>
      <c r="M30" s="310">
        <v>5</v>
      </c>
      <c r="N30" s="473">
        <f t="shared" si="1"/>
        <v>98.979591836734699</v>
      </c>
      <c r="O30" s="310">
        <v>1031</v>
      </c>
      <c r="P30" s="310">
        <v>58</v>
      </c>
      <c r="Q30" s="473">
        <f t="shared" si="2"/>
        <v>94.374393792434532</v>
      </c>
      <c r="R30" s="310">
        <v>156</v>
      </c>
      <c r="S30" s="310">
        <v>2.4</v>
      </c>
      <c r="T30" s="168">
        <v>134</v>
      </c>
      <c r="U30" s="168">
        <v>0.51</v>
      </c>
      <c r="V30" s="168">
        <v>2.2999999999999998</v>
      </c>
      <c r="W30" s="168">
        <v>4.8</v>
      </c>
      <c r="X30" s="168">
        <v>0.08</v>
      </c>
      <c r="Y30" s="168">
        <v>0.08</v>
      </c>
      <c r="Z30" s="338">
        <f t="shared" si="3"/>
        <v>158.38000000000002</v>
      </c>
      <c r="AA30" s="338">
        <f t="shared" si="4"/>
        <v>7.2799999999999994</v>
      </c>
      <c r="AB30" s="337">
        <f t="shared" si="5"/>
        <v>95.403460032832427</v>
      </c>
      <c r="AC30" s="168">
        <v>16.3</v>
      </c>
      <c r="AD30" s="168">
        <v>1.67</v>
      </c>
      <c r="AE30" s="187">
        <f t="shared" si="6"/>
        <v>89.75460122699387</v>
      </c>
      <c r="AF30" s="167"/>
      <c r="AG30" s="167"/>
      <c r="AH30" s="134" t="s">
        <v>92</v>
      </c>
      <c r="AI30" s="167" t="s">
        <v>99</v>
      </c>
      <c r="AJ30" s="167"/>
      <c r="AK30" s="318"/>
      <c r="AL30" s="349"/>
      <c r="AM30" s="257"/>
      <c r="AN30" s="257"/>
      <c r="AO30" s="172">
        <v>750</v>
      </c>
      <c r="AP30" s="352">
        <v>123</v>
      </c>
      <c r="AQ30" s="352">
        <v>6087</v>
      </c>
      <c r="AR30" s="352">
        <v>11285</v>
      </c>
      <c r="AS30" s="335">
        <v>82.3</v>
      </c>
      <c r="AT30" s="174">
        <v>1.0900000000000001</v>
      </c>
      <c r="AU30" s="175">
        <v>7</v>
      </c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94</v>
      </c>
      <c r="B31" s="239">
        <v>23</v>
      </c>
      <c r="C31" s="172">
        <v>1260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>
        <v>770</v>
      </c>
      <c r="AP31" s="352"/>
      <c r="AQ31" s="352"/>
      <c r="AR31" s="352"/>
      <c r="AS31" s="335"/>
      <c r="AT31" s="174">
        <v>1.1599999999999999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95</v>
      </c>
      <c r="B32" s="239">
        <v>24</v>
      </c>
      <c r="C32" s="172">
        <v>1352</v>
      </c>
      <c r="D32" s="172"/>
      <c r="E32" s="168"/>
      <c r="F32" s="168"/>
      <c r="G32" s="167"/>
      <c r="H32" s="167"/>
      <c r="I32" s="310">
        <v>91.4</v>
      </c>
      <c r="J32" s="310">
        <v>5</v>
      </c>
      <c r="K32" s="473">
        <f t="shared" si="0"/>
        <v>94.529540481400446</v>
      </c>
      <c r="L32" s="310">
        <v>220</v>
      </c>
      <c r="M32" s="310">
        <v>5</v>
      </c>
      <c r="N32" s="473">
        <f t="shared" si="1"/>
        <v>97.727272727272734</v>
      </c>
      <c r="O32" s="310">
        <v>470</v>
      </c>
      <c r="P32" s="310">
        <v>41</v>
      </c>
      <c r="Q32" s="473">
        <f t="shared" si="2"/>
        <v>91.276595744680861</v>
      </c>
      <c r="R32" s="310"/>
      <c r="S32" s="310"/>
      <c r="T32" s="168"/>
      <c r="U32" s="168"/>
      <c r="V32" s="168"/>
      <c r="W32" s="168"/>
      <c r="X32" s="168"/>
      <c r="Y32" s="168"/>
      <c r="Z32" s="338">
        <v>112</v>
      </c>
      <c r="AA32" s="338">
        <v>8.4499999999999993</v>
      </c>
      <c r="AB32" s="337">
        <f t="shared" si="5"/>
        <v>92.455357142857139</v>
      </c>
      <c r="AC32" s="168">
        <v>8.4499999999999993</v>
      </c>
      <c r="AD32" s="168">
        <v>2.1800000000000002</v>
      </c>
      <c r="AE32" s="187">
        <f t="shared" si="6"/>
        <v>74.201183431952671</v>
      </c>
      <c r="AF32" s="167"/>
      <c r="AG32" s="167"/>
      <c r="AH32" s="134" t="s">
        <v>222</v>
      </c>
      <c r="AI32" s="167" t="s">
        <v>99</v>
      </c>
      <c r="AJ32" s="167"/>
      <c r="AK32" s="318"/>
      <c r="AL32" s="349"/>
      <c r="AM32" s="257"/>
      <c r="AN32" s="257"/>
      <c r="AO32" s="172">
        <v>660</v>
      </c>
      <c r="AP32" s="352"/>
      <c r="AQ32" s="352"/>
      <c r="AR32" s="352"/>
      <c r="AS32" s="335"/>
      <c r="AT32" s="174">
        <v>1.08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96</v>
      </c>
      <c r="B33" s="239">
        <v>25</v>
      </c>
      <c r="C33" s="172">
        <v>1253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68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/>
      <c r="AP33" s="352"/>
      <c r="AQ33" s="352"/>
      <c r="AR33" s="352"/>
      <c r="AS33" s="335"/>
      <c r="AT33" s="174">
        <v>1.17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97</v>
      </c>
      <c r="B34" s="239">
        <v>26</v>
      </c>
      <c r="C34" s="172">
        <v>1253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/>
      <c r="AP34" s="352"/>
      <c r="AQ34" s="352"/>
      <c r="AR34" s="352"/>
      <c r="AS34" s="335"/>
      <c r="AT34" s="174">
        <v>1.17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89</v>
      </c>
      <c r="B35" s="239">
        <v>27</v>
      </c>
      <c r="C35" s="172">
        <v>1305</v>
      </c>
      <c r="D35" s="172"/>
      <c r="E35" s="168">
        <v>6.9</v>
      </c>
      <c r="F35" s="168">
        <v>7</v>
      </c>
      <c r="G35" s="167">
        <v>2120</v>
      </c>
      <c r="H35" s="167">
        <v>1245</v>
      </c>
      <c r="I35" s="310">
        <v>172</v>
      </c>
      <c r="J35" s="310">
        <v>3</v>
      </c>
      <c r="K35" s="473">
        <f t="shared" si="0"/>
        <v>98.255813953488371</v>
      </c>
      <c r="L35" s="310">
        <v>371</v>
      </c>
      <c r="M35" s="310">
        <v>5</v>
      </c>
      <c r="N35" s="473">
        <f t="shared" si="1"/>
        <v>98.652291105121293</v>
      </c>
      <c r="O35" s="310">
        <v>807</v>
      </c>
      <c r="P35" s="310">
        <v>34</v>
      </c>
      <c r="Q35" s="473">
        <f t="shared" si="2"/>
        <v>95.786864931846353</v>
      </c>
      <c r="R35" s="310">
        <v>121.3</v>
      </c>
      <c r="S35" s="310">
        <v>3.07</v>
      </c>
      <c r="T35" s="168">
        <v>86.57</v>
      </c>
      <c r="U35" s="168">
        <v>2.2999999999999998</v>
      </c>
      <c r="V35" s="168">
        <v>1.2</v>
      </c>
      <c r="W35" s="168">
        <v>5.0999999999999996</v>
      </c>
      <c r="X35" s="168">
        <v>7.0000000000000007E-2</v>
      </c>
      <c r="Y35" s="168">
        <v>0.03</v>
      </c>
      <c r="Z35" s="338">
        <f t="shared" si="3"/>
        <v>122.57</v>
      </c>
      <c r="AA35" s="338">
        <f t="shared" si="4"/>
        <v>8.1999999999999993</v>
      </c>
      <c r="AB35" s="337">
        <f t="shared" si="5"/>
        <v>93.309945337358243</v>
      </c>
      <c r="AC35" s="168">
        <v>10.5</v>
      </c>
      <c r="AD35" s="168">
        <v>1.23</v>
      </c>
      <c r="AE35" s="187">
        <f t="shared" si="6"/>
        <v>88.285714285714278</v>
      </c>
      <c r="AF35" s="167"/>
      <c r="AG35" s="167"/>
      <c r="AH35" s="134" t="s">
        <v>92</v>
      </c>
      <c r="AI35" s="167" t="s">
        <v>93</v>
      </c>
      <c r="AJ35" s="167"/>
      <c r="AK35" s="318"/>
      <c r="AL35" s="349"/>
      <c r="AM35" s="257"/>
      <c r="AN35" s="257"/>
      <c r="AO35" s="172">
        <v>730</v>
      </c>
      <c r="AP35" s="352">
        <v>122</v>
      </c>
      <c r="AQ35" s="352">
        <v>5980</v>
      </c>
      <c r="AR35" s="352">
        <v>11100</v>
      </c>
      <c r="AS35" s="335">
        <v>82.94</v>
      </c>
      <c r="AT35" s="174">
        <v>1.1200000000000001</v>
      </c>
      <c r="AU35" s="175">
        <v>7</v>
      </c>
      <c r="AV35" s="494">
        <v>7.0000000000000007E-2</v>
      </c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90</v>
      </c>
      <c r="B36" s="239">
        <v>28</v>
      </c>
      <c r="C36" s="172">
        <v>1191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>
        <v>790</v>
      </c>
      <c r="AP36" s="352"/>
      <c r="AQ36" s="352"/>
      <c r="AR36" s="352"/>
      <c r="AS36" s="335"/>
      <c r="AT36" s="174">
        <v>1.23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40" t="s">
        <v>98</v>
      </c>
      <c r="B37" s="239">
        <v>29</v>
      </c>
      <c r="C37" s="172">
        <v>1310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>
        <v>810</v>
      </c>
      <c r="AP37" s="352"/>
      <c r="AQ37" s="352"/>
      <c r="AR37" s="352"/>
      <c r="AS37" s="335"/>
      <c r="AT37" s="174">
        <v>1.1200000000000001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94</v>
      </c>
      <c r="B38" s="239">
        <v>30</v>
      </c>
      <c r="C38" s="172">
        <v>1340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>
        <v>790</v>
      </c>
      <c r="AP38" s="352"/>
      <c r="AQ38" s="352"/>
      <c r="AR38" s="352"/>
      <c r="AS38" s="335"/>
      <c r="AT38" s="174">
        <v>1.0900000000000001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95</v>
      </c>
      <c r="B39" s="241">
        <v>31</v>
      </c>
      <c r="C39" s="176">
        <v>1366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>
        <v>790</v>
      </c>
      <c r="AP39" s="353"/>
      <c r="AQ39" s="353"/>
      <c r="AR39" s="353"/>
      <c r="AS39" s="336"/>
      <c r="AT39" s="178">
        <v>1.07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42305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1364.6774193548388</v>
      </c>
      <c r="D41" s="187" t="e">
        <f>+AVERAGE(D9:D39)</f>
        <v>#DIV/0!</v>
      </c>
      <c r="E41" s="187">
        <f t="shared" ref="E41:AE41" si="8">+AVERAGE(E9:E39)</f>
        <v>6.9714285714285724</v>
      </c>
      <c r="F41" s="187">
        <f t="shared" si="8"/>
        <v>7.1142857142857139</v>
      </c>
      <c r="G41" s="187">
        <f t="shared" si="8"/>
        <v>1969</v>
      </c>
      <c r="H41" s="187">
        <f t="shared" si="8"/>
        <v>1209</v>
      </c>
      <c r="I41" s="187">
        <f t="shared" si="8"/>
        <v>176.73750000000001</v>
      </c>
      <c r="J41" s="187">
        <f t="shared" si="8"/>
        <v>5.3375000000000004</v>
      </c>
      <c r="K41" s="187">
        <f t="shared" si="8"/>
        <v>96.3163378115363</v>
      </c>
      <c r="L41" s="187">
        <f t="shared" si="8"/>
        <v>356</v>
      </c>
      <c r="M41" s="187">
        <f t="shared" si="8"/>
        <v>6</v>
      </c>
      <c r="N41" s="187">
        <f t="shared" si="8"/>
        <v>98.040470404627087</v>
      </c>
      <c r="O41" s="187">
        <f t="shared" si="8"/>
        <v>753.25</v>
      </c>
      <c r="P41" s="187">
        <f t="shared" si="8"/>
        <v>36.725000000000001</v>
      </c>
      <c r="Q41" s="187">
        <f t="shared" si="8"/>
        <v>94.577320803088114</v>
      </c>
      <c r="R41" s="187">
        <f t="shared" si="8"/>
        <v>116.89999999999999</v>
      </c>
      <c r="S41" s="187">
        <f t="shared" si="8"/>
        <v>4.1428571428571432</v>
      </c>
      <c r="T41" s="187">
        <f t="shared" si="8"/>
        <v>88.238571428571433</v>
      </c>
      <c r="U41" s="187">
        <f t="shared" si="8"/>
        <v>2.4432857142857145</v>
      </c>
      <c r="V41" s="187">
        <f t="shared" si="8"/>
        <v>1.3414285714285712</v>
      </c>
      <c r="W41" s="187">
        <f t="shared" si="8"/>
        <v>4.6785714285714288</v>
      </c>
      <c r="X41" s="187">
        <f t="shared" si="8"/>
        <v>8.7142857142857161E-2</v>
      </c>
      <c r="Y41" s="187">
        <f t="shared" si="8"/>
        <v>0.20928571428571427</v>
      </c>
      <c r="Z41" s="189">
        <f t="shared" si="8"/>
        <v>117.53749999999999</v>
      </c>
      <c r="AA41" s="189">
        <f t="shared" si="8"/>
        <v>8.9581250000000008</v>
      </c>
      <c r="AB41" s="189">
        <f t="shared" si="8"/>
        <v>91.469171211061919</v>
      </c>
      <c r="AC41" s="189">
        <f t="shared" si="8"/>
        <v>11.21</v>
      </c>
      <c r="AD41" s="189">
        <f t="shared" si="8"/>
        <v>1.1916249999999999</v>
      </c>
      <c r="AE41" s="189">
        <f t="shared" si="8"/>
        <v>89.307743569867114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743</v>
      </c>
      <c r="AP41" s="187">
        <f t="shared" si="9"/>
        <v>122</v>
      </c>
      <c r="AQ41" s="187">
        <f t="shared" si="9"/>
        <v>5965.4285714285716</v>
      </c>
      <c r="AR41" s="187">
        <f t="shared" si="9"/>
        <v>11812.857142857143</v>
      </c>
      <c r="AS41" s="337">
        <f t="shared" si="9"/>
        <v>82.521428571428572</v>
      </c>
      <c r="AT41" s="338">
        <f t="shared" si="9"/>
        <v>1.0880645161290323</v>
      </c>
      <c r="AU41" s="339">
        <f t="shared" si="9"/>
        <v>6.4285714285714288</v>
      </c>
      <c r="AV41" s="340">
        <f t="shared" si="9"/>
        <v>6.3333333333333339E-2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1191</v>
      </c>
      <c r="D42" s="192">
        <f>+MIN(D9:D39)</f>
        <v>0</v>
      </c>
      <c r="E42" s="192">
        <f t="shared" ref="E42:AE42" si="11">+MIN(E9:E39)</f>
        <v>6.7</v>
      </c>
      <c r="F42" s="192">
        <f t="shared" si="11"/>
        <v>6.9</v>
      </c>
      <c r="G42" s="192">
        <f t="shared" si="11"/>
        <v>1202</v>
      </c>
      <c r="H42" s="192">
        <f t="shared" si="11"/>
        <v>1089</v>
      </c>
      <c r="I42" s="192">
        <f t="shared" si="11"/>
        <v>56</v>
      </c>
      <c r="J42" s="192">
        <f t="shared" si="11"/>
        <v>3</v>
      </c>
      <c r="K42" s="192">
        <f t="shared" si="11"/>
        <v>94.107142857142861</v>
      </c>
      <c r="L42" s="192">
        <f t="shared" si="11"/>
        <v>124</v>
      </c>
      <c r="M42" s="192">
        <f t="shared" si="11"/>
        <v>5</v>
      </c>
      <c r="N42" s="192">
        <f t="shared" si="11"/>
        <v>95.967741935483872</v>
      </c>
      <c r="O42" s="192">
        <f t="shared" si="11"/>
        <v>273</v>
      </c>
      <c r="P42" s="192">
        <f t="shared" si="11"/>
        <v>18.5</v>
      </c>
      <c r="Q42" s="192">
        <f t="shared" si="11"/>
        <v>91.276595744680861</v>
      </c>
      <c r="R42" s="192">
        <f t="shared" si="11"/>
        <v>74.3</v>
      </c>
      <c r="S42" s="192">
        <f t="shared" si="11"/>
        <v>1.45</v>
      </c>
      <c r="T42" s="192">
        <f t="shared" si="11"/>
        <v>46.3</v>
      </c>
      <c r="U42" s="192">
        <f t="shared" si="11"/>
        <v>6.3E-2</v>
      </c>
      <c r="V42" s="192">
        <f t="shared" si="11"/>
        <v>0.6</v>
      </c>
      <c r="W42" s="192">
        <f t="shared" si="11"/>
        <v>0.43</v>
      </c>
      <c r="X42" s="192">
        <f t="shared" si="11"/>
        <v>0.03</v>
      </c>
      <c r="Y42" s="192">
        <f t="shared" si="11"/>
        <v>0.03</v>
      </c>
      <c r="Z42" s="194">
        <f t="shared" si="11"/>
        <v>74.929999999999993</v>
      </c>
      <c r="AA42" s="194">
        <f t="shared" si="11"/>
        <v>5.1349999999999998</v>
      </c>
      <c r="AB42" s="194">
        <f t="shared" si="11"/>
        <v>83.208473262722819</v>
      </c>
      <c r="AC42" s="194">
        <f t="shared" si="11"/>
        <v>6.7</v>
      </c>
      <c r="AD42" s="194">
        <f t="shared" si="11"/>
        <v>0.23</v>
      </c>
      <c r="AE42" s="194">
        <f t="shared" si="11"/>
        <v>74.201183431952671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640</v>
      </c>
      <c r="AP42" s="192">
        <f t="shared" si="12"/>
        <v>112</v>
      </c>
      <c r="AQ42" s="192">
        <f t="shared" si="12"/>
        <v>5739</v>
      </c>
      <c r="AR42" s="192">
        <f t="shared" si="12"/>
        <v>11100</v>
      </c>
      <c r="AS42" s="192">
        <f t="shared" si="12"/>
        <v>81.599999999999994</v>
      </c>
      <c r="AT42" s="194">
        <f t="shared" si="12"/>
        <v>0.75</v>
      </c>
      <c r="AU42" s="327">
        <f t="shared" si="12"/>
        <v>6</v>
      </c>
      <c r="AV42" s="332">
        <f t="shared" si="12"/>
        <v>0.02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1951</v>
      </c>
      <c r="D43" s="197">
        <f>+MAX(D9:D39)</f>
        <v>0</v>
      </c>
      <c r="E43" s="197">
        <f t="shared" ref="E43:AE43" si="14">+MAX(E9:E39)</f>
        <v>7.2</v>
      </c>
      <c r="F43" s="197">
        <f t="shared" si="14"/>
        <v>7.3</v>
      </c>
      <c r="G43" s="197">
        <f t="shared" si="14"/>
        <v>2236</v>
      </c>
      <c r="H43" s="197">
        <f t="shared" si="14"/>
        <v>1399</v>
      </c>
      <c r="I43" s="197">
        <f t="shared" si="14"/>
        <v>276</v>
      </c>
      <c r="J43" s="197">
        <f t="shared" si="14"/>
        <v>12.7</v>
      </c>
      <c r="K43" s="197">
        <f t="shared" si="14"/>
        <v>98.659420289855078</v>
      </c>
      <c r="L43" s="197">
        <f t="shared" si="14"/>
        <v>490</v>
      </c>
      <c r="M43" s="197">
        <f t="shared" si="14"/>
        <v>10</v>
      </c>
      <c r="N43" s="197">
        <f t="shared" si="14"/>
        <v>98.979591836734699</v>
      </c>
      <c r="O43" s="197">
        <f t="shared" si="14"/>
        <v>1031</v>
      </c>
      <c r="P43" s="197">
        <f t="shared" si="14"/>
        <v>58</v>
      </c>
      <c r="Q43" s="197">
        <f t="shared" si="14"/>
        <v>98.164682539682531</v>
      </c>
      <c r="R43" s="197">
        <f t="shared" si="14"/>
        <v>156</v>
      </c>
      <c r="S43" s="197">
        <f t="shared" si="14"/>
        <v>11.5</v>
      </c>
      <c r="T43" s="197">
        <f t="shared" si="14"/>
        <v>134</v>
      </c>
      <c r="U43" s="197">
        <f t="shared" si="14"/>
        <v>9.5</v>
      </c>
      <c r="V43" s="197">
        <f t="shared" si="14"/>
        <v>2.2999999999999998</v>
      </c>
      <c r="W43" s="197">
        <f t="shared" si="14"/>
        <v>8.5</v>
      </c>
      <c r="X43" s="197">
        <f t="shared" si="14"/>
        <v>0.13</v>
      </c>
      <c r="Y43" s="197">
        <f t="shared" si="14"/>
        <v>1.2</v>
      </c>
      <c r="Z43" s="199">
        <f t="shared" si="14"/>
        <v>158.38000000000002</v>
      </c>
      <c r="AA43" s="199">
        <f t="shared" si="14"/>
        <v>13</v>
      </c>
      <c r="AB43" s="199">
        <f t="shared" si="14"/>
        <v>96.05</v>
      </c>
      <c r="AC43" s="199">
        <f t="shared" si="14"/>
        <v>16.3</v>
      </c>
      <c r="AD43" s="199">
        <f t="shared" si="14"/>
        <v>2.1800000000000002</v>
      </c>
      <c r="AE43" s="199">
        <f t="shared" si="14"/>
        <v>96.605504587155963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810</v>
      </c>
      <c r="AP43" s="197">
        <f t="shared" si="15"/>
        <v>130</v>
      </c>
      <c r="AQ43" s="197">
        <f t="shared" si="15"/>
        <v>6440</v>
      </c>
      <c r="AR43" s="197">
        <f t="shared" si="15"/>
        <v>13460</v>
      </c>
      <c r="AS43" s="197">
        <f t="shared" si="15"/>
        <v>84.58</v>
      </c>
      <c r="AT43" s="199">
        <f t="shared" si="15"/>
        <v>1.23</v>
      </c>
      <c r="AU43" s="328">
        <f t="shared" si="15"/>
        <v>7</v>
      </c>
      <c r="AV43" s="333">
        <f t="shared" si="15"/>
        <v>0.08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5" priority="1">
      <formula>IF(AND($AI9="H",$AH9="B"),1,0)</formula>
    </cfRule>
    <cfRule type="expression" dxfId="14" priority="2">
      <formula>IF($AI9="H",1,0)</formula>
    </cfRule>
  </conditionalFormatting>
  <dataValidations count="3">
    <dataValidation type="list" allowBlank="1" showInputMessage="1" showErrorMessage="1" sqref="AH9:AH39" xr:uid="{B3AB3855-9B63-4AD8-A9F0-10AED0C48FEA}">
      <formula1>"P,I,B"</formula1>
    </dataValidation>
    <dataValidation type="list" allowBlank="1" showInputMessage="1" showErrorMessage="1" sqref="AI9:AI39" xr:uid="{B010A0C1-C775-4ECF-AD36-B113B5105828}">
      <formula1>"H,NH"</formula1>
    </dataValidation>
    <dataValidation type="list" allowBlank="1" showInputMessage="1" showErrorMessage="1" sqref="AJ9:AK39" xr:uid="{F7F39B7C-EF61-4576-8876-768482C57F9F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50A0-CE12-4566-BD54-F4C47DDC09C5}">
  <sheetPr>
    <pageSetUpPr fitToPage="1"/>
  </sheetPr>
  <dimension ref="A1:JD52"/>
  <sheetViews>
    <sheetView topLeftCell="A4" zoomScale="50" zoomScaleNormal="50" workbookViewId="0">
      <selection activeCell="C9" sqref="C9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112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96</v>
      </c>
      <c r="B9" s="237">
        <v>1</v>
      </c>
      <c r="C9" s="167">
        <v>1377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474"/>
      <c r="AT9" s="170">
        <v>1.06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97</v>
      </c>
      <c r="B10" s="239">
        <v>2</v>
      </c>
      <c r="C10" s="172">
        <v>1377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/>
      <c r="AP10" s="352"/>
      <c r="AQ10" s="352"/>
      <c r="AR10" s="352"/>
      <c r="AS10" s="475"/>
      <c r="AT10" s="174">
        <v>1.06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89</v>
      </c>
      <c r="B11" s="239">
        <v>3</v>
      </c>
      <c r="C11" s="172">
        <v>1279</v>
      </c>
      <c r="D11" s="172"/>
      <c r="E11" s="168">
        <v>6.8</v>
      </c>
      <c r="F11" s="168">
        <v>7.2</v>
      </c>
      <c r="G11" s="167">
        <v>2148</v>
      </c>
      <c r="H11" s="167">
        <v>1109</v>
      </c>
      <c r="I11" s="310">
        <v>240</v>
      </c>
      <c r="J11" s="310">
        <v>2.2999999999999998</v>
      </c>
      <c r="K11" s="473">
        <f t="shared" si="0"/>
        <v>99.041666666666657</v>
      </c>
      <c r="L11" s="310">
        <v>453</v>
      </c>
      <c r="M11" s="310">
        <v>5</v>
      </c>
      <c r="N11" s="473">
        <f t="shared" si="1"/>
        <v>98.896247240618109</v>
      </c>
      <c r="O11" s="310">
        <v>924</v>
      </c>
      <c r="P11" s="310">
        <v>22.9</v>
      </c>
      <c r="Q11" s="473">
        <f t="shared" si="2"/>
        <v>97.521645021645014</v>
      </c>
      <c r="R11" s="310">
        <v>133.5</v>
      </c>
      <c r="S11" s="310">
        <v>1.23</v>
      </c>
      <c r="T11" s="168">
        <v>108.83</v>
      </c>
      <c r="U11" s="168">
        <v>9.2999999999999999E-2</v>
      </c>
      <c r="V11" s="168">
        <v>1.4</v>
      </c>
      <c r="W11" s="168">
        <v>6.68</v>
      </c>
      <c r="X11" s="168">
        <v>7.0000000000000007E-2</v>
      </c>
      <c r="Y11" s="168">
        <v>0.03</v>
      </c>
      <c r="Z11" s="338">
        <f t="shared" si="3"/>
        <v>134.97</v>
      </c>
      <c r="AA11" s="338">
        <f t="shared" si="4"/>
        <v>7.94</v>
      </c>
      <c r="AB11" s="337">
        <f t="shared" si="5"/>
        <v>94.117211232125669</v>
      </c>
      <c r="AC11" s="168">
        <v>18.100000000000001</v>
      </c>
      <c r="AD11" s="168">
        <v>1.5</v>
      </c>
      <c r="AE11" s="187">
        <f t="shared" si="6"/>
        <v>91.712707182320443</v>
      </c>
      <c r="AF11" s="167"/>
      <c r="AG11" s="167"/>
      <c r="AH11" s="134" t="s">
        <v>92</v>
      </c>
      <c r="AI11" s="167" t="s">
        <v>93</v>
      </c>
      <c r="AJ11" s="167"/>
      <c r="AK11" s="318"/>
      <c r="AL11" s="349"/>
      <c r="AM11" s="257"/>
      <c r="AN11" s="257"/>
      <c r="AO11" s="172">
        <v>740</v>
      </c>
      <c r="AP11" s="352">
        <v>129</v>
      </c>
      <c r="AQ11" s="352">
        <v>5720</v>
      </c>
      <c r="AR11" s="352">
        <v>11960</v>
      </c>
      <c r="AS11" s="475">
        <v>79.900000000000006</v>
      </c>
      <c r="AT11" s="174">
        <v>1.1499999999999999</v>
      </c>
      <c r="AU11" s="175">
        <v>6</v>
      </c>
      <c r="AV11" s="494">
        <v>0.09</v>
      </c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90</v>
      </c>
      <c r="B12" s="239">
        <v>4</v>
      </c>
      <c r="C12" s="172">
        <v>1306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68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>
        <v>810</v>
      </c>
      <c r="AP12" s="352"/>
      <c r="AQ12" s="352"/>
      <c r="AR12" s="352"/>
      <c r="AS12" s="475"/>
      <c r="AT12" s="174">
        <v>1.1200000000000001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6" t="s">
        <v>98</v>
      </c>
      <c r="B13" s="239">
        <v>5</v>
      </c>
      <c r="C13" s="172">
        <v>1357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>
        <v>730</v>
      </c>
      <c r="AP13" s="352"/>
      <c r="AQ13" s="352"/>
      <c r="AR13" s="352"/>
      <c r="AS13" s="475"/>
      <c r="AT13" s="174">
        <v>1.08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94</v>
      </c>
      <c r="B14" s="239">
        <v>6</v>
      </c>
      <c r="C14" s="172">
        <v>1238</v>
      </c>
      <c r="D14" s="172"/>
      <c r="E14" s="168">
        <v>6.6</v>
      </c>
      <c r="F14" s="168">
        <v>7</v>
      </c>
      <c r="G14" s="167">
        <v>2276</v>
      </c>
      <c r="H14" s="167">
        <v>1157</v>
      </c>
      <c r="I14" s="310">
        <v>168</v>
      </c>
      <c r="J14" s="310">
        <v>5</v>
      </c>
      <c r="K14" s="473">
        <f t="shared" si="0"/>
        <v>97.023809523809518</v>
      </c>
      <c r="L14" s="310">
        <v>503</v>
      </c>
      <c r="M14" s="310">
        <v>5</v>
      </c>
      <c r="N14" s="473">
        <f t="shared" si="1"/>
        <v>99.005964214711724</v>
      </c>
      <c r="O14" s="310">
        <v>1007</v>
      </c>
      <c r="P14" s="310">
        <v>14.7</v>
      </c>
      <c r="Q14" s="473">
        <f t="shared" si="2"/>
        <v>98.540218470705071</v>
      </c>
      <c r="R14" s="310">
        <v>129</v>
      </c>
      <c r="S14" s="310">
        <v>1.59</v>
      </c>
      <c r="T14" s="168">
        <v>128</v>
      </c>
      <c r="U14" s="168">
        <v>0.22</v>
      </c>
      <c r="V14" s="168">
        <v>1.3</v>
      </c>
      <c r="W14" s="168">
        <v>6.7</v>
      </c>
      <c r="X14" s="168">
        <v>7.0000000000000007E-2</v>
      </c>
      <c r="Y14" s="168">
        <v>0.03</v>
      </c>
      <c r="Z14" s="338">
        <f t="shared" si="3"/>
        <v>130.37</v>
      </c>
      <c r="AA14" s="338">
        <f t="shared" si="4"/>
        <v>8.32</v>
      </c>
      <c r="AB14" s="337">
        <f t="shared" si="5"/>
        <v>93.618163687965023</v>
      </c>
      <c r="AC14" s="168">
        <v>14.4</v>
      </c>
      <c r="AD14" s="168">
        <v>2.14</v>
      </c>
      <c r="AE14" s="187">
        <f t="shared" si="6"/>
        <v>85.138888888888886</v>
      </c>
      <c r="AF14" s="167"/>
      <c r="AG14" s="167"/>
      <c r="AH14" s="134" t="s">
        <v>92</v>
      </c>
      <c r="AI14" s="167" t="s">
        <v>99</v>
      </c>
      <c r="AJ14" s="167"/>
      <c r="AK14" s="318"/>
      <c r="AL14" s="349"/>
      <c r="AM14" s="257"/>
      <c r="AN14" s="257"/>
      <c r="AO14" s="172">
        <v>740</v>
      </c>
      <c r="AP14" s="352">
        <v>130</v>
      </c>
      <c r="AQ14" s="352">
        <v>5680</v>
      </c>
      <c r="AR14" s="352">
        <v>11540</v>
      </c>
      <c r="AS14" s="475">
        <v>79.5</v>
      </c>
      <c r="AT14" s="174">
        <v>1.18</v>
      </c>
      <c r="AU14" s="175">
        <v>6</v>
      </c>
      <c r="AV14" s="494">
        <v>0.09</v>
      </c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95</v>
      </c>
      <c r="B15" s="239">
        <v>7</v>
      </c>
      <c r="C15" s="172">
        <v>1487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>
        <v>760</v>
      </c>
      <c r="AP15" s="352"/>
      <c r="AQ15" s="352"/>
      <c r="AR15" s="352"/>
      <c r="AS15" s="475"/>
      <c r="AT15" s="174">
        <v>0.99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96</v>
      </c>
      <c r="B16" s="239">
        <v>8</v>
      </c>
      <c r="C16" s="172">
        <v>1270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337" t="str">
        <f t="shared" si="5"/>
        <v/>
      </c>
      <c r="AC16" s="168"/>
      <c r="AD16" s="168"/>
      <c r="AE16" s="187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/>
      <c r="AP16" s="352"/>
      <c r="AQ16" s="352"/>
      <c r="AR16" s="352"/>
      <c r="AS16" s="475"/>
      <c r="AT16" s="174">
        <v>1.1499999999999999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97</v>
      </c>
      <c r="B17" s="239">
        <v>9</v>
      </c>
      <c r="C17" s="172">
        <v>1270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/>
      <c r="AP17" s="352"/>
      <c r="AQ17" s="352"/>
      <c r="AR17" s="352"/>
      <c r="AS17" s="475"/>
      <c r="AT17" s="174">
        <v>1.1499999999999999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89</v>
      </c>
      <c r="B18" s="239">
        <v>10</v>
      </c>
      <c r="C18" s="172">
        <v>1091</v>
      </c>
      <c r="D18" s="172"/>
      <c r="E18" s="168">
        <v>6.8</v>
      </c>
      <c r="F18" s="168">
        <v>7.1</v>
      </c>
      <c r="G18" s="167">
        <v>2120</v>
      </c>
      <c r="H18" s="167">
        <v>1045</v>
      </c>
      <c r="I18" s="310">
        <v>196</v>
      </c>
      <c r="J18" s="310">
        <v>2</v>
      </c>
      <c r="K18" s="473">
        <f t="shared" si="0"/>
        <v>98.979591836734699</v>
      </c>
      <c r="L18" s="310">
        <v>421</v>
      </c>
      <c r="M18" s="310">
        <v>5</v>
      </c>
      <c r="N18" s="473">
        <f t="shared" si="1"/>
        <v>98.812351543942995</v>
      </c>
      <c r="O18" s="310">
        <v>843</v>
      </c>
      <c r="P18" s="310">
        <v>19.100000000000001</v>
      </c>
      <c r="Q18" s="473">
        <f t="shared" si="2"/>
        <v>97.734282325029653</v>
      </c>
      <c r="R18" s="310">
        <v>124.05</v>
      </c>
      <c r="S18" s="310">
        <v>1.1599999999999999</v>
      </c>
      <c r="T18" s="168">
        <v>101.25</v>
      </c>
      <c r="U18" s="168">
        <v>4.1000000000000002E-2</v>
      </c>
      <c r="V18" s="168">
        <v>1.5</v>
      </c>
      <c r="W18" s="168">
        <v>5.55</v>
      </c>
      <c r="X18" s="168">
        <v>0.05</v>
      </c>
      <c r="Y18" s="168">
        <v>0.02</v>
      </c>
      <c r="Z18" s="338">
        <f t="shared" si="3"/>
        <v>125.6</v>
      </c>
      <c r="AA18" s="338">
        <f t="shared" si="4"/>
        <v>6.7299999999999995</v>
      </c>
      <c r="AB18" s="337">
        <f t="shared" si="5"/>
        <v>94.641719745222929</v>
      </c>
      <c r="AC18" s="168">
        <v>9.17</v>
      </c>
      <c r="AD18" s="168">
        <v>1.54</v>
      </c>
      <c r="AE18" s="187">
        <f t="shared" si="6"/>
        <v>83.206106870229007</v>
      </c>
      <c r="AF18" s="167"/>
      <c r="AG18" s="167"/>
      <c r="AH18" s="134" t="s">
        <v>92</v>
      </c>
      <c r="AI18" s="167" t="s">
        <v>93</v>
      </c>
      <c r="AJ18" s="167"/>
      <c r="AK18" s="318"/>
      <c r="AL18" s="349"/>
      <c r="AM18" s="257"/>
      <c r="AN18" s="257"/>
      <c r="AO18" s="172">
        <v>740</v>
      </c>
      <c r="AP18" s="352">
        <v>134</v>
      </c>
      <c r="AQ18" s="352">
        <v>5520</v>
      </c>
      <c r="AR18" s="352">
        <v>11310</v>
      </c>
      <c r="AS18" s="475">
        <v>78.62</v>
      </c>
      <c r="AT18" s="174">
        <v>1.34</v>
      </c>
      <c r="AU18" s="175">
        <v>6</v>
      </c>
      <c r="AV18" s="494">
        <v>7.0000000000000007E-2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90</v>
      </c>
      <c r="B19" s="239">
        <v>11</v>
      </c>
      <c r="C19" s="172">
        <v>1418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800</v>
      </c>
      <c r="AP19" s="352"/>
      <c r="AQ19" s="352"/>
      <c r="AR19" s="352"/>
      <c r="AS19" s="475"/>
      <c r="AT19" s="174">
        <v>1.03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98</v>
      </c>
      <c r="B20" s="239">
        <v>12</v>
      </c>
      <c r="C20" s="172">
        <v>1156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>
        <v>730</v>
      </c>
      <c r="AP20" s="352"/>
      <c r="AQ20" s="352"/>
      <c r="AR20" s="352"/>
      <c r="AS20" s="475"/>
      <c r="AT20" s="174">
        <v>1.27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94</v>
      </c>
      <c r="B21" s="239">
        <v>13</v>
      </c>
      <c r="C21" s="172">
        <v>1105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>
        <v>720</v>
      </c>
      <c r="AP21" s="352"/>
      <c r="AQ21" s="352"/>
      <c r="AR21" s="352"/>
      <c r="AS21" s="475"/>
      <c r="AT21" s="174">
        <v>1.33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95</v>
      </c>
      <c r="B22" s="239">
        <v>14</v>
      </c>
      <c r="C22" s="172">
        <v>1194</v>
      </c>
      <c r="D22" s="172"/>
      <c r="E22" s="168">
        <v>6.9</v>
      </c>
      <c r="F22" s="168">
        <v>7.4</v>
      </c>
      <c r="G22" s="167">
        <v>2149</v>
      </c>
      <c r="H22" s="167">
        <v>1013</v>
      </c>
      <c r="I22" s="310">
        <v>171</v>
      </c>
      <c r="J22" s="310">
        <v>5</v>
      </c>
      <c r="K22" s="473">
        <f t="shared" si="0"/>
        <v>97.076023391812853</v>
      </c>
      <c r="L22" s="310">
        <v>346</v>
      </c>
      <c r="M22" s="310">
        <v>5</v>
      </c>
      <c r="N22" s="473">
        <f t="shared" si="1"/>
        <v>98.554913294797686</v>
      </c>
      <c r="O22" s="310">
        <v>701</v>
      </c>
      <c r="P22" s="310">
        <v>12.6</v>
      </c>
      <c r="Q22" s="473">
        <f t="shared" si="2"/>
        <v>98.202567760342362</v>
      </c>
      <c r="R22" s="310">
        <v>133</v>
      </c>
      <c r="S22" s="310">
        <v>1.52</v>
      </c>
      <c r="T22" s="168">
        <v>113</v>
      </c>
      <c r="U22" s="168">
        <v>7.8E-2</v>
      </c>
      <c r="V22" s="168">
        <v>1.1499999999999999</v>
      </c>
      <c r="W22" s="168">
        <v>7</v>
      </c>
      <c r="X22" s="168">
        <v>0.1</v>
      </c>
      <c r="Y22" s="168">
        <v>0.03</v>
      </c>
      <c r="Z22" s="338">
        <f t="shared" si="3"/>
        <v>134.25</v>
      </c>
      <c r="AA22" s="338">
        <f t="shared" si="4"/>
        <v>8.5499999999999989</v>
      </c>
      <c r="AB22" s="337">
        <f t="shared" si="5"/>
        <v>93.631284916201125</v>
      </c>
      <c r="AC22" s="168">
        <v>10.6</v>
      </c>
      <c r="AD22" s="168">
        <v>2.04</v>
      </c>
      <c r="AE22" s="187">
        <f t="shared" si="6"/>
        <v>80.754716981132063</v>
      </c>
      <c r="AF22" s="167"/>
      <c r="AG22" s="167"/>
      <c r="AH22" s="134" t="s">
        <v>92</v>
      </c>
      <c r="AI22" s="167" t="s">
        <v>99</v>
      </c>
      <c r="AJ22" s="167"/>
      <c r="AK22" s="318"/>
      <c r="AL22" s="349"/>
      <c r="AM22" s="257"/>
      <c r="AN22" s="257"/>
      <c r="AO22" s="172">
        <v>610</v>
      </c>
      <c r="AP22" s="352">
        <v>113</v>
      </c>
      <c r="AQ22" s="352">
        <v>5400</v>
      </c>
      <c r="AR22" s="352">
        <v>10780</v>
      </c>
      <c r="AS22" s="475">
        <v>78.400000000000006</v>
      </c>
      <c r="AT22" s="174">
        <v>1.23</v>
      </c>
      <c r="AU22" s="175">
        <v>6</v>
      </c>
      <c r="AV22" s="494">
        <v>7.0000000000000007E-2</v>
      </c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96</v>
      </c>
      <c r="B23" s="239">
        <v>15</v>
      </c>
      <c r="C23" s="172">
        <v>1083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337" t="str">
        <f t="shared" si="5"/>
        <v/>
      </c>
      <c r="AC23" s="168"/>
      <c r="AD23" s="168"/>
      <c r="AE23" s="187" t="str">
        <f t="shared" si="6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/>
      <c r="AP23" s="352"/>
      <c r="AQ23" s="352"/>
      <c r="AR23" s="352"/>
      <c r="AS23" s="475"/>
      <c r="AT23" s="174">
        <v>1.35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97</v>
      </c>
      <c r="B24" s="239">
        <v>16</v>
      </c>
      <c r="C24" s="172">
        <v>1083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337" t="str">
        <f t="shared" si="5"/>
        <v/>
      </c>
      <c r="AC24" s="168"/>
      <c r="AD24" s="168"/>
      <c r="AE24" s="187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/>
      <c r="AP24" s="352"/>
      <c r="AQ24" s="352"/>
      <c r="AR24" s="352"/>
      <c r="AS24" s="475"/>
      <c r="AT24" s="174">
        <v>1.35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89</v>
      </c>
      <c r="B25" s="239">
        <v>17</v>
      </c>
      <c r="C25" s="172">
        <v>1058</v>
      </c>
      <c r="D25" s="172"/>
      <c r="E25" s="168">
        <v>6.8</v>
      </c>
      <c r="F25" s="168">
        <v>7.2</v>
      </c>
      <c r="G25" s="167">
        <v>2132</v>
      </c>
      <c r="H25" s="167">
        <v>1176</v>
      </c>
      <c r="I25" s="310">
        <v>356</v>
      </c>
      <c r="J25" s="310">
        <v>2.2999999999999998</v>
      </c>
      <c r="K25" s="473">
        <f t="shared" si="0"/>
        <v>99.353932584269657</v>
      </c>
      <c r="L25" s="310">
        <v>433</v>
      </c>
      <c r="M25" s="310">
        <v>6</v>
      </c>
      <c r="N25" s="473">
        <f t="shared" si="1"/>
        <v>98.61431870669746</v>
      </c>
      <c r="O25" s="310">
        <v>867</v>
      </c>
      <c r="P25" s="310">
        <v>16.2</v>
      </c>
      <c r="Q25" s="473">
        <f t="shared" si="2"/>
        <v>98.131487889273345</v>
      </c>
      <c r="R25" s="310">
        <v>113.7</v>
      </c>
      <c r="S25" s="310">
        <v>0.79</v>
      </c>
      <c r="T25" s="168">
        <v>92.7</v>
      </c>
      <c r="U25" s="168">
        <v>0.38400000000000001</v>
      </c>
      <c r="V25" s="168">
        <v>1.3</v>
      </c>
      <c r="W25" s="168">
        <v>6.68</v>
      </c>
      <c r="X25" s="168">
        <v>0.04</v>
      </c>
      <c r="Y25" s="168">
        <v>0.03</v>
      </c>
      <c r="Z25" s="338">
        <f t="shared" si="3"/>
        <v>115.04</v>
      </c>
      <c r="AA25" s="338">
        <f t="shared" si="4"/>
        <v>7.5</v>
      </c>
      <c r="AB25" s="337">
        <f t="shared" si="5"/>
        <v>93.480528511821987</v>
      </c>
      <c r="AC25" s="168">
        <v>11.15</v>
      </c>
      <c r="AD25" s="168">
        <v>1.9</v>
      </c>
      <c r="AE25" s="187">
        <f t="shared" si="6"/>
        <v>82.959641255605376</v>
      </c>
      <c r="AF25" s="167"/>
      <c r="AG25" s="167"/>
      <c r="AH25" s="134" t="s">
        <v>92</v>
      </c>
      <c r="AI25" s="167" t="s">
        <v>93</v>
      </c>
      <c r="AJ25" s="167"/>
      <c r="AK25" s="318"/>
      <c r="AL25" s="349"/>
      <c r="AM25" s="257"/>
      <c r="AN25" s="257"/>
      <c r="AO25" s="172">
        <v>750</v>
      </c>
      <c r="AP25" s="352">
        <v>142</v>
      </c>
      <c r="AQ25" s="352">
        <v>5280</v>
      </c>
      <c r="AR25" s="352">
        <v>10360</v>
      </c>
      <c r="AS25" s="475">
        <v>78.599999999999994</v>
      </c>
      <c r="AT25" s="174">
        <v>1.39</v>
      </c>
      <c r="AU25" s="175">
        <v>6</v>
      </c>
      <c r="AV25" s="494">
        <v>7.0000000000000007E-2</v>
      </c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90</v>
      </c>
      <c r="B26" s="239">
        <v>18</v>
      </c>
      <c r="C26" s="172">
        <v>1140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750</v>
      </c>
      <c r="AP26" s="352"/>
      <c r="AQ26" s="352"/>
      <c r="AR26" s="352"/>
      <c r="AS26" s="475"/>
      <c r="AT26" s="174">
        <v>1.29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98</v>
      </c>
      <c r="B27" s="239">
        <v>19</v>
      </c>
      <c r="C27" s="172">
        <v>1341</v>
      </c>
      <c r="D27" s="172"/>
      <c r="E27" s="168">
        <v>6.6</v>
      </c>
      <c r="F27" s="168">
        <v>7.1</v>
      </c>
      <c r="G27" s="167">
        <v>2169</v>
      </c>
      <c r="H27" s="167">
        <v>1250</v>
      </c>
      <c r="I27" s="310">
        <v>211</v>
      </c>
      <c r="J27" s="310">
        <v>5</v>
      </c>
      <c r="K27" s="473">
        <f t="shared" si="0"/>
        <v>97.630331753554501</v>
      </c>
      <c r="L27" s="310">
        <v>574</v>
      </c>
      <c r="M27" s="310">
        <v>5</v>
      </c>
      <c r="N27" s="473">
        <f t="shared" si="1"/>
        <v>99.128919860627178</v>
      </c>
      <c r="O27" s="310">
        <v>1101</v>
      </c>
      <c r="P27" s="310">
        <v>14.8</v>
      </c>
      <c r="Q27" s="473">
        <f t="shared" si="2"/>
        <v>98.655767484105354</v>
      </c>
      <c r="R27" s="310">
        <v>107</v>
      </c>
      <c r="S27" s="310">
        <v>0.7</v>
      </c>
      <c r="T27" s="168">
        <v>90</v>
      </c>
      <c r="U27" s="168">
        <v>7.8E-2</v>
      </c>
      <c r="V27" s="168">
        <v>1.2</v>
      </c>
      <c r="W27" s="168">
        <v>6.2</v>
      </c>
      <c r="X27" s="168">
        <v>0.15</v>
      </c>
      <c r="Y27" s="168">
        <v>0.03</v>
      </c>
      <c r="Z27" s="338">
        <f t="shared" si="3"/>
        <v>108.35000000000001</v>
      </c>
      <c r="AA27" s="338">
        <f t="shared" si="4"/>
        <v>6.9300000000000006</v>
      </c>
      <c r="AB27" s="337">
        <f t="shared" si="5"/>
        <v>93.604060913705581</v>
      </c>
      <c r="AC27" s="168">
        <v>13.8</v>
      </c>
      <c r="AD27" s="168">
        <v>1.76</v>
      </c>
      <c r="AE27" s="187">
        <f t="shared" si="6"/>
        <v>87.246376811594203</v>
      </c>
      <c r="AF27" s="167"/>
      <c r="AG27" s="167"/>
      <c r="AH27" s="134" t="s">
        <v>92</v>
      </c>
      <c r="AI27" s="167" t="s">
        <v>99</v>
      </c>
      <c r="AJ27" s="167"/>
      <c r="AK27" s="318"/>
      <c r="AL27" s="349"/>
      <c r="AM27" s="257"/>
      <c r="AN27" s="257"/>
      <c r="AO27" s="172">
        <v>760</v>
      </c>
      <c r="AP27" s="352">
        <v>146</v>
      </c>
      <c r="AQ27" s="352">
        <v>5210</v>
      </c>
      <c r="AR27" s="352">
        <v>10130</v>
      </c>
      <c r="AS27" s="475">
        <v>79.099999999999994</v>
      </c>
      <c r="AT27" s="174">
        <v>1.0900000000000001</v>
      </c>
      <c r="AU27" s="175">
        <v>6</v>
      </c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94</v>
      </c>
      <c r="B28" s="239">
        <v>20</v>
      </c>
      <c r="C28" s="172">
        <v>1375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750</v>
      </c>
      <c r="AP28" s="352"/>
      <c r="AQ28" s="352"/>
      <c r="AR28" s="352"/>
      <c r="AS28" s="475"/>
      <c r="AT28" s="174">
        <v>1.07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95</v>
      </c>
      <c r="B29" s="239">
        <v>21</v>
      </c>
      <c r="C29" s="172">
        <v>1253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>
        <v>760</v>
      </c>
      <c r="AP29" s="352"/>
      <c r="AQ29" s="352"/>
      <c r="AR29" s="352"/>
      <c r="AS29" s="475"/>
      <c r="AT29" s="174">
        <v>1.17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96</v>
      </c>
      <c r="B30" s="239">
        <v>22</v>
      </c>
      <c r="C30" s="172">
        <v>1092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/>
      <c r="AP30" s="352"/>
      <c r="AQ30" s="352"/>
      <c r="AR30" s="352"/>
      <c r="AS30" s="475"/>
      <c r="AT30" s="174">
        <v>1.34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97</v>
      </c>
      <c r="B31" s="239">
        <v>23</v>
      </c>
      <c r="C31" s="172">
        <v>1092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/>
      <c r="AP31" s="352"/>
      <c r="AQ31" s="352"/>
      <c r="AR31" s="352"/>
      <c r="AS31" s="475"/>
      <c r="AT31" s="174">
        <v>1.34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89</v>
      </c>
      <c r="B32" s="239">
        <v>24</v>
      </c>
      <c r="C32" s="172">
        <v>1092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337" t="str">
        <f t="shared" si="5"/>
        <v/>
      </c>
      <c r="AC32" s="168"/>
      <c r="AD32" s="168"/>
      <c r="AE32" s="187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/>
      <c r="AP32" s="352"/>
      <c r="AQ32" s="352"/>
      <c r="AR32" s="352"/>
      <c r="AS32" s="475"/>
      <c r="AT32" s="174">
        <v>1.34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90</v>
      </c>
      <c r="B33" s="239">
        <v>25</v>
      </c>
      <c r="C33" s="172">
        <v>1155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337" t="str">
        <f t="shared" si="5"/>
        <v/>
      </c>
      <c r="AC33" s="168"/>
      <c r="AD33" s="168"/>
      <c r="AE33" s="187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>
        <v>880</v>
      </c>
      <c r="AP33" s="352">
        <v>169</v>
      </c>
      <c r="AQ33" s="352">
        <v>5220</v>
      </c>
      <c r="AR33" s="352">
        <v>9900</v>
      </c>
      <c r="AS33" s="475">
        <v>80</v>
      </c>
      <c r="AT33" s="174">
        <v>1.27</v>
      </c>
      <c r="AU33" s="175">
        <v>7</v>
      </c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98</v>
      </c>
      <c r="B34" s="239">
        <v>26</v>
      </c>
      <c r="C34" s="172">
        <v>1084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800</v>
      </c>
      <c r="AP34" s="352"/>
      <c r="AQ34" s="352"/>
      <c r="AR34" s="352"/>
      <c r="AS34" s="475"/>
      <c r="AT34" s="174">
        <v>1.35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94</v>
      </c>
      <c r="B35" s="239">
        <v>27</v>
      </c>
      <c r="C35" s="172">
        <v>1090</v>
      </c>
      <c r="D35" s="172"/>
      <c r="E35" s="168">
        <v>6.7</v>
      </c>
      <c r="F35" s="168">
        <v>7.1</v>
      </c>
      <c r="G35" s="167">
        <v>2139</v>
      </c>
      <c r="H35" s="167">
        <v>1186</v>
      </c>
      <c r="I35" s="310">
        <v>388</v>
      </c>
      <c r="J35" s="310">
        <v>3.3</v>
      </c>
      <c r="K35" s="473">
        <f t="shared" si="0"/>
        <v>99.149484536082468</v>
      </c>
      <c r="L35" s="310">
        <v>400</v>
      </c>
      <c r="M35" s="310">
        <v>5</v>
      </c>
      <c r="N35" s="473">
        <f t="shared" si="1"/>
        <v>98.75</v>
      </c>
      <c r="O35" s="310">
        <v>804.2</v>
      </c>
      <c r="P35" s="310">
        <v>26.1</v>
      </c>
      <c r="Q35" s="473">
        <f t="shared" si="2"/>
        <v>96.754538671972142</v>
      </c>
      <c r="R35" s="310">
        <v>131.69999999999999</v>
      </c>
      <c r="S35" s="310">
        <v>3.5</v>
      </c>
      <c r="T35" s="168">
        <v>107.2</v>
      </c>
      <c r="U35" s="168">
        <v>2.4500000000000002</v>
      </c>
      <c r="V35" s="168">
        <v>1.3</v>
      </c>
      <c r="W35" s="168">
        <v>3.45</v>
      </c>
      <c r="X35" s="168">
        <v>0.06</v>
      </c>
      <c r="Y35" s="168">
        <v>0.03</v>
      </c>
      <c r="Z35" s="338">
        <f t="shared" si="3"/>
        <v>133.06</v>
      </c>
      <c r="AA35" s="338">
        <f t="shared" si="4"/>
        <v>6.98</v>
      </c>
      <c r="AB35" s="337">
        <f t="shared" si="5"/>
        <v>94.754246204719678</v>
      </c>
      <c r="AC35" s="168">
        <v>13.5</v>
      </c>
      <c r="AD35" s="168">
        <v>1.49</v>
      </c>
      <c r="AE35" s="187">
        <f t="shared" si="6"/>
        <v>88.962962962962962</v>
      </c>
      <c r="AF35" s="167"/>
      <c r="AG35" s="167"/>
      <c r="AH35" s="134" t="s">
        <v>92</v>
      </c>
      <c r="AI35" s="167" t="s">
        <v>93</v>
      </c>
      <c r="AJ35" s="167"/>
      <c r="AK35" s="318"/>
      <c r="AL35" s="349"/>
      <c r="AM35" s="257"/>
      <c r="AN35" s="257"/>
      <c r="AO35" s="172">
        <v>790</v>
      </c>
      <c r="AP35" s="352">
        <v>152</v>
      </c>
      <c r="AQ35" s="352">
        <v>5190</v>
      </c>
      <c r="AR35" s="352">
        <v>9410</v>
      </c>
      <c r="AS35" s="475">
        <v>80.150000000000006</v>
      </c>
      <c r="AT35" s="174">
        <v>1.34</v>
      </c>
      <c r="AU35" s="175"/>
      <c r="AV35" s="494">
        <v>7.0000000000000007E-2</v>
      </c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95</v>
      </c>
      <c r="B36" s="239">
        <v>28</v>
      </c>
      <c r="C36" s="172">
        <v>1378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>
        <v>780</v>
      </c>
      <c r="AP36" s="352"/>
      <c r="AQ36" s="352"/>
      <c r="AR36" s="352"/>
      <c r="AS36" s="335"/>
      <c r="AT36" s="174">
        <v>1.06</v>
      </c>
      <c r="AU36" s="175"/>
      <c r="AV36" s="202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96</v>
      </c>
      <c r="B37" s="239">
        <v>29</v>
      </c>
      <c r="C37" s="172">
        <v>1290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/>
      <c r="AP37" s="352"/>
      <c r="AQ37" s="352"/>
      <c r="AR37" s="352"/>
      <c r="AS37" s="335"/>
      <c r="AT37" s="174">
        <v>1.1399999999999999</v>
      </c>
      <c r="AU37" s="175"/>
      <c r="AV37" s="202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97</v>
      </c>
      <c r="B38" s="239">
        <v>30</v>
      </c>
      <c r="C38" s="172">
        <v>1290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3"/>
        <v/>
      </c>
      <c r="AA38" s="338" t="str">
        <f t="shared" si="4"/>
        <v/>
      </c>
      <c r="AB38" s="337" t="str">
        <f t="shared" si="5"/>
        <v/>
      </c>
      <c r="AC38" s="168"/>
      <c r="AD38" s="168"/>
      <c r="AE38" s="187" t="str">
        <f t="shared" si="6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/>
      <c r="AP38" s="352"/>
      <c r="AQ38" s="352"/>
      <c r="AR38" s="352"/>
      <c r="AS38" s="335"/>
      <c r="AT38" s="174">
        <v>1.1399999999999999</v>
      </c>
      <c r="AU38" s="175"/>
      <c r="AV38" s="202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40"/>
      <c r="B39" s="241"/>
      <c r="C39" s="176"/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/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36821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1227.3666666666666</v>
      </c>
      <c r="D41" s="187" t="e">
        <f>+AVERAGE(D9:D39)</f>
        <v>#DIV/0!</v>
      </c>
      <c r="E41" s="187">
        <f t="shared" ref="E41:AE41" si="8">+AVERAGE(E9:E39)</f>
        <v>6.7428571428571429</v>
      </c>
      <c r="F41" s="187">
        <f t="shared" si="8"/>
        <v>7.1571428571428575</v>
      </c>
      <c r="G41" s="187">
        <f t="shared" si="8"/>
        <v>2161.8571428571427</v>
      </c>
      <c r="H41" s="187">
        <f t="shared" si="8"/>
        <v>1133.7142857142858</v>
      </c>
      <c r="I41" s="187">
        <f t="shared" si="8"/>
        <v>247.14285714285714</v>
      </c>
      <c r="J41" s="187">
        <f t="shared" si="8"/>
        <v>3.5571428571428574</v>
      </c>
      <c r="K41" s="187">
        <f t="shared" si="8"/>
        <v>98.322120041847185</v>
      </c>
      <c r="L41" s="187">
        <f t="shared" si="8"/>
        <v>447.14285714285717</v>
      </c>
      <c r="M41" s="187">
        <f t="shared" si="8"/>
        <v>5.1428571428571432</v>
      </c>
      <c r="N41" s="187">
        <f t="shared" si="8"/>
        <v>98.82324498019932</v>
      </c>
      <c r="O41" s="187">
        <f t="shared" si="8"/>
        <v>892.4571428571428</v>
      </c>
      <c r="P41" s="187">
        <f t="shared" si="8"/>
        <v>18.057142857142857</v>
      </c>
      <c r="Q41" s="187">
        <f t="shared" si="8"/>
        <v>97.934358231867563</v>
      </c>
      <c r="R41" s="187">
        <f t="shared" si="8"/>
        <v>124.56428571428572</v>
      </c>
      <c r="S41" s="187">
        <f t="shared" si="8"/>
        <v>1.4985714285714287</v>
      </c>
      <c r="T41" s="187">
        <f t="shared" si="8"/>
        <v>105.85428571428572</v>
      </c>
      <c r="U41" s="187">
        <f t="shared" si="8"/>
        <v>0.47771428571428576</v>
      </c>
      <c r="V41" s="187">
        <f t="shared" si="8"/>
        <v>1.3071428571428572</v>
      </c>
      <c r="W41" s="187">
        <f t="shared" si="8"/>
        <v>6.0371428571428583</v>
      </c>
      <c r="X41" s="187">
        <f t="shared" si="8"/>
        <v>7.7142857142857152E-2</v>
      </c>
      <c r="Y41" s="187">
        <f t="shared" si="8"/>
        <v>2.8571428571428574E-2</v>
      </c>
      <c r="Z41" s="189">
        <f t="shared" si="8"/>
        <v>125.94857142857144</v>
      </c>
      <c r="AA41" s="189">
        <f t="shared" si="8"/>
        <v>7.5642857142857149</v>
      </c>
      <c r="AB41" s="189">
        <f t="shared" si="8"/>
        <v>93.978173601680297</v>
      </c>
      <c r="AC41" s="189">
        <f t="shared" si="8"/>
        <v>12.959999999999999</v>
      </c>
      <c r="AD41" s="189">
        <f t="shared" si="8"/>
        <v>1.7671428571428571</v>
      </c>
      <c r="AE41" s="189">
        <f t="shared" si="8"/>
        <v>85.711628707533265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757.89473684210532</v>
      </c>
      <c r="AP41" s="187">
        <f t="shared" si="9"/>
        <v>139.375</v>
      </c>
      <c r="AQ41" s="187">
        <f t="shared" si="9"/>
        <v>5402.5</v>
      </c>
      <c r="AR41" s="187">
        <f t="shared" si="9"/>
        <v>10673.75</v>
      </c>
      <c r="AS41" s="337">
        <f t="shared" si="9"/>
        <v>79.283749999999998</v>
      </c>
      <c r="AT41" s="338">
        <f t="shared" si="9"/>
        <v>1.2056666666666669</v>
      </c>
      <c r="AU41" s="339">
        <f t="shared" si="9"/>
        <v>6.1428571428571432</v>
      </c>
      <c r="AV41" s="340">
        <f t="shared" si="9"/>
        <v>7.6666666666666675E-2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1058</v>
      </c>
      <c r="D42" s="192">
        <f>+MIN(D9:D39)</f>
        <v>0</v>
      </c>
      <c r="E42" s="192">
        <f t="shared" ref="E42:AE42" si="11">+MIN(E9:E39)</f>
        <v>6.6</v>
      </c>
      <c r="F42" s="192">
        <f t="shared" si="11"/>
        <v>7</v>
      </c>
      <c r="G42" s="192">
        <f t="shared" si="11"/>
        <v>2120</v>
      </c>
      <c r="H42" s="192">
        <f t="shared" si="11"/>
        <v>1013</v>
      </c>
      <c r="I42" s="192">
        <f t="shared" si="11"/>
        <v>168</v>
      </c>
      <c r="J42" s="192">
        <f t="shared" si="11"/>
        <v>2</v>
      </c>
      <c r="K42" s="192">
        <f t="shared" si="11"/>
        <v>97.023809523809518</v>
      </c>
      <c r="L42" s="192">
        <f t="shared" si="11"/>
        <v>346</v>
      </c>
      <c r="M42" s="192">
        <f t="shared" si="11"/>
        <v>5</v>
      </c>
      <c r="N42" s="192">
        <f t="shared" si="11"/>
        <v>98.554913294797686</v>
      </c>
      <c r="O42" s="192">
        <f t="shared" si="11"/>
        <v>701</v>
      </c>
      <c r="P42" s="192">
        <f t="shared" si="11"/>
        <v>12.6</v>
      </c>
      <c r="Q42" s="192">
        <f t="shared" si="11"/>
        <v>96.754538671972142</v>
      </c>
      <c r="R42" s="192">
        <f t="shared" si="11"/>
        <v>107</v>
      </c>
      <c r="S42" s="192">
        <f t="shared" si="11"/>
        <v>0.7</v>
      </c>
      <c r="T42" s="192">
        <f t="shared" si="11"/>
        <v>90</v>
      </c>
      <c r="U42" s="192">
        <f t="shared" si="11"/>
        <v>4.1000000000000002E-2</v>
      </c>
      <c r="V42" s="192">
        <f t="shared" si="11"/>
        <v>1.1499999999999999</v>
      </c>
      <c r="W42" s="192">
        <f t="shared" si="11"/>
        <v>3.45</v>
      </c>
      <c r="X42" s="192">
        <f t="shared" si="11"/>
        <v>0.04</v>
      </c>
      <c r="Y42" s="192">
        <f t="shared" si="11"/>
        <v>0.02</v>
      </c>
      <c r="Z42" s="194">
        <f t="shared" si="11"/>
        <v>108.35000000000001</v>
      </c>
      <c r="AA42" s="194">
        <f t="shared" si="11"/>
        <v>6.7299999999999995</v>
      </c>
      <c r="AB42" s="194">
        <f t="shared" si="11"/>
        <v>93.480528511821987</v>
      </c>
      <c r="AC42" s="194">
        <f t="shared" si="11"/>
        <v>9.17</v>
      </c>
      <c r="AD42" s="194">
        <f t="shared" si="11"/>
        <v>1.49</v>
      </c>
      <c r="AE42" s="194">
        <f t="shared" si="11"/>
        <v>80.754716981132063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610</v>
      </c>
      <c r="AP42" s="192">
        <f t="shared" si="12"/>
        <v>113</v>
      </c>
      <c r="AQ42" s="192">
        <f t="shared" si="12"/>
        <v>5190</v>
      </c>
      <c r="AR42" s="192">
        <f t="shared" si="12"/>
        <v>9410</v>
      </c>
      <c r="AS42" s="192">
        <f t="shared" si="12"/>
        <v>78.400000000000006</v>
      </c>
      <c r="AT42" s="194">
        <f t="shared" si="12"/>
        <v>0.99</v>
      </c>
      <c r="AU42" s="327">
        <f t="shared" si="12"/>
        <v>6</v>
      </c>
      <c r="AV42" s="332">
        <f t="shared" si="12"/>
        <v>7.0000000000000007E-2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1487</v>
      </c>
      <c r="D43" s="197">
        <f>+MAX(D9:D39)</f>
        <v>0</v>
      </c>
      <c r="E43" s="197">
        <f t="shared" ref="E43:AE43" si="14">+MAX(E9:E39)</f>
        <v>6.9</v>
      </c>
      <c r="F43" s="197">
        <f t="shared" si="14"/>
        <v>7.4</v>
      </c>
      <c r="G43" s="197">
        <f t="shared" si="14"/>
        <v>2276</v>
      </c>
      <c r="H43" s="197">
        <f t="shared" si="14"/>
        <v>1250</v>
      </c>
      <c r="I43" s="197">
        <f t="shared" si="14"/>
        <v>388</v>
      </c>
      <c r="J43" s="197">
        <f t="shared" si="14"/>
        <v>5</v>
      </c>
      <c r="K43" s="197">
        <f t="shared" si="14"/>
        <v>99.353932584269657</v>
      </c>
      <c r="L43" s="197">
        <f t="shared" si="14"/>
        <v>574</v>
      </c>
      <c r="M43" s="197">
        <f t="shared" si="14"/>
        <v>6</v>
      </c>
      <c r="N43" s="197">
        <f t="shared" si="14"/>
        <v>99.128919860627178</v>
      </c>
      <c r="O43" s="197">
        <f t="shared" si="14"/>
        <v>1101</v>
      </c>
      <c r="P43" s="197">
        <f t="shared" si="14"/>
        <v>26.1</v>
      </c>
      <c r="Q43" s="197">
        <f t="shared" si="14"/>
        <v>98.655767484105354</v>
      </c>
      <c r="R43" s="197">
        <f t="shared" si="14"/>
        <v>133.5</v>
      </c>
      <c r="S43" s="197">
        <f t="shared" si="14"/>
        <v>3.5</v>
      </c>
      <c r="T43" s="197">
        <f t="shared" si="14"/>
        <v>128</v>
      </c>
      <c r="U43" s="197">
        <f t="shared" si="14"/>
        <v>2.4500000000000002</v>
      </c>
      <c r="V43" s="197">
        <f t="shared" si="14"/>
        <v>1.5</v>
      </c>
      <c r="W43" s="197">
        <f t="shared" si="14"/>
        <v>7</v>
      </c>
      <c r="X43" s="197">
        <f t="shared" si="14"/>
        <v>0.15</v>
      </c>
      <c r="Y43" s="197">
        <f t="shared" si="14"/>
        <v>0.03</v>
      </c>
      <c r="Z43" s="199">
        <f t="shared" si="14"/>
        <v>134.97</v>
      </c>
      <c r="AA43" s="199">
        <f t="shared" si="14"/>
        <v>8.5499999999999989</v>
      </c>
      <c r="AB43" s="199">
        <f t="shared" si="14"/>
        <v>94.754246204719678</v>
      </c>
      <c r="AC43" s="199">
        <f t="shared" si="14"/>
        <v>18.100000000000001</v>
      </c>
      <c r="AD43" s="199">
        <f t="shared" si="14"/>
        <v>2.14</v>
      </c>
      <c r="AE43" s="199">
        <f t="shared" si="14"/>
        <v>91.712707182320443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880</v>
      </c>
      <c r="AP43" s="197">
        <f t="shared" si="15"/>
        <v>169</v>
      </c>
      <c r="AQ43" s="197">
        <f t="shared" si="15"/>
        <v>5720</v>
      </c>
      <c r="AR43" s="197">
        <f t="shared" si="15"/>
        <v>11960</v>
      </c>
      <c r="AS43" s="197">
        <f t="shared" si="15"/>
        <v>80.150000000000006</v>
      </c>
      <c r="AT43" s="199">
        <f t="shared" si="15"/>
        <v>1.39</v>
      </c>
      <c r="AU43" s="328">
        <f t="shared" si="15"/>
        <v>7</v>
      </c>
      <c r="AV43" s="333">
        <f t="shared" si="15"/>
        <v>0.09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3" priority="1">
      <formula>IF(AND($AI9="H",$AH9="B"),1,0)</formula>
    </cfRule>
    <cfRule type="expression" dxfId="12" priority="2">
      <formula>IF($AI9="H",1,0)</formula>
    </cfRule>
  </conditionalFormatting>
  <dataValidations count="3">
    <dataValidation type="list" allowBlank="1" showInputMessage="1" showErrorMessage="1" sqref="AJ9:AK39" xr:uid="{4187CC2D-035B-4951-9442-1170F78FCBF8}">
      <formula1>"Si,No"</formula1>
    </dataValidation>
    <dataValidation type="list" allowBlank="1" showInputMessage="1" showErrorMessage="1" sqref="AI9:AI39" xr:uid="{18B25A4A-1703-4489-AF28-600EB24F00ED}">
      <formula1>"H,NH"</formula1>
    </dataValidation>
    <dataValidation type="list" allowBlank="1" showInputMessage="1" showErrorMessage="1" sqref="AH9:AH39" xr:uid="{8DE0B04B-9520-4355-A93A-B910E2070836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5181-2F66-4A2E-ABC7-C448DD7E440D}">
  <sheetPr>
    <pageSetUpPr fitToPage="1"/>
  </sheetPr>
  <dimension ref="A1:JD52"/>
  <sheetViews>
    <sheetView topLeftCell="P3" zoomScale="50" zoomScaleNormal="50" workbookViewId="0">
      <selection activeCell="O38" sqref="O38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113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6" t="s">
        <v>89</v>
      </c>
      <c r="B9" s="237">
        <v>1</v>
      </c>
      <c r="C9" s="167">
        <v>1241</v>
      </c>
      <c r="D9" s="167"/>
      <c r="E9" s="168">
        <v>7.2</v>
      </c>
      <c r="F9" s="168">
        <v>7.3</v>
      </c>
      <c r="G9" s="167">
        <v>2513</v>
      </c>
      <c r="H9" s="167">
        <v>1201</v>
      </c>
      <c r="I9" s="310">
        <v>844</v>
      </c>
      <c r="J9" s="310">
        <v>1.7</v>
      </c>
      <c r="K9" s="473">
        <f>IF(AND(I9&lt;&gt;"",J9&lt;&gt;""),(I9-J9)/I9*100,"")</f>
        <v>99.79857819905213</v>
      </c>
      <c r="L9" s="310">
        <v>712</v>
      </c>
      <c r="M9" s="310">
        <v>6</v>
      </c>
      <c r="N9" s="473">
        <f>IF(AND(L9&lt;&gt;"",M9&lt;&gt;""),(L9-M9)/L9*100,"")</f>
        <v>99.157303370786522</v>
      </c>
      <c r="O9" s="310">
        <v>1152</v>
      </c>
      <c r="P9" s="310">
        <v>18.7</v>
      </c>
      <c r="Q9" s="473">
        <f>IF(AND(O9&lt;&gt;"",P9&lt;&gt;""),(O9-P9)/O9*100,"")</f>
        <v>98.376736111111114</v>
      </c>
      <c r="R9" s="310">
        <v>143.72999999999999</v>
      </c>
      <c r="S9" s="310">
        <v>1.47</v>
      </c>
      <c r="T9" s="168">
        <v>110</v>
      </c>
      <c r="U9" s="168">
        <v>3.5999999999999997E-2</v>
      </c>
      <c r="V9" s="168">
        <v>1.2</v>
      </c>
      <c r="W9" s="168">
        <v>12.5</v>
      </c>
      <c r="X9" s="168">
        <v>7.0000000000000007E-2</v>
      </c>
      <c r="Y9" s="168">
        <v>0.03</v>
      </c>
      <c r="Z9" s="338">
        <f>IF(AND(R9&lt;&gt;"",V9&lt;&gt;"",X9&lt;&gt;""),R9+V9+X9,"")</f>
        <v>144.99999999999997</v>
      </c>
      <c r="AA9" s="338">
        <f>IF(AND(S9&lt;&gt;"",W9&lt;&gt;"",Y9&lt;&gt;""),S9+W9+Y9,"")</f>
        <v>14</v>
      </c>
      <c r="AB9" s="337">
        <f>IF(AND(Z9&lt;&gt;"",AA9&lt;&gt;""),(Z9-AA9)/Z9*100,"")</f>
        <v>90.344827586206904</v>
      </c>
      <c r="AC9" s="168">
        <v>14.5</v>
      </c>
      <c r="AD9" s="168">
        <v>0.5</v>
      </c>
      <c r="AE9" s="187">
        <f>IF(AND(AC9&lt;&gt;"",AD9&lt;&gt;""),(AC9-AD9)/AC9*100,"")</f>
        <v>96.551724137931032</v>
      </c>
      <c r="AF9" s="167"/>
      <c r="AG9" s="167"/>
      <c r="AH9" s="134" t="s">
        <v>92</v>
      </c>
      <c r="AI9" s="167" t="s">
        <v>93</v>
      </c>
      <c r="AJ9" s="167"/>
      <c r="AK9" s="318"/>
      <c r="AL9" s="348"/>
      <c r="AM9" s="256"/>
      <c r="AN9" s="256"/>
      <c r="AO9" s="167">
        <v>790</v>
      </c>
      <c r="AP9" s="351">
        <v>140</v>
      </c>
      <c r="AQ9" s="351">
        <v>5630</v>
      </c>
      <c r="AR9" s="351">
        <v>6870</v>
      </c>
      <c r="AS9" s="334">
        <v>81.17</v>
      </c>
      <c r="AT9" s="170">
        <v>1.18</v>
      </c>
      <c r="AU9" s="171">
        <v>11</v>
      </c>
      <c r="AV9" s="493">
        <v>0.13</v>
      </c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90</v>
      </c>
      <c r="B10" s="239">
        <v>2</v>
      </c>
      <c r="C10" s="172">
        <v>1097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337" t="str">
        <f t="shared" ref="AB10:AB39" si="5">IF(AND(Z10&lt;&gt;"",AA10&lt;&gt;""),(Z10-AA10)/Z10*100,"")</f>
        <v/>
      </c>
      <c r="AC10" s="168"/>
      <c r="AD10" s="168"/>
      <c r="AE10" s="187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790</v>
      </c>
      <c r="AP10" s="352"/>
      <c r="AQ10" s="352"/>
      <c r="AR10" s="352"/>
      <c r="AS10" s="335"/>
      <c r="AT10" s="174">
        <v>1.34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6" t="s">
        <v>91</v>
      </c>
      <c r="B11" s="239">
        <v>3</v>
      </c>
      <c r="C11" s="172">
        <v>1093</v>
      </c>
      <c r="D11" s="172"/>
      <c r="E11" s="168">
        <v>6.9</v>
      </c>
      <c r="F11" s="168">
        <v>7.1</v>
      </c>
      <c r="G11" s="167">
        <v>2415</v>
      </c>
      <c r="H11" s="167">
        <v>1106</v>
      </c>
      <c r="I11" s="310">
        <v>706</v>
      </c>
      <c r="J11" s="310">
        <v>5</v>
      </c>
      <c r="K11" s="473">
        <f t="shared" si="0"/>
        <v>99.291784702549577</v>
      </c>
      <c r="L11" s="310">
        <v>790</v>
      </c>
      <c r="M11" s="310">
        <v>5</v>
      </c>
      <c r="N11" s="473">
        <f t="shared" si="1"/>
        <v>99.367088607594937</v>
      </c>
      <c r="O11" s="310">
        <v>1622</v>
      </c>
      <c r="P11" s="310">
        <v>17.600000000000001</v>
      </c>
      <c r="Q11" s="473">
        <f t="shared" si="2"/>
        <v>98.914919852034529</v>
      </c>
      <c r="R11" s="310">
        <v>157</v>
      </c>
      <c r="S11" s="310">
        <v>0.4</v>
      </c>
      <c r="T11" s="168">
        <v>160</v>
      </c>
      <c r="U11" s="168">
        <v>0.78500000000000003</v>
      </c>
      <c r="V11" s="168">
        <v>2.2999999999999998</v>
      </c>
      <c r="W11" s="168">
        <v>11</v>
      </c>
      <c r="X11" s="168">
        <v>0.13</v>
      </c>
      <c r="Y11" s="168">
        <v>0.03</v>
      </c>
      <c r="Z11" s="338">
        <f t="shared" si="3"/>
        <v>159.43</v>
      </c>
      <c r="AA11" s="338">
        <f t="shared" si="4"/>
        <v>11.43</v>
      </c>
      <c r="AB11" s="337">
        <f t="shared" si="5"/>
        <v>92.830709402245489</v>
      </c>
      <c r="AC11" s="168">
        <v>22.8</v>
      </c>
      <c r="AD11" s="168">
        <v>0.2</v>
      </c>
      <c r="AE11" s="187">
        <f t="shared" si="6"/>
        <v>99.122807017543863</v>
      </c>
      <c r="AF11" s="167"/>
      <c r="AG11" s="167"/>
      <c r="AH11" s="134" t="s">
        <v>92</v>
      </c>
      <c r="AI11" s="167" t="s">
        <v>99</v>
      </c>
      <c r="AJ11" s="167"/>
      <c r="AK11" s="318"/>
      <c r="AL11" s="349"/>
      <c r="AM11" s="257"/>
      <c r="AN11" s="257"/>
      <c r="AO11" s="172">
        <v>790</v>
      </c>
      <c r="AP11" s="352">
        <v>149</v>
      </c>
      <c r="AQ11" s="352">
        <v>5313</v>
      </c>
      <c r="AR11" s="352">
        <v>7827</v>
      </c>
      <c r="AS11" s="335">
        <v>80</v>
      </c>
      <c r="AT11" s="174">
        <v>1.34</v>
      </c>
      <c r="AU11" s="175">
        <v>9</v>
      </c>
      <c r="AV11" s="494">
        <v>0.14000000000000001</v>
      </c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94</v>
      </c>
      <c r="B12" s="239">
        <v>4</v>
      </c>
      <c r="C12" s="172">
        <v>1063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337" t="str">
        <f t="shared" si="5"/>
        <v/>
      </c>
      <c r="AC12" s="168"/>
      <c r="AD12" s="168"/>
      <c r="AE12" s="187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>
        <v>780</v>
      </c>
      <c r="AP12" s="352"/>
      <c r="AQ12" s="352"/>
      <c r="AR12" s="352"/>
      <c r="AS12" s="335"/>
      <c r="AT12" s="174">
        <v>1.38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6" t="s">
        <v>95</v>
      </c>
      <c r="B13" s="239">
        <v>5</v>
      </c>
      <c r="C13" s="172">
        <v>1187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3"/>
        <v/>
      </c>
      <c r="AA13" s="338" t="str">
        <f t="shared" si="4"/>
        <v/>
      </c>
      <c r="AB13" s="337" t="str">
        <f t="shared" si="5"/>
        <v/>
      </c>
      <c r="AC13" s="168"/>
      <c r="AD13" s="168"/>
      <c r="AE13" s="187" t="str">
        <f t="shared" si="6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>
        <v>750</v>
      </c>
      <c r="AP13" s="352"/>
      <c r="AQ13" s="352"/>
      <c r="AR13" s="352"/>
      <c r="AS13" s="335"/>
      <c r="AT13" s="174">
        <v>1.24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96</v>
      </c>
      <c r="B14" s="239">
        <v>6</v>
      </c>
      <c r="C14" s="172">
        <v>1187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337" t="str">
        <f t="shared" si="5"/>
        <v/>
      </c>
      <c r="AC14" s="168"/>
      <c r="AD14" s="168"/>
      <c r="AE14" s="187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/>
      <c r="AP14" s="352"/>
      <c r="AQ14" s="352"/>
      <c r="AR14" s="352"/>
      <c r="AS14" s="335"/>
      <c r="AT14" s="174">
        <v>1.24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97</v>
      </c>
      <c r="B15" s="239">
        <v>7</v>
      </c>
      <c r="C15" s="172">
        <v>1187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3"/>
        <v/>
      </c>
      <c r="AA15" s="338" t="str">
        <f t="shared" si="4"/>
        <v/>
      </c>
      <c r="AB15" s="337" t="str">
        <f t="shared" si="5"/>
        <v/>
      </c>
      <c r="AC15" s="168"/>
      <c r="AD15" s="168"/>
      <c r="AE15" s="187" t="str">
        <f t="shared" si="6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335"/>
      <c r="AT15" s="174">
        <v>1.24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89</v>
      </c>
      <c r="B16" s="239">
        <v>8</v>
      </c>
      <c r="C16" s="172">
        <v>1052</v>
      </c>
      <c r="D16" s="172"/>
      <c r="E16" s="168">
        <v>7.1</v>
      </c>
      <c r="F16" s="168">
        <v>7.2</v>
      </c>
      <c r="G16" s="167">
        <v>2442</v>
      </c>
      <c r="H16" s="167">
        <v>1123</v>
      </c>
      <c r="I16" s="310">
        <v>560</v>
      </c>
      <c r="J16" s="310">
        <v>4.7</v>
      </c>
      <c r="K16" s="473">
        <f t="shared" si="0"/>
        <v>99.160714285714278</v>
      </c>
      <c r="L16" s="310">
        <v>652</v>
      </c>
      <c r="M16" s="310">
        <v>5</v>
      </c>
      <c r="N16" s="473">
        <f t="shared" si="1"/>
        <v>99.233128834355838</v>
      </c>
      <c r="O16" s="310">
        <v>1323</v>
      </c>
      <c r="P16" s="310">
        <v>24.1</v>
      </c>
      <c r="Q16" s="473">
        <f t="shared" si="2"/>
        <v>98.178382464096757</v>
      </c>
      <c r="R16" s="310">
        <v>138.65</v>
      </c>
      <c r="S16" s="310">
        <v>1.6</v>
      </c>
      <c r="T16" s="168">
        <v>128</v>
      </c>
      <c r="U16" s="168">
        <v>0.22</v>
      </c>
      <c r="V16" s="168">
        <v>1.3</v>
      </c>
      <c r="W16" s="168">
        <v>8.4700000000000006</v>
      </c>
      <c r="X16" s="168">
        <v>0.05</v>
      </c>
      <c r="Y16" s="168">
        <v>0.03</v>
      </c>
      <c r="Z16" s="338">
        <f t="shared" si="3"/>
        <v>140.00000000000003</v>
      </c>
      <c r="AA16" s="338">
        <f t="shared" si="4"/>
        <v>10.1</v>
      </c>
      <c r="AB16" s="337">
        <f t="shared" si="5"/>
        <v>92.785714285714292</v>
      </c>
      <c r="AC16" s="168">
        <v>17.2</v>
      </c>
      <c r="AD16" s="168">
        <v>0.65700000000000003</v>
      </c>
      <c r="AE16" s="187">
        <f t="shared" si="6"/>
        <v>96.180232558139537</v>
      </c>
      <c r="AF16" s="167"/>
      <c r="AG16" s="167"/>
      <c r="AH16" s="134" t="s">
        <v>92</v>
      </c>
      <c r="AI16" s="167" t="s">
        <v>93</v>
      </c>
      <c r="AJ16" s="167"/>
      <c r="AK16" s="318"/>
      <c r="AL16" s="349"/>
      <c r="AM16" s="257"/>
      <c r="AN16" s="257"/>
      <c r="AO16" s="172">
        <v>620</v>
      </c>
      <c r="AP16" s="352">
        <v>133</v>
      </c>
      <c r="AQ16" s="352">
        <v>4670</v>
      </c>
      <c r="AR16" s="352">
        <v>9230</v>
      </c>
      <c r="AS16" s="335">
        <v>80.510000000000005</v>
      </c>
      <c r="AT16" s="174">
        <v>1.39</v>
      </c>
      <c r="AU16" s="175">
        <v>7</v>
      </c>
      <c r="AV16" s="494">
        <v>0.12</v>
      </c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90</v>
      </c>
      <c r="B17" s="239">
        <v>9</v>
      </c>
      <c r="C17" s="172">
        <v>1152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337" t="str">
        <f t="shared" si="5"/>
        <v/>
      </c>
      <c r="AC17" s="168"/>
      <c r="AD17" s="168"/>
      <c r="AE17" s="187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640</v>
      </c>
      <c r="AP17" s="352"/>
      <c r="AQ17" s="352"/>
      <c r="AR17" s="352"/>
      <c r="AS17" s="335"/>
      <c r="AT17" s="174">
        <v>1.27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98</v>
      </c>
      <c r="B18" s="239">
        <v>10</v>
      </c>
      <c r="C18" s="172">
        <v>1145</v>
      </c>
      <c r="D18" s="172"/>
      <c r="E18" s="168">
        <v>6.6</v>
      </c>
      <c r="F18" s="168">
        <v>6.9</v>
      </c>
      <c r="G18" s="167">
        <v>2138</v>
      </c>
      <c r="H18" s="167">
        <v>1273</v>
      </c>
      <c r="I18" s="310">
        <v>288</v>
      </c>
      <c r="J18" s="310">
        <v>5</v>
      </c>
      <c r="K18" s="473">
        <f t="shared" si="0"/>
        <v>98.263888888888886</v>
      </c>
      <c r="L18" s="310">
        <v>558</v>
      </c>
      <c r="M18" s="310">
        <v>5</v>
      </c>
      <c r="N18" s="473">
        <f t="shared" si="1"/>
        <v>99.103942652329749</v>
      </c>
      <c r="O18" s="310">
        <v>1141</v>
      </c>
      <c r="P18" s="310">
        <v>31.5</v>
      </c>
      <c r="Q18" s="473">
        <f t="shared" si="2"/>
        <v>97.239263803680984</v>
      </c>
      <c r="R18" s="310">
        <v>115</v>
      </c>
      <c r="S18" s="310">
        <v>1.84</v>
      </c>
      <c r="T18" s="168">
        <v>107</v>
      </c>
      <c r="U18" s="168">
        <v>0.121</v>
      </c>
      <c r="V18" s="168">
        <v>2.2999999999999998</v>
      </c>
      <c r="W18" s="168">
        <v>6.5</v>
      </c>
      <c r="X18" s="168">
        <v>0.11</v>
      </c>
      <c r="Y18" s="168">
        <v>0.05</v>
      </c>
      <c r="Z18" s="338">
        <f t="shared" si="3"/>
        <v>117.41</v>
      </c>
      <c r="AA18" s="338">
        <f t="shared" si="4"/>
        <v>8.39</v>
      </c>
      <c r="AB18" s="337">
        <f t="shared" si="5"/>
        <v>92.854101013542291</v>
      </c>
      <c r="AC18" s="168">
        <v>13.5</v>
      </c>
      <c r="AD18" s="168">
        <v>0.81</v>
      </c>
      <c r="AE18" s="187">
        <f t="shared" si="6"/>
        <v>94</v>
      </c>
      <c r="AF18" s="167"/>
      <c r="AG18" s="167"/>
      <c r="AH18" s="134" t="s">
        <v>92</v>
      </c>
      <c r="AI18" s="167" t="s">
        <v>99</v>
      </c>
      <c r="AJ18" s="167"/>
      <c r="AK18" s="318"/>
      <c r="AL18" s="349"/>
      <c r="AM18" s="257"/>
      <c r="AN18" s="257"/>
      <c r="AO18" s="172">
        <v>680</v>
      </c>
      <c r="AP18" s="352">
        <v>136</v>
      </c>
      <c r="AQ18" s="352">
        <v>4982</v>
      </c>
      <c r="AR18" s="352">
        <v>7422</v>
      </c>
      <c r="AS18" s="335">
        <v>81.2</v>
      </c>
      <c r="AT18" s="174">
        <v>1.28</v>
      </c>
      <c r="AU18" s="175">
        <v>9</v>
      </c>
      <c r="AV18" s="494">
        <v>0.11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94</v>
      </c>
      <c r="B19" s="239">
        <v>11</v>
      </c>
      <c r="C19" s="172">
        <v>1118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337" t="str">
        <f t="shared" si="5"/>
        <v/>
      </c>
      <c r="AC19" s="168"/>
      <c r="AD19" s="168"/>
      <c r="AE19" s="187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>
        <v>690</v>
      </c>
      <c r="AP19" s="352"/>
      <c r="AQ19" s="352"/>
      <c r="AR19" s="352"/>
      <c r="AS19" s="335"/>
      <c r="AT19" s="174">
        <v>1.31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95</v>
      </c>
      <c r="B20" s="239">
        <v>12</v>
      </c>
      <c r="C20" s="172">
        <v>1153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3"/>
        <v/>
      </c>
      <c r="AA20" s="338" t="str">
        <f t="shared" si="4"/>
        <v/>
      </c>
      <c r="AB20" s="337" t="str">
        <f t="shared" si="5"/>
        <v/>
      </c>
      <c r="AC20" s="168"/>
      <c r="AD20" s="168"/>
      <c r="AE20" s="187" t="str">
        <f t="shared" si="6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>
        <v>710</v>
      </c>
      <c r="AP20" s="352"/>
      <c r="AQ20" s="352"/>
      <c r="AR20" s="352"/>
      <c r="AS20" s="335"/>
      <c r="AT20" s="174">
        <v>1.27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96</v>
      </c>
      <c r="B21" s="239">
        <v>13</v>
      </c>
      <c r="C21" s="172">
        <v>1153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3"/>
        <v/>
      </c>
      <c r="AA21" s="338" t="str">
        <f t="shared" si="4"/>
        <v/>
      </c>
      <c r="AB21" s="337" t="str">
        <f t="shared" si="5"/>
        <v/>
      </c>
      <c r="AC21" s="168"/>
      <c r="AD21" s="168"/>
      <c r="AE21" s="187" t="str">
        <f t="shared" si="6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/>
      <c r="AP21" s="352"/>
      <c r="AQ21" s="352"/>
      <c r="AR21" s="352"/>
      <c r="AS21" s="335"/>
      <c r="AT21" s="174">
        <v>1.27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97</v>
      </c>
      <c r="B22" s="239">
        <v>14</v>
      </c>
      <c r="C22" s="172">
        <v>1153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337" t="str">
        <f t="shared" si="5"/>
        <v/>
      </c>
      <c r="AC22" s="168"/>
      <c r="AD22" s="168"/>
      <c r="AE22" s="187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335"/>
      <c r="AT22" s="174">
        <v>1.27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89</v>
      </c>
      <c r="B23" s="239">
        <v>15</v>
      </c>
      <c r="C23" s="172">
        <v>1121</v>
      </c>
      <c r="D23" s="172"/>
      <c r="E23" s="168">
        <v>7</v>
      </c>
      <c r="F23" s="168">
        <v>7.1</v>
      </c>
      <c r="G23" s="167">
        <v>2398</v>
      </c>
      <c r="H23" s="167">
        <v>1171</v>
      </c>
      <c r="I23" s="310">
        <v>408</v>
      </c>
      <c r="J23" s="310">
        <v>5</v>
      </c>
      <c r="K23" s="473">
        <f t="shared" si="0"/>
        <v>98.774509803921575</v>
      </c>
      <c r="L23" s="310">
        <v>467</v>
      </c>
      <c r="M23" s="310">
        <v>5</v>
      </c>
      <c r="N23" s="473">
        <f t="shared" si="1"/>
        <v>98.929336188436835</v>
      </c>
      <c r="O23" s="310">
        <v>993</v>
      </c>
      <c r="P23" s="310">
        <v>25.9</v>
      </c>
      <c r="Q23" s="473">
        <f t="shared" si="2"/>
        <v>97.39174219536757</v>
      </c>
      <c r="R23" s="310">
        <v>134.84</v>
      </c>
      <c r="S23" s="310">
        <v>4.37</v>
      </c>
      <c r="T23" s="168">
        <v>118</v>
      </c>
      <c r="U23" s="168">
        <v>3.06</v>
      </c>
      <c r="V23" s="168">
        <v>1.1000000000000001</v>
      </c>
      <c r="W23" s="168">
        <v>2.41</v>
      </c>
      <c r="X23" s="168">
        <v>0.06</v>
      </c>
      <c r="Y23" s="168">
        <v>0.03</v>
      </c>
      <c r="Z23" s="338">
        <f t="shared" si="3"/>
        <v>136</v>
      </c>
      <c r="AA23" s="338">
        <f t="shared" si="4"/>
        <v>6.8100000000000005</v>
      </c>
      <c r="AB23" s="337">
        <f t="shared" si="5"/>
        <v>94.992647058823536</v>
      </c>
      <c r="AC23" s="168">
        <v>15.1</v>
      </c>
      <c r="AD23" s="168">
        <v>1.37</v>
      </c>
      <c r="AE23" s="187">
        <f t="shared" si="6"/>
        <v>90.927152317880797</v>
      </c>
      <c r="AF23" s="167"/>
      <c r="AG23" s="167"/>
      <c r="AH23" s="134" t="s">
        <v>92</v>
      </c>
      <c r="AI23" s="167" t="s">
        <v>93</v>
      </c>
      <c r="AJ23" s="167"/>
      <c r="AK23" s="318"/>
      <c r="AL23" s="349"/>
      <c r="AM23" s="257"/>
      <c r="AN23" s="257"/>
      <c r="AO23" s="172">
        <v>700</v>
      </c>
      <c r="AP23" s="352">
        <v>136</v>
      </c>
      <c r="AQ23" s="352">
        <v>5142</v>
      </c>
      <c r="AR23" s="352">
        <v>6871</v>
      </c>
      <c r="AS23" s="335">
        <v>80.400000000000006</v>
      </c>
      <c r="AT23" s="174">
        <v>1.31</v>
      </c>
      <c r="AU23" s="175">
        <v>9</v>
      </c>
      <c r="AV23" s="494">
        <v>0.09</v>
      </c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90</v>
      </c>
      <c r="B24" s="239">
        <v>16</v>
      </c>
      <c r="C24" s="172">
        <v>1114</v>
      </c>
      <c r="D24" s="172"/>
      <c r="E24" s="168">
        <v>6.8</v>
      </c>
      <c r="F24" s="168">
        <v>7.2</v>
      </c>
      <c r="G24" s="167">
        <v>2217</v>
      </c>
      <c r="H24" s="167">
        <v>1182</v>
      </c>
      <c r="I24" s="310">
        <v>259</v>
      </c>
      <c r="J24" s="310">
        <v>5</v>
      </c>
      <c r="K24" s="473">
        <f t="shared" si="0"/>
        <v>98.069498069498067</v>
      </c>
      <c r="L24" s="310">
        <v>496</v>
      </c>
      <c r="M24" s="310">
        <v>5</v>
      </c>
      <c r="N24" s="473">
        <f t="shared" si="1"/>
        <v>98.991935483870961</v>
      </c>
      <c r="O24" s="310">
        <v>1100</v>
      </c>
      <c r="P24" s="310">
        <v>21.8</v>
      </c>
      <c r="Q24" s="473">
        <f t="shared" si="2"/>
        <v>98.01818181818183</v>
      </c>
      <c r="R24" s="310">
        <v>148</v>
      </c>
      <c r="S24" s="310">
        <v>2.0099999999999998</v>
      </c>
      <c r="T24" s="168">
        <v>112</v>
      </c>
      <c r="U24" s="168">
        <v>1.27</v>
      </c>
      <c r="V24" s="168">
        <v>1.3</v>
      </c>
      <c r="W24" s="168">
        <v>1.5</v>
      </c>
      <c r="X24" s="168">
        <v>7.0000000000000007E-2</v>
      </c>
      <c r="Y24" s="168">
        <v>0.73</v>
      </c>
      <c r="Z24" s="338">
        <f t="shared" si="3"/>
        <v>149.37</v>
      </c>
      <c r="AA24" s="338">
        <f t="shared" si="4"/>
        <v>4.24</v>
      </c>
      <c r="AB24" s="337">
        <f t="shared" si="5"/>
        <v>97.161411260627958</v>
      </c>
      <c r="AC24" s="168">
        <v>16.3</v>
      </c>
      <c r="AD24" s="168">
        <v>1.73</v>
      </c>
      <c r="AE24" s="187">
        <f t="shared" si="6"/>
        <v>89.386503067484654</v>
      </c>
      <c r="AF24" s="167"/>
      <c r="AG24" s="167"/>
      <c r="AH24" s="134" t="s">
        <v>92</v>
      </c>
      <c r="AI24" s="167" t="s">
        <v>99</v>
      </c>
      <c r="AJ24" s="167"/>
      <c r="AK24" s="318"/>
      <c r="AL24" s="349"/>
      <c r="AM24" s="257"/>
      <c r="AN24" s="257"/>
      <c r="AO24" s="172">
        <v>720</v>
      </c>
      <c r="AP24" s="352"/>
      <c r="AQ24" s="352"/>
      <c r="AR24" s="352"/>
      <c r="AS24" s="335"/>
      <c r="AT24" s="174">
        <v>1.32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98</v>
      </c>
      <c r="B25" s="239">
        <v>17</v>
      </c>
      <c r="C25" s="172">
        <v>1089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>
        <v>461</v>
      </c>
      <c r="M25" s="310">
        <v>5</v>
      </c>
      <c r="N25" s="473">
        <f t="shared" si="1"/>
        <v>98.915401301518429</v>
      </c>
      <c r="O25" s="310">
        <v>914</v>
      </c>
      <c r="P25" s="310">
        <v>38.6</v>
      </c>
      <c r="Q25" s="473">
        <f t="shared" si="2"/>
        <v>95.776805251641136</v>
      </c>
      <c r="R25" s="310"/>
      <c r="S25" s="310"/>
      <c r="T25" s="168"/>
      <c r="U25" s="168"/>
      <c r="V25" s="168"/>
      <c r="W25" s="168"/>
      <c r="X25" s="168"/>
      <c r="Y25" s="168"/>
      <c r="Z25" s="338">
        <v>174</v>
      </c>
      <c r="AA25" s="338">
        <v>7.73</v>
      </c>
      <c r="AB25" s="337">
        <f t="shared" si="5"/>
        <v>95.55747126436782</v>
      </c>
      <c r="AC25" s="168">
        <v>15.4</v>
      </c>
      <c r="AD25" s="168">
        <v>6</v>
      </c>
      <c r="AE25" s="187">
        <f t="shared" si="6"/>
        <v>61.038961038961034</v>
      </c>
      <c r="AF25" s="167"/>
      <c r="AG25" s="167"/>
      <c r="AH25" s="134" t="s">
        <v>222</v>
      </c>
      <c r="AI25" s="167" t="s">
        <v>99</v>
      </c>
      <c r="AJ25" s="167"/>
      <c r="AK25" s="318"/>
      <c r="AL25" s="349"/>
      <c r="AM25" s="257"/>
      <c r="AN25" s="257"/>
      <c r="AO25" s="172">
        <v>750</v>
      </c>
      <c r="AP25" s="352">
        <v>141</v>
      </c>
      <c r="AQ25" s="352">
        <v>5330</v>
      </c>
      <c r="AR25" s="352">
        <v>6620</v>
      </c>
      <c r="AS25" s="335">
        <v>78.8</v>
      </c>
      <c r="AT25" s="174">
        <v>1.35</v>
      </c>
      <c r="AU25" s="175">
        <v>10</v>
      </c>
      <c r="AV25" s="494">
        <v>0.08</v>
      </c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94</v>
      </c>
      <c r="B26" s="239">
        <v>18</v>
      </c>
      <c r="C26" s="172">
        <v>1195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337" t="str">
        <f t="shared" si="5"/>
        <v/>
      </c>
      <c r="AC26" s="168"/>
      <c r="AD26" s="168"/>
      <c r="AE26" s="187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740</v>
      </c>
      <c r="AP26" s="352"/>
      <c r="AQ26" s="352"/>
      <c r="AR26" s="352"/>
      <c r="AS26" s="335"/>
      <c r="AT26" s="174">
        <v>1.23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95</v>
      </c>
      <c r="B27" s="239">
        <v>19</v>
      </c>
      <c r="C27" s="172">
        <v>1210</v>
      </c>
      <c r="D27" s="172"/>
      <c r="E27" s="168"/>
      <c r="F27" s="168"/>
      <c r="G27" s="167"/>
      <c r="H27" s="167"/>
      <c r="I27" s="310"/>
      <c r="J27" s="310"/>
      <c r="K27" s="473" t="str">
        <f t="shared" si="0"/>
        <v/>
      </c>
      <c r="L27" s="310"/>
      <c r="M27" s="310"/>
      <c r="N27" s="473" t="str">
        <f t="shared" si="1"/>
        <v/>
      </c>
      <c r="O27" s="310"/>
      <c r="P27" s="310"/>
      <c r="Q27" s="473" t="str">
        <f t="shared" si="2"/>
        <v/>
      </c>
      <c r="R27" s="310"/>
      <c r="S27" s="310"/>
      <c r="T27" s="168"/>
      <c r="U27" s="168"/>
      <c r="V27" s="168"/>
      <c r="W27" s="168"/>
      <c r="X27" s="168"/>
      <c r="Y27" s="168"/>
      <c r="Z27" s="338" t="str">
        <f t="shared" si="3"/>
        <v/>
      </c>
      <c r="AA27" s="338" t="str">
        <f t="shared" si="4"/>
        <v/>
      </c>
      <c r="AB27" s="337" t="str">
        <f t="shared" si="5"/>
        <v/>
      </c>
      <c r="AC27" s="168"/>
      <c r="AD27" s="168"/>
      <c r="AE27" s="187" t="str">
        <f t="shared" si="6"/>
        <v/>
      </c>
      <c r="AF27" s="167"/>
      <c r="AG27" s="167"/>
      <c r="AH27" s="134"/>
      <c r="AI27" s="167"/>
      <c r="AJ27" s="167"/>
      <c r="AK27" s="318"/>
      <c r="AL27" s="349"/>
      <c r="AM27" s="257"/>
      <c r="AN27" s="257"/>
      <c r="AO27" s="172">
        <v>760</v>
      </c>
      <c r="AP27" s="352"/>
      <c r="AQ27" s="352"/>
      <c r="AR27" s="352"/>
      <c r="AS27" s="335"/>
      <c r="AT27" s="174">
        <v>1.21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96</v>
      </c>
      <c r="B28" s="239">
        <v>20</v>
      </c>
      <c r="C28" s="172">
        <v>1286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337" t="str">
        <f t="shared" si="5"/>
        <v/>
      </c>
      <c r="AC28" s="168"/>
      <c r="AD28" s="168"/>
      <c r="AE28" s="187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/>
      <c r="AP28" s="352"/>
      <c r="AQ28" s="352"/>
      <c r="AR28" s="352"/>
      <c r="AS28" s="335"/>
      <c r="AT28" s="174">
        <v>1.1399999999999999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97</v>
      </c>
      <c r="B29" s="239">
        <v>21</v>
      </c>
      <c r="C29" s="172">
        <v>1286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3"/>
        <v/>
      </c>
      <c r="AA29" s="338" t="str">
        <f t="shared" si="4"/>
        <v/>
      </c>
      <c r="AB29" s="337" t="str">
        <f t="shared" si="5"/>
        <v/>
      </c>
      <c r="AC29" s="168"/>
      <c r="AD29" s="168"/>
      <c r="AE29" s="187" t="str">
        <f t="shared" si="6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/>
      <c r="AP29" s="352"/>
      <c r="AQ29" s="352"/>
      <c r="AR29" s="352"/>
      <c r="AS29" s="335"/>
      <c r="AT29" s="174">
        <v>1.1399999999999999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89</v>
      </c>
      <c r="B30" s="239">
        <v>22</v>
      </c>
      <c r="C30" s="172">
        <v>1292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337" t="str">
        <f t="shared" si="5"/>
        <v/>
      </c>
      <c r="AC30" s="168"/>
      <c r="AD30" s="168"/>
      <c r="AE30" s="187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600</v>
      </c>
      <c r="AP30" s="352">
        <v>141</v>
      </c>
      <c r="AQ30" s="352">
        <v>4250</v>
      </c>
      <c r="AR30" s="352">
        <v>6521</v>
      </c>
      <c r="AS30" s="335">
        <v>76.2</v>
      </c>
      <c r="AT30" s="174">
        <v>1.1299999999999999</v>
      </c>
      <c r="AU30" s="175">
        <v>4</v>
      </c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90</v>
      </c>
      <c r="B31" s="239">
        <v>23</v>
      </c>
      <c r="C31" s="172">
        <v>1139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337" t="str">
        <f t="shared" si="5"/>
        <v/>
      </c>
      <c r="AC31" s="168"/>
      <c r="AD31" s="168"/>
      <c r="AE31" s="187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>
        <v>550</v>
      </c>
      <c r="AP31" s="352"/>
      <c r="AQ31" s="352"/>
      <c r="AR31" s="352"/>
      <c r="AS31" s="335"/>
      <c r="AT31" s="174">
        <v>1.29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98</v>
      </c>
      <c r="B32" s="239">
        <v>24</v>
      </c>
      <c r="C32" s="172">
        <v>1127</v>
      </c>
      <c r="D32" s="172"/>
      <c r="E32" s="168">
        <v>7.1</v>
      </c>
      <c r="F32" s="168">
        <v>7.1</v>
      </c>
      <c r="G32" s="167">
        <v>2437</v>
      </c>
      <c r="H32" s="167">
        <v>1209</v>
      </c>
      <c r="I32" s="310">
        <v>580</v>
      </c>
      <c r="J32" s="310">
        <v>3.7</v>
      </c>
      <c r="K32" s="473">
        <f t="shared" si="0"/>
        <v>99.362068965517238</v>
      </c>
      <c r="L32" s="310">
        <v>510</v>
      </c>
      <c r="M32" s="310">
        <v>5</v>
      </c>
      <c r="N32" s="473">
        <f t="shared" si="1"/>
        <v>99.019607843137265</v>
      </c>
      <c r="O32" s="310">
        <v>847</v>
      </c>
      <c r="P32" s="310">
        <v>24.2</v>
      </c>
      <c r="Q32" s="473">
        <f t="shared" si="2"/>
        <v>97.142857142857139</v>
      </c>
      <c r="R32" s="310">
        <v>145.72999999999999</v>
      </c>
      <c r="S32" s="310">
        <v>1.1299999999999999</v>
      </c>
      <c r="T32" s="168">
        <v>126</v>
      </c>
      <c r="U32" s="168">
        <v>1.0449999999999999</v>
      </c>
      <c r="V32" s="168">
        <v>1.2</v>
      </c>
      <c r="W32" s="168">
        <v>4.03</v>
      </c>
      <c r="X32" s="168">
        <v>7.0000000000000007E-2</v>
      </c>
      <c r="Y32" s="168">
        <v>0.04</v>
      </c>
      <c r="Z32" s="338">
        <f t="shared" si="3"/>
        <v>146.99999999999997</v>
      </c>
      <c r="AA32" s="338">
        <f t="shared" si="4"/>
        <v>5.2</v>
      </c>
      <c r="AB32" s="337">
        <f t="shared" si="5"/>
        <v>96.462585034013614</v>
      </c>
      <c r="AC32" s="168">
        <v>16.5</v>
      </c>
      <c r="AD32" s="168">
        <v>1.91</v>
      </c>
      <c r="AE32" s="187">
        <f t="shared" si="6"/>
        <v>88.424242424242422</v>
      </c>
      <c r="AF32" s="167"/>
      <c r="AG32" s="167"/>
      <c r="AH32" s="134" t="s">
        <v>92</v>
      </c>
      <c r="AI32" s="167" t="s">
        <v>93</v>
      </c>
      <c r="AJ32" s="167"/>
      <c r="AK32" s="318"/>
      <c r="AL32" s="349"/>
      <c r="AM32" s="257"/>
      <c r="AN32" s="257"/>
      <c r="AO32" s="172">
        <v>530</v>
      </c>
      <c r="AP32" s="352">
        <v>133</v>
      </c>
      <c r="AQ32" s="352">
        <v>3990</v>
      </c>
      <c r="AR32" s="352">
        <v>6470</v>
      </c>
      <c r="AS32" s="335">
        <v>73.180000000000007</v>
      </c>
      <c r="AT32" s="174">
        <v>1.3</v>
      </c>
      <c r="AU32" s="175">
        <v>4</v>
      </c>
      <c r="AV32" s="494">
        <v>0.13</v>
      </c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94</v>
      </c>
      <c r="B33" s="239">
        <v>25</v>
      </c>
      <c r="C33" s="172">
        <v>1151</v>
      </c>
      <c r="D33" s="172"/>
      <c r="E33" s="168"/>
      <c r="F33" s="168"/>
      <c r="G33" s="167"/>
      <c r="H33" s="167"/>
      <c r="I33" s="310">
        <v>157</v>
      </c>
      <c r="J33" s="310">
        <v>5</v>
      </c>
      <c r="K33" s="473">
        <f t="shared" si="0"/>
        <v>96.815286624203821</v>
      </c>
      <c r="L33" s="310">
        <v>325</v>
      </c>
      <c r="M33" s="310">
        <v>5</v>
      </c>
      <c r="N33" s="473">
        <f t="shared" si="1"/>
        <v>98.461538461538467</v>
      </c>
      <c r="O33" s="310">
        <v>861</v>
      </c>
      <c r="P33" s="310">
        <v>35.5</v>
      </c>
      <c r="Q33" s="473">
        <f t="shared" si="2"/>
        <v>95.876887340301977</v>
      </c>
      <c r="R33" s="310"/>
      <c r="S33" s="310"/>
      <c r="T33" s="168"/>
      <c r="U33" s="168"/>
      <c r="V33" s="168"/>
      <c r="W33" s="168"/>
      <c r="X33" s="168"/>
      <c r="Y33" s="168"/>
      <c r="Z33" s="338">
        <v>139</v>
      </c>
      <c r="AA33" s="338">
        <v>8.01</v>
      </c>
      <c r="AB33" s="337">
        <f t="shared" si="5"/>
        <v>94.237410071942449</v>
      </c>
      <c r="AC33" s="168">
        <v>15.4</v>
      </c>
      <c r="AD33" s="168">
        <v>2.2999999999999998</v>
      </c>
      <c r="AE33" s="187">
        <f t="shared" si="6"/>
        <v>85.064935064935071</v>
      </c>
      <c r="AF33" s="167"/>
      <c r="AG33" s="167"/>
      <c r="AH33" s="134" t="s">
        <v>222</v>
      </c>
      <c r="AI33" s="167" t="s">
        <v>99</v>
      </c>
      <c r="AJ33" s="167"/>
      <c r="AK33" s="318"/>
      <c r="AL33" s="349"/>
      <c r="AM33" s="257"/>
      <c r="AN33" s="257"/>
      <c r="AO33" s="172">
        <v>540</v>
      </c>
      <c r="AP33" s="352"/>
      <c r="AQ33" s="352"/>
      <c r="AR33" s="352"/>
      <c r="AS33" s="335"/>
      <c r="AT33" s="174">
        <v>1.27</v>
      </c>
      <c r="AU33" s="175"/>
      <c r="AV33" s="202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95</v>
      </c>
      <c r="B34" s="239">
        <v>26</v>
      </c>
      <c r="C34" s="172">
        <v>1198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337" t="str">
        <f t="shared" si="5"/>
        <v/>
      </c>
      <c r="AC34" s="168"/>
      <c r="AD34" s="168"/>
      <c r="AE34" s="187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550</v>
      </c>
      <c r="AP34" s="352"/>
      <c r="AQ34" s="352"/>
      <c r="AR34" s="352"/>
      <c r="AS34" s="335"/>
      <c r="AT34" s="174">
        <v>1.22</v>
      </c>
      <c r="AU34" s="175"/>
      <c r="AV34" s="202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96</v>
      </c>
      <c r="B35" s="239">
        <v>27</v>
      </c>
      <c r="C35" s="172">
        <v>1198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/>
      <c r="M35" s="310"/>
      <c r="N35" s="473" t="str">
        <f t="shared" si="1"/>
        <v/>
      </c>
      <c r="O35" s="310"/>
      <c r="P35" s="310"/>
      <c r="Q35" s="473" t="str">
        <f t="shared" si="2"/>
        <v/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3"/>
        <v/>
      </c>
      <c r="AA35" s="338" t="str">
        <f t="shared" si="4"/>
        <v/>
      </c>
      <c r="AB35" s="337" t="str">
        <f t="shared" si="5"/>
        <v/>
      </c>
      <c r="AC35" s="168"/>
      <c r="AD35" s="168"/>
      <c r="AE35" s="187" t="str">
        <f t="shared" si="6"/>
        <v/>
      </c>
      <c r="AF35" s="167"/>
      <c r="AG35" s="167"/>
      <c r="AH35" s="134"/>
      <c r="AI35" s="167"/>
      <c r="AJ35" s="167"/>
      <c r="AK35" s="318"/>
      <c r="AL35" s="349"/>
      <c r="AM35" s="257"/>
      <c r="AN35" s="257"/>
      <c r="AO35" s="172"/>
      <c r="AP35" s="352"/>
      <c r="AQ35" s="352"/>
      <c r="AR35" s="352"/>
      <c r="AS35" s="335"/>
      <c r="AT35" s="174">
        <v>1.22</v>
      </c>
      <c r="AU35" s="175"/>
      <c r="AV35" s="202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97</v>
      </c>
      <c r="B36" s="239">
        <v>28</v>
      </c>
      <c r="C36" s="172">
        <v>1180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337" t="str">
        <f t="shared" si="5"/>
        <v/>
      </c>
      <c r="AC36" s="168"/>
      <c r="AD36" s="168"/>
      <c r="AE36" s="187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/>
      <c r="AP36" s="352"/>
      <c r="AQ36" s="352"/>
      <c r="AR36" s="352"/>
      <c r="AS36" s="335"/>
      <c r="AT36" s="174">
        <v>1.24</v>
      </c>
      <c r="AU36" s="175"/>
      <c r="AV36" s="202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89</v>
      </c>
      <c r="B37" s="239">
        <v>29</v>
      </c>
      <c r="C37" s="172">
        <v>1181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337" t="str">
        <f t="shared" si="5"/>
        <v/>
      </c>
      <c r="AC37" s="168"/>
      <c r="AD37" s="168"/>
      <c r="AE37" s="187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>
        <v>400</v>
      </c>
      <c r="AP37" s="352"/>
      <c r="AQ37" s="352"/>
      <c r="AR37" s="352"/>
      <c r="AS37" s="335"/>
      <c r="AT37" s="174">
        <v>1.24</v>
      </c>
      <c r="AU37" s="175"/>
      <c r="AV37" s="202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90</v>
      </c>
      <c r="B38" s="239">
        <v>30</v>
      </c>
      <c r="C38" s="172">
        <v>1125</v>
      </c>
      <c r="D38" s="172"/>
      <c r="E38" s="168">
        <v>6.9</v>
      </c>
      <c r="F38" s="168">
        <v>7</v>
      </c>
      <c r="G38" s="167">
        <v>2341</v>
      </c>
      <c r="H38" s="167">
        <v>1197</v>
      </c>
      <c r="I38" s="310">
        <v>260</v>
      </c>
      <c r="J38" s="310">
        <v>7.3</v>
      </c>
      <c r="K38" s="473">
        <f t="shared" si="0"/>
        <v>97.192307692307693</v>
      </c>
      <c r="L38" s="310">
        <v>421</v>
      </c>
      <c r="M38" s="310">
        <v>6</v>
      </c>
      <c r="N38" s="473">
        <f t="shared" si="1"/>
        <v>98.574821852731588</v>
      </c>
      <c r="O38" s="310">
        <v>947</v>
      </c>
      <c r="P38" s="310">
        <v>21.2</v>
      </c>
      <c r="Q38" s="473">
        <f t="shared" si="2"/>
        <v>97.761351636747619</v>
      </c>
      <c r="R38" s="310">
        <v>148.65</v>
      </c>
      <c r="S38" s="310">
        <v>2.54</v>
      </c>
      <c r="T38" s="168">
        <v>131</v>
      </c>
      <c r="U38" s="168">
        <v>2.375</v>
      </c>
      <c r="V38" s="168">
        <v>1.3</v>
      </c>
      <c r="W38" s="168">
        <v>5.23</v>
      </c>
      <c r="X38" s="168">
        <v>0.05</v>
      </c>
      <c r="Y38" s="168">
        <v>0.03</v>
      </c>
      <c r="Z38" s="338">
        <f t="shared" si="3"/>
        <v>150.00000000000003</v>
      </c>
      <c r="AA38" s="338">
        <f t="shared" si="4"/>
        <v>7.8000000000000007</v>
      </c>
      <c r="AB38" s="337">
        <f t="shared" si="5"/>
        <v>94.8</v>
      </c>
      <c r="AC38" s="168">
        <v>15.8</v>
      </c>
      <c r="AD38" s="168">
        <v>1.95</v>
      </c>
      <c r="AE38" s="187">
        <f t="shared" si="6"/>
        <v>87.658227848101262</v>
      </c>
      <c r="AF38" s="167"/>
      <c r="AG38" s="167"/>
      <c r="AH38" s="134" t="s">
        <v>92</v>
      </c>
      <c r="AI38" s="167" t="s">
        <v>93</v>
      </c>
      <c r="AJ38" s="167"/>
      <c r="AK38" s="318"/>
      <c r="AL38" s="349"/>
      <c r="AM38" s="257"/>
      <c r="AN38" s="257"/>
      <c r="AO38" s="172">
        <v>440</v>
      </c>
      <c r="AP38" s="352">
        <v>122</v>
      </c>
      <c r="AQ38" s="352">
        <v>3620</v>
      </c>
      <c r="AR38" s="352">
        <v>6110</v>
      </c>
      <c r="AS38" s="335">
        <v>77.349999999999994</v>
      </c>
      <c r="AT38" s="174">
        <v>1.3</v>
      </c>
      <c r="AU38" s="175">
        <v>4</v>
      </c>
      <c r="AV38" s="202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40" t="s">
        <v>98</v>
      </c>
      <c r="B39" s="241">
        <v>31</v>
      </c>
      <c r="C39" s="176">
        <v>1163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337" t="str">
        <f t="shared" si="5"/>
        <v/>
      </c>
      <c r="AC39" s="168"/>
      <c r="AD39" s="168"/>
      <c r="AE39" s="187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>
        <v>460</v>
      </c>
      <c r="AP39" s="353"/>
      <c r="AQ39" s="353"/>
      <c r="AR39" s="353"/>
      <c r="AS39" s="336"/>
      <c r="AT39" s="178">
        <v>1.26</v>
      </c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36036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1162.4516129032259</v>
      </c>
      <c r="D41" s="187" t="e">
        <f>+AVERAGE(D9:D39)</f>
        <v>#DIV/0!</v>
      </c>
      <c r="E41" s="187">
        <f t="shared" ref="E41:AE41" si="8">+AVERAGE(E9:E39)</f>
        <v>6.95</v>
      </c>
      <c r="F41" s="187">
        <f t="shared" si="8"/>
        <v>7.1125000000000007</v>
      </c>
      <c r="G41" s="187">
        <f t="shared" si="8"/>
        <v>2362.625</v>
      </c>
      <c r="H41" s="187">
        <f t="shared" si="8"/>
        <v>1182.75</v>
      </c>
      <c r="I41" s="187">
        <f t="shared" si="8"/>
        <v>451.33333333333331</v>
      </c>
      <c r="J41" s="187">
        <f t="shared" si="8"/>
        <v>4.7111111111111104</v>
      </c>
      <c r="K41" s="187">
        <f t="shared" si="8"/>
        <v>98.525404136850369</v>
      </c>
      <c r="L41" s="187">
        <f t="shared" si="8"/>
        <v>539.20000000000005</v>
      </c>
      <c r="M41" s="187">
        <f t="shared" si="8"/>
        <v>5.2</v>
      </c>
      <c r="N41" s="187">
        <f t="shared" si="8"/>
        <v>98.975410459630055</v>
      </c>
      <c r="O41" s="187">
        <f t="shared" si="8"/>
        <v>1090</v>
      </c>
      <c r="P41" s="187">
        <f t="shared" si="8"/>
        <v>25.910000000000004</v>
      </c>
      <c r="Q41" s="187">
        <f t="shared" si="8"/>
        <v>97.467712761602058</v>
      </c>
      <c r="R41" s="187">
        <f t="shared" si="8"/>
        <v>141.45000000000002</v>
      </c>
      <c r="S41" s="187">
        <f t="shared" si="8"/>
        <v>1.92</v>
      </c>
      <c r="T41" s="187">
        <f t="shared" si="8"/>
        <v>124</v>
      </c>
      <c r="U41" s="187">
        <f t="shared" si="8"/>
        <v>1.1140000000000001</v>
      </c>
      <c r="V41" s="187">
        <f t="shared" si="8"/>
        <v>1.5</v>
      </c>
      <c r="W41" s="187">
        <f t="shared" si="8"/>
        <v>6.4550000000000001</v>
      </c>
      <c r="X41" s="187">
        <f t="shared" si="8"/>
        <v>7.6250000000000012E-2</v>
      </c>
      <c r="Y41" s="187">
        <f t="shared" si="8"/>
        <v>0.12125000000000001</v>
      </c>
      <c r="Z41" s="189">
        <f t="shared" si="8"/>
        <v>145.72099999999998</v>
      </c>
      <c r="AA41" s="189">
        <f t="shared" si="8"/>
        <v>8.3710000000000004</v>
      </c>
      <c r="AB41" s="189">
        <f t="shared" si="8"/>
        <v>94.202687697748416</v>
      </c>
      <c r="AC41" s="189">
        <f t="shared" si="8"/>
        <v>16.250000000000004</v>
      </c>
      <c r="AD41" s="189">
        <f t="shared" si="8"/>
        <v>1.7426999999999999</v>
      </c>
      <c r="AE41" s="189">
        <f t="shared" si="8"/>
        <v>88.835478547521959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651.304347826087</v>
      </c>
      <c r="AP41" s="187">
        <f t="shared" si="9"/>
        <v>136.77777777777777</v>
      </c>
      <c r="AQ41" s="187">
        <f t="shared" si="9"/>
        <v>4769.666666666667</v>
      </c>
      <c r="AR41" s="187">
        <f t="shared" si="9"/>
        <v>7104.5555555555557</v>
      </c>
      <c r="AS41" s="337">
        <f t="shared" si="9"/>
        <v>78.756666666666675</v>
      </c>
      <c r="AT41" s="338">
        <f t="shared" si="9"/>
        <v>1.2641935483870967</v>
      </c>
      <c r="AU41" s="339">
        <f t="shared" si="9"/>
        <v>7.4444444444444446</v>
      </c>
      <c r="AV41" s="340">
        <f t="shared" si="9"/>
        <v>0.11428571428571428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1052</v>
      </c>
      <c r="D42" s="192">
        <f>+MIN(D9:D39)</f>
        <v>0</v>
      </c>
      <c r="E42" s="192">
        <f t="shared" ref="E42:AE42" si="11">+MIN(E9:E39)</f>
        <v>6.6</v>
      </c>
      <c r="F42" s="192">
        <f t="shared" si="11"/>
        <v>6.9</v>
      </c>
      <c r="G42" s="192">
        <f t="shared" si="11"/>
        <v>2138</v>
      </c>
      <c r="H42" s="192">
        <f t="shared" si="11"/>
        <v>1106</v>
      </c>
      <c r="I42" s="192">
        <f t="shared" si="11"/>
        <v>157</v>
      </c>
      <c r="J42" s="192">
        <f t="shared" si="11"/>
        <v>1.7</v>
      </c>
      <c r="K42" s="192">
        <f t="shared" si="11"/>
        <v>96.815286624203821</v>
      </c>
      <c r="L42" s="192">
        <f t="shared" si="11"/>
        <v>325</v>
      </c>
      <c r="M42" s="192">
        <f t="shared" si="11"/>
        <v>5</v>
      </c>
      <c r="N42" s="192">
        <f t="shared" si="11"/>
        <v>98.461538461538467</v>
      </c>
      <c r="O42" s="192">
        <f t="shared" si="11"/>
        <v>847</v>
      </c>
      <c r="P42" s="192">
        <f t="shared" si="11"/>
        <v>17.600000000000001</v>
      </c>
      <c r="Q42" s="192">
        <f t="shared" si="11"/>
        <v>95.776805251641136</v>
      </c>
      <c r="R42" s="192">
        <f t="shared" si="11"/>
        <v>115</v>
      </c>
      <c r="S42" s="192">
        <f t="shared" si="11"/>
        <v>0.4</v>
      </c>
      <c r="T42" s="192">
        <f t="shared" si="11"/>
        <v>107</v>
      </c>
      <c r="U42" s="192">
        <f t="shared" si="11"/>
        <v>3.5999999999999997E-2</v>
      </c>
      <c r="V42" s="192">
        <f t="shared" si="11"/>
        <v>1.1000000000000001</v>
      </c>
      <c r="W42" s="192">
        <f t="shared" si="11"/>
        <v>1.5</v>
      </c>
      <c r="X42" s="192">
        <f t="shared" si="11"/>
        <v>0.05</v>
      </c>
      <c r="Y42" s="192">
        <f t="shared" si="11"/>
        <v>0.03</v>
      </c>
      <c r="Z42" s="194">
        <f t="shared" si="11"/>
        <v>117.41</v>
      </c>
      <c r="AA42" s="194">
        <f t="shared" si="11"/>
        <v>4.24</v>
      </c>
      <c r="AB42" s="194">
        <f t="shared" si="11"/>
        <v>90.344827586206904</v>
      </c>
      <c r="AC42" s="194">
        <f t="shared" si="11"/>
        <v>13.5</v>
      </c>
      <c r="AD42" s="194">
        <f t="shared" si="11"/>
        <v>0.2</v>
      </c>
      <c r="AE42" s="194">
        <f t="shared" si="11"/>
        <v>61.038961038961034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400</v>
      </c>
      <c r="AP42" s="192">
        <f t="shared" si="12"/>
        <v>122</v>
      </c>
      <c r="AQ42" s="192">
        <f t="shared" si="12"/>
        <v>3620</v>
      </c>
      <c r="AR42" s="192">
        <f t="shared" si="12"/>
        <v>6110</v>
      </c>
      <c r="AS42" s="192">
        <f t="shared" si="12"/>
        <v>73.180000000000007</v>
      </c>
      <c r="AT42" s="194">
        <f t="shared" si="12"/>
        <v>1.1299999999999999</v>
      </c>
      <c r="AU42" s="327">
        <f t="shared" si="12"/>
        <v>4</v>
      </c>
      <c r="AV42" s="332">
        <f t="shared" si="12"/>
        <v>0.08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1292</v>
      </c>
      <c r="D43" s="197">
        <f>+MAX(D9:D39)</f>
        <v>0</v>
      </c>
      <c r="E43" s="197">
        <f t="shared" ref="E43:AE43" si="14">+MAX(E9:E39)</f>
        <v>7.2</v>
      </c>
      <c r="F43" s="197">
        <f t="shared" si="14"/>
        <v>7.3</v>
      </c>
      <c r="G43" s="197">
        <f t="shared" si="14"/>
        <v>2513</v>
      </c>
      <c r="H43" s="197">
        <f t="shared" si="14"/>
        <v>1273</v>
      </c>
      <c r="I43" s="197">
        <f t="shared" si="14"/>
        <v>844</v>
      </c>
      <c r="J43" s="197">
        <f t="shared" si="14"/>
        <v>7.3</v>
      </c>
      <c r="K43" s="197">
        <f t="shared" si="14"/>
        <v>99.79857819905213</v>
      </c>
      <c r="L43" s="197">
        <f t="shared" si="14"/>
        <v>790</v>
      </c>
      <c r="M43" s="197">
        <f t="shared" si="14"/>
        <v>6</v>
      </c>
      <c r="N43" s="197">
        <f t="shared" si="14"/>
        <v>99.367088607594937</v>
      </c>
      <c r="O43" s="197">
        <f t="shared" si="14"/>
        <v>1622</v>
      </c>
      <c r="P43" s="197">
        <f t="shared" si="14"/>
        <v>38.6</v>
      </c>
      <c r="Q43" s="197">
        <f t="shared" si="14"/>
        <v>98.914919852034529</v>
      </c>
      <c r="R43" s="197">
        <f t="shared" si="14"/>
        <v>157</v>
      </c>
      <c r="S43" s="197">
        <f t="shared" si="14"/>
        <v>4.37</v>
      </c>
      <c r="T43" s="197">
        <f t="shared" si="14"/>
        <v>160</v>
      </c>
      <c r="U43" s="197">
        <f t="shared" si="14"/>
        <v>3.06</v>
      </c>
      <c r="V43" s="197">
        <f t="shared" si="14"/>
        <v>2.2999999999999998</v>
      </c>
      <c r="W43" s="197">
        <f t="shared" si="14"/>
        <v>12.5</v>
      </c>
      <c r="X43" s="197">
        <f t="shared" si="14"/>
        <v>0.13</v>
      </c>
      <c r="Y43" s="197">
        <f t="shared" si="14"/>
        <v>0.73</v>
      </c>
      <c r="Z43" s="199">
        <f t="shared" si="14"/>
        <v>174</v>
      </c>
      <c r="AA43" s="199">
        <f t="shared" si="14"/>
        <v>14</v>
      </c>
      <c r="AB43" s="199">
        <f t="shared" si="14"/>
        <v>97.161411260627958</v>
      </c>
      <c r="AC43" s="199">
        <f t="shared" si="14"/>
        <v>22.8</v>
      </c>
      <c r="AD43" s="199">
        <f t="shared" si="14"/>
        <v>6</v>
      </c>
      <c r="AE43" s="199">
        <f t="shared" si="14"/>
        <v>99.122807017543863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790</v>
      </c>
      <c r="AP43" s="197">
        <f t="shared" si="15"/>
        <v>149</v>
      </c>
      <c r="AQ43" s="197">
        <f t="shared" si="15"/>
        <v>5630</v>
      </c>
      <c r="AR43" s="197">
        <f t="shared" si="15"/>
        <v>9230</v>
      </c>
      <c r="AS43" s="197">
        <f t="shared" si="15"/>
        <v>81.2</v>
      </c>
      <c r="AT43" s="199">
        <f t="shared" si="15"/>
        <v>1.39</v>
      </c>
      <c r="AU43" s="328">
        <f t="shared" si="15"/>
        <v>11</v>
      </c>
      <c r="AV43" s="333">
        <f t="shared" si="15"/>
        <v>0.14000000000000001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11" priority="1">
      <formula>IF(AND($AI9="H",$AH9="B"),1,0)</formula>
    </cfRule>
    <cfRule type="expression" dxfId="10" priority="2">
      <formula>IF($AI9="H",1,0)</formula>
    </cfRule>
  </conditionalFormatting>
  <dataValidations count="3">
    <dataValidation type="list" allowBlank="1" showInputMessage="1" showErrorMessage="1" sqref="AH9:AH39" xr:uid="{1A459206-1990-483D-A926-194290EFFAAD}">
      <formula1>"P,I,B"</formula1>
    </dataValidation>
    <dataValidation type="list" allowBlank="1" showInputMessage="1" showErrorMessage="1" sqref="AI9:AI39" xr:uid="{94839321-31AF-4ACB-B97E-C8EAAA04785E}">
      <formula1>"H,NH"</formula1>
    </dataValidation>
    <dataValidation type="list" allowBlank="1" showInputMessage="1" showErrorMessage="1" sqref="AJ9:AK39" xr:uid="{6C61D2FA-CA60-4583-A834-1F8F50FB600F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2B14-33C3-4E94-8491-93328050BF33}">
  <sheetPr>
    <pageSetUpPr fitToPage="1"/>
  </sheetPr>
  <dimension ref="A1:JD52"/>
  <sheetViews>
    <sheetView topLeftCell="A4" zoomScale="45" zoomScaleNormal="30" workbookViewId="0">
      <selection activeCell="AA39" sqref="AA39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114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8" t="s">
        <v>94</v>
      </c>
      <c r="B9" s="237">
        <v>1</v>
      </c>
      <c r="C9" s="167">
        <v>1057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473" t="str">
        <f>IF(AND(Z9&lt;&gt;"",AA9&lt;&gt;""),(Z9-AA9)/Z9*100,"")</f>
        <v/>
      </c>
      <c r="AC9" s="168"/>
      <c r="AD9" s="168"/>
      <c r="AE9" s="473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>
        <v>400</v>
      </c>
      <c r="AP9" s="351"/>
      <c r="AQ9" s="351"/>
      <c r="AR9" s="351"/>
      <c r="AS9" s="334"/>
      <c r="AT9" s="170">
        <v>1.39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6" t="s">
        <v>95</v>
      </c>
      <c r="B10" s="239">
        <v>2</v>
      </c>
      <c r="C10" s="172">
        <v>1132</v>
      </c>
      <c r="D10" s="172"/>
      <c r="E10" s="168"/>
      <c r="F10" s="168"/>
      <c r="G10" s="167"/>
      <c r="H10" s="167"/>
      <c r="I10" s="310"/>
      <c r="J10" s="310"/>
      <c r="K10" s="473" t="str">
        <f t="shared" ref="K10:K39" si="0">IF(AND(I10&lt;&gt;"",J10&lt;&gt;""),(I10-J10)/I10*100,"")</f>
        <v/>
      </c>
      <c r="L10" s="310"/>
      <c r="M10" s="310"/>
      <c r="N10" s="473" t="str">
        <f t="shared" ref="N10:N39" si="1">IF(AND(L10&lt;&gt;"",M10&lt;&gt;""),(L10-M10)/L10*100,"")</f>
        <v/>
      </c>
      <c r="O10" s="310"/>
      <c r="P10" s="310"/>
      <c r="Q10" s="473" t="str">
        <f t="shared" ref="Q10:Q39" si="2">IF(AND(O10&lt;&gt;"",P10&lt;&gt;""),(O10-P10)/O10*100,"")</f>
        <v/>
      </c>
      <c r="R10" s="310"/>
      <c r="S10" s="310"/>
      <c r="T10" s="168"/>
      <c r="U10" s="168"/>
      <c r="V10" s="168"/>
      <c r="W10" s="168"/>
      <c r="X10" s="168"/>
      <c r="Y10" s="168"/>
      <c r="Z10" s="338" t="str">
        <f t="shared" ref="Z10:Z39" si="3">IF(AND(R10&lt;&gt;"",V10&lt;&gt;"",X10&lt;&gt;""),R10+V10+X10,"")</f>
        <v/>
      </c>
      <c r="AA10" s="338" t="str">
        <f t="shared" ref="AA10:AA39" si="4">IF(AND(S10&lt;&gt;"",W10&lt;&gt;"",Y10&lt;&gt;""),S10+W10+Y10,"")</f>
        <v/>
      </c>
      <c r="AB10" s="473" t="str">
        <f t="shared" ref="AB10:AB39" si="5">IF(AND(Z10&lt;&gt;"",AA10&lt;&gt;""),(Z10-AA10)/Z10*100,"")</f>
        <v/>
      </c>
      <c r="AC10" s="168"/>
      <c r="AD10" s="168"/>
      <c r="AE10" s="473" t="str">
        <f t="shared" ref="AE10:AE39" si="6">IF(AND(AC10&lt;&gt;"",AD10&lt;&gt;""),(AC10-AD10)/AC10*100,"")</f>
        <v/>
      </c>
      <c r="AF10" s="167"/>
      <c r="AG10" s="167"/>
      <c r="AH10" s="134"/>
      <c r="AI10" s="167"/>
      <c r="AJ10" s="167"/>
      <c r="AK10" s="318"/>
      <c r="AL10" s="349"/>
      <c r="AM10" s="257"/>
      <c r="AN10" s="257"/>
      <c r="AO10" s="172">
        <v>420</v>
      </c>
      <c r="AP10" s="352"/>
      <c r="AQ10" s="352"/>
      <c r="AR10" s="352"/>
      <c r="AS10" s="335"/>
      <c r="AT10" s="174">
        <v>1.3</v>
      </c>
      <c r="AU10" s="175"/>
      <c r="AV10" s="494"/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8" t="s">
        <v>96</v>
      </c>
      <c r="B11" s="239">
        <v>3</v>
      </c>
      <c r="C11" s="172">
        <v>1084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si="3"/>
        <v/>
      </c>
      <c r="AA11" s="338" t="str">
        <f t="shared" si="4"/>
        <v/>
      </c>
      <c r="AB11" s="473" t="str">
        <f t="shared" si="5"/>
        <v/>
      </c>
      <c r="AC11" s="168"/>
      <c r="AD11" s="168"/>
      <c r="AE11" s="473" t="str">
        <f t="shared" si="6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/>
      <c r="AP11" s="352"/>
      <c r="AQ11" s="352"/>
      <c r="AR11" s="352"/>
      <c r="AS11" s="335"/>
      <c r="AT11" s="174">
        <v>1.35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97</v>
      </c>
      <c r="B12" s="239">
        <v>4</v>
      </c>
      <c r="C12" s="172">
        <v>1084</v>
      </c>
      <c r="D12" s="172"/>
      <c r="E12" s="168"/>
      <c r="F12" s="168"/>
      <c r="G12" s="167"/>
      <c r="H12" s="167"/>
      <c r="I12" s="310"/>
      <c r="J12" s="310"/>
      <c r="K12" s="473" t="str">
        <f t="shared" si="0"/>
        <v/>
      </c>
      <c r="L12" s="310"/>
      <c r="M12" s="310"/>
      <c r="N12" s="473" t="str">
        <f t="shared" si="1"/>
        <v/>
      </c>
      <c r="O12" s="310"/>
      <c r="P12" s="310"/>
      <c r="Q12" s="473" t="str">
        <f t="shared" si="2"/>
        <v/>
      </c>
      <c r="R12" s="310"/>
      <c r="S12" s="310"/>
      <c r="T12" s="168"/>
      <c r="U12" s="168"/>
      <c r="V12" s="168"/>
      <c r="W12" s="168"/>
      <c r="X12" s="168"/>
      <c r="Y12" s="168"/>
      <c r="Z12" s="338" t="str">
        <f t="shared" si="3"/>
        <v/>
      </c>
      <c r="AA12" s="338" t="str">
        <f t="shared" si="4"/>
        <v/>
      </c>
      <c r="AB12" s="473" t="str">
        <f t="shared" si="5"/>
        <v/>
      </c>
      <c r="AC12" s="168"/>
      <c r="AD12" s="168"/>
      <c r="AE12" s="473" t="str">
        <f t="shared" si="6"/>
        <v/>
      </c>
      <c r="AF12" s="167"/>
      <c r="AG12" s="167"/>
      <c r="AH12" s="134"/>
      <c r="AI12" s="167"/>
      <c r="AJ12" s="167"/>
      <c r="AK12" s="318"/>
      <c r="AL12" s="349"/>
      <c r="AM12" s="257"/>
      <c r="AN12" s="257"/>
      <c r="AO12" s="172"/>
      <c r="AP12" s="352"/>
      <c r="AQ12" s="352"/>
      <c r="AR12" s="352"/>
      <c r="AS12" s="335"/>
      <c r="AT12" s="174">
        <v>1.35</v>
      </c>
      <c r="AU12" s="175"/>
      <c r="AV12" s="494"/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89</v>
      </c>
      <c r="B13" s="239">
        <v>5</v>
      </c>
      <c r="C13" s="172">
        <v>1165</v>
      </c>
      <c r="D13" s="172"/>
      <c r="E13" s="168">
        <v>6.9</v>
      </c>
      <c r="F13" s="168">
        <v>7.3</v>
      </c>
      <c r="G13" s="167">
        <v>2107</v>
      </c>
      <c r="H13" s="167">
        <v>1304</v>
      </c>
      <c r="I13" s="310">
        <v>256</v>
      </c>
      <c r="J13" s="310">
        <v>6.7</v>
      </c>
      <c r="K13" s="473">
        <f t="shared" si="0"/>
        <v>97.3828125</v>
      </c>
      <c r="L13" s="310">
        <v>425</v>
      </c>
      <c r="M13" s="310">
        <v>6</v>
      </c>
      <c r="N13" s="473">
        <f t="shared" si="1"/>
        <v>98.588235294117638</v>
      </c>
      <c r="O13" s="310">
        <v>875</v>
      </c>
      <c r="P13" s="310">
        <v>27</v>
      </c>
      <c r="Q13" s="473">
        <f t="shared" si="2"/>
        <v>96.914285714285725</v>
      </c>
      <c r="R13" s="310">
        <v>129.25</v>
      </c>
      <c r="S13" s="310">
        <v>9.35</v>
      </c>
      <c r="T13" s="168">
        <v>114</v>
      </c>
      <c r="U13" s="168">
        <v>8.98</v>
      </c>
      <c r="V13" s="168">
        <v>1.7</v>
      </c>
      <c r="W13" s="168">
        <v>3.02</v>
      </c>
      <c r="X13" s="168">
        <v>0.09</v>
      </c>
      <c r="Y13" s="168">
        <v>0.03</v>
      </c>
      <c r="Z13" s="338">
        <f t="shared" si="3"/>
        <v>131.04</v>
      </c>
      <c r="AA13" s="338">
        <f t="shared" si="4"/>
        <v>12.399999999999999</v>
      </c>
      <c r="AB13" s="473">
        <f t="shared" si="5"/>
        <v>90.537240537240535</v>
      </c>
      <c r="AC13" s="168">
        <v>15.894</v>
      </c>
      <c r="AD13" s="168">
        <v>1.496</v>
      </c>
      <c r="AE13" s="473">
        <f t="shared" si="6"/>
        <v>90.587643135774499</v>
      </c>
      <c r="AF13" s="167"/>
      <c r="AG13" s="167"/>
      <c r="AH13" s="134" t="s">
        <v>92</v>
      </c>
      <c r="AI13" s="167" t="s">
        <v>93</v>
      </c>
      <c r="AJ13" s="167"/>
      <c r="AK13" s="318"/>
      <c r="AL13" s="349"/>
      <c r="AM13" s="257"/>
      <c r="AN13" s="257"/>
      <c r="AO13" s="172">
        <v>410</v>
      </c>
      <c r="AP13" s="352">
        <v>104</v>
      </c>
      <c r="AQ13" s="352">
        <v>3940</v>
      </c>
      <c r="AR13" s="352">
        <v>6820</v>
      </c>
      <c r="AS13" s="335">
        <v>80.459999999999994</v>
      </c>
      <c r="AT13" s="174">
        <v>1.26</v>
      </c>
      <c r="AU13" s="175">
        <v>4</v>
      </c>
      <c r="AV13" s="494">
        <v>0.11</v>
      </c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90</v>
      </c>
      <c r="B14" s="239">
        <v>6</v>
      </c>
      <c r="C14" s="172">
        <v>1235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3"/>
        <v/>
      </c>
      <c r="AA14" s="338" t="str">
        <f t="shared" si="4"/>
        <v/>
      </c>
      <c r="AB14" s="473" t="str">
        <f t="shared" si="5"/>
        <v/>
      </c>
      <c r="AC14" s="168"/>
      <c r="AD14" s="168"/>
      <c r="AE14" s="473" t="str">
        <f t="shared" si="6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>
        <v>620</v>
      </c>
      <c r="AP14" s="352"/>
      <c r="AQ14" s="352"/>
      <c r="AR14" s="352"/>
      <c r="AS14" s="335"/>
      <c r="AT14" s="174">
        <v>1.19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98</v>
      </c>
      <c r="B15" s="239">
        <v>7</v>
      </c>
      <c r="C15" s="172">
        <v>1121</v>
      </c>
      <c r="D15" s="172"/>
      <c r="E15" s="168">
        <v>6.8</v>
      </c>
      <c r="F15" s="168">
        <v>7.4</v>
      </c>
      <c r="G15" s="167">
        <v>2098</v>
      </c>
      <c r="H15" s="167">
        <v>1326</v>
      </c>
      <c r="I15" s="310">
        <v>253</v>
      </c>
      <c r="J15" s="310">
        <v>5</v>
      </c>
      <c r="K15" s="473">
        <f t="shared" si="0"/>
        <v>98.023715415019765</v>
      </c>
      <c r="L15" s="310">
        <v>496</v>
      </c>
      <c r="M15" s="310">
        <v>5</v>
      </c>
      <c r="N15" s="473">
        <f t="shared" si="1"/>
        <v>98.991935483870961</v>
      </c>
      <c r="O15" s="310">
        <v>926</v>
      </c>
      <c r="P15" s="310">
        <v>17.399999999999999</v>
      </c>
      <c r="Q15" s="473">
        <f t="shared" si="2"/>
        <v>98.120950323974085</v>
      </c>
      <c r="R15" s="310">
        <v>104</v>
      </c>
      <c r="S15" s="310">
        <v>1.81</v>
      </c>
      <c r="T15" s="168">
        <v>85.9</v>
      </c>
      <c r="U15" s="168">
        <v>0.94499999999999995</v>
      </c>
      <c r="V15" s="168">
        <v>2.2999999999999998</v>
      </c>
      <c r="W15" s="168">
        <v>1.9</v>
      </c>
      <c r="X15" s="168">
        <v>0.14000000000000001</v>
      </c>
      <c r="Y15" s="168">
        <v>0.11</v>
      </c>
      <c r="Z15" s="338">
        <f t="shared" si="3"/>
        <v>106.44</v>
      </c>
      <c r="AA15" s="338">
        <f t="shared" si="4"/>
        <v>3.82</v>
      </c>
      <c r="AB15" s="473">
        <f t="shared" si="5"/>
        <v>96.411123637730185</v>
      </c>
      <c r="AC15" s="168">
        <v>11.9</v>
      </c>
      <c r="AD15" s="168">
        <v>1.07</v>
      </c>
      <c r="AE15" s="473">
        <f t="shared" si="6"/>
        <v>91.008403361344534</v>
      </c>
      <c r="AF15" s="167"/>
      <c r="AG15" s="167"/>
      <c r="AH15" s="134" t="s">
        <v>92</v>
      </c>
      <c r="AI15" s="167" t="s">
        <v>99</v>
      </c>
      <c r="AJ15" s="167"/>
      <c r="AK15" s="318"/>
      <c r="AL15" s="349"/>
      <c r="AM15" s="257"/>
      <c r="AN15" s="257"/>
      <c r="AO15" s="172">
        <v>550</v>
      </c>
      <c r="AP15" s="352">
        <v>157</v>
      </c>
      <c r="AQ15" s="352">
        <v>3510</v>
      </c>
      <c r="AR15" s="352">
        <v>6801</v>
      </c>
      <c r="AS15" s="335">
        <v>81.2</v>
      </c>
      <c r="AT15" s="174">
        <v>1.31</v>
      </c>
      <c r="AU15" s="175">
        <v>3</v>
      </c>
      <c r="AV15" s="494">
        <v>0.13</v>
      </c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94</v>
      </c>
      <c r="B16" s="239">
        <v>8</v>
      </c>
      <c r="C16" s="172">
        <v>1108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3"/>
        <v/>
      </c>
      <c r="AA16" s="338" t="str">
        <f t="shared" si="4"/>
        <v/>
      </c>
      <c r="AB16" s="473" t="str">
        <f t="shared" si="5"/>
        <v/>
      </c>
      <c r="AC16" s="168"/>
      <c r="AD16" s="168"/>
      <c r="AE16" s="473" t="str">
        <f t="shared" si="6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>
        <v>530</v>
      </c>
      <c r="AP16" s="352"/>
      <c r="AQ16" s="352"/>
      <c r="AR16" s="352"/>
      <c r="AS16" s="335"/>
      <c r="AT16" s="174">
        <v>1.32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95</v>
      </c>
      <c r="B17" s="239">
        <v>9</v>
      </c>
      <c r="C17" s="172">
        <v>1223</v>
      </c>
      <c r="D17" s="172"/>
      <c r="E17" s="168"/>
      <c r="F17" s="168"/>
      <c r="G17" s="167"/>
      <c r="H17" s="167"/>
      <c r="I17" s="310"/>
      <c r="J17" s="310"/>
      <c r="K17" s="473" t="str">
        <f t="shared" si="0"/>
        <v/>
      </c>
      <c r="L17" s="310"/>
      <c r="M17" s="310"/>
      <c r="N17" s="473" t="str">
        <f t="shared" si="1"/>
        <v/>
      </c>
      <c r="O17" s="310"/>
      <c r="P17" s="310"/>
      <c r="Q17" s="473" t="str">
        <f t="shared" si="2"/>
        <v/>
      </c>
      <c r="R17" s="310"/>
      <c r="S17" s="310"/>
      <c r="T17" s="168"/>
      <c r="U17" s="168"/>
      <c r="V17" s="168"/>
      <c r="W17" s="168"/>
      <c r="X17" s="168"/>
      <c r="Y17" s="168"/>
      <c r="Z17" s="338" t="str">
        <f t="shared" si="3"/>
        <v/>
      </c>
      <c r="AA17" s="338" t="str">
        <f t="shared" si="4"/>
        <v/>
      </c>
      <c r="AB17" s="473" t="str">
        <f t="shared" si="5"/>
        <v/>
      </c>
      <c r="AC17" s="168"/>
      <c r="AD17" s="168"/>
      <c r="AE17" s="473" t="str">
        <f t="shared" si="6"/>
        <v/>
      </c>
      <c r="AF17" s="167"/>
      <c r="AG17" s="167"/>
      <c r="AH17" s="134"/>
      <c r="AI17" s="167"/>
      <c r="AJ17" s="167"/>
      <c r="AK17" s="318"/>
      <c r="AL17" s="349"/>
      <c r="AM17" s="257"/>
      <c r="AN17" s="257"/>
      <c r="AO17" s="172">
        <v>520</v>
      </c>
      <c r="AP17" s="352"/>
      <c r="AQ17" s="352"/>
      <c r="AR17" s="352"/>
      <c r="AS17" s="335"/>
      <c r="AT17" s="174">
        <v>1.2</v>
      </c>
      <c r="AU17" s="175"/>
      <c r="AV17" s="494"/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96</v>
      </c>
      <c r="B18" s="239">
        <v>10</v>
      </c>
      <c r="C18" s="172">
        <v>1115</v>
      </c>
      <c r="D18" s="172"/>
      <c r="E18" s="168"/>
      <c r="F18" s="168"/>
      <c r="G18" s="167"/>
      <c r="H18" s="167"/>
      <c r="I18" s="310"/>
      <c r="J18" s="310"/>
      <c r="K18" s="473" t="str">
        <f t="shared" si="0"/>
        <v/>
      </c>
      <c r="L18" s="310"/>
      <c r="M18" s="310"/>
      <c r="N18" s="473" t="str">
        <f t="shared" si="1"/>
        <v/>
      </c>
      <c r="O18" s="310"/>
      <c r="P18" s="310"/>
      <c r="Q18" s="473" t="str">
        <f t="shared" si="2"/>
        <v/>
      </c>
      <c r="R18" s="310"/>
      <c r="S18" s="310"/>
      <c r="T18" s="168"/>
      <c r="U18" s="168"/>
      <c r="V18" s="168"/>
      <c r="W18" s="168"/>
      <c r="X18" s="168"/>
      <c r="Y18" s="168"/>
      <c r="Z18" s="338" t="str">
        <f t="shared" si="3"/>
        <v/>
      </c>
      <c r="AA18" s="338" t="str">
        <f t="shared" si="4"/>
        <v/>
      </c>
      <c r="AB18" s="473" t="str">
        <f t="shared" si="5"/>
        <v/>
      </c>
      <c r="AC18" s="168"/>
      <c r="AD18" s="168"/>
      <c r="AE18" s="473" t="str">
        <f t="shared" si="6"/>
        <v/>
      </c>
      <c r="AF18" s="167"/>
      <c r="AG18" s="167"/>
      <c r="AH18" s="134"/>
      <c r="AI18" s="167"/>
      <c r="AJ18" s="167"/>
      <c r="AK18" s="318"/>
      <c r="AL18" s="349"/>
      <c r="AM18" s="257"/>
      <c r="AN18" s="257"/>
      <c r="AO18" s="172"/>
      <c r="AP18" s="352"/>
      <c r="AQ18" s="352"/>
      <c r="AR18" s="352"/>
      <c r="AS18" s="335"/>
      <c r="AT18" s="174">
        <v>1.31</v>
      </c>
      <c r="AU18" s="175"/>
      <c r="AV18" s="494"/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97</v>
      </c>
      <c r="B19" s="239">
        <v>11</v>
      </c>
      <c r="C19" s="172">
        <v>1115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3"/>
        <v/>
      </c>
      <c r="AA19" s="338" t="str">
        <f t="shared" si="4"/>
        <v/>
      </c>
      <c r="AB19" s="473" t="str">
        <f t="shared" si="5"/>
        <v/>
      </c>
      <c r="AC19" s="168"/>
      <c r="AD19" s="168"/>
      <c r="AE19" s="473" t="str">
        <f t="shared" si="6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/>
      <c r="AP19" s="352"/>
      <c r="AQ19" s="352"/>
      <c r="AR19" s="352"/>
      <c r="AS19" s="335"/>
      <c r="AT19" s="174">
        <v>1.31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89</v>
      </c>
      <c r="B20" s="239">
        <v>12</v>
      </c>
      <c r="C20" s="172">
        <v>1192</v>
      </c>
      <c r="D20" s="172"/>
      <c r="E20" s="168">
        <v>6.8</v>
      </c>
      <c r="F20" s="168">
        <v>7.3</v>
      </c>
      <c r="G20" s="167">
        <v>2179</v>
      </c>
      <c r="H20" s="167">
        <v>1298</v>
      </c>
      <c r="I20" s="310">
        <v>284</v>
      </c>
      <c r="J20" s="310">
        <v>4.7</v>
      </c>
      <c r="K20" s="473">
        <f t="shared" si="0"/>
        <v>98.345070422535215</v>
      </c>
      <c r="L20" s="310">
        <v>481</v>
      </c>
      <c r="M20" s="310">
        <v>5</v>
      </c>
      <c r="N20" s="473">
        <f t="shared" si="1"/>
        <v>98.960498960498967</v>
      </c>
      <c r="O20" s="310">
        <v>972</v>
      </c>
      <c r="P20" s="310">
        <v>16.7</v>
      </c>
      <c r="Q20" s="473">
        <f t="shared" si="2"/>
        <v>98.281893004115219</v>
      </c>
      <c r="R20" s="310">
        <v>113.91</v>
      </c>
      <c r="S20" s="310">
        <v>2.4500000000000002</v>
      </c>
      <c r="T20" s="168">
        <v>101.2</v>
      </c>
      <c r="U20" s="168">
        <v>1.02</v>
      </c>
      <c r="V20" s="168">
        <v>1.2</v>
      </c>
      <c r="W20" s="168">
        <v>3.5</v>
      </c>
      <c r="X20" s="168">
        <v>0.09</v>
      </c>
      <c r="Y20" s="168">
        <v>0.15</v>
      </c>
      <c r="Z20" s="338">
        <f t="shared" si="3"/>
        <v>115.2</v>
      </c>
      <c r="AA20" s="338">
        <f t="shared" si="4"/>
        <v>6.1000000000000005</v>
      </c>
      <c r="AB20" s="473">
        <f t="shared" si="5"/>
        <v>94.704861111111114</v>
      </c>
      <c r="AC20" s="168">
        <v>20.100000000000001</v>
      </c>
      <c r="AD20" s="168">
        <v>2.0099999999999998</v>
      </c>
      <c r="AE20" s="473">
        <f t="shared" si="6"/>
        <v>90.000000000000014</v>
      </c>
      <c r="AF20" s="167"/>
      <c r="AG20" s="167"/>
      <c r="AH20" s="134" t="s">
        <v>92</v>
      </c>
      <c r="AI20" s="167" t="s">
        <v>93</v>
      </c>
      <c r="AJ20" s="167"/>
      <c r="AK20" s="318"/>
      <c r="AL20" s="349"/>
      <c r="AM20" s="257"/>
      <c r="AN20" s="257"/>
      <c r="AO20" s="172">
        <v>560</v>
      </c>
      <c r="AP20" s="352">
        <v>178</v>
      </c>
      <c r="AQ20" s="352">
        <v>3140</v>
      </c>
      <c r="AR20" s="352">
        <v>6776</v>
      </c>
      <c r="AS20" s="335">
        <v>81.53</v>
      </c>
      <c r="AT20" s="174">
        <v>1.23</v>
      </c>
      <c r="AU20" s="175">
        <v>3</v>
      </c>
      <c r="AV20" s="494">
        <v>0.15</v>
      </c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90</v>
      </c>
      <c r="B21" s="239">
        <v>13</v>
      </c>
      <c r="C21" s="172">
        <v>1221</v>
      </c>
      <c r="D21" s="172"/>
      <c r="E21" s="168">
        <v>6.9</v>
      </c>
      <c r="F21" s="168">
        <v>7.2</v>
      </c>
      <c r="G21" s="167">
        <v>2295</v>
      </c>
      <c r="H21" s="167">
        <v>1386</v>
      </c>
      <c r="I21" s="310">
        <v>258</v>
      </c>
      <c r="J21" s="310">
        <v>5</v>
      </c>
      <c r="K21" s="473">
        <f t="shared" si="0"/>
        <v>98.062015503875969</v>
      </c>
      <c r="L21" s="310">
        <v>466</v>
      </c>
      <c r="M21" s="310">
        <v>5</v>
      </c>
      <c r="N21" s="473">
        <f t="shared" si="1"/>
        <v>98.927038626609445</v>
      </c>
      <c r="O21" s="310">
        <v>1068</v>
      </c>
      <c r="P21" s="310">
        <v>19.3</v>
      </c>
      <c r="Q21" s="473">
        <f t="shared" si="2"/>
        <v>98.192883895131089</v>
      </c>
      <c r="R21" s="310">
        <v>111</v>
      </c>
      <c r="S21" s="310">
        <v>2.74</v>
      </c>
      <c r="T21" s="168">
        <v>102</v>
      </c>
      <c r="U21" s="168">
        <v>0.38500000000000001</v>
      </c>
      <c r="V21" s="168">
        <v>1.9</v>
      </c>
      <c r="W21" s="168">
        <v>3.4</v>
      </c>
      <c r="X21" s="168">
        <v>0.1</v>
      </c>
      <c r="Y21" s="168">
        <v>0.27</v>
      </c>
      <c r="Z21" s="338">
        <f t="shared" si="3"/>
        <v>113</v>
      </c>
      <c r="AA21" s="338">
        <f t="shared" si="4"/>
        <v>6.41</v>
      </c>
      <c r="AB21" s="473">
        <f t="shared" si="5"/>
        <v>94.327433628318587</v>
      </c>
      <c r="AC21" s="168">
        <v>17.5</v>
      </c>
      <c r="AD21" s="168">
        <v>1.51</v>
      </c>
      <c r="AE21" s="473">
        <f t="shared" si="6"/>
        <v>91.371428571428567</v>
      </c>
      <c r="AF21" s="167"/>
      <c r="AG21" s="167"/>
      <c r="AH21" s="134" t="s">
        <v>92</v>
      </c>
      <c r="AI21" s="167" t="s">
        <v>99</v>
      </c>
      <c r="AJ21" s="167"/>
      <c r="AK21" s="318"/>
      <c r="AL21" s="349"/>
      <c r="AM21" s="257"/>
      <c r="AN21" s="257"/>
      <c r="AO21" s="172">
        <v>300</v>
      </c>
      <c r="AP21" s="352">
        <v>91</v>
      </c>
      <c r="AQ21" s="352">
        <v>3289</v>
      </c>
      <c r="AR21" s="352">
        <v>6543</v>
      </c>
      <c r="AS21" s="335">
        <v>81.400000000000006</v>
      </c>
      <c r="AT21" s="174">
        <v>1.2</v>
      </c>
      <c r="AU21" s="175">
        <v>4</v>
      </c>
      <c r="AV21" s="494">
        <v>0.14000000000000001</v>
      </c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98</v>
      </c>
      <c r="B22" s="239">
        <v>14</v>
      </c>
      <c r="C22" s="172">
        <v>1186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3"/>
        <v/>
      </c>
      <c r="AA22" s="338" t="str">
        <f t="shared" si="4"/>
        <v/>
      </c>
      <c r="AB22" s="473" t="str">
        <f t="shared" si="5"/>
        <v/>
      </c>
      <c r="AC22" s="168"/>
      <c r="AD22" s="168"/>
      <c r="AE22" s="473" t="str">
        <f t="shared" si="6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>
        <v>490</v>
      </c>
      <c r="AP22" s="352"/>
      <c r="AQ22" s="352"/>
      <c r="AR22" s="352"/>
      <c r="AS22" s="335"/>
      <c r="AT22" s="174">
        <v>1.24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94</v>
      </c>
      <c r="B23" s="239">
        <v>15</v>
      </c>
      <c r="C23" s="172">
        <v>1186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3"/>
        <v/>
      </c>
      <c r="AA23" s="338" t="str">
        <f t="shared" si="4"/>
        <v/>
      </c>
      <c r="AB23" s="473" t="str">
        <f t="shared" si="5"/>
        <v/>
      </c>
      <c r="AC23" s="168"/>
      <c r="AD23" s="168"/>
      <c r="AE23" s="473" t="str">
        <f t="shared" si="6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/>
      <c r="AP23" s="352"/>
      <c r="AQ23" s="352"/>
      <c r="AR23" s="352"/>
      <c r="AS23" s="335"/>
      <c r="AT23" s="174">
        <v>1.24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95</v>
      </c>
      <c r="B24" s="239">
        <v>16</v>
      </c>
      <c r="C24" s="172">
        <v>1186</v>
      </c>
      <c r="D24" s="172"/>
      <c r="E24" s="168"/>
      <c r="F24" s="168"/>
      <c r="G24" s="167"/>
      <c r="H24" s="167"/>
      <c r="I24" s="310"/>
      <c r="J24" s="310"/>
      <c r="K24" s="473" t="str">
        <f t="shared" si="0"/>
        <v/>
      </c>
      <c r="L24" s="310"/>
      <c r="M24" s="310"/>
      <c r="N24" s="473" t="str">
        <f t="shared" si="1"/>
        <v/>
      </c>
      <c r="O24" s="310"/>
      <c r="P24" s="310"/>
      <c r="Q24" s="473" t="str">
        <f t="shared" si="2"/>
        <v/>
      </c>
      <c r="R24" s="310"/>
      <c r="S24" s="310"/>
      <c r="T24" s="168"/>
      <c r="U24" s="168"/>
      <c r="V24" s="168"/>
      <c r="W24" s="168"/>
      <c r="X24" s="168"/>
      <c r="Y24" s="168"/>
      <c r="Z24" s="338" t="str">
        <f t="shared" si="3"/>
        <v/>
      </c>
      <c r="AA24" s="338" t="str">
        <f t="shared" si="4"/>
        <v/>
      </c>
      <c r="AB24" s="473" t="str">
        <f t="shared" si="5"/>
        <v/>
      </c>
      <c r="AC24" s="168"/>
      <c r="AD24" s="168"/>
      <c r="AE24" s="473" t="str">
        <f t="shared" si="6"/>
        <v/>
      </c>
      <c r="AF24" s="167"/>
      <c r="AG24" s="167"/>
      <c r="AH24" s="134"/>
      <c r="AI24" s="167"/>
      <c r="AJ24" s="167"/>
      <c r="AK24" s="318"/>
      <c r="AL24" s="349"/>
      <c r="AM24" s="257"/>
      <c r="AN24" s="257"/>
      <c r="AO24" s="172">
        <v>510</v>
      </c>
      <c r="AP24" s="352"/>
      <c r="AQ24" s="352"/>
      <c r="AR24" s="352"/>
      <c r="AS24" s="335"/>
      <c r="AT24" s="174">
        <v>1.24</v>
      </c>
      <c r="AU24" s="175"/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96</v>
      </c>
      <c r="B25" s="239">
        <v>17</v>
      </c>
      <c r="C25" s="172">
        <v>1186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3"/>
        <v/>
      </c>
      <c r="AA25" s="338" t="str">
        <f t="shared" si="4"/>
        <v/>
      </c>
      <c r="AB25" s="473" t="str">
        <f t="shared" si="5"/>
        <v/>
      </c>
      <c r="AC25" s="168"/>
      <c r="AD25" s="168"/>
      <c r="AE25" s="473" t="str">
        <f t="shared" si="6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/>
      <c r="AP25" s="352"/>
      <c r="AQ25" s="352"/>
      <c r="AR25" s="352"/>
      <c r="AS25" s="335"/>
      <c r="AT25" s="174">
        <v>1.24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97</v>
      </c>
      <c r="B26" s="239">
        <v>18</v>
      </c>
      <c r="C26" s="172">
        <v>1186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3"/>
        <v/>
      </c>
      <c r="AA26" s="338" t="str">
        <f t="shared" si="4"/>
        <v/>
      </c>
      <c r="AB26" s="473" t="str">
        <f t="shared" si="5"/>
        <v/>
      </c>
      <c r="AC26" s="168"/>
      <c r="AD26" s="168"/>
      <c r="AE26" s="473" t="str">
        <f t="shared" si="6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/>
      <c r="AP26" s="352"/>
      <c r="AQ26" s="352"/>
      <c r="AR26" s="352"/>
      <c r="AS26" s="335"/>
      <c r="AT26" s="174">
        <v>1.24</v>
      </c>
      <c r="AU26" s="175"/>
      <c r="AV26" s="494"/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89</v>
      </c>
      <c r="B27" s="239">
        <v>19</v>
      </c>
      <c r="C27" s="172">
        <v>1173</v>
      </c>
      <c r="D27" s="172"/>
      <c r="E27" s="168">
        <v>7</v>
      </c>
      <c r="F27" s="168">
        <v>7.2</v>
      </c>
      <c r="G27" s="167">
        <v>2193</v>
      </c>
      <c r="H27" s="167">
        <v>1301</v>
      </c>
      <c r="I27" s="310">
        <v>292</v>
      </c>
      <c r="J27" s="310">
        <v>7</v>
      </c>
      <c r="K27" s="473">
        <f t="shared" si="0"/>
        <v>97.602739726027394</v>
      </c>
      <c r="L27" s="310">
        <v>467</v>
      </c>
      <c r="M27" s="310">
        <v>6</v>
      </c>
      <c r="N27" s="473">
        <f t="shared" si="1"/>
        <v>98.715203426124205</v>
      </c>
      <c r="O27" s="310">
        <v>952</v>
      </c>
      <c r="P27" s="310">
        <v>20.100000000000001</v>
      </c>
      <c r="Q27" s="473">
        <f t="shared" si="2"/>
        <v>97.888655462184872</v>
      </c>
      <c r="R27" s="310">
        <v>105.14</v>
      </c>
      <c r="S27" s="310">
        <v>2.1</v>
      </c>
      <c r="T27" s="168">
        <v>97.23</v>
      </c>
      <c r="U27" s="168">
        <v>1.25</v>
      </c>
      <c r="V27" s="168">
        <v>1.8</v>
      </c>
      <c r="W27" s="168">
        <v>2.98</v>
      </c>
      <c r="X27" s="168">
        <v>0.06</v>
      </c>
      <c r="Y27" s="168">
        <v>0.12</v>
      </c>
      <c r="Z27" s="338">
        <f t="shared" si="3"/>
        <v>107</v>
      </c>
      <c r="AA27" s="338">
        <f t="shared" si="4"/>
        <v>5.2</v>
      </c>
      <c r="AB27" s="473">
        <f t="shared" si="5"/>
        <v>95.140186915887853</v>
      </c>
      <c r="AC27" s="168">
        <v>16.399999999999999</v>
      </c>
      <c r="AD27" s="168">
        <v>1.018</v>
      </c>
      <c r="AE27" s="473">
        <f t="shared" si="6"/>
        <v>93.792682926829258</v>
      </c>
      <c r="AF27" s="167"/>
      <c r="AG27" s="167"/>
      <c r="AH27" s="134" t="s">
        <v>92</v>
      </c>
      <c r="AI27" s="167" t="s">
        <v>93</v>
      </c>
      <c r="AJ27" s="167"/>
      <c r="AK27" s="318"/>
      <c r="AL27" s="349"/>
      <c r="AM27" s="257"/>
      <c r="AN27" s="257"/>
      <c r="AO27" s="172">
        <v>580</v>
      </c>
      <c r="AP27" s="352">
        <v>136</v>
      </c>
      <c r="AQ27" s="352">
        <v>4270</v>
      </c>
      <c r="AR27" s="352">
        <v>5210</v>
      </c>
      <c r="AS27" s="335">
        <v>82.3</v>
      </c>
      <c r="AT27" s="174">
        <v>1.25</v>
      </c>
      <c r="AU27" s="175">
        <v>6</v>
      </c>
      <c r="AV27" s="494">
        <v>0.11</v>
      </c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90</v>
      </c>
      <c r="B28" s="239">
        <v>20</v>
      </c>
      <c r="C28" s="172">
        <v>1086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3"/>
        <v/>
      </c>
      <c r="AA28" s="338" t="str">
        <f t="shared" si="4"/>
        <v/>
      </c>
      <c r="AB28" s="473" t="str">
        <f t="shared" si="5"/>
        <v/>
      </c>
      <c r="AC28" s="168"/>
      <c r="AD28" s="168"/>
      <c r="AE28" s="473" t="str">
        <f t="shared" si="6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590</v>
      </c>
      <c r="AP28" s="352"/>
      <c r="AQ28" s="352"/>
      <c r="AR28" s="352"/>
      <c r="AS28" s="335"/>
      <c r="AT28" s="174">
        <v>1.35</v>
      </c>
      <c r="AU28" s="175"/>
      <c r="AV28" s="494"/>
      <c r="AW28" s="509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98</v>
      </c>
      <c r="B29" s="239">
        <v>21</v>
      </c>
      <c r="C29" s="172">
        <v>1214</v>
      </c>
      <c r="D29" s="172"/>
      <c r="E29" s="168">
        <v>6.9</v>
      </c>
      <c r="F29" s="168">
        <v>6.8</v>
      </c>
      <c r="G29" s="167">
        <v>2978</v>
      </c>
      <c r="H29" s="167">
        <v>1694</v>
      </c>
      <c r="I29" s="310">
        <v>138</v>
      </c>
      <c r="J29" s="310">
        <v>6.2</v>
      </c>
      <c r="K29" s="473">
        <f t="shared" si="0"/>
        <v>95.507246376811608</v>
      </c>
      <c r="L29" s="310"/>
      <c r="M29" s="310"/>
      <c r="N29" s="473" t="str">
        <f t="shared" si="1"/>
        <v/>
      </c>
      <c r="O29" s="310">
        <v>675</v>
      </c>
      <c r="P29" s="310">
        <v>33.6</v>
      </c>
      <c r="Q29" s="473">
        <f t="shared" si="2"/>
        <v>95.022222222222226</v>
      </c>
      <c r="R29" s="310">
        <v>102</v>
      </c>
      <c r="S29" s="310">
        <v>2.83</v>
      </c>
      <c r="T29" s="168">
        <v>69.5</v>
      </c>
      <c r="U29" s="168">
        <v>1.1599999999999999</v>
      </c>
      <c r="V29" s="168">
        <v>1.1499999999999999</v>
      </c>
      <c r="W29" s="168">
        <v>3.1</v>
      </c>
      <c r="X29" s="168">
        <v>7.0000000000000007E-2</v>
      </c>
      <c r="Y29" s="168">
        <v>1.2</v>
      </c>
      <c r="Z29" s="338">
        <f t="shared" si="3"/>
        <v>103.22</v>
      </c>
      <c r="AA29" s="338">
        <f t="shared" si="4"/>
        <v>7.13</v>
      </c>
      <c r="AB29" s="473">
        <f t="shared" si="5"/>
        <v>93.092423948847127</v>
      </c>
      <c r="AC29" s="168">
        <v>11.2</v>
      </c>
      <c r="AD29" s="168">
        <v>1.35</v>
      </c>
      <c r="AE29" s="473">
        <f t="shared" si="6"/>
        <v>87.946428571428569</v>
      </c>
      <c r="AF29" s="167"/>
      <c r="AG29" s="167"/>
      <c r="AH29" s="134" t="s">
        <v>92</v>
      </c>
      <c r="AI29" s="167" t="s">
        <v>99</v>
      </c>
      <c r="AJ29" s="167"/>
      <c r="AK29" s="318"/>
      <c r="AL29" s="349"/>
      <c r="AM29" s="257"/>
      <c r="AN29" s="257"/>
      <c r="AO29" s="172">
        <v>590</v>
      </c>
      <c r="AP29" s="352">
        <v>174</v>
      </c>
      <c r="AQ29" s="352">
        <v>3390</v>
      </c>
      <c r="AR29" s="352">
        <v>5109</v>
      </c>
      <c r="AS29" s="335">
        <v>81.2</v>
      </c>
      <c r="AT29" s="174">
        <v>1.21</v>
      </c>
      <c r="AU29" s="175">
        <v>5</v>
      </c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94</v>
      </c>
      <c r="B30" s="239">
        <v>22</v>
      </c>
      <c r="C30" s="172">
        <v>1218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3"/>
        <v/>
      </c>
      <c r="AA30" s="338" t="str">
        <f t="shared" si="4"/>
        <v/>
      </c>
      <c r="AB30" s="473" t="str">
        <f t="shared" si="5"/>
        <v/>
      </c>
      <c r="AC30" s="168"/>
      <c r="AD30" s="168"/>
      <c r="AE30" s="473" t="str">
        <f t="shared" si="6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>
        <v>600</v>
      </c>
      <c r="AP30" s="352"/>
      <c r="AQ30" s="352"/>
      <c r="AR30" s="352"/>
      <c r="AS30" s="335"/>
      <c r="AT30" s="174">
        <v>1.2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95</v>
      </c>
      <c r="B31" s="239">
        <v>23</v>
      </c>
      <c r="C31" s="172">
        <v>1162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3"/>
        <v/>
      </c>
      <c r="AA31" s="338" t="str">
        <f t="shared" si="4"/>
        <v/>
      </c>
      <c r="AB31" s="473" t="str">
        <f t="shared" si="5"/>
        <v/>
      </c>
      <c r="AC31" s="168"/>
      <c r="AD31" s="168"/>
      <c r="AE31" s="473" t="str">
        <f t="shared" si="6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>
        <v>520</v>
      </c>
      <c r="AP31" s="352"/>
      <c r="AQ31" s="352"/>
      <c r="AR31" s="352"/>
      <c r="AS31" s="335"/>
      <c r="AT31" s="174">
        <v>1.26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96</v>
      </c>
      <c r="B32" s="239">
        <v>24</v>
      </c>
      <c r="C32" s="172">
        <v>1162</v>
      </c>
      <c r="D32" s="172"/>
      <c r="E32" s="168"/>
      <c r="F32" s="168"/>
      <c r="G32" s="167"/>
      <c r="H32" s="167"/>
      <c r="I32" s="310"/>
      <c r="J32" s="310"/>
      <c r="K32" s="473" t="str">
        <f t="shared" si="0"/>
        <v/>
      </c>
      <c r="L32" s="310"/>
      <c r="M32" s="310"/>
      <c r="N32" s="473" t="str">
        <f t="shared" si="1"/>
        <v/>
      </c>
      <c r="O32" s="310"/>
      <c r="P32" s="310"/>
      <c r="Q32" s="473" t="str">
        <f t="shared" si="2"/>
        <v/>
      </c>
      <c r="R32" s="310"/>
      <c r="S32" s="310"/>
      <c r="T32" s="168"/>
      <c r="U32" s="168"/>
      <c r="V32" s="168"/>
      <c r="W32" s="168"/>
      <c r="X32" s="168"/>
      <c r="Y32" s="168"/>
      <c r="Z32" s="338" t="str">
        <f t="shared" si="3"/>
        <v/>
      </c>
      <c r="AA32" s="338" t="str">
        <f t="shared" si="4"/>
        <v/>
      </c>
      <c r="AB32" s="473" t="str">
        <f t="shared" si="5"/>
        <v/>
      </c>
      <c r="AC32" s="168"/>
      <c r="AD32" s="168"/>
      <c r="AE32" s="473" t="str">
        <f t="shared" si="6"/>
        <v/>
      </c>
      <c r="AF32" s="167"/>
      <c r="AG32" s="167"/>
      <c r="AH32" s="134"/>
      <c r="AI32" s="167"/>
      <c r="AJ32" s="167"/>
      <c r="AK32" s="318"/>
      <c r="AL32" s="349"/>
      <c r="AM32" s="257"/>
      <c r="AN32" s="257"/>
      <c r="AO32" s="172"/>
      <c r="AP32" s="352"/>
      <c r="AQ32" s="352"/>
      <c r="AR32" s="352"/>
      <c r="AS32" s="335"/>
      <c r="AT32" s="174">
        <v>1.26</v>
      </c>
      <c r="AU32" s="175"/>
      <c r="AV32" s="494"/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97</v>
      </c>
      <c r="B33" s="239">
        <v>25</v>
      </c>
      <c r="C33" s="172">
        <v>1162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3"/>
        <v/>
      </c>
      <c r="AA33" s="338" t="str">
        <f t="shared" si="4"/>
        <v/>
      </c>
      <c r="AB33" s="473" t="str">
        <f t="shared" si="5"/>
        <v/>
      </c>
      <c r="AC33" s="168"/>
      <c r="AD33" s="168"/>
      <c r="AE33" s="473" t="str">
        <f t="shared" si="6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/>
      <c r="AP33" s="352"/>
      <c r="AQ33" s="352"/>
      <c r="AR33" s="352"/>
      <c r="AS33" s="335"/>
      <c r="AT33" s="174">
        <v>1.26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89</v>
      </c>
      <c r="B34" s="239">
        <v>26</v>
      </c>
      <c r="C34" s="172">
        <v>1084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3"/>
        <v/>
      </c>
      <c r="AA34" s="338" t="str">
        <f t="shared" si="4"/>
        <v/>
      </c>
      <c r="AB34" s="473" t="str">
        <f t="shared" si="5"/>
        <v/>
      </c>
      <c r="AC34" s="168"/>
      <c r="AD34" s="168"/>
      <c r="AE34" s="473" t="str">
        <f t="shared" si="6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380</v>
      </c>
      <c r="AP34" s="352"/>
      <c r="AQ34" s="352"/>
      <c r="AR34" s="352"/>
      <c r="AS34" s="335"/>
      <c r="AT34" s="174">
        <v>1.35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90</v>
      </c>
      <c r="B35" s="239">
        <v>27</v>
      </c>
      <c r="C35" s="172">
        <v>1225</v>
      </c>
      <c r="D35" s="172"/>
      <c r="E35" s="168">
        <v>6.9</v>
      </c>
      <c r="F35" s="168">
        <v>7</v>
      </c>
      <c r="G35" s="167">
        <v>2356</v>
      </c>
      <c r="H35" s="167">
        <v>1368</v>
      </c>
      <c r="I35" s="310">
        <v>332</v>
      </c>
      <c r="J35" s="310">
        <v>7.3</v>
      </c>
      <c r="K35" s="473">
        <f t="shared" si="0"/>
        <v>97.801204819277103</v>
      </c>
      <c r="L35" s="310">
        <v>413</v>
      </c>
      <c r="M35" s="310">
        <v>6</v>
      </c>
      <c r="N35" s="473">
        <f t="shared" si="1"/>
        <v>98.54721549636804</v>
      </c>
      <c r="O35" s="310">
        <v>963</v>
      </c>
      <c r="P35" s="310">
        <v>18</v>
      </c>
      <c r="Q35" s="473">
        <f t="shared" si="2"/>
        <v>98.130841121495322</v>
      </c>
      <c r="R35" s="310">
        <v>108.42</v>
      </c>
      <c r="S35" s="310">
        <v>4.58</v>
      </c>
      <c r="T35" s="168">
        <v>101.2</v>
      </c>
      <c r="U35" s="168">
        <v>3.68</v>
      </c>
      <c r="V35" s="168">
        <v>1.5</v>
      </c>
      <c r="W35" s="168">
        <v>3.76</v>
      </c>
      <c r="X35" s="168">
        <v>0.08</v>
      </c>
      <c r="Y35" s="168">
        <v>7.0000000000000007E-2</v>
      </c>
      <c r="Z35" s="338">
        <f t="shared" si="3"/>
        <v>110</v>
      </c>
      <c r="AA35" s="338">
        <f t="shared" si="4"/>
        <v>8.41</v>
      </c>
      <c r="AB35" s="473">
        <f t="shared" si="5"/>
        <v>92.354545454545459</v>
      </c>
      <c r="AC35" s="168">
        <v>15.2</v>
      </c>
      <c r="AD35" s="168">
        <v>1.2</v>
      </c>
      <c r="AE35" s="473">
        <f t="shared" si="6"/>
        <v>92.10526315789474</v>
      </c>
      <c r="AF35" s="167"/>
      <c r="AG35" s="167"/>
      <c r="AH35" s="134" t="s">
        <v>92</v>
      </c>
      <c r="AI35" s="167" t="s">
        <v>93</v>
      </c>
      <c r="AJ35" s="167"/>
      <c r="AK35" s="318"/>
      <c r="AL35" s="349"/>
      <c r="AM35" s="257"/>
      <c r="AN35" s="257"/>
      <c r="AO35" s="172">
        <v>380</v>
      </c>
      <c r="AP35" s="352">
        <v>116</v>
      </c>
      <c r="AQ35" s="352">
        <v>3290</v>
      </c>
      <c r="AR35" s="352">
        <v>4250</v>
      </c>
      <c r="AS35" s="335">
        <v>81.760000000000005</v>
      </c>
      <c r="AT35" s="174">
        <v>1.2</v>
      </c>
      <c r="AU35" s="175">
        <v>5</v>
      </c>
      <c r="AV35" s="494">
        <v>0.13</v>
      </c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40" t="s">
        <v>98</v>
      </c>
      <c r="B36" s="239">
        <v>28</v>
      </c>
      <c r="C36" s="172">
        <v>1098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3"/>
        <v/>
      </c>
      <c r="AA36" s="338" t="str">
        <f t="shared" si="4"/>
        <v/>
      </c>
      <c r="AB36" s="473" t="str">
        <f t="shared" si="5"/>
        <v/>
      </c>
      <c r="AC36" s="168"/>
      <c r="AD36" s="168"/>
      <c r="AE36" s="473" t="str">
        <f t="shared" si="6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>
        <v>410</v>
      </c>
      <c r="AP36" s="352"/>
      <c r="AQ36" s="352"/>
      <c r="AR36" s="352"/>
      <c r="AS36" s="335"/>
      <c r="AT36" s="174">
        <v>1.34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94</v>
      </c>
      <c r="B37" s="239">
        <v>29</v>
      </c>
      <c r="C37" s="172">
        <v>1148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3"/>
        <v/>
      </c>
      <c r="AA37" s="338" t="str">
        <f t="shared" si="4"/>
        <v/>
      </c>
      <c r="AB37" s="473" t="str">
        <f t="shared" si="5"/>
        <v/>
      </c>
      <c r="AC37" s="168"/>
      <c r="AD37" s="168"/>
      <c r="AE37" s="473" t="str">
        <f t="shared" si="6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>
        <v>560</v>
      </c>
      <c r="AP37" s="352">
        <v>176</v>
      </c>
      <c r="AQ37" s="352">
        <v>3189</v>
      </c>
      <c r="AR37" s="352">
        <v>4346</v>
      </c>
      <c r="AS37" s="335">
        <v>82.5</v>
      </c>
      <c r="AT37" s="174">
        <v>1.28</v>
      </c>
      <c r="AU37" s="175">
        <v>5</v>
      </c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95</v>
      </c>
      <c r="B38" s="239">
        <v>30</v>
      </c>
      <c r="C38" s="172">
        <v>1221</v>
      </c>
      <c r="D38" s="172"/>
      <c r="E38" s="168"/>
      <c r="F38" s="168"/>
      <c r="G38" s="167"/>
      <c r="H38" s="167"/>
      <c r="I38" s="310">
        <v>58.7</v>
      </c>
      <c r="J38" s="310">
        <v>5</v>
      </c>
      <c r="K38" s="473">
        <f t="shared" si="0"/>
        <v>91.482112436115841</v>
      </c>
      <c r="L38" s="310">
        <v>145</v>
      </c>
      <c r="M38" s="310">
        <v>5</v>
      </c>
      <c r="N38" s="473">
        <f t="shared" si="1"/>
        <v>96.551724137931032</v>
      </c>
      <c r="O38" s="310">
        <v>570</v>
      </c>
      <c r="P38" s="310">
        <v>42.5</v>
      </c>
      <c r="Q38" s="473">
        <f t="shared" si="2"/>
        <v>92.543859649122808</v>
      </c>
      <c r="R38" s="310"/>
      <c r="S38" s="310"/>
      <c r="T38" s="168"/>
      <c r="U38" s="168"/>
      <c r="V38" s="168"/>
      <c r="W38" s="168"/>
      <c r="X38" s="168"/>
      <c r="Y38" s="168"/>
      <c r="Z38" s="338">
        <v>132</v>
      </c>
      <c r="AA38" s="338">
        <v>10.1</v>
      </c>
      <c r="AB38" s="473">
        <f t="shared" si="5"/>
        <v>92.348484848484858</v>
      </c>
      <c r="AC38" s="168">
        <v>14.9</v>
      </c>
      <c r="AD38" s="168">
        <v>1.01</v>
      </c>
      <c r="AE38" s="473">
        <f t="shared" si="6"/>
        <v>93.22147651006712</v>
      </c>
      <c r="AF38" s="167"/>
      <c r="AG38" s="167"/>
      <c r="AH38" s="134" t="s">
        <v>222</v>
      </c>
      <c r="AI38" s="167" t="s">
        <v>99</v>
      </c>
      <c r="AJ38" s="167"/>
      <c r="AK38" s="318"/>
      <c r="AL38" s="349"/>
      <c r="AM38" s="257"/>
      <c r="AN38" s="257"/>
      <c r="AO38" s="172">
        <v>450</v>
      </c>
      <c r="AP38" s="352"/>
      <c r="AQ38" s="352"/>
      <c r="AR38" s="352"/>
      <c r="AS38" s="335"/>
      <c r="AT38" s="174">
        <v>1.2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96</v>
      </c>
      <c r="B39" s="241">
        <v>31</v>
      </c>
      <c r="C39" s="176">
        <v>1122</v>
      </c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3"/>
        <v/>
      </c>
      <c r="AA39" s="338" t="str">
        <f t="shared" si="4"/>
        <v/>
      </c>
      <c r="AB39" s="473" t="str">
        <f t="shared" si="5"/>
        <v/>
      </c>
      <c r="AC39" s="168"/>
      <c r="AD39" s="168"/>
      <c r="AE39" s="473" t="str">
        <f t="shared" si="6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>
        <v>1.31</v>
      </c>
      <c r="AU39" s="179"/>
      <c r="AV39" s="529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35857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3"/>
      <c r="L40" s="180"/>
      <c r="M40" s="180"/>
      <c r="N40" s="183"/>
      <c r="O40" s="180"/>
      <c r="P40" s="180"/>
      <c r="Q40" s="549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550"/>
      <c r="AC40" s="184"/>
      <c r="AD40" s="180"/>
      <c r="AE40" s="55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1156.6774193548388</v>
      </c>
      <c r="D41" s="187" t="e">
        <f>+AVERAGE(D9:D39)</f>
        <v>#DIV/0!</v>
      </c>
      <c r="E41" s="187">
        <f t="shared" ref="E41:AD41" si="8">+AVERAGE(E9:E39)</f>
        <v>6.8857142857142852</v>
      </c>
      <c r="F41" s="187">
        <f t="shared" si="8"/>
        <v>7.1714285714285708</v>
      </c>
      <c r="G41" s="187">
        <f t="shared" si="8"/>
        <v>2315.1428571428573</v>
      </c>
      <c r="H41" s="187">
        <f t="shared" si="8"/>
        <v>1382.4285714285713</v>
      </c>
      <c r="I41" s="187">
        <f t="shared" si="8"/>
        <v>233.96250000000001</v>
      </c>
      <c r="J41" s="187">
        <f t="shared" si="8"/>
        <v>5.8624999999999998</v>
      </c>
      <c r="K41" s="187">
        <f t="shared" ref="K41" si="9">+AVERAGE(K9:K39)</f>
        <v>96.775864649957853</v>
      </c>
      <c r="L41" s="187">
        <f t="shared" si="8"/>
        <v>413.28571428571428</v>
      </c>
      <c r="M41" s="187">
        <f t="shared" si="8"/>
        <v>5.4285714285714288</v>
      </c>
      <c r="N41" s="187">
        <f t="shared" ref="N41" si="10">+AVERAGE(N9:N39)</f>
        <v>98.468835917931486</v>
      </c>
      <c r="O41" s="187">
        <f t="shared" si="8"/>
        <v>875.125</v>
      </c>
      <c r="P41" s="187">
        <f t="shared" si="8"/>
        <v>24.324999999999999</v>
      </c>
      <c r="Q41" s="187">
        <f t="shared" ref="Q41" si="11">+AVERAGE(Q9:Q39)</f>
        <v>96.886948924066431</v>
      </c>
      <c r="R41" s="187">
        <f t="shared" si="8"/>
        <v>110.53142857142856</v>
      </c>
      <c r="S41" s="187">
        <f t="shared" si="8"/>
        <v>3.6942857142857144</v>
      </c>
      <c r="T41" s="187">
        <f t="shared" si="8"/>
        <v>95.86142857142859</v>
      </c>
      <c r="U41" s="187">
        <f t="shared" si="8"/>
        <v>2.4885714285714289</v>
      </c>
      <c r="V41" s="187">
        <f t="shared" si="8"/>
        <v>1.6500000000000001</v>
      </c>
      <c r="W41" s="187">
        <f t="shared" si="8"/>
        <v>3.0942857142857148</v>
      </c>
      <c r="X41" s="187">
        <f t="shared" si="8"/>
        <v>0.09</v>
      </c>
      <c r="Y41" s="187">
        <f t="shared" si="8"/>
        <v>0.27857142857142858</v>
      </c>
      <c r="Z41" s="189">
        <f t="shared" si="8"/>
        <v>114.73750000000001</v>
      </c>
      <c r="AA41" s="189">
        <f t="shared" si="8"/>
        <v>7.44625</v>
      </c>
      <c r="AB41" s="189">
        <f t="shared" ref="AB41" si="12">+AVERAGE(AB9:AB39)</f>
        <v>93.614537510270722</v>
      </c>
      <c r="AC41" s="189">
        <f t="shared" si="8"/>
        <v>15.386750000000003</v>
      </c>
      <c r="AD41" s="189">
        <f t="shared" si="8"/>
        <v>1.3329999999999997</v>
      </c>
      <c r="AE41" s="189">
        <f t="shared" ref="AE41" si="13">+AVERAGE(AE9:AE39)</f>
        <v>91.254165779345897</v>
      </c>
      <c r="AF41" s="187"/>
      <c r="AG41" s="187"/>
      <c r="AH41" s="187"/>
      <c r="AI41" s="187"/>
      <c r="AJ41" s="187"/>
      <c r="AK41" s="191"/>
      <c r="AL41" s="345" t="e">
        <f t="shared" ref="AL41:BB41" si="14">+AVERAGE(AL9:AL39)</f>
        <v>#DIV/0!</v>
      </c>
      <c r="AM41" s="187" t="e">
        <f t="shared" si="14"/>
        <v>#DIV/0!</v>
      </c>
      <c r="AN41" s="187" t="e">
        <f t="shared" si="14"/>
        <v>#DIV/0!</v>
      </c>
      <c r="AO41" s="187">
        <f t="shared" si="14"/>
        <v>493.8095238095238</v>
      </c>
      <c r="AP41" s="187">
        <f t="shared" si="14"/>
        <v>141.5</v>
      </c>
      <c r="AQ41" s="187">
        <f t="shared" si="14"/>
        <v>3502.25</v>
      </c>
      <c r="AR41" s="187">
        <f t="shared" si="14"/>
        <v>5731.875</v>
      </c>
      <c r="AS41" s="337">
        <f t="shared" si="14"/>
        <v>81.543750000000003</v>
      </c>
      <c r="AT41" s="338">
        <f t="shared" si="14"/>
        <v>1.2706451612903231</v>
      </c>
      <c r="AU41" s="339">
        <f t="shared" si="14"/>
        <v>4.375</v>
      </c>
      <c r="AV41" s="340">
        <f t="shared" si="14"/>
        <v>0.12833333333333333</v>
      </c>
      <c r="AW41" s="324" t="e">
        <f t="shared" si="14"/>
        <v>#DIV/0!</v>
      </c>
      <c r="AX41" s="189" t="e">
        <f t="shared" si="14"/>
        <v>#DIV/0!</v>
      </c>
      <c r="AY41" s="329" t="e">
        <f t="shared" si="14"/>
        <v>#DIV/0!</v>
      </c>
      <c r="AZ41" s="362" t="e">
        <f t="shared" si="14"/>
        <v>#DIV/0!</v>
      </c>
      <c r="BA41" s="363" t="e">
        <f t="shared" si="14"/>
        <v>#DIV/0!</v>
      </c>
      <c r="BB41" s="363" t="e">
        <f t="shared" si="14"/>
        <v>#DIV/0!</v>
      </c>
      <c r="BC41" s="339" t="e">
        <f t="shared" ref="BC41:BP41" si="15">+AVERAGE(BC9:BC39)</f>
        <v>#DIV/0!</v>
      </c>
      <c r="BD41" s="339" t="e">
        <f t="shared" si="15"/>
        <v>#DIV/0!</v>
      </c>
      <c r="BE41" s="339" t="e">
        <f t="shared" si="15"/>
        <v>#DIV/0!</v>
      </c>
      <c r="BF41" s="339" t="e">
        <f t="shared" si="15"/>
        <v>#DIV/0!</v>
      </c>
      <c r="BG41" s="187" t="e">
        <f t="shared" si="15"/>
        <v>#DIV/0!</v>
      </c>
      <c r="BH41" s="187" t="e">
        <f t="shared" si="15"/>
        <v>#DIV/0!</v>
      </c>
      <c r="BI41" s="187" t="e">
        <f t="shared" si="15"/>
        <v>#DIV/0!</v>
      </c>
      <c r="BJ41" s="187" t="e">
        <f t="shared" si="15"/>
        <v>#DIV/0!</v>
      </c>
      <c r="BK41" s="187" t="e">
        <f t="shared" si="15"/>
        <v>#DIV/0!</v>
      </c>
      <c r="BL41" s="189" t="e">
        <f t="shared" si="15"/>
        <v>#DIV/0!</v>
      </c>
      <c r="BM41" s="188" t="e">
        <f t="shared" si="15"/>
        <v>#DIV/0!</v>
      </c>
      <c r="BN41" s="187" t="e">
        <f t="shared" si="15"/>
        <v>#DIV/0!</v>
      </c>
      <c r="BO41" s="187" t="e">
        <f t="shared" si="15"/>
        <v>#DIV/0!</v>
      </c>
      <c r="BP41" s="190" t="e">
        <f t="shared" si="15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1057</v>
      </c>
      <c r="D42" s="192">
        <f>+MIN(D9:D39)</f>
        <v>0</v>
      </c>
      <c r="E42" s="192">
        <f t="shared" ref="E42:AD42" si="16">+MIN(E9:E39)</f>
        <v>6.8</v>
      </c>
      <c r="F42" s="192">
        <f t="shared" si="16"/>
        <v>6.8</v>
      </c>
      <c r="G42" s="192">
        <f t="shared" si="16"/>
        <v>2098</v>
      </c>
      <c r="H42" s="192">
        <f t="shared" si="16"/>
        <v>1298</v>
      </c>
      <c r="I42" s="192">
        <f t="shared" si="16"/>
        <v>58.7</v>
      </c>
      <c r="J42" s="192">
        <f t="shared" si="16"/>
        <v>4.7</v>
      </c>
      <c r="K42" s="192">
        <f t="shared" ref="K42" si="17">+MIN(K9:K39)</f>
        <v>91.482112436115841</v>
      </c>
      <c r="L42" s="192">
        <f t="shared" si="16"/>
        <v>145</v>
      </c>
      <c r="M42" s="192">
        <f t="shared" si="16"/>
        <v>5</v>
      </c>
      <c r="N42" s="192">
        <f t="shared" ref="N42" si="18">+MIN(N9:N39)</f>
        <v>96.551724137931032</v>
      </c>
      <c r="O42" s="192">
        <f t="shared" si="16"/>
        <v>570</v>
      </c>
      <c r="P42" s="192">
        <f t="shared" si="16"/>
        <v>16.7</v>
      </c>
      <c r="Q42" s="192">
        <f t="shared" ref="Q42" si="19">+MIN(Q9:Q39)</f>
        <v>92.543859649122808</v>
      </c>
      <c r="R42" s="192">
        <f t="shared" si="16"/>
        <v>102</v>
      </c>
      <c r="S42" s="192">
        <f t="shared" si="16"/>
        <v>1.81</v>
      </c>
      <c r="T42" s="192">
        <f t="shared" si="16"/>
        <v>69.5</v>
      </c>
      <c r="U42" s="192">
        <f t="shared" si="16"/>
        <v>0.38500000000000001</v>
      </c>
      <c r="V42" s="192">
        <f t="shared" si="16"/>
        <v>1.1499999999999999</v>
      </c>
      <c r="W42" s="192">
        <f t="shared" si="16"/>
        <v>1.9</v>
      </c>
      <c r="X42" s="192">
        <f t="shared" si="16"/>
        <v>0.06</v>
      </c>
      <c r="Y42" s="192">
        <f t="shared" si="16"/>
        <v>0.03</v>
      </c>
      <c r="Z42" s="194">
        <f t="shared" si="16"/>
        <v>103.22</v>
      </c>
      <c r="AA42" s="194">
        <f t="shared" si="16"/>
        <v>3.82</v>
      </c>
      <c r="AB42" s="194">
        <f t="shared" ref="AB42" si="20">+MIN(AB9:AB39)</f>
        <v>90.537240537240535</v>
      </c>
      <c r="AC42" s="194">
        <f t="shared" si="16"/>
        <v>11.2</v>
      </c>
      <c r="AD42" s="194">
        <f t="shared" si="16"/>
        <v>1.01</v>
      </c>
      <c r="AE42" s="194">
        <f t="shared" ref="AE42" si="21">+MIN(AE9:AE39)</f>
        <v>87.946428571428569</v>
      </c>
      <c r="AF42" s="192"/>
      <c r="AG42" s="192"/>
      <c r="AH42" s="192"/>
      <c r="AI42" s="192"/>
      <c r="AJ42" s="192"/>
      <c r="AK42" s="196"/>
      <c r="AL42" s="346">
        <f t="shared" ref="AL42:BB42" si="22">+MIN(AL9:AL39)</f>
        <v>0</v>
      </c>
      <c r="AM42" s="192">
        <f t="shared" si="22"/>
        <v>0</v>
      </c>
      <c r="AN42" s="192">
        <f t="shared" si="22"/>
        <v>0</v>
      </c>
      <c r="AO42" s="192">
        <f t="shared" si="22"/>
        <v>300</v>
      </c>
      <c r="AP42" s="192">
        <f t="shared" si="22"/>
        <v>91</v>
      </c>
      <c r="AQ42" s="192">
        <f t="shared" si="22"/>
        <v>3140</v>
      </c>
      <c r="AR42" s="192">
        <f t="shared" si="22"/>
        <v>4250</v>
      </c>
      <c r="AS42" s="192">
        <f t="shared" si="22"/>
        <v>80.459999999999994</v>
      </c>
      <c r="AT42" s="194">
        <f t="shared" si="22"/>
        <v>1.19</v>
      </c>
      <c r="AU42" s="327">
        <f t="shared" si="22"/>
        <v>3</v>
      </c>
      <c r="AV42" s="332">
        <f t="shared" si="22"/>
        <v>0.11</v>
      </c>
      <c r="AW42" s="325">
        <f t="shared" si="22"/>
        <v>0</v>
      </c>
      <c r="AX42" s="194">
        <f t="shared" si="22"/>
        <v>0</v>
      </c>
      <c r="AY42" s="330">
        <f t="shared" si="22"/>
        <v>0</v>
      </c>
      <c r="AZ42" s="364">
        <f t="shared" si="22"/>
        <v>0</v>
      </c>
      <c r="BA42" s="365">
        <f t="shared" si="22"/>
        <v>0</v>
      </c>
      <c r="BB42" s="365">
        <f t="shared" si="22"/>
        <v>0</v>
      </c>
      <c r="BC42" s="357">
        <f t="shared" ref="BC42:BP42" si="23">+MIN(BC9:BC39)</f>
        <v>0</v>
      </c>
      <c r="BD42" s="357">
        <f t="shared" si="23"/>
        <v>0</v>
      </c>
      <c r="BE42" s="357">
        <f t="shared" si="23"/>
        <v>0</v>
      </c>
      <c r="BF42" s="357">
        <f t="shared" si="23"/>
        <v>0</v>
      </c>
      <c r="BG42" s="192">
        <f t="shared" si="23"/>
        <v>0</v>
      </c>
      <c r="BH42" s="192">
        <f t="shared" si="23"/>
        <v>0</v>
      </c>
      <c r="BI42" s="192">
        <f t="shared" si="23"/>
        <v>0</v>
      </c>
      <c r="BJ42" s="192">
        <f t="shared" si="23"/>
        <v>0</v>
      </c>
      <c r="BK42" s="192">
        <f t="shared" si="23"/>
        <v>0</v>
      </c>
      <c r="BL42" s="194">
        <f t="shared" si="23"/>
        <v>0</v>
      </c>
      <c r="BM42" s="193">
        <f t="shared" si="23"/>
        <v>0</v>
      </c>
      <c r="BN42" s="192">
        <f t="shared" si="23"/>
        <v>0</v>
      </c>
      <c r="BO42" s="192">
        <f t="shared" si="23"/>
        <v>0</v>
      </c>
      <c r="BP42" s="195">
        <f t="shared" si="2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1235</v>
      </c>
      <c r="D43" s="197">
        <f>+MAX(D9:D39)</f>
        <v>0</v>
      </c>
      <c r="E43" s="197">
        <f t="shared" ref="E43:AD43" si="24">+MAX(E9:E39)</f>
        <v>7</v>
      </c>
      <c r="F43" s="197">
        <f t="shared" si="24"/>
        <v>7.4</v>
      </c>
      <c r="G43" s="197">
        <f t="shared" si="24"/>
        <v>2978</v>
      </c>
      <c r="H43" s="197">
        <f t="shared" si="24"/>
        <v>1694</v>
      </c>
      <c r="I43" s="197">
        <f t="shared" si="24"/>
        <v>332</v>
      </c>
      <c r="J43" s="197">
        <f t="shared" si="24"/>
        <v>7.3</v>
      </c>
      <c r="K43" s="197">
        <f t="shared" ref="K43" si="25">+MAX(K9:K39)</f>
        <v>98.345070422535215</v>
      </c>
      <c r="L43" s="197">
        <f t="shared" si="24"/>
        <v>496</v>
      </c>
      <c r="M43" s="197">
        <f t="shared" si="24"/>
        <v>6</v>
      </c>
      <c r="N43" s="197">
        <f t="shared" ref="N43" si="26">+MAX(N9:N39)</f>
        <v>98.991935483870961</v>
      </c>
      <c r="O43" s="197">
        <f t="shared" si="24"/>
        <v>1068</v>
      </c>
      <c r="P43" s="197">
        <f t="shared" si="24"/>
        <v>42.5</v>
      </c>
      <c r="Q43" s="197">
        <f t="shared" ref="Q43" si="27">+MAX(Q9:Q39)</f>
        <v>98.281893004115219</v>
      </c>
      <c r="R43" s="197">
        <f t="shared" si="24"/>
        <v>129.25</v>
      </c>
      <c r="S43" s="197">
        <f t="shared" si="24"/>
        <v>9.35</v>
      </c>
      <c r="T43" s="197">
        <f t="shared" si="24"/>
        <v>114</v>
      </c>
      <c r="U43" s="197">
        <f t="shared" si="24"/>
        <v>8.98</v>
      </c>
      <c r="V43" s="197">
        <f t="shared" si="24"/>
        <v>2.2999999999999998</v>
      </c>
      <c r="W43" s="197">
        <f t="shared" si="24"/>
        <v>3.76</v>
      </c>
      <c r="X43" s="197">
        <f t="shared" si="24"/>
        <v>0.14000000000000001</v>
      </c>
      <c r="Y43" s="197">
        <f t="shared" si="24"/>
        <v>1.2</v>
      </c>
      <c r="Z43" s="199">
        <f t="shared" si="24"/>
        <v>132</v>
      </c>
      <c r="AA43" s="199">
        <f t="shared" si="24"/>
        <v>12.399999999999999</v>
      </c>
      <c r="AB43" s="199">
        <f t="shared" ref="AB43" si="28">+MAX(AB9:AB39)</f>
        <v>96.411123637730185</v>
      </c>
      <c r="AC43" s="199">
        <f t="shared" si="24"/>
        <v>20.100000000000001</v>
      </c>
      <c r="AD43" s="199">
        <f t="shared" si="24"/>
        <v>2.0099999999999998</v>
      </c>
      <c r="AE43" s="199">
        <f t="shared" ref="AE43" si="29">+MAX(AE9:AE39)</f>
        <v>93.792682926829258</v>
      </c>
      <c r="AF43" s="197"/>
      <c r="AG43" s="197"/>
      <c r="AH43" s="197"/>
      <c r="AI43" s="197"/>
      <c r="AJ43" s="197"/>
      <c r="AK43" s="200"/>
      <c r="AL43" s="347">
        <f t="shared" ref="AL43:BB43" si="30">+MAX(AL9:AL39)</f>
        <v>0</v>
      </c>
      <c r="AM43" s="197">
        <f t="shared" si="30"/>
        <v>0</v>
      </c>
      <c r="AN43" s="197">
        <f t="shared" si="30"/>
        <v>0</v>
      </c>
      <c r="AO43" s="197">
        <f t="shared" si="30"/>
        <v>620</v>
      </c>
      <c r="AP43" s="197">
        <f t="shared" si="30"/>
        <v>178</v>
      </c>
      <c r="AQ43" s="197">
        <f t="shared" si="30"/>
        <v>4270</v>
      </c>
      <c r="AR43" s="197">
        <f t="shared" si="30"/>
        <v>6820</v>
      </c>
      <c r="AS43" s="197">
        <f t="shared" si="30"/>
        <v>82.5</v>
      </c>
      <c r="AT43" s="199">
        <f t="shared" si="30"/>
        <v>1.39</v>
      </c>
      <c r="AU43" s="328">
        <f t="shared" si="30"/>
        <v>6</v>
      </c>
      <c r="AV43" s="333">
        <f t="shared" si="30"/>
        <v>0.15</v>
      </c>
      <c r="AW43" s="326">
        <f t="shared" si="30"/>
        <v>0</v>
      </c>
      <c r="AX43" s="199">
        <f t="shared" si="30"/>
        <v>0</v>
      </c>
      <c r="AY43" s="331">
        <f t="shared" si="30"/>
        <v>0</v>
      </c>
      <c r="AZ43" s="366">
        <f t="shared" si="30"/>
        <v>0</v>
      </c>
      <c r="BA43" s="367">
        <f t="shared" si="30"/>
        <v>0</v>
      </c>
      <c r="BB43" s="367">
        <f t="shared" si="30"/>
        <v>0</v>
      </c>
      <c r="BC43" s="358">
        <f t="shared" ref="BC43:BP43" si="31">+MAX(BC9:BC39)</f>
        <v>0</v>
      </c>
      <c r="BD43" s="358">
        <f t="shared" si="31"/>
        <v>0</v>
      </c>
      <c r="BE43" s="358">
        <f t="shared" si="31"/>
        <v>0</v>
      </c>
      <c r="BF43" s="358">
        <f t="shared" si="31"/>
        <v>0</v>
      </c>
      <c r="BG43" s="197">
        <f t="shared" si="31"/>
        <v>0</v>
      </c>
      <c r="BH43" s="197">
        <f t="shared" si="31"/>
        <v>0</v>
      </c>
      <c r="BI43" s="197">
        <f t="shared" si="31"/>
        <v>0</v>
      </c>
      <c r="BJ43" s="197">
        <f t="shared" si="31"/>
        <v>0</v>
      </c>
      <c r="BK43" s="197">
        <f t="shared" si="31"/>
        <v>0</v>
      </c>
      <c r="BL43" s="199">
        <f t="shared" si="31"/>
        <v>0</v>
      </c>
      <c r="BM43" s="198">
        <f t="shared" si="31"/>
        <v>0</v>
      </c>
      <c r="BN43" s="197">
        <f t="shared" si="31"/>
        <v>0</v>
      </c>
      <c r="BO43" s="197">
        <f t="shared" si="31"/>
        <v>0</v>
      </c>
      <c r="BP43" s="359">
        <f t="shared" si="31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9" priority="1">
      <formula>IF(AND($AI9="H",$AH9="B"),1,0)</formula>
    </cfRule>
    <cfRule type="expression" dxfId="8" priority="2">
      <formula>IF($AI9="H",1,0)</formula>
    </cfRule>
  </conditionalFormatting>
  <dataValidations count="3">
    <dataValidation type="list" allowBlank="1" showInputMessage="1" showErrorMessage="1" sqref="AJ9:AK39" xr:uid="{92527D27-DB8F-4B37-94CC-BB5F24B878A2}">
      <formula1>"Si,No"</formula1>
    </dataValidation>
    <dataValidation type="list" allowBlank="1" showInputMessage="1" showErrorMessage="1" sqref="AI9:AI39" xr:uid="{8CC78441-8692-47D2-B231-CAE213033691}">
      <formula1>"H,NH"</formula1>
    </dataValidation>
    <dataValidation type="list" allowBlank="1" showInputMessage="1" showErrorMessage="1" sqref="AH9:AH39" xr:uid="{C0DC9ED2-FC8B-4298-918D-10B9F1DD0C31}">
      <formula1>"P,I,B"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9672-3C63-4145-8EC0-295C8C8CCA62}">
  <sheetPr>
    <pageSetUpPr fitToPage="1"/>
  </sheetPr>
  <dimension ref="A1:JD52"/>
  <sheetViews>
    <sheetView topLeftCell="A3" zoomScale="50" zoomScaleNormal="50" workbookViewId="0">
      <selection activeCell="AC36" sqref="AC36"/>
    </sheetView>
  </sheetViews>
  <sheetFormatPr baseColWidth="10" defaultColWidth="11.453125" defaultRowHeight="16" x14ac:dyDescent="0.4"/>
  <cols>
    <col min="1" max="1" width="13.81640625" style="119" customWidth="1"/>
    <col min="2" max="2" width="10.1796875" style="119" customWidth="1"/>
    <col min="3" max="4" width="14.453125" style="4" customWidth="1"/>
    <col min="5" max="6" width="8.81640625" style="3" customWidth="1"/>
    <col min="7" max="8" width="12.1796875" style="3" customWidth="1"/>
    <col min="9" max="30" width="8.81640625" style="3" customWidth="1"/>
    <col min="31" max="31" width="10" style="3" customWidth="1"/>
    <col min="32" max="32" width="13.1796875" style="3" customWidth="1"/>
    <col min="33" max="33" width="16.1796875" style="3" customWidth="1"/>
    <col min="34" max="34" width="16.81640625" style="3" customWidth="1"/>
    <col min="35" max="35" width="27.81640625" style="3" customWidth="1"/>
    <col min="36" max="36" width="16.453125" style="3" customWidth="1"/>
    <col min="37" max="37" width="16.1796875" style="3" customWidth="1"/>
    <col min="38" max="40" width="13.1796875" style="254" customWidth="1"/>
    <col min="41" max="41" width="13.1796875" style="3" customWidth="1"/>
    <col min="42" max="43" width="12.1796875" style="3" customWidth="1"/>
    <col min="44" max="44" width="13" style="3" customWidth="1"/>
    <col min="45" max="45" width="11.81640625" style="254" customWidth="1"/>
    <col min="46" max="46" width="10.453125" style="3" customWidth="1"/>
    <col min="47" max="47" width="10.1796875" style="3" customWidth="1"/>
    <col min="48" max="48" width="11.1796875" style="3" customWidth="1"/>
    <col min="49" max="54" width="18.81640625" style="3" customWidth="1"/>
    <col min="55" max="55" width="12.81640625" style="3" customWidth="1"/>
    <col min="56" max="56" width="13.81640625" style="3" customWidth="1"/>
    <col min="57" max="57" width="13.453125" style="3" customWidth="1"/>
    <col min="58" max="58" width="12.1796875" style="3" customWidth="1"/>
    <col min="59" max="59" width="18.1796875" style="3" customWidth="1"/>
    <col min="60" max="62" width="18.1796875" style="254" customWidth="1"/>
    <col min="63" max="63" width="16.81640625" style="254" customWidth="1"/>
    <col min="64" max="64" width="11.1796875" style="3" customWidth="1"/>
    <col min="65" max="65" width="17.81640625" style="3" customWidth="1"/>
    <col min="66" max="66" width="16.54296875" style="3" customWidth="1"/>
    <col min="67" max="67" width="14.81640625" style="3" customWidth="1"/>
    <col min="68" max="68" width="16.54296875" style="3" customWidth="1"/>
    <col min="69" max="16384" width="11.453125" style="3"/>
  </cols>
  <sheetData>
    <row r="1" spans="1:264" s="49" customFormat="1" ht="21" customHeight="1" x14ac:dyDescent="0.4">
      <c r="A1" s="598" t="s">
        <v>0</v>
      </c>
      <c r="B1" s="598"/>
      <c r="C1" s="599" t="s">
        <v>1</v>
      </c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599"/>
      <c r="P1" s="599"/>
      <c r="Q1" s="599"/>
      <c r="R1" s="267"/>
      <c r="S1" s="600" t="s">
        <v>2</v>
      </c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"/>
      <c r="AN1" s="60"/>
      <c r="AO1" s="60"/>
      <c r="AP1" s="267"/>
      <c r="AQ1" s="59"/>
      <c r="AS1" s="252"/>
      <c r="BG1" s="60"/>
      <c r="BH1" s="255"/>
      <c r="BI1" s="255"/>
      <c r="BJ1" s="255"/>
      <c r="BK1" s="255"/>
      <c r="BL1" s="60"/>
      <c r="BM1" s="60"/>
      <c r="BN1" s="60"/>
      <c r="BO1" s="60"/>
      <c r="BP1" s="60"/>
    </row>
    <row r="2" spans="1:264" s="49" customFormat="1" ht="21" customHeight="1" thickBot="1" x14ac:dyDescent="0.45">
      <c r="A2" s="600" t="s">
        <v>115</v>
      </c>
      <c r="B2" s="600"/>
      <c r="C2" s="600"/>
      <c r="D2" s="60"/>
      <c r="E2" s="601" t="s">
        <v>221</v>
      </c>
      <c r="F2" s="601"/>
      <c r="G2" s="601"/>
      <c r="H2" s="601"/>
      <c r="I2" s="601"/>
      <c r="J2" s="59"/>
      <c r="K2" s="59"/>
      <c r="L2" s="59"/>
      <c r="M2" s="59"/>
      <c r="N2" s="59"/>
      <c r="O2" s="59"/>
      <c r="P2" s="59"/>
      <c r="Q2" s="59"/>
      <c r="R2" s="267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255"/>
      <c r="AM2" s="255"/>
      <c r="AN2" s="255"/>
      <c r="AO2" s="60"/>
      <c r="AP2" s="267"/>
      <c r="AQ2" s="59"/>
      <c r="AR2" s="60"/>
      <c r="AS2" s="255"/>
      <c r="AT2" s="60"/>
      <c r="AU2" s="60"/>
      <c r="AV2" s="60"/>
      <c r="BG2" s="60"/>
      <c r="BH2" s="255"/>
      <c r="BI2" s="255"/>
      <c r="BJ2" s="255"/>
      <c r="BK2" s="255"/>
      <c r="BL2" s="60"/>
      <c r="BM2" s="60"/>
      <c r="BN2" s="60"/>
      <c r="BO2" s="60"/>
      <c r="BP2" s="60"/>
    </row>
    <row r="3" spans="1:264" s="48" customFormat="1" ht="18.649999999999999" customHeight="1" thickBot="1" x14ac:dyDescent="0.4">
      <c r="A3" s="102"/>
      <c r="B3" s="102"/>
      <c r="C3" s="502"/>
      <c r="D3" s="502"/>
      <c r="E3" s="577" t="s">
        <v>4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136"/>
      <c r="AU3" s="136"/>
      <c r="AV3" s="136"/>
      <c r="AW3" s="136"/>
      <c r="AX3" s="136"/>
      <c r="AY3" s="136"/>
      <c r="AZ3" s="554" t="s">
        <v>5</v>
      </c>
      <c r="BA3" s="555"/>
      <c r="BB3" s="555"/>
      <c r="BC3" s="556"/>
      <c r="BD3" s="556"/>
      <c r="BE3" s="556"/>
      <c r="BF3" s="556"/>
      <c r="BG3" s="555"/>
      <c r="BH3" s="555"/>
      <c r="BI3" s="555"/>
      <c r="BJ3" s="555"/>
      <c r="BK3" s="555"/>
      <c r="BL3" s="555"/>
      <c r="BM3" s="555"/>
      <c r="BN3" s="555"/>
      <c r="BO3" s="555"/>
      <c r="BP3" s="557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62"/>
      <c r="JB3" s="62"/>
      <c r="JC3" s="62"/>
      <c r="JD3" s="62"/>
    </row>
    <row r="4" spans="1:264" s="102" customFormat="1" ht="68" customHeight="1" thickBot="1" x14ac:dyDescent="0.5">
      <c r="A4" s="596" t="s">
        <v>6</v>
      </c>
      <c r="B4" s="597"/>
      <c r="C4" s="110" t="s">
        <v>7</v>
      </c>
      <c r="D4" s="110" t="s">
        <v>8</v>
      </c>
      <c r="E4" s="585" t="s">
        <v>9</v>
      </c>
      <c r="F4" s="587"/>
      <c r="G4" s="585" t="s">
        <v>10</v>
      </c>
      <c r="H4" s="587"/>
      <c r="I4" s="585" t="s">
        <v>11</v>
      </c>
      <c r="J4" s="586"/>
      <c r="K4" s="587"/>
      <c r="L4" s="585" t="s">
        <v>12</v>
      </c>
      <c r="M4" s="586"/>
      <c r="N4" s="587"/>
      <c r="O4" s="574" t="s">
        <v>13</v>
      </c>
      <c r="P4" s="575"/>
      <c r="Q4" s="576"/>
      <c r="R4" s="602" t="s">
        <v>14</v>
      </c>
      <c r="S4" s="603"/>
      <c r="T4" s="602" t="s">
        <v>15</v>
      </c>
      <c r="U4" s="603"/>
      <c r="V4" s="602" t="s">
        <v>16</v>
      </c>
      <c r="W4" s="603"/>
      <c r="X4" s="602" t="s">
        <v>17</v>
      </c>
      <c r="Y4" s="603"/>
      <c r="Z4" s="602" t="s">
        <v>18</v>
      </c>
      <c r="AA4" s="604"/>
      <c r="AB4" s="603"/>
      <c r="AC4" s="602" t="s">
        <v>19</v>
      </c>
      <c r="AD4" s="604"/>
      <c r="AE4" s="603"/>
      <c r="AF4" s="302" t="s">
        <v>20</v>
      </c>
      <c r="AG4" s="142" t="s">
        <v>21</v>
      </c>
      <c r="AH4" s="101" t="s">
        <v>22</v>
      </c>
      <c r="AI4" s="104" t="s">
        <v>23</v>
      </c>
      <c r="AJ4" s="605" t="s">
        <v>24</v>
      </c>
      <c r="AK4" s="571" t="s">
        <v>25</v>
      </c>
      <c r="AL4" s="304" t="s">
        <v>26</v>
      </c>
      <c r="AM4" s="304" t="s">
        <v>27</v>
      </c>
      <c r="AN4" s="304" t="s">
        <v>28</v>
      </c>
      <c r="AO4" s="304" t="s">
        <v>29</v>
      </c>
      <c r="AP4" s="278" t="s">
        <v>30</v>
      </c>
      <c r="AQ4" s="583" t="s">
        <v>31</v>
      </c>
      <c r="AR4" s="584"/>
      <c r="AS4" s="308" t="s">
        <v>32</v>
      </c>
      <c r="AT4" s="278" t="s">
        <v>33</v>
      </c>
      <c r="AU4" s="278" t="s">
        <v>34</v>
      </c>
      <c r="AV4" s="320" t="s">
        <v>35</v>
      </c>
      <c r="AW4" s="130" t="s">
        <v>36</v>
      </c>
      <c r="AX4" s="130" t="s">
        <v>37</v>
      </c>
      <c r="AY4" s="130" t="s">
        <v>38</v>
      </c>
      <c r="AZ4" s="132" t="s">
        <v>39</v>
      </c>
      <c r="BA4" s="131" t="s">
        <v>40</v>
      </c>
      <c r="BB4" s="131" t="s">
        <v>41</v>
      </c>
      <c r="BC4" s="579" t="s">
        <v>42</v>
      </c>
      <c r="BD4" s="580"/>
      <c r="BE4" s="581"/>
      <c r="BF4" s="582"/>
      <c r="BG4" s="552" t="s">
        <v>43</v>
      </c>
      <c r="BH4" s="552"/>
      <c r="BI4" s="552"/>
      <c r="BJ4" s="552"/>
      <c r="BK4" s="552"/>
      <c r="BL4" s="552"/>
      <c r="BM4" s="552"/>
      <c r="BN4" s="552"/>
      <c r="BO4" s="552"/>
      <c r="BP4" s="553"/>
    </row>
    <row r="5" spans="1:264" s="102" customFormat="1" ht="58.25" customHeight="1" thickBot="1" x14ac:dyDescent="0.5">
      <c r="A5" s="111"/>
      <c r="B5" s="268"/>
      <c r="C5" s="112" t="s">
        <v>44</v>
      </c>
      <c r="D5" s="112" t="s">
        <v>44</v>
      </c>
      <c r="E5" s="560"/>
      <c r="F5" s="595"/>
      <c r="G5" s="560" t="s">
        <v>45</v>
      </c>
      <c r="H5" s="595"/>
      <c r="I5" s="560" t="s">
        <v>46</v>
      </c>
      <c r="J5" s="561"/>
      <c r="K5" s="299" t="s">
        <v>47</v>
      </c>
      <c r="L5" s="560" t="s">
        <v>48</v>
      </c>
      <c r="M5" s="561"/>
      <c r="N5" s="299" t="s">
        <v>47</v>
      </c>
      <c r="O5" s="560" t="s">
        <v>48</v>
      </c>
      <c r="P5" s="561"/>
      <c r="Q5" s="299" t="s">
        <v>47</v>
      </c>
      <c r="R5" s="569" t="s">
        <v>49</v>
      </c>
      <c r="S5" s="570"/>
      <c r="T5" s="569" t="s">
        <v>49</v>
      </c>
      <c r="U5" s="570"/>
      <c r="V5" s="569" t="s">
        <v>49</v>
      </c>
      <c r="W5" s="570"/>
      <c r="X5" s="569" t="s">
        <v>49</v>
      </c>
      <c r="Y5" s="570"/>
      <c r="Z5" s="569" t="s">
        <v>49</v>
      </c>
      <c r="AA5" s="594"/>
      <c r="AB5" s="299" t="s">
        <v>47</v>
      </c>
      <c r="AC5" s="569" t="s">
        <v>50</v>
      </c>
      <c r="AD5" s="594"/>
      <c r="AE5" s="299" t="s">
        <v>47</v>
      </c>
      <c r="AF5" s="300" t="s">
        <v>51</v>
      </c>
      <c r="AG5" s="300" t="s">
        <v>52</v>
      </c>
      <c r="AH5" s="311" t="s">
        <v>53</v>
      </c>
      <c r="AI5" s="313" t="s">
        <v>54</v>
      </c>
      <c r="AJ5" s="606"/>
      <c r="AK5" s="572"/>
      <c r="AL5" s="105" t="s">
        <v>55</v>
      </c>
      <c r="AM5" s="105" t="s">
        <v>55</v>
      </c>
      <c r="AN5" s="105" t="s">
        <v>55</v>
      </c>
      <c r="AO5" s="262"/>
      <c r="AP5" s="262"/>
      <c r="AQ5" s="278" t="s">
        <v>55</v>
      </c>
      <c r="AR5" s="305" t="s">
        <v>56</v>
      </c>
      <c r="AS5" s="106" t="s">
        <v>55</v>
      </c>
      <c r="AT5" s="566" t="s">
        <v>57</v>
      </c>
      <c r="AU5" s="566" t="s">
        <v>57</v>
      </c>
      <c r="AV5" s="609" t="s">
        <v>58</v>
      </c>
      <c r="AW5" s="315"/>
      <c r="AX5" s="315"/>
      <c r="AY5" s="315"/>
      <c r="AZ5" s="316"/>
      <c r="BA5" s="316"/>
      <c r="BB5" s="316"/>
      <c r="BC5" s="562"/>
      <c r="BD5" s="563"/>
      <c r="BE5" s="564"/>
      <c r="BF5" s="565"/>
      <c r="BG5" s="109" t="s">
        <v>59</v>
      </c>
      <c r="BH5" s="309" t="s">
        <v>60</v>
      </c>
      <c r="BI5" s="107" t="s">
        <v>61</v>
      </c>
      <c r="BJ5" s="107" t="s">
        <v>62</v>
      </c>
      <c r="BK5" s="107" t="s">
        <v>63</v>
      </c>
      <c r="BL5" s="108" t="s">
        <v>26</v>
      </c>
      <c r="BM5" s="107" t="s">
        <v>64</v>
      </c>
      <c r="BN5" s="109" t="s">
        <v>65</v>
      </c>
      <c r="BO5" s="109" t="s">
        <v>66</v>
      </c>
      <c r="BP5" s="109" t="s">
        <v>67</v>
      </c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</row>
    <row r="6" spans="1:264" s="102" customFormat="1" ht="32" customHeight="1" thickBot="1" x14ac:dyDescent="0.4">
      <c r="A6" s="113"/>
      <c r="B6" s="269"/>
      <c r="C6" s="114" t="s">
        <v>68</v>
      </c>
      <c r="D6" s="114"/>
      <c r="E6" s="298" t="s">
        <v>69</v>
      </c>
      <c r="F6" s="299" t="s">
        <v>70</v>
      </c>
      <c r="G6" s="298" t="s">
        <v>69</v>
      </c>
      <c r="H6" s="299" t="s">
        <v>70</v>
      </c>
      <c r="I6" s="100" t="s">
        <v>71</v>
      </c>
      <c r="J6" s="306" t="s">
        <v>72</v>
      </c>
      <c r="K6" s="126" t="s">
        <v>73</v>
      </c>
      <c r="L6" s="298" t="s">
        <v>69</v>
      </c>
      <c r="M6" s="303" t="s">
        <v>70</v>
      </c>
      <c r="N6" s="126" t="s">
        <v>73</v>
      </c>
      <c r="O6" s="298" t="s">
        <v>69</v>
      </c>
      <c r="P6" s="303" t="s">
        <v>70</v>
      </c>
      <c r="Q6" s="126" t="s">
        <v>73</v>
      </c>
      <c r="R6" s="300" t="s">
        <v>69</v>
      </c>
      <c r="S6" s="307" t="s">
        <v>70</v>
      </c>
      <c r="T6" s="300" t="s">
        <v>69</v>
      </c>
      <c r="U6" s="307" t="s">
        <v>70</v>
      </c>
      <c r="V6" s="300" t="s">
        <v>69</v>
      </c>
      <c r="W6" s="307" t="s">
        <v>70</v>
      </c>
      <c r="X6" s="300" t="s">
        <v>69</v>
      </c>
      <c r="Y6" s="307" t="s">
        <v>70</v>
      </c>
      <c r="Z6" s="300" t="s">
        <v>69</v>
      </c>
      <c r="AA6" s="301" t="s">
        <v>70</v>
      </c>
      <c r="AB6" s="126" t="s">
        <v>73</v>
      </c>
      <c r="AC6" s="127" t="s">
        <v>69</v>
      </c>
      <c r="AD6" s="128" t="s">
        <v>70</v>
      </c>
      <c r="AE6" s="126" t="s">
        <v>73</v>
      </c>
      <c r="AF6" s="300" t="s">
        <v>70</v>
      </c>
      <c r="AG6" s="300" t="s">
        <v>70</v>
      </c>
      <c r="AH6" s="312" t="s">
        <v>74</v>
      </c>
      <c r="AI6" s="312" t="s">
        <v>74</v>
      </c>
      <c r="AJ6" s="129" t="s">
        <v>75</v>
      </c>
      <c r="AK6" s="127" t="s">
        <v>75</v>
      </c>
      <c r="AL6" s="105" t="s">
        <v>76</v>
      </c>
      <c r="AM6" s="105" t="s">
        <v>46</v>
      </c>
      <c r="AN6" s="105" t="s">
        <v>77</v>
      </c>
      <c r="AO6" s="105" t="s">
        <v>46</v>
      </c>
      <c r="AP6" s="105" t="s">
        <v>78</v>
      </c>
      <c r="AQ6" s="279" t="s">
        <v>46</v>
      </c>
      <c r="AR6" s="277" t="s">
        <v>46</v>
      </c>
      <c r="AS6" s="105" t="s">
        <v>47</v>
      </c>
      <c r="AT6" s="566"/>
      <c r="AU6" s="566"/>
      <c r="AV6" s="610"/>
      <c r="AW6" s="314" t="s">
        <v>79</v>
      </c>
      <c r="AX6" s="314" t="s">
        <v>79</v>
      </c>
      <c r="AY6" s="314" t="s">
        <v>79</v>
      </c>
      <c r="AZ6" s="317" t="s">
        <v>79</v>
      </c>
      <c r="BA6" s="317" t="s">
        <v>80</v>
      </c>
      <c r="BB6" s="317" t="s">
        <v>81</v>
      </c>
      <c r="BC6" s="132" t="s">
        <v>82</v>
      </c>
      <c r="BD6" s="132" t="s">
        <v>81</v>
      </c>
      <c r="BE6" s="132" t="s">
        <v>83</v>
      </c>
      <c r="BF6" s="132" t="s">
        <v>9</v>
      </c>
      <c r="BG6" s="133" t="s">
        <v>84</v>
      </c>
      <c r="BH6" s="133" t="s">
        <v>84</v>
      </c>
      <c r="BI6" s="133" t="s">
        <v>84</v>
      </c>
      <c r="BJ6" s="133" t="s">
        <v>84</v>
      </c>
      <c r="BK6" s="133" t="s">
        <v>84</v>
      </c>
      <c r="BL6" s="132" t="s">
        <v>76</v>
      </c>
      <c r="BM6" s="131" t="s">
        <v>77</v>
      </c>
      <c r="BN6" s="133" t="s">
        <v>79</v>
      </c>
      <c r="BO6" s="133" t="s">
        <v>85</v>
      </c>
      <c r="BP6" s="133" t="s">
        <v>47</v>
      </c>
    </row>
    <row r="7" spans="1:264" s="55" customFormat="1" ht="33.75" customHeight="1" thickBot="1" x14ac:dyDescent="0.4">
      <c r="A7" s="590" t="s">
        <v>86</v>
      </c>
      <c r="B7" s="135" t="s">
        <v>87</v>
      </c>
      <c r="C7" s="164"/>
      <c r="D7" s="165"/>
      <c r="E7" s="558"/>
      <c r="F7" s="558"/>
      <c r="G7" s="250"/>
      <c r="H7" s="250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58"/>
      <c r="AC7" s="558"/>
      <c r="AD7" s="558"/>
      <c r="AE7" s="558"/>
      <c r="AF7" s="250"/>
      <c r="AG7" s="250"/>
      <c r="AH7" s="573"/>
      <c r="AI7" s="558"/>
      <c r="AJ7" s="558"/>
      <c r="AK7" s="588"/>
      <c r="AL7" s="567"/>
      <c r="AM7" s="296"/>
      <c r="AN7" s="296"/>
      <c r="AO7" s="250"/>
      <c r="AP7" s="558"/>
      <c r="AQ7" s="558"/>
      <c r="AR7" s="558"/>
      <c r="AS7" s="567"/>
      <c r="AT7" s="558"/>
      <c r="AU7" s="558"/>
      <c r="AV7" s="558"/>
      <c r="AW7" s="558"/>
      <c r="AX7" s="558"/>
      <c r="AY7" s="558"/>
      <c r="AZ7" s="558"/>
      <c r="BA7" s="558"/>
      <c r="BB7" s="558"/>
      <c r="BC7" s="558"/>
      <c r="BD7" s="558"/>
      <c r="BE7" s="558"/>
      <c r="BF7" s="558"/>
      <c r="BG7" s="607"/>
      <c r="BH7" s="296"/>
      <c r="BI7" s="296"/>
      <c r="BJ7" s="296"/>
      <c r="BK7" s="296"/>
      <c r="BL7" s="558"/>
      <c r="BM7" s="558"/>
      <c r="BN7" s="558"/>
      <c r="BO7" s="558"/>
      <c r="BP7" s="558"/>
    </row>
    <row r="8" spans="1:264" s="55" customFormat="1" ht="33.75" customHeight="1" thickBot="1" x14ac:dyDescent="0.4">
      <c r="A8" s="591"/>
      <c r="B8" s="135" t="s">
        <v>88</v>
      </c>
      <c r="C8" s="164"/>
      <c r="D8" s="166"/>
      <c r="E8" s="559"/>
      <c r="F8" s="559"/>
      <c r="G8" s="251"/>
      <c r="H8" s="251"/>
      <c r="I8" s="559"/>
      <c r="J8" s="559"/>
      <c r="K8" s="559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251"/>
      <c r="AG8" s="251"/>
      <c r="AH8" s="559"/>
      <c r="AI8" s="559"/>
      <c r="AJ8" s="559"/>
      <c r="AK8" s="589"/>
      <c r="AL8" s="568"/>
      <c r="AM8" s="297"/>
      <c r="AN8" s="297"/>
      <c r="AO8" s="251"/>
      <c r="AP8" s="559"/>
      <c r="AQ8" s="559"/>
      <c r="AR8" s="559"/>
      <c r="AS8" s="568"/>
      <c r="AT8" s="559"/>
      <c r="AU8" s="559"/>
      <c r="AV8" s="559"/>
      <c r="AW8" s="559"/>
      <c r="AX8" s="559"/>
      <c r="AY8" s="559"/>
      <c r="AZ8" s="559"/>
      <c r="BA8" s="559"/>
      <c r="BB8" s="559"/>
      <c r="BC8" s="559"/>
      <c r="BD8" s="559"/>
      <c r="BE8" s="559"/>
      <c r="BF8" s="559"/>
      <c r="BG8" s="608"/>
      <c r="BH8" s="297"/>
      <c r="BI8" s="297"/>
      <c r="BJ8" s="297"/>
      <c r="BK8" s="297"/>
      <c r="BL8" s="559"/>
      <c r="BM8" s="559"/>
      <c r="BN8" s="559"/>
      <c r="BO8" s="559"/>
      <c r="BP8" s="559"/>
    </row>
    <row r="9" spans="1:264" s="48" customFormat="1" ht="25.25" customHeight="1" x14ac:dyDescent="0.35">
      <c r="A9" s="238" t="s">
        <v>97</v>
      </c>
      <c r="B9" s="237">
        <v>1</v>
      </c>
      <c r="C9" s="167">
        <v>1122</v>
      </c>
      <c r="D9" s="167"/>
      <c r="E9" s="168"/>
      <c r="F9" s="168"/>
      <c r="G9" s="167"/>
      <c r="H9" s="167"/>
      <c r="I9" s="310"/>
      <c r="J9" s="310"/>
      <c r="K9" s="473" t="str">
        <f>IF(AND(I9&lt;&gt;"",J9&lt;&gt;""),(I9-J9)/I9*100,"")</f>
        <v/>
      </c>
      <c r="L9" s="310"/>
      <c r="M9" s="310"/>
      <c r="N9" s="473" t="str">
        <f>IF(AND(L9&lt;&gt;"",M9&lt;&gt;""),(L9-M9)/L9*100,"")</f>
        <v/>
      </c>
      <c r="O9" s="310"/>
      <c r="P9" s="310"/>
      <c r="Q9" s="473" t="str">
        <f>IF(AND(O9&lt;&gt;"",P9&lt;&gt;""),(O9-P9)/O9*100,"")</f>
        <v/>
      </c>
      <c r="R9" s="310"/>
      <c r="S9" s="310"/>
      <c r="T9" s="168"/>
      <c r="U9" s="168"/>
      <c r="V9" s="168"/>
      <c r="W9" s="168"/>
      <c r="X9" s="168"/>
      <c r="Y9" s="168"/>
      <c r="Z9" s="338" t="str">
        <f>IF(AND(R9&lt;&gt;"",V9&lt;&gt;"",X9&lt;&gt;""),R9+V9+X9,"")</f>
        <v/>
      </c>
      <c r="AA9" s="338" t="str">
        <f>IF(AND(S9&lt;&gt;"",W9&lt;&gt;"",Y9&lt;&gt;""),S9+W9+Y9,"")</f>
        <v/>
      </c>
      <c r="AB9" s="337" t="str">
        <f>IF(AND(Z9&lt;&gt;"",AA9&lt;&gt;""),(Z9-AA9)/Z9*100,"")</f>
        <v/>
      </c>
      <c r="AC9" s="168"/>
      <c r="AD9" s="168"/>
      <c r="AE9" s="187" t="str">
        <f>IF(AND(AC9&lt;&gt;"",AD9&lt;&gt;""),(AC9-AD9)/AC9*100,"")</f>
        <v/>
      </c>
      <c r="AF9" s="167"/>
      <c r="AG9" s="167"/>
      <c r="AH9" s="134"/>
      <c r="AI9" s="167"/>
      <c r="AJ9" s="167"/>
      <c r="AK9" s="318"/>
      <c r="AL9" s="348"/>
      <c r="AM9" s="256"/>
      <c r="AN9" s="256"/>
      <c r="AO9" s="167"/>
      <c r="AP9" s="351"/>
      <c r="AQ9" s="351"/>
      <c r="AR9" s="351"/>
      <c r="AS9" s="335"/>
      <c r="AT9" s="170">
        <v>1.31</v>
      </c>
      <c r="AU9" s="171"/>
      <c r="AV9" s="493"/>
      <c r="AW9" s="503"/>
      <c r="AX9" s="504"/>
      <c r="AY9" s="505"/>
      <c r="AZ9" s="506"/>
      <c r="BA9" s="507"/>
      <c r="BB9" s="507"/>
      <c r="BC9" s="508"/>
      <c r="BD9" s="508"/>
      <c r="BE9" s="508"/>
      <c r="BF9" s="508"/>
      <c r="BG9" s="167"/>
      <c r="BH9" s="256"/>
      <c r="BI9" s="256"/>
      <c r="BJ9" s="256"/>
      <c r="BK9" s="256"/>
      <c r="BL9" s="168"/>
      <c r="BM9" s="169"/>
      <c r="BN9" s="167"/>
      <c r="BO9" s="167"/>
      <c r="BP9" s="321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</row>
    <row r="10" spans="1:264" s="48" customFormat="1" ht="25.25" customHeight="1" x14ac:dyDescent="0.35">
      <c r="A10" s="238" t="s">
        <v>89</v>
      </c>
      <c r="B10" s="239">
        <v>2</v>
      </c>
      <c r="C10" s="172">
        <v>1188</v>
      </c>
      <c r="D10" s="172"/>
      <c r="E10" s="168">
        <v>6.7</v>
      </c>
      <c r="F10" s="168">
        <v>6.9</v>
      </c>
      <c r="G10" s="167">
        <v>2151</v>
      </c>
      <c r="H10" s="167">
        <v>1324</v>
      </c>
      <c r="I10" s="310">
        <v>185</v>
      </c>
      <c r="J10" s="310">
        <v>7</v>
      </c>
      <c r="K10" s="473">
        <f t="shared" ref="K10:K39" si="0">IF(AND(I10&lt;&gt;"",J10&lt;&gt;""),(I10-J10)/I10*100,"")</f>
        <v>96.216216216216225</v>
      </c>
      <c r="L10" s="310">
        <v>327</v>
      </c>
      <c r="M10" s="310">
        <v>5</v>
      </c>
      <c r="N10" s="473">
        <f t="shared" ref="N10:N39" si="1">IF(AND(L10&lt;&gt;"",M10&lt;&gt;""),(L10-M10)/L10*100,"")</f>
        <v>98.470948012232412</v>
      </c>
      <c r="O10" s="310">
        <v>776</v>
      </c>
      <c r="P10" s="310">
        <v>18</v>
      </c>
      <c r="Q10" s="473">
        <f t="shared" ref="Q10:Q39" si="2">IF(AND(O10&lt;&gt;"",P10&lt;&gt;""),(O10-P10)/O10*100,"")</f>
        <v>97.680412371134011</v>
      </c>
      <c r="R10" s="310">
        <v>82</v>
      </c>
      <c r="S10" s="310">
        <v>2.96</v>
      </c>
      <c r="T10" s="168">
        <v>81.8</v>
      </c>
      <c r="U10" s="168">
        <v>1.76</v>
      </c>
      <c r="V10" s="168">
        <v>1.32</v>
      </c>
      <c r="W10" s="168">
        <v>4</v>
      </c>
      <c r="X10" s="168">
        <v>0.05</v>
      </c>
      <c r="Y10" s="168">
        <v>0.08</v>
      </c>
      <c r="Z10" s="338">
        <f>IF(AND(R10&lt;&gt;"",V10&lt;&gt;"",X10&lt;&gt;""),R10+V10+X10,"")</f>
        <v>83.36999999999999</v>
      </c>
      <c r="AA10" s="338">
        <f t="shared" ref="AA10:AA39" si="3">IF(AND(S10&lt;&gt;"",W10&lt;&gt;"",Y10&lt;&gt;""),S10+W10+Y10,"")</f>
        <v>7.04</v>
      </c>
      <c r="AB10" s="337">
        <f t="shared" ref="AB10:AB39" si="4">IF(AND(Z10&lt;&gt;"",AA10&lt;&gt;""),(Z10-AA10)/Z10*100,"")</f>
        <v>91.555715485186511</v>
      </c>
      <c r="AC10" s="168">
        <v>13.21</v>
      </c>
      <c r="AD10" s="168">
        <v>1.76</v>
      </c>
      <c r="AE10" s="187">
        <f t="shared" ref="AE10:AE39" si="5">IF(AND(AC10&lt;&gt;"",AD10&lt;&gt;""),(AC10-AD10)/AC10*100,"")</f>
        <v>86.676760030280093</v>
      </c>
      <c r="AF10" s="167"/>
      <c r="AG10" s="167"/>
      <c r="AH10" s="134" t="s">
        <v>92</v>
      </c>
      <c r="AI10" s="167" t="s">
        <v>93</v>
      </c>
      <c r="AJ10" s="167"/>
      <c r="AK10" s="318"/>
      <c r="AL10" s="349"/>
      <c r="AM10" s="257"/>
      <c r="AN10" s="257"/>
      <c r="AO10" s="172">
        <v>380</v>
      </c>
      <c r="AP10" s="352">
        <v>143</v>
      </c>
      <c r="AQ10" s="352">
        <v>2660</v>
      </c>
      <c r="AR10" s="352">
        <v>4190</v>
      </c>
      <c r="AS10" s="335">
        <v>77.819999999999993</v>
      </c>
      <c r="AT10" s="174">
        <v>1.23</v>
      </c>
      <c r="AU10" s="175">
        <v>4</v>
      </c>
      <c r="AV10" s="494">
        <v>0.13</v>
      </c>
      <c r="AW10" s="509"/>
      <c r="AX10" s="510"/>
      <c r="AY10" s="511"/>
      <c r="AZ10" s="512"/>
      <c r="BA10" s="513"/>
      <c r="BB10" s="513"/>
      <c r="BC10" s="514"/>
      <c r="BD10" s="514"/>
      <c r="BE10" s="514"/>
      <c r="BF10" s="514"/>
      <c r="BG10" s="172"/>
      <c r="BH10" s="257"/>
      <c r="BI10" s="257"/>
      <c r="BJ10" s="257"/>
      <c r="BK10" s="257"/>
      <c r="BL10" s="354"/>
      <c r="BM10" s="173"/>
      <c r="BN10" s="172"/>
      <c r="BO10" s="172"/>
      <c r="BP10" s="20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</row>
    <row r="11" spans="1:264" s="48" customFormat="1" ht="25.25" customHeight="1" x14ac:dyDescent="0.35">
      <c r="A11" s="238" t="s">
        <v>90</v>
      </c>
      <c r="B11" s="239">
        <v>3</v>
      </c>
      <c r="C11" s="172">
        <v>1403</v>
      </c>
      <c r="D11" s="172"/>
      <c r="E11" s="168"/>
      <c r="F11" s="168"/>
      <c r="G11" s="167"/>
      <c r="H11" s="167"/>
      <c r="I11" s="310"/>
      <c r="J11" s="310"/>
      <c r="K11" s="473" t="str">
        <f t="shared" si="0"/>
        <v/>
      </c>
      <c r="L11" s="310"/>
      <c r="M11" s="310"/>
      <c r="N11" s="473" t="str">
        <f t="shared" si="1"/>
        <v/>
      </c>
      <c r="O11" s="310"/>
      <c r="P11" s="310"/>
      <c r="Q11" s="473" t="str">
        <f t="shared" si="2"/>
        <v/>
      </c>
      <c r="R11" s="310"/>
      <c r="S11" s="310"/>
      <c r="T11" s="168"/>
      <c r="U11" s="168"/>
      <c r="V11" s="168"/>
      <c r="W11" s="168"/>
      <c r="X11" s="168"/>
      <c r="Y11" s="168"/>
      <c r="Z11" s="338" t="str">
        <f t="shared" ref="Z11:Z39" si="6">IF(AND(R11&lt;&gt;"",V11&lt;&gt;"",X11&lt;&gt;""),R11+V11+X11,"")</f>
        <v/>
      </c>
      <c r="AA11" s="338" t="str">
        <f t="shared" si="3"/>
        <v/>
      </c>
      <c r="AB11" s="337" t="str">
        <f t="shared" si="4"/>
        <v/>
      </c>
      <c r="AC11" s="168"/>
      <c r="AD11" s="168"/>
      <c r="AE11" s="187" t="str">
        <f t="shared" si="5"/>
        <v/>
      </c>
      <c r="AF11" s="167"/>
      <c r="AG11" s="167"/>
      <c r="AH11" s="134"/>
      <c r="AI11" s="167"/>
      <c r="AJ11" s="167"/>
      <c r="AK11" s="318"/>
      <c r="AL11" s="349"/>
      <c r="AM11" s="257"/>
      <c r="AN11" s="257"/>
      <c r="AO11" s="172">
        <v>330</v>
      </c>
      <c r="AP11" s="352"/>
      <c r="AQ11" s="352"/>
      <c r="AR11" s="352"/>
      <c r="AS11" s="335"/>
      <c r="AT11" s="174">
        <v>1.04</v>
      </c>
      <c r="AU11" s="175"/>
      <c r="AV11" s="494"/>
      <c r="AW11" s="509"/>
      <c r="AX11" s="510"/>
      <c r="AY11" s="511"/>
      <c r="AZ11" s="512"/>
      <c r="BA11" s="513"/>
      <c r="BB11" s="513"/>
      <c r="BC11" s="514"/>
      <c r="BD11" s="514"/>
      <c r="BE11" s="514"/>
      <c r="BF11" s="514"/>
      <c r="BG11" s="172"/>
      <c r="BH11" s="257"/>
      <c r="BI11" s="257"/>
      <c r="BJ11" s="257"/>
      <c r="BK11" s="257"/>
      <c r="BL11" s="354"/>
      <c r="BM11" s="173"/>
      <c r="BN11" s="172"/>
      <c r="BO11" s="172"/>
      <c r="BP11" s="20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</row>
    <row r="12" spans="1:264" s="48" customFormat="1" ht="25.25" customHeight="1" x14ac:dyDescent="0.35">
      <c r="A12" s="238" t="s">
        <v>98</v>
      </c>
      <c r="B12" s="239">
        <v>4</v>
      </c>
      <c r="C12" s="172">
        <v>1522</v>
      </c>
      <c r="D12" s="172"/>
      <c r="E12" s="168">
        <v>6.5</v>
      </c>
      <c r="F12" s="168">
        <v>7.2</v>
      </c>
      <c r="G12" s="167">
        <v>282</v>
      </c>
      <c r="H12" s="167">
        <v>1314</v>
      </c>
      <c r="I12" s="310">
        <v>160</v>
      </c>
      <c r="J12" s="310">
        <v>5</v>
      </c>
      <c r="K12" s="473">
        <f t="shared" si="0"/>
        <v>96.875</v>
      </c>
      <c r="L12" s="310">
        <v>106</v>
      </c>
      <c r="M12" s="310">
        <v>5</v>
      </c>
      <c r="N12" s="473">
        <f t="shared" si="1"/>
        <v>95.283018867924525</v>
      </c>
      <c r="O12" s="310">
        <v>205</v>
      </c>
      <c r="P12" s="310">
        <v>17.100000000000001</v>
      </c>
      <c r="Q12" s="473">
        <f t="shared" si="2"/>
        <v>91.658536585365852</v>
      </c>
      <c r="R12" s="310">
        <v>20.7</v>
      </c>
      <c r="S12" s="310">
        <v>1.1000000000000001</v>
      </c>
      <c r="T12" s="168">
        <v>8.91</v>
      </c>
      <c r="U12" s="168">
        <v>0.16</v>
      </c>
      <c r="V12" s="168">
        <v>0.56000000000000005</v>
      </c>
      <c r="W12" s="168">
        <v>3.1</v>
      </c>
      <c r="X12" s="168">
        <v>0.03</v>
      </c>
      <c r="Y12" s="168">
        <v>0.13</v>
      </c>
      <c r="Z12" s="338">
        <f t="shared" si="6"/>
        <v>21.29</v>
      </c>
      <c r="AA12" s="338">
        <f t="shared" si="3"/>
        <v>4.33</v>
      </c>
      <c r="AB12" s="337">
        <f t="shared" si="4"/>
        <v>79.661813057773614</v>
      </c>
      <c r="AC12" s="168">
        <v>3.47</v>
      </c>
      <c r="AD12" s="168">
        <v>1.1000000000000001</v>
      </c>
      <c r="AE12" s="187">
        <f t="shared" si="5"/>
        <v>68.299711815561963</v>
      </c>
      <c r="AF12" s="167"/>
      <c r="AG12" s="167"/>
      <c r="AH12" s="134" t="s">
        <v>92</v>
      </c>
      <c r="AI12" s="167" t="s">
        <v>99</v>
      </c>
      <c r="AJ12" s="167"/>
      <c r="AK12" s="318"/>
      <c r="AL12" s="349"/>
      <c r="AM12" s="257"/>
      <c r="AN12" s="257"/>
      <c r="AO12" s="172">
        <v>290</v>
      </c>
      <c r="AP12" s="352">
        <v>123</v>
      </c>
      <c r="AQ12" s="352">
        <v>2350</v>
      </c>
      <c r="AR12" s="352">
        <v>4203</v>
      </c>
      <c r="AS12" s="335">
        <v>79.28</v>
      </c>
      <c r="AT12" s="174">
        <v>0.96</v>
      </c>
      <c r="AU12" s="175">
        <v>4</v>
      </c>
      <c r="AV12" s="494">
        <v>0.06</v>
      </c>
      <c r="AW12" s="509"/>
      <c r="AX12" s="510"/>
      <c r="AY12" s="511"/>
      <c r="AZ12" s="512"/>
      <c r="BA12" s="513"/>
      <c r="BB12" s="513"/>
      <c r="BC12" s="514"/>
      <c r="BD12" s="514"/>
      <c r="BE12" s="514"/>
      <c r="BF12" s="514"/>
      <c r="BG12" s="172"/>
      <c r="BH12" s="257"/>
      <c r="BI12" s="257"/>
      <c r="BJ12" s="257"/>
      <c r="BK12" s="257"/>
      <c r="BL12" s="354"/>
      <c r="BM12" s="173"/>
      <c r="BN12" s="172"/>
      <c r="BO12" s="172"/>
      <c r="BP12" s="20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</row>
    <row r="13" spans="1:264" s="48" customFormat="1" ht="25.25" customHeight="1" x14ac:dyDescent="0.35">
      <c r="A13" s="238" t="s">
        <v>94</v>
      </c>
      <c r="B13" s="239">
        <v>5</v>
      </c>
      <c r="C13" s="172">
        <v>1272</v>
      </c>
      <c r="D13" s="172"/>
      <c r="E13" s="168"/>
      <c r="F13" s="168"/>
      <c r="G13" s="167"/>
      <c r="H13" s="167"/>
      <c r="I13" s="310"/>
      <c r="J13" s="310"/>
      <c r="K13" s="473" t="str">
        <f t="shared" si="0"/>
        <v/>
      </c>
      <c r="L13" s="310"/>
      <c r="M13" s="310"/>
      <c r="N13" s="473" t="str">
        <f t="shared" si="1"/>
        <v/>
      </c>
      <c r="O13" s="310"/>
      <c r="P13" s="310"/>
      <c r="Q13" s="473" t="str">
        <f t="shared" si="2"/>
        <v/>
      </c>
      <c r="R13" s="310"/>
      <c r="S13" s="310"/>
      <c r="T13" s="168"/>
      <c r="U13" s="168"/>
      <c r="V13" s="168"/>
      <c r="W13" s="168"/>
      <c r="X13" s="168"/>
      <c r="Y13" s="168"/>
      <c r="Z13" s="338" t="str">
        <f t="shared" si="6"/>
        <v/>
      </c>
      <c r="AA13" s="338" t="str">
        <f t="shared" si="3"/>
        <v/>
      </c>
      <c r="AB13" s="337" t="str">
        <f t="shared" si="4"/>
        <v/>
      </c>
      <c r="AC13" s="168"/>
      <c r="AD13" s="168"/>
      <c r="AE13" s="187" t="str">
        <f t="shared" si="5"/>
        <v/>
      </c>
      <c r="AF13" s="167"/>
      <c r="AG13" s="167"/>
      <c r="AH13" s="134"/>
      <c r="AI13" s="167"/>
      <c r="AJ13" s="167"/>
      <c r="AK13" s="318"/>
      <c r="AL13" s="349"/>
      <c r="AM13" s="257"/>
      <c r="AN13" s="257"/>
      <c r="AO13" s="172">
        <v>230</v>
      </c>
      <c r="AP13" s="352"/>
      <c r="AQ13" s="352"/>
      <c r="AR13" s="352"/>
      <c r="AS13" s="335"/>
      <c r="AT13" s="174">
        <v>1.1499999999999999</v>
      </c>
      <c r="AU13" s="175"/>
      <c r="AV13" s="494"/>
      <c r="AW13" s="509"/>
      <c r="AX13" s="510"/>
      <c r="AY13" s="511"/>
      <c r="AZ13" s="512"/>
      <c r="BA13" s="513"/>
      <c r="BB13" s="513"/>
      <c r="BC13" s="514"/>
      <c r="BD13" s="514"/>
      <c r="BE13" s="514"/>
      <c r="BF13" s="514"/>
      <c r="BG13" s="172"/>
      <c r="BH13" s="257"/>
      <c r="BI13" s="257"/>
      <c r="BJ13" s="257"/>
      <c r="BK13" s="257"/>
      <c r="BL13" s="354"/>
      <c r="BM13" s="173"/>
      <c r="BN13" s="172"/>
      <c r="BO13" s="172"/>
      <c r="BP13" s="20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</row>
    <row r="14" spans="1:264" s="48" customFormat="1" ht="25.25" customHeight="1" x14ac:dyDescent="0.35">
      <c r="A14" s="238" t="s">
        <v>95</v>
      </c>
      <c r="B14" s="239">
        <v>6</v>
      </c>
      <c r="C14" s="172">
        <v>2227</v>
      </c>
      <c r="D14" s="172"/>
      <c r="E14" s="168"/>
      <c r="F14" s="168"/>
      <c r="G14" s="167"/>
      <c r="H14" s="167"/>
      <c r="I14" s="310"/>
      <c r="J14" s="310"/>
      <c r="K14" s="473" t="str">
        <f t="shared" si="0"/>
        <v/>
      </c>
      <c r="L14" s="310"/>
      <c r="M14" s="310"/>
      <c r="N14" s="473" t="str">
        <f t="shared" si="1"/>
        <v/>
      </c>
      <c r="O14" s="310"/>
      <c r="P14" s="310"/>
      <c r="Q14" s="473" t="str">
        <f t="shared" si="2"/>
        <v/>
      </c>
      <c r="R14" s="310"/>
      <c r="S14" s="310"/>
      <c r="T14" s="168"/>
      <c r="U14" s="168"/>
      <c r="V14" s="168"/>
      <c r="W14" s="168"/>
      <c r="X14" s="168"/>
      <c r="Y14" s="168"/>
      <c r="Z14" s="338" t="str">
        <f t="shared" si="6"/>
        <v/>
      </c>
      <c r="AA14" s="338" t="str">
        <f t="shared" si="3"/>
        <v/>
      </c>
      <c r="AB14" s="337" t="str">
        <f t="shared" si="4"/>
        <v/>
      </c>
      <c r="AC14" s="168"/>
      <c r="AD14" s="168"/>
      <c r="AE14" s="187" t="str">
        <f t="shared" si="5"/>
        <v/>
      </c>
      <c r="AF14" s="167"/>
      <c r="AG14" s="167"/>
      <c r="AH14" s="134"/>
      <c r="AI14" s="167"/>
      <c r="AJ14" s="167"/>
      <c r="AK14" s="318"/>
      <c r="AL14" s="349"/>
      <c r="AM14" s="257"/>
      <c r="AN14" s="257"/>
      <c r="AO14" s="172">
        <v>220</v>
      </c>
      <c r="AP14" s="352"/>
      <c r="AQ14" s="352"/>
      <c r="AR14" s="352"/>
      <c r="AS14" s="335"/>
      <c r="AT14" s="174">
        <v>0.66</v>
      </c>
      <c r="AU14" s="175"/>
      <c r="AV14" s="494"/>
      <c r="AW14" s="509"/>
      <c r="AX14" s="510"/>
      <c r="AY14" s="515"/>
      <c r="AZ14" s="512"/>
      <c r="BA14" s="513"/>
      <c r="BB14" s="513"/>
      <c r="BC14" s="514"/>
      <c r="BD14" s="514"/>
      <c r="BE14" s="514"/>
      <c r="BF14" s="514"/>
      <c r="BG14" s="172"/>
      <c r="BH14" s="257"/>
      <c r="BI14" s="257"/>
      <c r="BJ14" s="257"/>
      <c r="BK14" s="257"/>
      <c r="BL14" s="354"/>
      <c r="BM14" s="173"/>
      <c r="BN14" s="172"/>
      <c r="BO14" s="172"/>
      <c r="BP14" s="20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</row>
    <row r="15" spans="1:264" s="48" customFormat="1" ht="25.25" customHeight="1" x14ac:dyDescent="0.35">
      <c r="A15" s="238" t="s">
        <v>96</v>
      </c>
      <c r="B15" s="239">
        <v>7</v>
      </c>
      <c r="C15" s="172">
        <v>1648</v>
      </c>
      <c r="D15" s="172"/>
      <c r="E15" s="168"/>
      <c r="F15" s="168"/>
      <c r="G15" s="167"/>
      <c r="H15" s="167"/>
      <c r="I15" s="310"/>
      <c r="J15" s="310"/>
      <c r="K15" s="473" t="str">
        <f t="shared" si="0"/>
        <v/>
      </c>
      <c r="L15" s="310"/>
      <c r="M15" s="310"/>
      <c r="N15" s="473" t="str">
        <f t="shared" si="1"/>
        <v/>
      </c>
      <c r="O15" s="310"/>
      <c r="P15" s="310"/>
      <c r="Q15" s="473" t="str">
        <f t="shared" si="2"/>
        <v/>
      </c>
      <c r="R15" s="310"/>
      <c r="S15" s="310"/>
      <c r="T15" s="168"/>
      <c r="U15" s="168"/>
      <c r="V15" s="168"/>
      <c r="W15" s="168"/>
      <c r="X15" s="168"/>
      <c r="Y15" s="168"/>
      <c r="Z15" s="338" t="str">
        <f t="shared" si="6"/>
        <v/>
      </c>
      <c r="AA15" s="338" t="str">
        <f t="shared" si="3"/>
        <v/>
      </c>
      <c r="AB15" s="337" t="str">
        <f t="shared" si="4"/>
        <v/>
      </c>
      <c r="AC15" s="168"/>
      <c r="AD15" s="168"/>
      <c r="AE15" s="187" t="str">
        <f t="shared" si="5"/>
        <v/>
      </c>
      <c r="AF15" s="167"/>
      <c r="AG15" s="167"/>
      <c r="AH15" s="134"/>
      <c r="AI15" s="167"/>
      <c r="AJ15" s="167"/>
      <c r="AK15" s="318"/>
      <c r="AL15" s="349"/>
      <c r="AM15" s="257"/>
      <c r="AN15" s="257"/>
      <c r="AO15" s="172"/>
      <c r="AP15" s="352"/>
      <c r="AQ15" s="352"/>
      <c r="AR15" s="352"/>
      <c r="AS15" s="335"/>
      <c r="AT15" s="174">
        <v>0.89</v>
      </c>
      <c r="AU15" s="175"/>
      <c r="AV15" s="494"/>
      <c r="AW15" s="509"/>
      <c r="AX15" s="510"/>
      <c r="AY15" s="511"/>
      <c r="AZ15" s="512"/>
      <c r="BA15" s="513"/>
      <c r="BB15" s="513"/>
      <c r="BC15" s="514"/>
      <c r="BD15" s="514"/>
      <c r="BE15" s="514"/>
      <c r="BF15" s="514"/>
      <c r="BG15" s="172"/>
      <c r="BH15" s="257"/>
      <c r="BI15" s="257"/>
      <c r="BJ15" s="257"/>
      <c r="BK15" s="257"/>
      <c r="BL15" s="354"/>
      <c r="BM15" s="173"/>
      <c r="BN15" s="172"/>
      <c r="BO15" s="172"/>
      <c r="BP15" s="20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</row>
    <row r="16" spans="1:264" s="48" customFormat="1" ht="25.25" customHeight="1" x14ac:dyDescent="0.35">
      <c r="A16" s="238" t="s">
        <v>97</v>
      </c>
      <c r="B16" s="239">
        <v>8</v>
      </c>
      <c r="C16" s="172">
        <v>1069</v>
      </c>
      <c r="D16" s="172"/>
      <c r="E16" s="168"/>
      <c r="F16" s="168"/>
      <c r="G16" s="167"/>
      <c r="H16" s="167"/>
      <c r="I16" s="310"/>
      <c r="J16" s="310"/>
      <c r="K16" s="473" t="str">
        <f t="shared" si="0"/>
        <v/>
      </c>
      <c r="L16" s="310"/>
      <c r="M16" s="310"/>
      <c r="N16" s="473" t="str">
        <f t="shared" si="1"/>
        <v/>
      </c>
      <c r="O16" s="310"/>
      <c r="P16" s="310"/>
      <c r="Q16" s="473" t="str">
        <f t="shared" si="2"/>
        <v/>
      </c>
      <c r="R16" s="310"/>
      <c r="S16" s="310"/>
      <c r="T16" s="168"/>
      <c r="U16" s="168"/>
      <c r="V16" s="168"/>
      <c r="W16" s="168"/>
      <c r="X16" s="168"/>
      <c r="Y16" s="168"/>
      <c r="Z16" s="338" t="str">
        <f t="shared" si="6"/>
        <v/>
      </c>
      <c r="AA16" s="338" t="str">
        <f t="shared" si="3"/>
        <v/>
      </c>
      <c r="AB16" s="337" t="str">
        <f t="shared" si="4"/>
        <v/>
      </c>
      <c r="AC16" s="168"/>
      <c r="AD16" s="168"/>
      <c r="AE16" s="187" t="str">
        <f t="shared" si="5"/>
        <v/>
      </c>
      <c r="AF16" s="167"/>
      <c r="AG16" s="167"/>
      <c r="AH16" s="134"/>
      <c r="AI16" s="167"/>
      <c r="AJ16" s="167"/>
      <c r="AK16" s="318"/>
      <c r="AL16" s="349"/>
      <c r="AM16" s="257"/>
      <c r="AN16" s="257"/>
      <c r="AO16" s="172"/>
      <c r="AP16" s="352"/>
      <c r="AQ16" s="352"/>
      <c r="AR16" s="352"/>
      <c r="AS16" s="335"/>
      <c r="AT16" s="174">
        <v>1.37</v>
      </c>
      <c r="AU16" s="175"/>
      <c r="AV16" s="494"/>
      <c r="AW16" s="509"/>
      <c r="AX16" s="510"/>
      <c r="AY16" s="511"/>
      <c r="AZ16" s="512"/>
      <c r="BA16" s="513"/>
      <c r="BB16" s="513"/>
      <c r="BC16" s="514"/>
      <c r="BD16" s="514"/>
      <c r="BE16" s="514"/>
      <c r="BF16" s="514"/>
      <c r="BG16" s="172"/>
      <c r="BH16" s="257"/>
      <c r="BI16" s="257"/>
      <c r="BJ16" s="257"/>
      <c r="BK16" s="257"/>
      <c r="BL16" s="354"/>
      <c r="BM16" s="173"/>
      <c r="BN16" s="172"/>
      <c r="BO16" s="172"/>
      <c r="BP16" s="20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</row>
    <row r="17" spans="1:68" s="48" customFormat="1" ht="25.25" customHeight="1" x14ac:dyDescent="0.35">
      <c r="A17" s="238" t="s">
        <v>89</v>
      </c>
      <c r="B17" s="239">
        <v>9</v>
      </c>
      <c r="C17" s="172">
        <v>1186</v>
      </c>
      <c r="D17" s="172"/>
      <c r="E17" s="168">
        <v>7</v>
      </c>
      <c r="F17" s="168">
        <v>6.9</v>
      </c>
      <c r="G17" s="167">
        <v>2196</v>
      </c>
      <c r="H17" s="167">
        <v>1569</v>
      </c>
      <c r="I17" s="310">
        <v>184</v>
      </c>
      <c r="J17" s="310">
        <v>7</v>
      </c>
      <c r="K17" s="473">
        <f t="shared" si="0"/>
        <v>96.195652173913047</v>
      </c>
      <c r="L17" s="310">
        <v>371</v>
      </c>
      <c r="M17" s="310">
        <v>6</v>
      </c>
      <c r="N17" s="473">
        <f t="shared" si="1"/>
        <v>98.382749326145557</v>
      </c>
      <c r="O17" s="310">
        <v>796</v>
      </c>
      <c r="P17" s="310">
        <v>26</v>
      </c>
      <c r="Q17" s="473">
        <f t="shared" si="2"/>
        <v>96.733668341708551</v>
      </c>
      <c r="R17" s="310">
        <v>82.23</v>
      </c>
      <c r="S17" s="310">
        <v>3.3</v>
      </c>
      <c r="T17" s="168">
        <v>81.599999999999994</v>
      </c>
      <c r="U17" s="168">
        <v>3.2</v>
      </c>
      <c r="V17" s="168">
        <v>1.1399999999999999</v>
      </c>
      <c r="W17" s="168">
        <v>6.58</v>
      </c>
      <c r="X17" s="168">
        <v>7.0000000000000007E-2</v>
      </c>
      <c r="Y17" s="168">
        <v>0.8</v>
      </c>
      <c r="Z17" s="338">
        <f>IF(AND(R17&lt;&gt;"",V17&lt;&gt;"",X17&lt;&gt;""),R17+V17+X17,"")</f>
        <v>83.44</v>
      </c>
      <c r="AA17" s="338">
        <f t="shared" si="3"/>
        <v>10.68</v>
      </c>
      <c r="AB17" s="337">
        <f t="shared" si="4"/>
        <v>87.200383509108335</v>
      </c>
      <c r="AC17" s="168">
        <v>13.82</v>
      </c>
      <c r="AD17" s="168">
        <v>1.2</v>
      </c>
      <c r="AE17" s="187">
        <f t="shared" si="5"/>
        <v>91.316931982633861</v>
      </c>
      <c r="AF17" s="167"/>
      <c r="AG17" s="167"/>
      <c r="AH17" s="134" t="s">
        <v>92</v>
      </c>
      <c r="AI17" s="167" t="s">
        <v>93</v>
      </c>
      <c r="AJ17" s="167"/>
      <c r="AK17" s="318"/>
      <c r="AL17" s="349"/>
      <c r="AM17" s="257"/>
      <c r="AN17" s="257"/>
      <c r="AO17" s="172">
        <v>240</v>
      </c>
      <c r="AP17" s="352">
        <v>135</v>
      </c>
      <c r="AQ17" s="352">
        <v>1780</v>
      </c>
      <c r="AR17" s="352">
        <v>6600</v>
      </c>
      <c r="AS17" s="335">
        <v>85.96</v>
      </c>
      <c r="AT17" s="174">
        <v>1.24</v>
      </c>
      <c r="AU17" s="175">
        <v>2</v>
      </c>
      <c r="AV17" s="494">
        <v>0.19</v>
      </c>
      <c r="AW17" s="509"/>
      <c r="AX17" s="510"/>
      <c r="AY17" s="511"/>
      <c r="AZ17" s="512"/>
      <c r="BA17" s="513"/>
      <c r="BB17" s="513"/>
      <c r="BC17" s="514"/>
      <c r="BD17" s="514"/>
      <c r="BE17" s="514"/>
      <c r="BF17" s="514"/>
      <c r="BG17" s="172"/>
      <c r="BH17" s="257"/>
      <c r="BI17" s="257"/>
      <c r="BJ17" s="257"/>
      <c r="BK17" s="257"/>
      <c r="BL17" s="354"/>
      <c r="BM17" s="173"/>
      <c r="BN17" s="172"/>
      <c r="BO17" s="172"/>
      <c r="BP17" s="202"/>
    </row>
    <row r="18" spans="1:68" s="48" customFormat="1" ht="25.25" customHeight="1" x14ac:dyDescent="0.35">
      <c r="A18" s="238" t="s">
        <v>90</v>
      </c>
      <c r="B18" s="239">
        <v>10</v>
      </c>
      <c r="C18" s="172">
        <v>1161</v>
      </c>
      <c r="D18" s="172"/>
      <c r="E18" s="168">
        <v>6.8</v>
      </c>
      <c r="F18" s="168">
        <v>6.9</v>
      </c>
      <c r="G18" s="167">
        <v>2237</v>
      </c>
      <c r="H18" s="167">
        <v>1417</v>
      </c>
      <c r="I18" s="310">
        <v>211</v>
      </c>
      <c r="J18" s="310">
        <v>5</v>
      </c>
      <c r="K18" s="473">
        <f t="shared" si="0"/>
        <v>97.630331753554501</v>
      </c>
      <c r="L18" s="310">
        <v>361</v>
      </c>
      <c r="M18" s="310">
        <v>5</v>
      </c>
      <c r="N18" s="473">
        <f t="shared" si="1"/>
        <v>98.61495844875347</v>
      </c>
      <c r="O18" s="310">
        <v>755</v>
      </c>
      <c r="P18" s="310">
        <v>21.9</v>
      </c>
      <c r="Q18" s="473">
        <f t="shared" si="2"/>
        <v>97.099337748344368</v>
      </c>
      <c r="R18" s="310">
        <v>98</v>
      </c>
      <c r="S18" s="310">
        <v>6.95</v>
      </c>
      <c r="T18" s="168">
        <v>80.5</v>
      </c>
      <c r="U18" s="168">
        <v>0.73799999999999999</v>
      </c>
      <c r="V18" s="168">
        <v>1.1499999999999999</v>
      </c>
      <c r="W18" s="168">
        <v>4.9000000000000004</v>
      </c>
      <c r="X18" s="168">
        <v>0.06</v>
      </c>
      <c r="Y18" s="168">
        <v>0.78</v>
      </c>
      <c r="Z18" s="338">
        <f t="shared" si="6"/>
        <v>99.210000000000008</v>
      </c>
      <c r="AA18" s="338">
        <f>IF(AND(S18&lt;&gt;"",W18&lt;&gt;"",Y18&lt;&gt;""),S18+W18+Y18,"")</f>
        <v>12.63</v>
      </c>
      <c r="AB18" s="337">
        <f t="shared" si="4"/>
        <v>87.269428485031753</v>
      </c>
      <c r="AC18" s="168">
        <v>13.3</v>
      </c>
      <c r="AD18" s="168">
        <v>1.52</v>
      </c>
      <c r="AE18" s="187">
        <f t="shared" si="5"/>
        <v>88.571428571428584</v>
      </c>
      <c r="AF18" s="167"/>
      <c r="AG18" s="167"/>
      <c r="AH18" s="134" t="s">
        <v>92</v>
      </c>
      <c r="AI18" s="167" t="s">
        <v>99</v>
      </c>
      <c r="AJ18" s="167"/>
      <c r="AK18" s="318"/>
      <c r="AL18" s="349"/>
      <c r="AM18" s="257"/>
      <c r="AN18" s="257"/>
      <c r="AO18" s="172">
        <v>210</v>
      </c>
      <c r="AP18" s="352">
        <v>117</v>
      </c>
      <c r="AQ18" s="352">
        <v>1800</v>
      </c>
      <c r="AR18" s="352">
        <v>6218</v>
      </c>
      <c r="AS18" s="335">
        <v>84.35</v>
      </c>
      <c r="AT18" s="174">
        <v>1.26</v>
      </c>
      <c r="AU18" s="175">
        <v>2</v>
      </c>
      <c r="AV18" s="494">
        <v>0.33</v>
      </c>
      <c r="AW18" s="509"/>
      <c r="AX18" s="510"/>
      <c r="AY18" s="511"/>
      <c r="AZ18" s="512"/>
      <c r="BA18" s="513"/>
      <c r="BB18" s="513"/>
      <c r="BC18" s="514"/>
      <c r="BD18" s="514"/>
      <c r="BE18" s="514"/>
      <c r="BF18" s="514"/>
      <c r="BG18" s="172"/>
      <c r="BH18" s="257"/>
      <c r="BI18" s="257"/>
      <c r="BJ18" s="257"/>
      <c r="BK18" s="257"/>
      <c r="BL18" s="354"/>
      <c r="BM18" s="173"/>
      <c r="BN18" s="172"/>
      <c r="BO18" s="172"/>
      <c r="BP18" s="202"/>
    </row>
    <row r="19" spans="1:68" s="48" customFormat="1" ht="25.25" customHeight="1" x14ac:dyDescent="0.35">
      <c r="A19" s="238" t="s">
        <v>98</v>
      </c>
      <c r="B19" s="239">
        <v>11</v>
      </c>
      <c r="C19" s="172">
        <v>1161</v>
      </c>
      <c r="D19" s="172"/>
      <c r="E19" s="168"/>
      <c r="F19" s="168"/>
      <c r="G19" s="167"/>
      <c r="H19" s="167"/>
      <c r="I19" s="310"/>
      <c r="J19" s="310"/>
      <c r="K19" s="473" t="str">
        <f t="shared" si="0"/>
        <v/>
      </c>
      <c r="L19" s="310"/>
      <c r="M19" s="310"/>
      <c r="N19" s="473" t="str">
        <f t="shared" si="1"/>
        <v/>
      </c>
      <c r="O19" s="310"/>
      <c r="P19" s="310"/>
      <c r="Q19" s="473" t="str">
        <f t="shared" si="2"/>
        <v/>
      </c>
      <c r="R19" s="310"/>
      <c r="S19" s="310"/>
      <c r="T19" s="168"/>
      <c r="U19" s="168"/>
      <c r="V19" s="168"/>
      <c r="W19" s="168"/>
      <c r="X19" s="168"/>
      <c r="Y19" s="168"/>
      <c r="Z19" s="338" t="str">
        <f t="shared" si="6"/>
        <v/>
      </c>
      <c r="AA19" s="338" t="str">
        <f t="shared" si="3"/>
        <v/>
      </c>
      <c r="AB19" s="337" t="str">
        <f t="shared" si="4"/>
        <v/>
      </c>
      <c r="AC19" s="168"/>
      <c r="AD19" s="168"/>
      <c r="AE19" s="187" t="str">
        <f t="shared" si="5"/>
        <v/>
      </c>
      <c r="AF19" s="167"/>
      <c r="AG19" s="167"/>
      <c r="AH19" s="134"/>
      <c r="AI19" s="167"/>
      <c r="AJ19" s="167"/>
      <c r="AK19" s="318"/>
      <c r="AL19" s="349"/>
      <c r="AM19" s="257"/>
      <c r="AN19" s="257"/>
      <c r="AO19" s="172"/>
      <c r="AP19" s="352"/>
      <c r="AQ19" s="352"/>
      <c r="AR19" s="352"/>
      <c r="AS19" s="335"/>
      <c r="AT19" s="174">
        <v>1.26</v>
      </c>
      <c r="AU19" s="175"/>
      <c r="AV19" s="494"/>
      <c r="AW19" s="509"/>
      <c r="AX19" s="510"/>
      <c r="AY19" s="511"/>
      <c r="AZ19" s="512"/>
      <c r="BA19" s="513"/>
      <c r="BB19" s="513"/>
      <c r="BC19" s="514"/>
      <c r="BD19" s="514"/>
      <c r="BE19" s="514"/>
      <c r="BF19" s="514"/>
      <c r="BG19" s="172"/>
      <c r="BH19" s="257"/>
      <c r="BI19" s="257"/>
      <c r="BJ19" s="257"/>
      <c r="BK19" s="257"/>
      <c r="BL19" s="354"/>
      <c r="BM19" s="173"/>
      <c r="BN19" s="172"/>
      <c r="BO19" s="172"/>
      <c r="BP19" s="202"/>
    </row>
    <row r="20" spans="1:68" s="48" customFormat="1" ht="25.25" customHeight="1" x14ac:dyDescent="0.35">
      <c r="A20" s="238" t="s">
        <v>94</v>
      </c>
      <c r="B20" s="239">
        <v>12</v>
      </c>
      <c r="C20" s="172">
        <v>1215</v>
      </c>
      <c r="D20" s="172"/>
      <c r="E20" s="168"/>
      <c r="F20" s="168"/>
      <c r="G20" s="167"/>
      <c r="H20" s="167"/>
      <c r="I20" s="310"/>
      <c r="J20" s="310"/>
      <c r="K20" s="473" t="str">
        <f t="shared" si="0"/>
        <v/>
      </c>
      <c r="L20" s="310"/>
      <c r="M20" s="310"/>
      <c r="N20" s="473" t="str">
        <f t="shared" si="1"/>
        <v/>
      </c>
      <c r="O20" s="310"/>
      <c r="P20" s="310"/>
      <c r="Q20" s="473" t="str">
        <f t="shared" si="2"/>
        <v/>
      </c>
      <c r="R20" s="310"/>
      <c r="S20" s="310"/>
      <c r="T20" s="168"/>
      <c r="U20" s="168"/>
      <c r="V20" s="168"/>
      <c r="W20" s="168"/>
      <c r="X20" s="168"/>
      <c r="Y20" s="168"/>
      <c r="Z20" s="338" t="str">
        <f t="shared" si="6"/>
        <v/>
      </c>
      <c r="AA20" s="338" t="str">
        <f t="shared" si="3"/>
        <v/>
      </c>
      <c r="AB20" s="337" t="str">
        <f t="shared" si="4"/>
        <v/>
      </c>
      <c r="AC20" s="168"/>
      <c r="AD20" s="168"/>
      <c r="AE20" s="187" t="str">
        <f t="shared" si="5"/>
        <v/>
      </c>
      <c r="AF20" s="167"/>
      <c r="AG20" s="167"/>
      <c r="AH20" s="134"/>
      <c r="AI20" s="167"/>
      <c r="AJ20" s="167"/>
      <c r="AK20" s="318"/>
      <c r="AL20" s="349"/>
      <c r="AM20" s="257"/>
      <c r="AN20" s="257"/>
      <c r="AO20" s="172">
        <v>150</v>
      </c>
      <c r="AP20" s="352"/>
      <c r="AQ20" s="352"/>
      <c r="AR20" s="352"/>
      <c r="AS20" s="335"/>
      <c r="AT20" s="174">
        <v>1.21</v>
      </c>
      <c r="AU20" s="175"/>
      <c r="AV20" s="494"/>
      <c r="AW20" s="509"/>
      <c r="AX20" s="510"/>
      <c r="AY20" s="511"/>
      <c r="AZ20" s="512"/>
      <c r="BA20" s="513"/>
      <c r="BB20" s="513"/>
      <c r="BC20" s="514"/>
      <c r="BD20" s="514"/>
      <c r="BE20" s="514"/>
      <c r="BF20" s="514"/>
      <c r="BG20" s="172"/>
      <c r="BH20" s="257"/>
      <c r="BI20" s="257"/>
      <c r="BJ20" s="257"/>
      <c r="BK20" s="257"/>
      <c r="BL20" s="354"/>
      <c r="BM20" s="173"/>
      <c r="BN20" s="172"/>
      <c r="BO20" s="172"/>
      <c r="BP20" s="202"/>
    </row>
    <row r="21" spans="1:68" s="48" customFormat="1" ht="25.25" customHeight="1" x14ac:dyDescent="0.35">
      <c r="A21" s="238" t="s">
        <v>95</v>
      </c>
      <c r="B21" s="239">
        <v>13</v>
      </c>
      <c r="C21" s="172">
        <v>1166</v>
      </c>
      <c r="D21" s="172"/>
      <c r="E21" s="168"/>
      <c r="F21" s="168"/>
      <c r="G21" s="167"/>
      <c r="H21" s="167"/>
      <c r="I21" s="310"/>
      <c r="J21" s="310"/>
      <c r="K21" s="473" t="str">
        <f t="shared" si="0"/>
        <v/>
      </c>
      <c r="L21" s="310"/>
      <c r="M21" s="310"/>
      <c r="N21" s="473" t="str">
        <f t="shared" si="1"/>
        <v/>
      </c>
      <c r="O21" s="310"/>
      <c r="P21" s="310"/>
      <c r="Q21" s="473" t="str">
        <f t="shared" si="2"/>
        <v/>
      </c>
      <c r="R21" s="310"/>
      <c r="S21" s="310"/>
      <c r="T21" s="168"/>
      <c r="U21" s="168"/>
      <c r="V21" s="168"/>
      <c r="W21" s="168"/>
      <c r="X21" s="168"/>
      <c r="Y21" s="168"/>
      <c r="Z21" s="338" t="str">
        <f t="shared" si="6"/>
        <v/>
      </c>
      <c r="AA21" s="338" t="str">
        <f t="shared" si="3"/>
        <v/>
      </c>
      <c r="AB21" s="337" t="str">
        <f t="shared" si="4"/>
        <v/>
      </c>
      <c r="AC21" s="168"/>
      <c r="AD21" s="168"/>
      <c r="AE21" s="187" t="str">
        <f t="shared" si="5"/>
        <v/>
      </c>
      <c r="AF21" s="167"/>
      <c r="AG21" s="167"/>
      <c r="AH21" s="134"/>
      <c r="AI21" s="167"/>
      <c r="AJ21" s="167"/>
      <c r="AK21" s="318"/>
      <c r="AL21" s="349"/>
      <c r="AM21" s="257"/>
      <c r="AN21" s="257"/>
      <c r="AO21" s="172">
        <v>290</v>
      </c>
      <c r="AP21" s="352"/>
      <c r="AQ21" s="352"/>
      <c r="AR21" s="352"/>
      <c r="AS21" s="335"/>
      <c r="AT21" s="174">
        <v>1.26</v>
      </c>
      <c r="AU21" s="175"/>
      <c r="AV21" s="494"/>
      <c r="AW21" s="509"/>
      <c r="AX21" s="510"/>
      <c r="AY21" s="511"/>
      <c r="AZ21" s="512"/>
      <c r="BA21" s="513"/>
      <c r="BB21" s="513"/>
      <c r="BC21" s="514"/>
      <c r="BD21" s="514"/>
      <c r="BE21" s="514"/>
      <c r="BF21" s="514"/>
      <c r="BG21" s="172"/>
      <c r="BH21" s="257"/>
      <c r="BI21" s="257"/>
      <c r="BJ21" s="257"/>
      <c r="BK21" s="257"/>
      <c r="BL21" s="354"/>
      <c r="BM21" s="173"/>
      <c r="BN21" s="172"/>
      <c r="BO21" s="172"/>
      <c r="BP21" s="202"/>
    </row>
    <row r="22" spans="1:68" s="48" customFormat="1" ht="25.25" customHeight="1" x14ac:dyDescent="0.35">
      <c r="A22" s="238" t="s">
        <v>96</v>
      </c>
      <c r="B22" s="239">
        <v>14</v>
      </c>
      <c r="C22" s="172">
        <v>1166</v>
      </c>
      <c r="D22" s="172"/>
      <c r="E22" s="168"/>
      <c r="F22" s="168"/>
      <c r="G22" s="167"/>
      <c r="H22" s="167"/>
      <c r="I22" s="310"/>
      <c r="J22" s="310"/>
      <c r="K22" s="473" t="str">
        <f t="shared" si="0"/>
        <v/>
      </c>
      <c r="L22" s="310"/>
      <c r="M22" s="310"/>
      <c r="N22" s="473" t="str">
        <f t="shared" si="1"/>
        <v/>
      </c>
      <c r="O22" s="310"/>
      <c r="P22" s="310"/>
      <c r="Q22" s="473" t="str">
        <f t="shared" si="2"/>
        <v/>
      </c>
      <c r="R22" s="310"/>
      <c r="S22" s="310"/>
      <c r="T22" s="168"/>
      <c r="U22" s="168"/>
      <c r="V22" s="168"/>
      <c r="W22" s="168"/>
      <c r="X22" s="168"/>
      <c r="Y22" s="168"/>
      <c r="Z22" s="338" t="str">
        <f t="shared" si="6"/>
        <v/>
      </c>
      <c r="AA22" s="338" t="str">
        <f t="shared" si="3"/>
        <v/>
      </c>
      <c r="AB22" s="337" t="str">
        <f t="shared" si="4"/>
        <v/>
      </c>
      <c r="AC22" s="168"/>
      <c r="AD22" s="168"/>
      <c r="AE22" s="187" t="str">
        <f t="shared" si="5"/>
        <v/>
      </c>
      <c r="AF22" s="167"/>
      <c r="AG22" s="167"/>
      <c r="AH22" s="134"/>
      <c r="AI22" s="167"/>
      <c r="AJ22" s="167"/>
      <c r="AK22" s="318"/>
      <c r="AL22" s="349"/>
      <c r="AM22" s="257"/>
      <c r="AN22" s="257"/>
      <c r="AO22" s="172"/>
      <c r="AP22" s="352"/>
      <c r="AQ22" s="352"/>
      <c r="AR22" s="352"/>
      <c r="AS22" s="335"/>
      <c r="AT22" s="174">
        <v>1.26</v>
      </c>
      <c r="AU22" s="175"/>
      <c r="AV22" s="494"/>
      <c r="AW22" s="509"/>
      <c r="AX22" s="510"/>
      <c r="AY22" s="511"/>
      <c r="AZ22" s="512"/>
      <c r="BA22" s="513"/>
      <c r="BB22" s="513"/>
      <c r="BC22" s="514"/>
      <c r="BD22" s="514"/>
      <c r="BE22" s="514"/>
      <c r="BF22" s="514"/>
      <c r="BG22" s="172"/>
      <c r="BH22" s="257"/>
      <c r="BI22" s="257"/>
      <c r="BJ22" s="257"/>
      <c r="BK22" s="257"/>
      <c r="BL22" s="354"/>
      <c r="BM22" s="173"/>
      <c r="BN22" s="172"/>
      <c r="BO22" s="172"/>
      <c r="BP22" s="202"/>
    </row>
    <row r="23" spans="1:68" s="48" customFormat="1" ht="25.25" customHeight="1" x14ac:dyDescent="0.35">
      <c r="A23" s="238" t="s">
        <v>97</v>
      </c>
      <c r="B23" s="239">
        <v>15</v>
      </c>
      <c r="C23" s="172">
        <v>1166</v>
      </c>
      <c r="D23" s="172"/>
      <c r="E23" s="168"/>
      <c r="F23" s="168"/>
      <c r="G23" s="167"/>
      <c r="H23" s="167"/>
      <c r="I23" s="310"/>
      <c r="J23" s="310"/>
      <c r="K23" s="473" t="str">
        <f t="shared" si="0"/>
        <v/>
      </c>
      <c r="L23" s="310"/>
      <c r="M23" s="310"/>
      <c r="N23" s="473" t="str">
        <f t="shared" si="1"/>
        <v/>
      </c>
      <c r="O23" s="310"/>
      <c r="P23" s="310"/>
      <c r="Q23" s="473" t="str">
        <f t="shared" si="2"/>
        <v/>
      </c>
      <c r="R23" s="310"/>
      <c r="S23" s="310"/>
      <c r="T23" s="168"/>
      <c r="U23" s="168"/>
      <c r="V23" s="168"/>
      <c r="W23" s="168"/>
      <c r="X23" s="168"/>
      <c r="Y23" s="168"/>
      <c r="Z23" s="338" t="str">
        <f t="shared" si="6"/>
        <v/>
      </c>
      <c r="AA23" s="338" t="str">
        <f t="shared" si="3"/>
        <v/>
      </c>
      <c r="AB23" s="337" t="str">
        <f t="shared" si="4"/>
        <v/>
      </c>
      <c r="AC23" s="168"/>
      <c r="AD23" s="168"/>
      <c r="AE23" s="187" t="str">
        <f t="shared" si="5"/>
        <v/>
      </c>
      <c r="AF23" s="167"/>
      <c r="AG23" s="167"/>
      <c r="AH23" s="134"/>
      <c r="AI23" s="167"/>
      <c r="AJ23" s="167"/>
      <c r="AK23" s="318"/>
      <c r="AL23" s="349"/>
      <c r="AM23" s="257"/>
      <c r="AN23" s="257"/>
      <c r="AO23" s="172"/>
      <c r="AP23" s="352"/>
      <c r="AQ23" s="352"/>
      <c r="AR23" s="352"/>
      <c r="AS23" s="335"/>
      <c r="AT23" s="174">
        <v>1.26</v>
      </c>
      <c r="AU23" s="175"/>
      <c r="AV23" s="494"/>
      <c r="AW23" s="509"/>
      <c r="AX23" s="510"/>
      <c r="AY23" s="511"/>
      <c r="AZ23" s="512"/>
      <c r="BA23" s="513"/>
      <c r="BB23" s="513"/>
      <c r="BC23" s="514"/>
      <c r="BD23" s="514"/>
      <c r="BE23" s="514"/>
      <c r="BF23" s="514"/>
      <c r="BG23" s="172"/>
      <c r="BH23" s="257"/>
      <c r="BI23" s="257"/>
      <c r="BJ23" s="257"/>
      <c r="BK23" s="257"/>
      <c r="BL23" s="354"/>
      <c r="BM23" s="173"/>
      <c r="BN23" s="172"/>
      <c r="BO23" s="172"/>
      <c r="BP23" s="202"/>
    </row>
    <row r="24" spans="1:68" s="48" customFormat="1" ht="25.25" customHeight="1" x14ac:dyDescent="0.35">
      <c r="A24" s="238" t="s">
        <v>89</v>
      </c>
      <c r="B24" s="239">
        <v>16</v>
      </c>
      <c r="C24" s="172">
        <v>1050</v>
      </c>
      <c r="D24" s="172"/>
      <c r="E24" s="168">
        <v>6.8</v>
      </c>
      <c r="F24" s="168">
        <v>6.9</v>
      </c>
      <c r="G24" s="167">
        <v>2366</v>
      </c>
      <c r="H24" s="167">
        <v>1490</v>
      </c>
      <c r="I24" s="310">
        <v>163</v>
      </c>
      <c r="J24" s="310">
        <v>6</v>
      </c>
      <c r="K24" s="473">
        <f t="shared" si="0"/>
        <v>96.319018404907979</v>
      </c>
      <c r="L24" s="310">
        <v>391</v>
      </c>
      <c r="M24" s="310">
        <v>6</v>
      </c>
      <c r="N24" s="473">
        <f t="shared" si="1"/>
        <v>98.465473145780052</v>
      </c>
      <c r="O24" s="310">
        <v>904</v>
      </c>
      <c r="P24" s="310">
        <v>23</v>
      </c>
      <c r="Q24" s="473">
        <f t="shared" si="2"/>
        <v>97.455752212389385</v>
      </c>
      <c r="R24" s="310">
        <v>108.4</v>
      </c>
      <c r="S24" s="310">
        <v>10.9</v>
      </c>
      <c r="T24" s="168">
        <v>101.2</v>
      </c>
      <c r="U24" s="168">
        <v>13.26</v>
      </c>
      <c r="V24" s="168">
        <v>1.5</v>
      </c>
      <c r="W24" s="168">
        <v>1.46</v>
      </c>
      <c r="X24" s="168">
        <v>0.09</v>
      </c>
      <c r="Y24" s="168">
        <v>0.9</v>
      </c>
      <c r="Z24" s="338">
        <f t="shared" si="6"/>
        <v>109.99000000000001</v>
      </c>
      <c r="AA24" s="338">
        <f t="shared" si="3"/>
        <v>13.26</v>
      </c>
      <c r="AB24" s="337">
        <f t="shared" si="4"/>
        <v>87.944358578052544</v>
      </c>
      <c r="AC24" s="168">
        <v>15.2</v>
      </c>
      <c r="AD24" s="168">
        <v>1.69</v>
      </c>
      <c r="AE24" s="187">
        <f t="shared" si="5"/>
        <v>88.881578947368425</v>
      </c>
      <c r="AF24" s="167"/>
      <c r="AG24" s="167"/>
      <c r="AH24" s="134" t="s">
        <v>92</v>
      </c>
      <c r="AI24" s="167" t="s">
        <v>93</v>
      </c>
      <c r="AJ24" s="167"/>
      <c r="AK24" s="318"/>
      <c r="AL24" s="349"/>
      <c r="AM24" s="257"/>
      <c r="AN24" s="257"/>
      <c r="AO24" s="172">
        <v>320</v>
      </c>
      <c r="AP24" s="352">
        <v>147</v>
      </c>
      <c r="AQ24" s="352">
        <v>2170</v>
      </c>
      <c r="AR24" s="352">
        <v>4550</v>
      </c>
      <c r="AS24" s="335">
        <v>77.88</v>
      </c>
      <c r="AT24" s="174">
        <v>1.4</v>
      </c>
      <c r="AU24" s="175">
        <v>8</v>
      </c>
      <c r="AV24" s="494"/>
      <c r="AW24" s="509"/>
      <c r="AX24" s="510"/>
      <c r="AY24" s="511"/>
      <c r="AZ24" s="512"/>
      <c r="BA24" s="513"/>
      <c r="BB24" s="513"/>
      <c r="BC24" s="514"/>
      <c r="BD24" s="514"/>
      <c r="BE24" s="514"/>
      <c r="BF24" s="514"/>
      <c r="BG24" s="172"/>
      <c r="BH24" s="257"/>
      <c r="BI24" s="257"/>
      <c r="BJ24" s="257"/>
      <c r="BK24" s="257"/>
      <c r="BL24" s="354"/>
      <c r="BM24" s="173"/>
      <c r="BN24" s="172"/>
      <c r="BO24" s="172"/>
      <c r="BP24" s="202"/>
    </row>
    <row r="25" spans="1:68" s="48" customFormat="1" ht="25.25" customHeight="1" x14ac:dyDescent="0.35">
      <c r="A25" s="238" t="s">
        <v>90</v>
      </c>
      <c r="B25" s="239">
        <v>17</v>
      </c>
      <c r="C25" s="172">
        <v>1385</v>
      </c>
      <c r="D25" s="172"/>
      <c r="E25" s="168"/>
      <c r="F25" s="168"/>
      <c r="G25" s="167"/>
      <c r="H25" s="167"/>
      <c r="I25" s="310"/>
      <c r="J25" s="310"/>
      <c r="K25" s="473" t="str">
        <f t="shared" si="0"/>
        <v/>
      </c>
      <c r="L25" s="310"/>
      <c r="M25" s="310"/>
      <c r="N25" s="473" t="str">
        <f t="shared" si="1"/>
        <v/>
      </c>
      <c r="O25" s="310"/>
      <c r="P25" s="310"/>
      <c r="Q25" s="473" t="str">
        <f t="shared" si="2"/>
        <v/>
      </c>
      <c r="R25" s="310"/>
      <c r="S25" s="310"/>
      <c r="T25" s="168"/>
      <c r="U25" s="168"/>
      <c r="V25" s="168"/>
      <c r="W25" s="168"/>
      <c r="X25" s="168"/>
      <c r="Y25" s="168"/>
      <c r="Z25" s="338" t="str">
        <f t="shared" si="6"/>
        <v/>
      </c>
      <c r="AA25" s="338" t="str">
        <f t="shared" si="3"/>
        <v/>
      </c>
      <c r="AB25" s="337" t="str">
        <f t="shared" si="4"/>
        <v/>
      </c>
      <c r="AC25" s="168"/>
      <c r="AD25" s="168"/>
      <c r="AE25" s="187" t="str">
        <f t="shared" si="5"/>
        <v/>
      </c>
      <c r="AF25" s="167"/>
      <c r="AG25" s="167"/>
      <c r="AH25" s="134"/>
      <c r="AI25" s="167"/>
      <c r="AJ25" s="167"/>
      <c r="AK25" s="318"/>
      <c r="AL25" s="349"/>
      <c r="AM25" s="257"/>
      <c r="AN25" s="257"/>
      <c r="AO25" s="172">
        <v>360</v>
      </c>
      <c r="AP25" s="352"/>
      <c r="AQ25" s="352"/>
      <c r="AR25" s="352"/>
      <c r="AS25" s="335"/>
      <c r="AT25" s="174">
        <v>1.06</v>
      </c>
      <c r="AU25" s="175"/>
      <c r="AV25" s="494"/>
      <c r="AW25" s="509"/>
      <c r="AX25" s="510"/>
      <c r="AY25" s="511"/>
      <c r="AZ25" s="512"/>
      <c r="BA25" s="513"/>
      <c r="BB25" s="513"/>
      <c r="BC25" s="514"/>
      <c r="BD25" s="514"/>
      <c r="BE25" s="514"/>
      <c r="BF25" s="514"/>
      <c r="BG25" s="172"/>
      <c r="BH25" s="257"/>
      <c r="BI25" s="257"/>
      <c r="BJ25" s="257"/>
      <c r="BK25" s="257"/>
      <c r="BL25" s="354"/>
      <c r="BM25" s="173"/>
      <c r="BN25" s="172"/>
      <c r="BO25" s="172"/>
      <c r="BP25" s="202"/>
    </row>
    <row r="26" spans="1:68" s="48" customFormat="1" ht="25.25" customHeight="1" x14ac:dyDescent="0.35">
      <c r="A26" s="238" t="s">
        <v>98</v>
      </c>
      <c r="B26" s="239">
        <v>18</v>
      </c>
      <c r="C26" s="172">
        <v>1014</v>
      </c>
      <c r="D26" s="172"/>
      <c r="E26" s="168"/>
      <c r="F26" s="168"/>
      <c r="G26" s="167"/>
      <c r="H26" s="167"/>
      <c r="I26" s="310"/>
      <c r="J26" s="310"/>
      <c r="K26" s="473" t="str">
        <f t="shared" si="0"/>
        <v/>
      </c>
      <c r="L26" s="310"/>
      <c r="M26" s="310"/>
      <c r="N26" s="473" t="str">
        <f t="shared" si="1"/>
        <v/>
      </c>
      <c r="O26" s="310"/>
      <c r="P26" s="310"/>
      <c r="Q26" s="473" t="str">
        <f t="shared" si="2"/>
        <v/>
      </c>
      <c r="R26" s="310"/>
      <c r="S26" s="310"/>
      <c r="T26" s="168"/>
      <c r="U26" s="168"/>
      <c r="V26" s="168"/>
      <c r="W26" s="168"/>
      <c r="X26" s="168"/>
      <c r="Y26" s="168"/>
      <c r="Z26" s="338" t="str">
        <f t="shared" si="6"/>
        <v/>
      </c>
      <c r="AA26" s="338" t="str">
        <f t="shared" si="3"/>
        <v/>
      </c>
      <c r="AB26" s="337" t="str">
        <f t="shared" si="4"/>
        <v/>
      </c>
      <c r="AC26" s="168"/>
      <c r="AD26" s="168"/>
      <c r="AE26" s="187" t="str">
        <f t="shared" si="5"/>
        <v/>
      </c>
      <c r="AF26" s="167"/>
      <c r="AG26" s="167"/>
      <c r="AH26" s="134"/>
      <c r="AI26" s="167"/>
      <c r="AJ26" s="167"/>
      <c r="AK26" s="318"/>
      <c r="AL26" s="349"/>
      <c r="AM26" s="257"/>
      <c r="AN26" s="257"/>
      <c r="AO26" s="172">
        <v>400</v>
      </c>
      <c r="AP26" s="352">
        <v>179</v>
      </c>
      <c r="AQ26" s="352">
        <v>2240</v>
      </c>
      <c r="AR26" s="352">
        <v>3960</v>
      </c>
      <c r="AS26" s="335">
        <v>78.67</v>
      </c>
      <c r="AT26" s="174">
        <v>1.45</v>
      </c>
      <c r="AU26" s="175">
        <v>12</v>
      </c>
      <c r="AV26" s="494">
        <v>0.13</v>
      </c>
      <c r="AW26" s="509"/>
      <c r="AX26" s="510"/>
      <c r="AY26" s="511"/>
      <c r="AZ26" s="512"/>
      <c r="BA26" s="513"/>
      <c r="BB26" s="513"/>
      <c r="BC26" s="514"/>
      <c r="BD26" s="514"/>
      <c r="BE26" s="514"/>
      <c r="BF26" s="514"/>
      <c r="BG26" s="172"/>
      <c r="BH26" s="257"/>
      <c r="BI26" s="257"/>
      <c r="BJ26" s="257"/>
      <c r="BK26" s="257"/>
      <c r="BL26" s="354"/>
      <c r="BM26" s="173"/>
      <c r="BN26" s="172"/>
      <c r="BO26" s="172"/>
      <c r="BP26" s="202"/>
    </row>
    <row r="27" spans="1:68" s="48" customFormat="1" ht="25.25" customHeight="1" x14ac:dyDescent="0.35">
      <c r="A27" s="238" t="s">
        <v>94</v>
      </c>
      <c r="B27" s="239">
        <v>19</v>
      </c>
      <c r="C27" s="172">
        <v>1366</v>
      </c>
      <c r="D27" s="172"/>
      <c r="E27" s="168">
        <v>7.2</v>
      </c>
      <c r="F27" s="168">
        <v>7.1</v>
      </c>
      <c r="G27" s="167">
        <v>2346</v>
      </c>
      <c r="H27" s="167">
        <v>1780</v>
      </c>
      <c r="I27" s="310">
        <v>151</v>
      </c>
      <c r="J27" s="310">
        <v>7.8</v>
      </c>
      <c r="K27" s="473">
        <f t="shared" si="0"/>
        <v>94.834437086092706</v>
      </c>
      <c r="L27" s="310">
        <v>335</v>
      </c>
      <c r="M27" s="310">
        <v>6</v>
      </c>
      <c r="N27" s="473">
        <f t="shared" si="1"/>
        <v>98.208955223880594</v>
      </c>
      <c r="O27" s="310">
        <v>839</v>
      </c>
      <c r="P27" s="310">
        <v>42.3</v>
      </c>
      <c r="Q27" s="473">
        <f t="shared" si="2"/>
        <v>94.958283671036952</v>
      </c>
      <c r="R27" s="310">
        <v>95.5</v>
      </c>
      <c r="S27" s="310">
        <v>4.05</v>
      </c>
      <c r="T27" s="168">
        <v>79.400000000000006</v>
      </c>
      <c r="U27" s="168">
        <v>18.100000000000001</v>
      </c>
      <c r="V27" s="168">
        <v>1.1499999999999999</v>
      </c>
      <c r="W27" s="168">
        <v>1.2</v>
      </c>
      <c r="X27" s="168">
        <v>0.11</v>
      </c>
      <c r="Y27" s="168">
        <v>0.9</v>
      </c>
      <c r="Z27" s="338">
        <f>IF(AND(R27&lt;&gt;"",V27&lt;&gt;"",X27&lt;&gt;""),R27+V27+X27,"")</f>
        <v>96.76</v>
      </c>
      <c r="AA27" s="338">
        <f t="shared" si="3"/>
        <v>6.15</v>
      </c>
      <c r="AB27" s="337">
        <f t="shared" si="4"/>
        <v>93.644067796610159</v>
      </c>
      <c r="AC27" s="168">
        <v>14.1</v>
      </c>
      <c r="AD27" s="168">
        <v>1.72</v>
      </c>
      <c r="AE27" s="187">
        <f t="shared" si="5"/>
        <v>87.801418439716301</v>
      </c>
      <c r="AF27" s="167"/>
      <c r="AG27" s="167"/>
      <c r="AH27" s="134" t="s">
        <v>92</v>
      </c>
      <c r="AI27" s="167" t="s">
        <v>99</v>
      </c>
      <c r="AJ27" s="167"/>
      <c r="AK27" s="318"/>
      <c r="AL27" s="349"/>
      <c r="AM27" s="257"/>
      <c r="AN27" s="257"/>
      <c r="AO27" s="172">
        <v>440</v>
      </c>
      <c r="AP27" s="352"/>
      <c r="AQ27" s="352"/>
      <c r="AR27" s="352"/>
      <c r="AS27" s="335"/>
      <c r="AT27" s="174">
        <v>1.07</v>
      </c>
      <c r="AU27" s="175"/>
      <c r="AV27" s="494"/>
      <c r="AW27" s="509"/>
      <c r="AX27" s="510"/>
      <c r="AY27" s="511"/>
      <c r="AZ27" s="512"/>
      <c r="BA27" s="513"/>
      <c r="BB27" s="513"/>
      <c r="BC27" s="514"/>
      <c r="BD27" s="514"/>
      <c r="BE27" s="514"/>
      <c r="BF27" s="514"/>
      <c r="BG27" s="172"/>
      <c r="BH27" s="257"/>
      <c r="BI27" s="257"/>
      <c r="BJ27" s="257"/>
      <c r="BK27" s="257"/>
      <c r="BL27" s="354"/>
      <c r="BM27" s="173"/>
      <c r="BN27" s="172"/>
      <c r="BO27" s="172"/>
      <c r="BP27" s="202"/>
    </row>
    <row r="28" spans="1:68" s="48" customFormat="1" ht="25.25" customHeight="1" x14ac:dyDescent="0.35">
      <c r="A28" s="238" t="s">
        <v>95</v>
      </c>
      <c r="B28" s="239">
        <v>20</v>
      </c>
      <c r="C28" s="172">
        <v>1871</v>
      </c>
      <c r="D28" s="172"/>
      <c r="E28" s="168"/>
      <c r="F28" s="168"/>
      <c r="G28" s="167"/>
      <c r="H28" s="167"/>
      <c r="I28" s="310"/>
      <c r="J28" s="310"/>
      <c r="K28" s="473" t="str">
        <f t="shared" si="0"/>
        <v/>
      </c>
      <c r="L28" s="310"/>
      <c r="M28" s="310"/>
      <c r="N28" s="473" t="str">
        <f t="shared" si="1"/>
        <v/>
      </c>
      <c r="O28" s="310"/>
      <c r="P28" s="310"/>
      <c r="Q28" s="473" t="str">
        <f t="shared" si="2"/>
        <v/>
      </c>
      <c r="R28" s="310"/>
      <c r="S28" s="310"/>
      <c r="T28" s="168"/>
      <c r="U28" s="168"/>
      <c r="V28" s="168"/>
      <c r="W28" s="168"/>
      <c r="X28" s="168"/>
      <c r="Y28" s="168"/>
      <c r="Z28" s="338" t="str">
        <f t="shared" si="6"/>
        <v/>
      </c>
      <c r="AA28" s="338" t="str">
        <f t="shared" si="3"/>
        <v/>
      </c>
      <c r="AB28" s="337" t="str">
        <f t="shared" si="4"/>
        <v/>
      </c>
      <c r="AC28" s="168"/>
      <c r="AD28" s="168"/>
      <c r="AE28" s="187" t="str">
        <f t="shared" si="5"/>
        <v/>
      </c>
      <c r="AF28" s="167"/>
      <c r="AG28" s="167"/>
      <c r="AH28" s="134"/>
      <c r="AI28" s="167"/>
      <c r="AJ28" s="167"/>
      <c r="AK28" s="318"/>
      <c r="AL28" s="349"/>
      <c r="AM28" s="257"/>
      <c r="AN28" s="257"/>
      <c r="AO28" s="172">
        <v>640</v>
      </c>
      <c r="AP28" s="352"/>
      <c r="AQ28" s="352"/>
      <c r="AR28" s="352"/>
      <c r="AS28" s="335"/>
      <c r="AT28" s="174">
        <v>0.78</v>
      </c>
      <c r="AU28" s="175"/>
      <c r="AV28" s="494"/>
      <c r="AW28" s="352"/>
      <c r="AX28" s="510"/>
      <c r="AY28" s="511"/>
      <c r="AZ28" s="512"/>
      <c r="BA28" s="513"/>
      <c r="BB28" s="513"/>
      <c r="BC28" s="514"/>
      <c r="BD28" s="514"/>
      <c r="BE28" s="514"/>
      <c r="BF28" s="514"/>
      <c r="BG28" s="172"/>
      <c r="BH28" s="257"/>
      <c r="BI28" s="257"/>
      <c r="BJ28" s="257"/>
      <c r="BK28" s="257"/>
      <c r="BL28" s="354"/>
      <c r="BM28" s="173"/>
      <c r="BN28" s="172"/>
      <c r="BO28" s="172"/>
      <c r="BP28" s="202"/>
    </row>
    <row r="29" spans="1:68" s="48" customFormat="1" ht="25.25" customHeight="1" x14ac:dyDescent="0.35">
      <c r="A29" s="238" t="s">
        <v>96</v>
      </c>
      <c r="B29" s="239">
        <v>21</v>
      </c>
      <c r="C29" s="172">
        <v>1871</v>
      </c>
      <c r="D29" s="172"/>
      <c r="E29" s="168"/>
      <c r="F29" s="168"/>
      <c r="G29" s="167"/>
      <c r="H29" s="167"/>
      <c r="I29" s="310"/>
      <c r="J29" s="310"/>
      <c r="K29" s="473" t="str">
        <f t="shared" si="0"/>
        <v/>
      </c>
      <c r="L29" s="310"/>
      <c r="M29" s="310"/>
      <c r="N29" s="473" t="str">
        <f t="shared" si="1"/>
        <v/>
      </c>
      <c r="O29" s="310"/>
      <c r="P29" s="310"/>
      <c r="Q29" s="473" t="str">
        <f t="shared" si="2"/>
        <v/>
      </c>
      <c r="R29" s="310"/>
      <c r="S29" s="310"/>
      <c r="T29" s="168"/>
      <c r="U29" s="168"/>
      <c r="V29" s="168"/>
      <c r="W29" s="168"/>
      <c r="X29" s="168"/>
      <c r="Y29" s="168"/>
      <c r="Z29" s="338" t="str">
        <f t="shared" si="6"/>
        <v/>
      </c>
      <c r="AA29" s="338" t="str">
        <f t="shared" si="3"/>
        <v/>
      </c>
      <c r="AB29" s="337" t="str">
        <f t="shared" si="4"/>
        <v/>
      </c>
      <c r="AC29" s="168"/>
      <c r="AD29" s="168"/>
      <c r="AE29" s="187" t="str">
        <f t="shared" si="5"/>
        <v/>
      </c>
      <c r="AF29" s="167"/>
      <c r="AG29" s="167"/>
      <c r="AH29" s="134"/>
      <c r="AI29" s="167"/>
      <c r="AJ29" s="167"/>
      <c r="AK29" s="318"/>
      <c r="AL29" s="349"/>
      <c r="AM29" s="257"/>
      <c r="AN29" s="257"/>
      <c r="AO29" s="172"/>
      <c r="AP29" s="352"/>
      <c r="AQ29" s="352"/>
      <c r="AR29" s="352"/>
      <c r="AS29" s="335"/>
      <c r="AT29" s="174">
        <v>0.78</v>
      </c>
      <c r="AU29" s="175"/>
      <c r="AV29" s="494"/>
      <c r="AW29" s="509"/>
      <c r="AX29" s="510"/>
      <c r="AY29" s="511"/>
      <c r="AZ29" s="512"/>
      <c r="BA29" s="513"/>
      <c r="BB29" s="513"/>
      <c r="BC29" s="514"/>
      <c r="BD29" s="514"/>
      <c r="BE29" s="514"/>
      <c r="BF29" s="514"/>
      <c r="BG29" s="172"/>
      <c r="BH29" s="257"/>
      <c r="BI29" s="257"/>
      <c r="BJ29" s="257"/>
      <c r="BK29" s="257"/>
      <c r="BL29" s="354"/>
      <c r="BM29" s="173"/>
      <c r="BN29" s="172"/>
      <c r="BO29" s="172"/>
      <c r="BP29" s="202"/>
    </row>
    <row r="30" spans="1:68" s="48" customFormat="1" ht="25.25" customHeight="1" x14ac:dyDescent="0.35">
      <c r="A30" s="238" t="s">
        <v>97</v>
      </c>
      <c r="B30" s="239">
        <v>22</v>
      </c>
      <c r="C30" s="172">
        <v>1871</v>
      </c>
      <c r="D30" s="172"/>
      <c r="E30" s="168"/>
      <c r="F30" s="168"/>
      <c r="G30" s="167"/>
      <c r="H30" s="167"/>
      <c r="I30" s="310"/>
      <c r="J30" s="310"/>
      <c r="K30" s="473" t="str">
        <f t="shared" si="0"/>
        <v/>
      </c>
      <c r="L30" s="310"/>
      <c r="M30" s="310"/>
      <c r="N30" s="473" t="str">
        <f t="shared" si="1"/>
        <v/>
      </c>
      <c r="O30" s="310"/>
      <c r="P30" s="310"/>
      <c r="Q30" s="473" t="str">
        <f t="shared" si="2"/>
        <v/>
      </c>
      <c r="R30" s="310"/>
      <c r="S30" s="310"/>
      <c r="T30" s="168"/>
      <c r="U30" s="168"/>
      <c r="V30" s="168"/>
      <c r="W30" s="168"/>
      <c r="X30" s="168"/>
      <c r="Y30" s="168"/>
      <c r="Z30" s="338" t="str">
        <f t="shared" si="6"/>
        <v/>
      </c>
      <c r="AA30" s="338" t="str">
        <f t="shared" si="3"/>
        <v/>
      </c>
      <c r="AB30" s="337" t="str">
        <f t="shared" si="4"/>
        <v/>
      </c>
      <c r="AC30" s="168"/>
      <c r="AD30" s="168"/>
      <c r="AE30" s="187" t="str">
        <f t="shared" si="5"/>
        <v/>
      </c>
      <c r="AF30" s="167"/>
      <c r="AG30" s="167"/>
      <c r="AH30" s="134"/>
      <c r="AI30" s="167"/>
      <c r="AJ30" s="167"/>
      <c r="AK30" s="318"/>
      <c r="AL30" s="349"/>
      <c r="AM30" s="257"/>
      <c r="AN30" s="257"/>
      <c r="AO30" s="172"/>
      <c r="AP30" s="352"/>
      <c r="AQ30" s="352"/>
      <c r="AR30" s="352"/>
      <c r="AS30" s="335"/>
      <c r="AT30" s="174">
        <v>0.78</v>
      </c>
      <c r="AU30" s="175"/>
      <c r="AV30" s="494"/>
      <c r="AW30" s="509"/>
      <c r="AX30" s="510"/>
      <c r="AY30" s="511"/>
      <c r="AZ30" s="512"/>
      <c r="BA30" s="513"/>
      <c r="BB30" s="513"/>
      <c r="BC30" s="514"/>
      <c r="BD30" s="514"/>
      <c r="BE30" s="514"/>
      <c r="BF30" s="514"/>
      <c r="BG30" s="172"/>
      <c r="BH30" s="257"/>
      <c r="BI30" s="257"/>
      <c r="BJ30" s="257"/>
      <c r="BK30" s="257"/>
      <c r="BL30" s="354"/>
      <c r="BM30" s="173"/>
      <c r="BN30" s="172"/>
      <c r="BO30" s="172"/>
      <c r="BP30" s="202"/>
    </row>
    <row r="31" spans="1:68" s="48" customFormat="1" ht="25.25" customHeight="1" x14ac:dyDescent="0.35">
      <c r="A31" s="238" t="s">
        <v>89</v>
      </c>
      <c r="B31" s="239">
        <v>23</v>
      </c>
      <c r="C31" s="172">
        <v>1265</v>
      </c>
      <c r="D31" s="172"/>
      <c r="E31" s="168"/>
      <c r="F31" s="168"/>
      <c r="G31" s="167"/>
      <c r="H31" s="167"/>
      <c r="I31" s="310"/>
      <c r="J31" s="310"/>
      <c r="K31" s="473" t="str">
        <f t="shared" si="0"/>
        <v/>
      </c>
      <c r="L31" s="310"/>
      <c r="M31" s="310"/>
      <c r="N31" s="473" t="str">
        <f t="shared" si="1"/>
        <v/>
      </c>
      <c r="O31" s="310"/>
      <c r="P31" s="310"/>
      <c r="Q31" s="473" t="str">
        <f t="shared" si="2"/>
        <v/>
      </c>
      <c r="R31" s="310"/>
      <c r="S31" s="310"/>
      <c r="T31" s="168"/>
      <c r="U31" s="168"/>
      <c r="V31" s="168"/>
      <c r="W31" s="168"/>
      <c r="X31" s="168"/>
      <c r="Y31" s="168"/>
      <c r="Z31" s="338" t="str">
        <f t="shared" si="6"/>
        <v/>
      </c>
      <c r="AA31" s="338" t="str">
        <f t="shared" si="3"/>
        <v/>
      </c>
      <c r="AB31" s="337" t="str">
        <f t="shared" si="4"/>
        <v/>
      </c>
      <c r="AC31" s="168"/>
      <c r="AD31" s="168"/>
      <c r="AE31" s="187" t="str">
        <f t="shared" si="5"/>
        <v/>
      </c>
      <c r="AF31" s="167"/>
      <c r="AG31" s="167"/>
      <c r="AH31" s="134"/>
      <c r="AI31" s="167"/>
      <c r="AJ31" s="167"/>
      <c r="AK31" s="318"/>
      <c r="AL31" s="349"/>
      <c r="AM31" s="257"/>
      <c r="AN31" s="257"/>
      <c r="AO31" s="172">
        <v>500</v>
      </c>
      <c r="AP31" s="352"/>
      <c r="AQ31" s="352"/>
      <c r="AR31" s="352"/>
      <c r="AS31" s="335"/>
      <c r="AT31" s="174">
        <v>1.1599999999999999</v>
      </c>
      <c r="AU31" s="175"/>
      <c r="AV31" s="494"/>
      <c r="AW31" s="509"/>
      <c r="AX31" s="510"/>
      <c r="AY31" s="511"/>
      <c r="AZ31" s="512"/>
      <c r="BA31" s="513"/>
      <c r="BB31" s="513"/>
      <c r="BC31" s="514"/>
      <c r="BD31" s="514"/>
      <c r="BE31" s="514"/>
      <c r="BF31" s="514"/>
      <c r="BG31" s="172"/>
      <c r="BH31" s="257"/>
      <c r="BI31" s="257"/>
      <c r="BJ31" s="257"/>
      <c r="BK31" s="257"/>
      <c r="BL31" s="354"/>
      <c r="BM31" s="173"/>
      <c r="BN31" s="172"/>
      <c r="BO31" s="172"/>
      <c r="BP31" s="202"/>
    </row>
    <row r="32" spans="1:68" s="48" customFormat="1" ht="25.25" customHeight="1" x14ac:dyDescent="0.35">
      <c r="A32" s="238" t="s">
        <v>90</v>
      </c>
      <c r="B32" s="239">
        <v>24</v>
      </c>
      <c r="C32" s="172">
        <v>1223</v>
      </c>
      <c r="D32" s="172"/>
      <c r="E32" s="168">
        <v>7.1</v>
      </c>
      <c r="F32" s="168">
        <v>6.9</v>
      </c>
      <c r="G32" s="167">
        <v>2125</v>
      </c>
      <c r="H32" s="167">
        <v>1494</v>
      </c>
      <c r="I32" s="310">
        <v>209</v>
      </c>
      <c r="J32" s="310">
        <v>7</v>
      </c>
      <c r="K32" s="473">
        <f t="shared" si="0"/>
        <v>96.650717703349287</v>
      </c>
      <c r="L32" s="310">
        <v>375</v>
      </c>
      <c r="M32" s="310">
        <v>5</v>
      </c>
      <c r="N32" s="473">
        <f t="shared" si="1"/>
        <v>98.666666666666671</v>
      </c>
      <c r="O32" s="310">
        <v>894</v>
      </c>
      <c r="P32" s="310">
        <v>33</v>
      </c>
      <c r="Q32" s="473">
        <f t="shared" si="2"/>
        <v>96.308724832214764</v>
      </c>
      <c r="R32" s="310">
        <v>90.22</v>
      </c>
      <c r="S32" s="310">
        <v>9.86</v>
      </c>
      <c r="T32" s="168">
        <v>88.7</v>
      </c>
      <c r="U32" s="168">
        <v>10.32</v>
      </c>
      <c r="V32" s="168">
        <v>1.29</v>
      </c>
      <c r="W32" s="168">
        <v>2.77</v>
      </c>
      <c r="X32" s="168">
        <v>0.08</v>
      </c>
      <c r="Y32" s="168">
        <v>0.8</v>
      </c>
      <c r="Z32" s="338">
        <f t="shared" si="6"/>
        <v>91.59</v>
      </c>
      <c r="AA32" s="338">
        <f t="shared" si="3"/>
        <v>13.43</v>
      </c>
      <c r="AB32" s="337">
        <f t="shared" si="4"/>
        <v>85.33682716453761</v>
      </c>
      <c r="AC32" s="168">
        <v>13.56</v>
      </c>
      <c r="AD32" s="168">
        <v>0.5</v>
      </c>
      <c r="AE32" s="187">
        <f t="shared" si="5"/>
        <v>96.312684365781706</v>
      </c>
      <c r="AF32" s="167"/>
      <c r="AG32" s="167"/>
      <c r="AH32" s="134" t="s">
        <v>92</v>
      </c>
      <c r="AI32" s="167" t="s">
        <v>93</v>
      </c>
      <c r="AJ32" s="167"/>
      <c r="AK32" s="318"/>
      <c r="AL32" s="349"/>
      <c r="AM32" s="257"/>
      <c r="AN32" s="257"/>
      <c r="AO32" s="172">
        <v>450</v>
      </c>
      <c r="AP32" s="352">
        <v>196</v>
      </c>
      <c r="AQ32" s="352">
        <v>2300</v>
      </c>
      <c r="AR32" s="352">
        <v>1450</v>
      </c>
      <c r="AS32" s="335">
        <v>79.13</v>
      </c>
      <c r="AT32" s="174">
        <v>1.2</v>
      </c>
      <c r="AU32" s="175">
        <v>9</v>
      </c>
      <c r="AV32" s="494">
        <v>0.17</v>
      </c>
      <c r="AW32" s="509"/>
      <c r="AX32" s="510"/>
      <c r="AY32" s="511"/>
      <c r="AZ32" s="512"/>
      <c r="BA32" s="513"/>
      <c r="BB32" s="513"/>
      <c r="BC32" s="514"/>
      <c r="BD32" s="514"/>
      <c r="BE32" s="514"/>
      <c r="BF32" s="514"/>
      <c r="BG32" s="172"/>
      <c r="BH32" s="257"/>
      <c r="BI32" s="257"/>
      <c r="BJ32" s="257"/>
      <c r="BK32" s="257"/>
      <c r="BL32" s="354"/>
      <c r="BM32" s="173"/>
      <c r="BN32" s="172"/>
      <c r="BO32" s="172"/>
      <c r="BP32" s="202"/>
    </row>
    <row r="33" spans="1:68" s="48" customFormat="1" ht="25.25" customHeight="1" x14ac:dyDescent="0.35">
      <c r="A33" s="238" t="s">
        <v>98</v>
      </c>
      <c r="B33" s="239">
        <v>25</v>
      </c>
      <c r="C33" s="172">
        <v>1194</v>
      </c>
      <c r="D33" s="172"/>
      <c r="E33" s="168"/>
      <c r="F33" s="168"/>
      <c r="G33" s="167"/>
      <c r="H33" s="167"/>
      <c r="I33" s="310"/>
      <c r="J33" s="310"/>
      <c r="K33" s="473" t="str">
        <f t="shared" si="0"/>
        <v/>
      </c>
      <c r="L33" s="310"/>
      <c r="M33" s="310"/>
      <c r="N33" s="473" t="str">
        <f t="shared" si="1"/>
        <v/>
      </c>
      <c r="O33" s="310"/>
      <c r="P33" s="310"/>
      <c r="Q33" s="473" t="str">
        <f t="shared" si="2"/>
        <v/>
      </c>
      <c r="R33" s="310"/>
      <c r="S33" s="310"/>
      <c r="T33" s="168"/>
      <c r="U33" s="168"/>
      <c r="V33" s="168"/>
      <c r="W33" s="168"/>
      <c r="X33" s="168"/>
      <c r="Y33" s="168"/>
      <c r="Z33" s="338" t="str">
        <f t="shared" si="6"/>
        <v/>
      </c>
      <c r="AA33" s="338" t="str">
        <f t="shared" si="3"/>
        <v/>
      </c>
      <c r="AB33" s="337" t="str">
        <f t="shared" si="4"/>
        <v/>
      </c>
      <c r="AC33" s="168"/>
      <c r="AD33" s="168"/>
      <c r="AE33" s="187" t="str">
        <f t="shared" si="5"/>
        <v/>
      </c>
      <c r="AF33" s="167"/>
      <c r="AG33" s="167"/>
      <c r="AH33" s="134"/>
      <c r="AI33" s="167"/>
      <c r="AJ33" s="167"/>
      <c r="AK33" s="318"/>
      <c r="AL33" s="349"/>
      <c r="AM33" s="257"/>
      <c r="AN33" s="257"/>
      <c r="AO33" s="172">
        <v>390</v>
      </c>
      <c r="AP33" s="352"/>
      <c r="AQ33" s="352"/>
      <c r="AR33" s="352"/>
      <c r="AS33" s="335"/>
      <c r="AT33" s="174">
        <v>1.23</v>
      </c>
      <c r="AU33" s="175"/>
      <c r="AV33" s="494"/>
      <c r="AW33" s="509"/>
      <c r="AX33" s="510"/>
      <c r="AY33" s="511"/>
      <c r="AZ33" s="512"/>
      <c r="BA33" s="513"/>
      <c r="BB33" s="513"/>
      <c r="BC33" s="514"/>
      <c r="BD33" s="514"/>
      <c r="BE33" s="514"/>
      <c r="BF33" s="514"/>
      <c r="BG33" s="172"/>
      <c r="BH33" s="257"/>
      <c r="BI33" s="257"/>
      <c r="BJ33" s="257"/>
      <c r="BK33" s="257"/>
      <c r="BL33" s="354"/>
      <c r="BM33" s="173"/>
      <c r="BN33" s="172"/>
      <c r="BO33" s="172"/>
      <c r="BP33" s="202"/>
    </row>
    <row r="34" spans="1:68" s="48" customFormat="1" ht="25.25" customHeight="1" x14ac:dyDescent="0.35">
      <c r="A34" s="238" t="s">
        <v>94</v>
      </c>
      <c r="B34" s="239">
        <v>26</v>
      </c>
      <c r="C34" s="172">
        <v>1166</v>
      </c>
      <c r="D34" s="172"/>
      <c r="E34" s="168"/>
      <c r="F34" s="168"/>
      <c r="G34" s="167"/>
      <c r="H34" s="167"/>
      <c r="I34" s="310"/>
      <c r="J34" s="310"/>
      <c r="K34" s="473" t="str">
        <f t="shared" si="0"/>
        <v/>
      </c>
      <c r="L34" s="310"/>
      <c r="M34" s="310"/>
      <c r="N34" s="473" t="str">
        <f t="shared" si="1"/>
        <v/>
      </c>
      <c r="O34" s="310"/>
      <c r="P34" s="310"/>
      <c r="Q34" s="473" t="str">
        <f t="shared" si="2"/>
        <v/>
      </c>
      <c r="R34" s="310"/>
      <c r="S34" s="310"/>
      <c r="T34" s="168"/>
      <c r="U34" s="168"/>
      <c r="V34" s="168"/>
      <c r="W34" s="168"/>
      <c r="X34" s="168"/>
      <c r="Y34" s="168"/>
      <c r="Z34" s="338" t="str">
        <f t="shared" si="6"/>
        <v/>
      </c>
      <c r="AA34" s="338" t="str">
        <f t="shared" si="3"/>
        <v/>
      </c>
      <c r="AB34" s="337" t="str">
        <f t="shared" si="4"/>
        <v/>
      </c>
      <c r="AC34" s="168"/>
      <c r="AD34" s="168"/>
      <c r="AE34" s="187" t="str">
        <f t="shared" si="5"/>
        <v/>
      </c>
      <c r="AF34" s="167"/>
      <c r="AG34" s="167"/>
      <c r="AH34" s="134"/>
      <c r="AI34" s="167"/>
      <c r="AJ34" s="167"/>
      <c r="AK34" s="318"/>
      <c r="AL34" s="349"/>
      <c r="AM34" s="257"/>
      <c r="AN34" s="257"/>
      <c r="AO34" s="172">
        <v>320</v>
      </c>
      <c r="AP34" s="352"/>
      <c r="AQ34" s="352"/>
      <c r="AR34" s="352"/>
      <c r="AS34" s="335"/>
      <c r="AT34" s="174">
        <v>1.26</v>
      </c>
      <c r="AU34" s="175"/>
      <c r="AV34" s="494"/>
      <c r="AW34" s="509"/>
      <c r="AX34" s="510"/>
      <c r="AY34" s="511"/>
      <c r="AZ34" s="512"/>
      <c r="BA34" s="513"/>
      <c r="BB34" s="513"/>
      <c r="BC34" s="514"/>
      <c r="BD34" s="514"/>
      <c r="BE34" s="514"/>
      <c r="BF34" s="514"/>
      <c r="BG34" s="172"/>
      <c r="BH34" s="257"/>
      <c r="BI34" s="257"/>
      <c r="BJ34" s="257"/>
      <c r="BK34" s="257"/>
      <c r="BL34" s="354"/>
      <c r="BM34" s="173"/>
      <c r="BN34" s="172"/>
      <c r="BO34" s="172"/>
      <c r="BP34" s="202"/>
    </row>
    <row r="35" spans="1:68" s="48" customFormat="1" ht="25.25" customHeight="1" x14ac:dyDescent="0.35">
      <c r="A35" s="238" t="s">
        <v>95</v>
      </c>
      <c r="B35" s="239">
        <v>27</v>
      </c>
      <c r="C35" s="172">
        <v>1138</v>
      </c>
      <c r="D35" s="172"/>
      <c r="E35" s="168"/>
      <c r="F35" s="168"/>
      <c r="G35" s="167"/>
      <c r="H35" s="167"/>
      <c r="I35" s="310"/>
      <c r="J35" s="310"/>
      <c r="K35" s="473" t="str">
        <f t="shared" si="0"/>
        <v/>
      </c>
      <c r="L35" s="310">
        <v>562</v>
      </c>
      <c r="M35" s="310">
        <v>44</v>
      </c>
      <c r="N35" s="473">
        <f t="shared" si="1"/>
        <v>92.170818505338076</v>
      </c>
      <c r="O35" s="310">
        <v>1068</v>
      </c>
      <c r="P35" s="310">
        <v>5</v>
      </c>
      <c r="Q35" s="473">
        <f t="shared" si="2"/>
        <v>99.531835205992508</v>
      </c>
      <c r="R35" s="310"/>
      <c r="S35" s="310"/>
      <c r="T35" s="168"/>
      <c r="U35" s="168"/>
      <c r="V35" s="168"/>
      <c r="W35" s="168"/>
      <c r="X35" s="168"/>
      <c r="Y35" s="168"/>
      <c r="Z35" s="338" t="str">
        <f t="shared" si="6"/>
        <v/>
      </c>
      <c r="AA35" s="338" t="str">
        <f t="shared" si="3"/>
        <v/>
      </c>
      <c r="AB35" s="337" t="str">
        <f t="shared" si="4"/>
        <v/>
      </c>
      <c r="AC35" s="168">
        <v>21.4</v>
      </c>
      <c r="AD35" s="168">
        <v>1.85</v>
      </c>
      <c r="AE35" s="187">
        <f t="shared" si="5"/>
        <v>91.355140186915889</v>
      </c>
      <c r="AF35" s="167"/>
      <c r="AG35" s="167"/>
      <c r="AH35" s="134" t="s">
        <v>222</v>
      </c>
      <c r="AI35" s="167" t="s">
        <v>99</v>
      </c>
      <c r="AJ35" s="167"/>
      <c r="AK35" s="318"/>
      <c r="AL35" s="349"/>
      <c r="AM35" s="257"/>
      <c r="AN35" s="257"/>
      <c r="AO35" s="172">
        <v>230</v>
      </c>
      <c r="AP35" s="352"/>
      <c r="AQ35" s="352"/>
      <c r="AR35" s="352"/>
      <c r="AS35" s="335"/>
      <c r="AT35" s="174">
        <v>1.29</v>
      </c>
      <c r="AU35" s="175"/>
      <c r="AV35" s="494"/>
      <c r="AW35" s="509"/>
      <c r="AX35" s="510"/>
      <c r="AY35" s="511"/>
      <c r="AZ35" s="512"/>
      <c r="BA35" s="513"/>
      <c r="BB35" s="513"/>
      <c r="BC35" s="514"/>
      <c r="BD35" s="514"/>
      <c r="BE35" s="514"/>
      <c r="BF35" s="514"/>
      <c r="BG35" s="172"/>
      <c r="BH35" s="257"/>
      <c r="BI35" s="257"/>
      <c r="BJ35" s="257"/>
      <c r="BK35" s="257"/>
      <c r="BL35" s="354"/>
      <c r="BM35" s="173"/>
      <c r="BN35" s="172"/>
      <c r="BO35" s="172"/>
      <c r="BP35" s="202"/>
    </row>
    <row r="36" spans="1:68" s="48" customFormat="1" ht="25.25" customHeight="1" x14ac:dyDescent="0.35">
      <c r="A36" s="238" t="s">
        <v>96</v>
      </c>
      <c r="B36" s="239">
        <v>28</v>
      </c>
      <c r="C36" s="172">
        <v>1138</v>
      </c>
      <c r="D36" s="172"/>
      <c r="E36" s="168"/>
      <c r="F36" s="168"/>
      <c r="G36" s="167"/>
      <c r="H36" s="167"/>
      <c r="I36" s="310"/>
      <c r="J36" s="310"/>
      <c r="K36" s="473" t="str">
        <f t="shared" si="0"/>
        <v/>
      </c>
      <c r="L36" s="310"/>
      <c r="M36" s="310"/>
      <c r="N36" s="473" t="str">
        <f t="shared" si="1"/>
        <v/>
      </c>
      <c r="O36" s="310"/>
      <c r="P36" s="310"/>
      <c r="Q36" s="473" t="str">
        <f t="shared" si="2"/>
        <v/>
      </c>
      <c r="R36" s="310"/>
      <c r="S36" s="310"/>
      <c r="T36" s="168"/>
      <c r="U36" s="168"/>
      <c r="V36" s="168"/>
      <c r="W36" s="168"/>
      <c r="X36" s="168"/>
      <c r="Y36" s="168"/>
      <c r="Z36" s="338" t="str">
        <f t="shared" si="6"/>
        <v/>
      </c>
      <c r="AA36" s="338" t="str">
        <f t="shared" si="3"/>
        <v/>
      </c>
      <c r="AB36" s="337" t="str">
        <f t="shared" si="4"/>
        <v/>
      </c>
      <c r="AC36" s="168"/>
      <c r="AD36" s="168"/>
      <c r="AE36" s="187" t="str">
        <f t="shared" si="5"/>
        <v/>
      </c>
      <c r="AF36" s="167"/>
      <c r="AG36" s="167"/>
      <c r="AH36" s="134"/>
      <c r="AI36" s="167"/>
      <c r="AJ36" s="167"/>
      <c r="AK36" s="318"/>
      <c r="AL36" s="349"/>
      <c r="AM36" s="257"/>
      <c r="AN36" s="257"/>
      <c r="AO36" s="172"/>
      <c r="AP36" s="352"/>
      <c r="AQ36" s="352"/>
      <c r="AR36" s="352"/>
      <c r="AS36" s="335"/>
      <c r="AT36" s="174">
        <v>1.29</v>
      </c>
      <c r="AU36" s="175"/>
      <c r="AV36" s="494"/>
      <c r="AW36" s="509"/>
      <c r="AX36" s="510"/>
      <c r="AY36" s="511"/>
      <c r="AZ36" s="512"/>
      <c r="BA36" s="513"/>
      <c r="BB36" s="513"/>
      <c r="BC36" s="514"/>
      <c r="BD36" s="514"/>
      <c r="BE36" s="514"/>
      <c r="BF36" s="514"/>
      <c r="BG36" s="172"/>
      <c r="BH36" s="257"/>
      <c r="BI36" s="257"/>
      <c r="BJ36" s="257"/>
      <c r="BK36" s="257"/>
      <c r="BL36" s="354"/>
      <c r="BM36" s="173"/>
      <c r="BN36" s="172"/>
      <c r="BO36" s="172"/>
      <c r="BP36" s="202"/>
    </row>
    <row r="37" spans="1:68" s="48" customFormat="1" ht="25.25" customHeight="1" x14ac:dyDescent="0.35">
      <c r="A37" s="238" t="s">
        <v>97</v>
      </c>
      <c r="B37" s="239">
        <v>29</v>
      </c>
      <c r="C37" s="172">
        <v>1138</v>
      </c>
      <c r="D37" s="172"/>
      <c r="E37" s="168"/>
      <c r="F37" s="168"/>
      <c r="G37" s="167"/>
      <c r="H37" s="167"/>
      <c r="I37" s="310"/>
      <c r="J37" s="310"/>
      <c r="K37" s="473" t="str">
        <f t="shared" si="0"/>
        <v/>
      </c>
      <c r="L37" s="310"/>
      <c r="M37" s="310"/>
      <c r="N37" s="473" t="str">
        <f t="shared" si="1"/>
        <v/>
      </c>
      <c r="O37" s="310"/>
      <c r="P37" s="310"/>
      <c r="Q37" s="473" t="str">
        <f t="shared" si="2"/>
        <v/>
      </c>
      <c r="R37" s="310"/>
      <c r="S37" s="310"/>
      <c r="T37" s="168"/>
      <c r="U37" s="168"/>
      <c r="V37" s="168"/>
      <c r="W37" s="168"/>
      <c r="X37" s="168"/>
      <c r="Y37" s="168"/>
      <c r="Z37" s="338" t="str">
        <f t="shared" si="6"/>
        <v/>
      </c>
      <c r="AA37" s="338" t="str">
        <f t="shared" si="3"/>
        <v/>
      </c>
      <c r="AB37" s="337" t="str">
        <f t="shared" si="4"/>
        <v/>
      </c>
      <c r="AC37" s="168"/>
      <c r="AD37" s="168"/>
      <c r="AE37" s="187" t="str">
        <f t="shared" si="5"/>
        <v/>
      </c>
      <c r="AF37" s="167"/>
      <c r="AG37" s="167"/>
      <c r="AH37" s="134"/>
      <c r="AI37" s="167"/>
      <c r="AJ37" s="167"/>
      <c r="AK37" s="318"/>
      <c r="AL37" s="349"/>
      <c r="AM37" s="257"/>
      <c r="AN37" s="257"/>
      <c r="AO37" s="172"/>
      <c r="AP37" s="352"/>
      <c r="AQ37" s="352"/>
      <c r="AR37" s="352"/>
      <c r="AS37" s="335"/>
      <c r="AT37" s="174">
        <v>1.29</v>
      </c>
      <c r="AU37" s="175"/>
      <c r="AV37" s="494"/>
      <c r="AW37" s="509"/>
      <c r="AX37" s="510"/>
      <c r="AY37" s="511"/>
      <c r="AZ37" s="512"/>
      <c r="BA37" s="513"/>
      <c r="BB37" s="513"/>
      <c r="BC37" s="514"/>
      <c r="BD37" s="514"/>
      <c r="BE37" s="514"/>
      <c r="BF37" s="514"/>
      <c r="BG37" s="172"/>
      <c r="BH37" s="257"/>
      <c r="BI37" s="257"/>
      <c r="BJ37" s="257"/>
      <c r="BK37" s="257"/>
      <c r="BL37" s="354"/>
      <c r="BM37" s="173"/>
      <c r="BN37" s="172"/>
      <c r="BO37" s="172"/>
      <c r="BP37" s="202"/>
    </row>
    <row r="38" spans="1:68" s="48" customFormat="1" ht="25.25" customHeight="1" x14ac:dyDescent="0.35">
      <c r="A38" s="238" t="s">
        <v>89</v>
      </c>
      <c r="B38" s="239">
        <v>30</v>
      </c>
      <c r="C38" s="172">
        <v>1162</v>
      </c>
      <c r="D38" s="172"/>
      <c r="E38" s="168"/>
      <c r="F38" s="168"/>
      <c r="G38" s="167"/>
      <c r="H38" s="167"/>
      <c r="I38" s="310"/>
      <c r="J38" s="310"/>
      <c r="K38" s="473" t="str">
        <f t="shared" si="0"/>
        <v/>
      </c>
      <c r="L38" s="310"/>
      <c r="M38" s="310"/>
      <c r="N38" s="473" t="str">
        <f t="shared" si="1"/>
        <v/>
      </c>
      <c r="O38" s="310"/>
      <c r="P38" s="310"/>
      <c r="Q38" s="473" t="str">
        <f t="shared" si="2"/>
        <v/>
      </c>
      <c r="R38" s="310"/>
      <c r="S38" s="310"/>
      <c r="T38" s="168"/>
      <c r="U38" s="168"/>
      <c r="V38" s="168"/>
      <c r="W38" s="168"/>
      <c r="X38" s="168"/>
      <c r="Y38" s="168"/>
      <c r="Z38" s="338" t="str">
        <f t="shared" si="6"/>
        <v/>
      </c>
      <c r="AA38" s="338" t="str">
        <f t="shared" si="3"/>
        <v/>
      </c>
      <c r="AB38" s="337" t="str">
        <f t="shared" si="4"/>
        <v/>
      </c>
      <c r="AC38" s="168"/>
      <c r="AD38" s="168"/>
      <c r="AE38" s="187" t="str">
        <f t="shared" si="5"/>
        <v/>
      </c>
      <c r="AF38" s="167"/>
      <c r="AG38" s="167"/>
      <c r="AH38" s="134"/>
      <c r="AI38" s="167"/>
      <c r="AJ38" s="167"/>
      <c r="AK38" s="318"/>
      <c r="AL38" s="349"/>
      <c r="AM38" s="257"/>
      <c r="AN38" s="257"/>
      <c r="AO38" s="172">
        <v>760</v>
      </c>
      <c r="AP38" s="352"/>
      <c r="AQ38" s="352"/>
      <c r="AR38" s="352"/>
      <c r="AS38" s="335"/>
      <c r="AT38" s="174">
        <v>1.26</v>
      </c>
      <c r="AU38" s="175"/>
      <c r="AV38" s="494"/>
      <c r="AW38" s="509"/>
      <c r="AX38" s="510"/>
      <c r="AY38" s="511"/>
      <c r="AZ38" s="512"/>
      <c r="BA38" s="513"/>
      <c r="BB38" s="513"/>
      <c r="BC38" s="514"/>
      <c r="BD38" s="514"/>
      <c r="BE38" s="514"/>
      <c r="BF38" s="514"/>
      <c r="BG38" s="172"/>
      <c r="BH38" s="257"/>
      <c r="BI38" s="257"/>
      <c r="BJ38" s="257"/>
      <c r="BK38" s="257"/>
      <c r="BL38" s="354"/>
      <c r="BM38" s="173"/>
      <c r="BN38" s="172"/>
      <c r="BO38" s="172"/>
      <c r="BP38" s="202"/>
    </row>
    <row r="39" spans="1:68" s="48" customFormat="1" ht="25.25" customHeight="1" thickBot="1" x14ac:dyDescent="0.4">
      <c r="A39" s="238" t="s">
        <v>90</v>
      </c>
      <c r="B39" s="241"/>
      <c r="C39" s="176"/>
      <c r="D39" s="176"/>
      <c r="E39" s="168"/>
      <c r="F39" s="168"/>
      <c r="G39" s="167"/>
      <c r="H39" s="167"/>
      <c r="I39" s="310"/>
      <c r="J39" s="310"/>
      <c r="K39" s="473" t="str">
        <f t="shared" si="0"/>
        <v/>
      </c>
      <c r="L39" s="310"/>
      <c r="M39" s="310"/>
      <c r="N39" s="473" t="str">
        <f t="shared" si="1"/>
        <v/>
      </c>
      <c r="O39" s="310"/>
      <c r="P39" s="310"/>
      <c r="Q39" s="473" t="str">
        <f t="shared" si="2"/>
        <v/>
      </c>
      <c r="R39" s="310"/>
      <c r="S39" s="310"/>
      <c r="T39" s="168"/>
      <c r="U39" s="168"/>
      <c r="V39" s="168"/>
      <c r="W39" s="168"/>
      <c r="X39" s="168"/>
      <c r="Y39" s="168"/>
      <c r="Z39" s="338" t="str">
        <f t="shared" si="6"/>
        <v/>
      </c>
      <c r="AA39" s="338" t="str">
        <f t="shared" si="3"/>
        <v/>
      </c>
      <c r="AB39" s="337" t="str">
        <f t="shared" si="4"/>
        <v/>
      </c>
      <c r="AC39" s="168"/>
      <c r="AD39" s="168"/>
      <c r="AE39" s="187" t="str">
        <f t="shared" si="5"/>
        <v/>
      </c>
      <c r="AF39" s="167"/>
      <c r="AG39" s="167"/>
      <c r="AH39" s="134"/>
      <c r="AI39" s="167"/>
      <c r="AJ39" s="167"/>
      <c r="AK39" s="318"/>
      <c r="AL39" s="350"/>
      <c r="AM39" s="258"/>
      <c r="AN39" s="258"/>
      <c r="AO39" s="176"/>
      <c r="AP39" s="353"/>
      <c r="AQ39" s="353"/>
      <c r="AR39" s="353"/>
      <c r="AS39" s="336"/>
      <c r="AT39" s="178"/>
      <c r="AU39" s="179"/>
      <c r="AV39" s="322"/>
      <c r="AW39" s="516"/>
      <c r="AX39" s="517"/>
      <c r="AY39" s="518"/>
      <c r="AZ39" s="519"/>
      <c r="BA39" s="520"/>
      <c r="BB39" s="520"/>
      <c r="BC39" s="521"/>
      <c r="BD39" s="521"/>
      <c r="BE39" s="521"/>
      <c r="BF39" s="521"/>
      <c r="BG39" s="176"/>
      <c r="BH39" s="258"/>
      <c r="BI39" s="258"/>
      <c r="BJ39" s="258"/>
      <c r="BK39" s="258"/>
      <c r="BL39" s="355"/>
      <c r="BM39" s="177"/>
      <c r="BN39" s="176"/>
      <c r="BO39" s="176"/>
      <c r="BP39" s="322"/>
    </row>
    <row r="40" spans="1:68" s="48" customFormat="1" ht="25.25" customHeight="1" thickBot="1" x14ac:dyDescent="0.4">
      <c r="A40" s="120" t="s">
        <v>100</v>
      </c>
      <c r="B40" s="270"/>
      <c r="C40" s="180">
        <f>+SUM(C9:C39)</f>
        <v>39524</v>
      </c>
      <c r="D40" s="180">
        <f>+SUM(D9:D39)</f>
        <v>0</v>
      </c>
      <c r="E40" s="181"/>
      <c r="F40" s="181"/>
      <c r="G40" s="181"/>
      <c r="H40" s="181"/>
      <c r="I40" s="180"/>
      <c r="J40" s="180"/>
      <c r="K40" s="182"/>
      <c r="L40" s="180"/>
      <c r="M40" s="180"/>
      <c r="N40" s="182"/>
      <c r="O40" s="180"/>
      <c r="P40" s="180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0"/>
      <c r="AE40" s="180"/>
      <c r="AF40" s="180"/>
      <c r="AG40" s="180"/>
      <c r="AH40" s="180"/>
      <c r="AI40" s="180"/>
      <c r="AJ40" s="180"/>
      <c r="AK40" s="319"/>
      <c r="AL40" s="323"/>
      <c r="AM40" s="263"/>
      <c r="AN40" s="263"/>
      <c r="AO40" s="181"/>
      <c r="AP40" s="184"/>
      <c r="AQ40" s="184"/>
      <c r="AR40" s="181"/>
      <c r="AS40" s="263"/>
      <c r="AT40" s="181"/>
      <c r="AU40" s="185"/>
      <c r="AV40" s="186"/>
      <c r="AW40" s="341">
        <f>+SUM(AW9:AW39)</f>
        <v>0</v>
      </c>
      <c r="AX40" s="342">
        <f>+SUM(AX9:AX39)</f>
        <v>0</v>
      </c>
      <c r="AY40" s="343">
        <f>+SUM(AY9:AY39)</f>
        <v>0</v>
      </c>
      <c r="AZ40" s="360"/>
      <c r="BA40" s="361"/>
      <c r="BB40" s="361"/>
      <c r="BC40" s="356">
        <f t="shared" ref="BC40:BP40" si="7">+SUM(BC9:BC39)</f>
        <v>0</v>
      </c>
      <c r="BD40" s="356">
        <f t="shared" si="7"/>
        <v>0</v>
      </c>
      <c r="BE40" s="356">
        <f t="shared" si="7"/>
        <v>0</v>
      </c>
      <c r="BF40" s="356">
        <f t="shared" si="7"/>
        <v>0</v>
      </c>
      <c r="BG40" s="319">
        <f t="shared" si="7"/>
        <v>0</v>
      </c>
      <c r="BH40" s="319">
        <f t="shared" si="7"/>
        <v>0</v>
      </c>
      <c r="BI40" s="319">
        <f t="shared" si="7"/>
        <v>0</v>
      </c>
      <c r="BJ40" s="319">
        <f t="shared" si="7"/>
        <v>0</v>
      </c>
      <c r="BK40" s="319">
        <f t="shared" si="7"/>
        <v>0</v>
      </c>
      <c r="BL40" s="342"/>
      <c r="BM40" s="185">
        <f t="shared" si="7"/>
        <v>0</v>
      </c>
      <c r="BN40" s="319">
        <f t="shared" si="7"/>
        <v>0</v>
      </c>
      <c r="BO40" s="319">
        <f t="shared" si="7"/>
        <v>0</v>
      </c>
      <c r="BP40" s="344">
        <f t="shared" si="7"/>
        <v>0</v>
      </c>
    </row>
    <row r="41" spans="1:68" s="48" customFormat="1" ht="25.25" customHeight="1" x14ac:dyDescent="0.35">
      <c r="A41" s="121" t="s">
        <v>101</v>
      </c>
      <c r="B41" s="271"/>
      <c r="C41" s="187">
        <f>+AVERAGE(C9:C39)</f>
        <v>1317.4666666666667</v>
      </c>
      <c r="D41" s="187" t="e">
        <f>+AVERAGE(D9:D39)</f>
        <v>#DIV/0!</v>
      </c>
      <c r="E41" s="187">
        <f t="shared" ref="E41:AE41" si="8">+AVERAGE(E9:E39)</f>
        <v>6.8714285714285719</v>
      </c>
      <c r="F41" s="187">
        <f t="shared" si="8"/>
        <v>6.9714285714285706</v>
      </c>
      <c r="G41" s="187">
        <f t="shared" si="8"/>
        <v>1957.5714285714287</v>
      </c>
      <c r="H41" s="187">
        <f t="shared" si="8"/>
        <v>1484</v>
      </c>
      <c r="I41" s="187">
        <f t="shared" si="8"/>
        <v>180.42857142857142</v>
      </c>
      <c r="J41" s="187">
        <f t="shared" si="8"/>
        <v>6.3999999999999995</v>
      </c>
      <c r="K41" s="187">
        <f t="shared" si="8"/>
        <v>96.388767619719118</v>
      </c>
      <c r="L41" s="187">
        <f t="shared" si="8"/>
        <v>353.5</v>
      </c>
      <c r="M41" s="187">
        <f t="shared" si="8"/>
        <v>10.25</v>
      </c>
      <c r="N41" s="187">
        <f t="shared" si="8"/>
        <v>97.282948524590154</v>
      </c>
      <c r="O41" s="187">
        <f t="shared" si="8"/>
        <v>779.625</v>
      </c>
      <c r="P41" s="187">
        <f t="shared" si="8"/>
        <v>23.287500000000001</v>
      </c>
      <c r="Q41" s="187">
        <f t="shared" si="8"/>
        <v>96.428318871023293</v>
      </c>
      <c r="R41" s="187">
        <f t="shared" si="8"/>
        <v>82.435714285714297</v>
      </c>
      <c r="S41" s="187">
        <f t="shared" si="8"/>
        <v>5.588571428571429</v>
      </c>
      <c r="T41" s="187">
        <f t="shared" si="8"/>
        <v>74.587142857142865</v>
      </c>
      <c r="U41" s="187">
        <f t="shared" si="8"/>
        <v>6.7911428571428578</v>
      </c>
      <c r="V41" s="187">
        <f t="shared" si="8"/>
        <v>1.1585714285714286</v>
      </c>
      <c r="W41" s="187">
        <f t="shared" si="8"/>
        <v>3.4299999999999997</v>
      </c>
      <c r="X41" s="187">
        <f t="shared" si="8"/>
        <v>7.0000000000000007E-2</v>
      </c>
      <c r="Y41" s="187">
        <f t="shared" si="8"/>
        <v>0.62714285714285711</v>
      </c>
      <c r="Z41" s="189">
        <f t="shared" si="8"/>
        <v>83.664285714285711</v>
      </c>
      <c r="AA41" s="189">
        <f t="shared" si="8"/>
        <v>9.6457142857142859</v>
      </c>
      <c r="AB41" s="189">
        <f t="shared" si="8"/>
        <v>87.516084868042938</v>
      </c>
      <c r="AC41" s="189">
        <f t="shared" si="8"/>
        <v>13.5075</v>
      </c>
      <c r="AD41" s="189">
        <f t="shared" si="8"/>
        <v>1.4175</v>
      </c>
      <c r="AE41" s="189">
        <f t="shared" si="8"/>
        <v>87.401956792460851</v>
      </c>
      <c r="AF41" s="187"/>
      <c r="AG41" s="187"/>
      <c r="AH41" s="187"/>
      <c r="AI41" s="187"/>
      <c r="AJ41" s="187"/>
      <c r="AK41" s="191"/>
      <c r="AL41" s="345" t="e">
        <f t="shared" ref="AL41:BB41" si="9">+AVERAGE(AL9:AL39)</f>
        <v>#DIV/0!</v>
      </c>
      <c r="AM41" s="187" t="e">
        <f t="shared" si="9"/>
        <v>#DIV/0!</v>
      </c>
      <c r="AN41" s="187" t="e">
        <f t="shared" si="9"/>
        <v>#DIV/0!</v>
      </c>
      <c r="AO41" s="187">
        <f t="shared" si="9"/>
        <v>357.5</v>
      </c>
      <c r="AP41" s="187">
        <f t="shared" si="9"/>
        <v>148.57142857142858</v>
      </c>
      <c r="AQ41" s="187">
        <f t="shared" si="9"/>
        <v>2185.7142857142858</v>
      </c>
      <c r="AR41" s="187">
        <f t="shared" si="9"/>
        <v>4453</v>
      </c>
      <c r="AS41" s="337">
        <f t="shared" si="9"/>
        <v>80.44142857142856</v>
      </c>
      <c r="AT41" s="338">
        <f t="shared" si="9"/>
        <v>1.1553333333333333</v>
      </c>
      <c r="AU41" s="339">
        <f t="shared" si="9"/>
        <v>5.8571428571428568</v>
      </c>
      <c r="AV41" s="340">
        <f t="shared" si="9"/>
        <v>0.16833333333333333</v>
      </c>
      <c r="AW41" s="324" t="e">
        <f t="shared" si="9"/>
        <v>#DIV/0!</v>
      </c>
      <c r="AX41" s="189" t="e">
        <f t="shared" si="9"/>
        <v>#DIV/0!</v>
      </c>
      <c r="AY41" s="329" t="e">
        <f t="shared" si="9"/>
        <v>#DIV/0!</v>
      </c>
      <c r="AZ41" s="362" t="e">
        <f t="shared" si="9"/>
        <v>#DIV/0!</v>
      </c>
      <c r="BA41" s="363" t="e">
        <f t="shared" si="9"/>
        <v>#DIV/0!</v>
      </c>
      <c r="BB41" s="363" t="e">
        <f t="shared" si="9"/>
        <v>#DIV/0!</v>
      </c>
      <c r="BC41" s="339" t="e">
        <f t="shared" ref="BC41:BP41" si="10">+AVERAGE(BC9:BC39)</f>
        <v>#DIV/0!</v>
      </c>
      <c r="BD41" s="339" t="e">
        <f t="shared" si="10"/>
        <v>#DIV/0!</v>
      </c>
      <c r="BE41" s="339" t="e">
        <f t="shared" si="10"/>
        <v>#DIV/0!</v>
      </c>
      <c r="BF41" s="339" t="e">
        <f t="shared" si="10"/>
        <v>#DIV/0!</v>
      </c>
      <c r="BG41" s="187" t="e">
        <f t="shared" si="10"/>
        <v>#DIV/0!</v>
      </c>
      <c r="BH41" s="187" t="e">
        <f t="shared" si="10"/>
        <v>#DIV/0!</v>
      </c>
      <c r="BI41" s="187" t="e">
        <f t="shared" si="10"/>
        <v>#DIV/0!</v>
      </c>
      <c r="BJ41" s="187" t="e">
        <f t="shared" si="10"/>
        <v>#DIV/0!</v>
      </c>
      <c r="BK41" s="187" t="e">
        <f t="shared" si="10"/>
        <v>#DIV/0!</v>
      </c>
      <c r="BL41" s="189" t="e">
        <f t="shared" si="10"/>
        <v>#DIV/0!</v>
      </c>
      <c r="BM41" s="188" t="e">
        <f t="shared" si="10"/>
        <v>#DIV/0!</v>
      </c>
      <c r="BN41" s="187" t="e">
        <f t="shared" si="10"/>
        <v>#DIV/0!</v>
      </c>
      <c r="BO41" s="187" t="e">
        <f t="shared" si="10"/>
        <v>#DIV/0!</v>
      </c>
      <c r="BP41" s="190" t="e">
        <f t="shared" si="10"/>
        <v>#DIV/0!</v>
      </c>
    </row>
    <row r="42" spans="1:68" s="48" customFormat="1" ht="25.25" customHeight="1" x14ac:dyDescent="0.35">
      <c r="A42" s="122" t="s">
        <v>102</v>
      </c>
      <c r="B42" s="272"/>
      <c r="C42" s="192">
        <f>+MIN(C9:C39)</f>
        <v>1014</v>
      </c>
      <c r="D42" s="192">
        <f>+MIN(D9:D39)</f>
        <v>0</v>
      </c>
      <c r="E42" s="192">
        <f t="shared" ref="E42:AE42" si="11">+MIN(E9:E39)</f>
        <v>6.5</v>
      </c>
      <c r="F42" s="192">
        <f t="shared" si="11"/>
        <v>6.9</v>
      </c>
      <c r="G42" s="192">
        <f t="shared" si="11"/>
        <v>282</v>
      </c>
      <c r="H42" s="192">
        <f t="shared" si="11"/>
        <v>1314</v>
      </c>
      <c r="I42" s="192">
        <f t="shared" si="11"/>
        <v>151</v>
      </c>
      <c r="J42" s="192">
        <f t="shared" si="11"/>
        <v>5</v>
      </c>
      <c r="K42" s="192">
        <f t="shared" si="11"/>
        <v>94.834437086092706</v>
      </c>
      <c r="L42" s="192">
        <f t="shared" si="11"/>
        <v>106</v>
      </c>
      <c r="M42" s="192">
        <f t="shared" si="11"/>
        <v>5</v>
      </c>
      <c r="N42" s="192">
        <f t="shared" si="11"/>
        <v>92.170818505338076</v>
      </c>
      <c r="O42" s="192">
        <f t="shared" si="11"/>
        <v>205</v>
      </c>
      <c r="P42" s="192">
        <f t="shared" si="11"/>
        <v>5</v>
      </c>
      <c r="Q42" s="192">
        <f t="shared" si="11"/>
        <v>91.658536585365852</v>
      </c>
      <c r="R42" s="192">
        <f t="shared" si="11"/>
        <v>20.7</v>
      </c>
      <c r="S42" s="192">
        <f t="shared" si="11"/>
        <v>1.1000000000000001</v>
      </c>
      <c r="T42" s="192">
        <f t="shared" si="11"/>
        <v>8.91</v>
      </c>
      <c r="U42" s="192">
        <f t="shared" si="11"/>
        <v>0.16</v>
      </c>
      <c r="V42" s="192">
        <f t="shared" si="11"/>
        <v>0.56000000000000005</v>
      </c>
      <c r="W42" s="192">
        <f t="shared" si="11"/>
        <v>1.2</v>
      </c>
      <c r="X42" s="192">
        <f t="shared" si="11"/>
        <v>0.03</v>
      </c>
      <c r="Y42" s="192">
        <f t="shared" si="11"/>
        <v>0.08</v>
      </c>
      <c r="Z42" s="194">
        <f t="shared" si="11"/>
        <v>21.29</v>
      </c>
      <c r="AA42" s="194">
        <f t="shared" si="11"/>
        <v>4.33</v>
      </c>
      <c r="AB42" s="194">
        <f t="shared" si="11"/>
        <v>79.661813057773614</v>
      </c>
      <c r="AC42" s="194">
        <f t="shared" si="11"/>
        <v>3.47</v>
      </c>
      <c r="AD42" s="194">
        <f t="shared" si="11"/>
        <v>0.5</v>
      </c>
      <c r="AE42" s="194">
        <f t="shared" si="11"/>
        <v>68.299711815561963</v>
      </c>
      <c r="AF42" s="192"/>
      <c r="AG42" s="192"/>
      <c r="AH42" s="192"/>
      <c r="AI42" s="192"/>
      <c r="AJ42" s="192"/>
      <c r="AK42" s="196"/>
      <c r="AL42" s="346">
        <f t="shared" ref="AL42:BB42" si="12">+MIN(AL9:AL39)</f>
        <v>0</v>
      </c>
      <c r="AM42" s="192">
        <f t="shared" si="12"/>
        <v>0</v>
      </c>
      <c r="AN42" s="192">
        <f t="shared" si="12"/>
        <v>0</v>
      </c>
      <c r="AO42" s="192">
        <f t="shared" si="12"/>
        <v>150</v>
      </c>
      <c r="AP42" s="192">
        <f t="shared" si="12"/>
        <v>117</v>
      </c>
      <c r="AQ42" s="192">
        <f t="shared" si="12"/>
        <v>1780</v>
      </c>
      <c r="AR42" s="192">
        <f t="shared" si="12"/>
        <v>1450</v>
      </c>
      <c r="AS42" s="192">
        <f t="shared" si="12"/>
        <v>77.819999999999993</v>
      </c>
      <c r="AT42" s="194">
        <f t="shared" si="12"/>
        <v>0.66</v>
      </c>
      <c r="AU42" s="327">
        <f t="shared" si="12"/>
        <v>2</v>
      </c>
      <c r="AV42" s="332">
        <f t="shared" si="12"/>
        <v>0.06</v>
      </c>
      <c r="AW42" s="325">
        <f t="shared" si="12"/>
        <v>0</v>
      </c>
      <c r="AX42" s="194">
        <f t="shared" si="12"/>
        <v>0</v>
      </c>
      <c r="AY42" s="330">
        <f t="shared" si="12"/>
        <v>0</v>
      </c>
      <c r="AZ42" s="364">
        <f t="shared" si="12"/>
        <v>0</v>
      </c>
      <c r="BA42" s="365">
        <f t="shared" si="12"/>
        <v>0</v>
      </c>
      <c r="BB42" s="365">
        <f t="shared" si="12"/>
        <v>0</v>
      </c>
      <c r="BC42" s="357">
        <f t="shared" ref="BC42:BP42" si="13">+MIN(BC9:BC39)</f>
        <v>0</v>
      </c>
      <c r="BD42" s="357">
        <f t="shared" si="13"/>
        <v>0</v>
      </c>
      <c r="BE42" s="357">
        <f t="shared" si="13"/>
        <v>0</v>
      </c>
      <c r="BF42" s="357">
        <f t="shared" si="13"/>
        <v>0</v>
      </c>
      <c r="BG42" s="192">
        <f t="shared" si="13"/>
        <v>0</v>
      </c>
      <c r="BH42" s="192">
        <f t="shared" si="13"/>
        <v>0</v>
      </c>
      <c r="BI42" s="192">
        <f t="shared" si="13"/>
        <v>0</v>
      </c>
      <c r="BJ42" s="192">
        <f t="shared" si="13"/>
        <v>0</v>
      </c>
      <c r="BK42" s="192">
        <f t="shared" si="13"/>
        <v>0</v>
      </c>
      <c r="BL42" s="194">
        <f t="shared" si="13"/>
        <v>0</v>
      </c>
      <c r="BM42" s="193">
        <f t="shared" si="13"/>
        <v>0</v>
      </c>
      <c r="BN42" s="192">
        <f t="shared" si="13"/>
        <v>0</v>
      </c>
      <c r="BO42" s="192">
        <f t="shared" si="13"/>
        <v>0</v>
      </c>
      <c r="BP42" s="195">
        <f t="shared" si="13"/>
        <v>0</v>
      </c>
    </row>
    <row r="43" spans="1:68" s="48" customFormat="1" ht="25.25" customHeight="1" thickBot="1" x14ac:dyDescent="0.4">
      <c r="A43" s="123" t="s">
        <v>103</v>
      </c>
      <c r="B43" s="273"/>
      <c r="C43" s="197">
        <f>+MAX(C9:C39)</f>
        <v>2227</v>
      </c>
      <c r="D43" s="197">
        <f>+MAX(D9:D39)</f>
        <v>0</v>
      </c>
      <c r="E43" s="197">
        <f t="shared" ref="E43:AE43" si="14">+MAX(E9:E39)</f>
        <v>7.2</v>
      </c>
      <c r="F43" s="197">
        <f t="shared" si="14"/>
        <v>7.2</v>
      </c>
      <c r="G43" s="197">
        <f t="shared" si="14"/>
        <v>2366</v>
      </c>
      <c r="H43" s="197">
        <f t="shared" si="14"/>
        <v>1780</v>
      </c>
      <c r="I43" s="197">
        <f t="shared" si="14"/>
        <v>211</v>
      </c>
      <c r="J43" s="197">
        <f t="shared" si="14"/>
        <v>7.8</v>
      </c>
      <c r="K43" s="197">
        <f t="shared" si="14"/>
        <v>97.630331753554501</v>
      </c>
      <c r="L43" s="197">
        <f t="shared" si="14"/>
        <v>562</v>
      </c>
      <c r="M43" s="197">
        <f t="shared" si="14"/>
        <v>44</v>
      </c>
      <c r="N43" s="197">
        <f t="shared" si="14"/>
        <v>98.666666666666671</v>
      </c>
      <c r="O43" s="197">
        <f t="shared" si="14"/>
        <v>1068</v>
      </c>
      <c r="P43" s="197">
        <f t="shared" si="14"/>
        <v>42.3</v>
      </c>
      <c r="Q43" s="197">
        <f t="shared" si="14"/>
        <v>99.531835205992508</v>
      </c>
      <c r="R43" s="197">
        <f t="shared" si="14"/>
        <v>108.4</v>
      </c>
      <c r="S43" s="197">
        <f t="shared" si="14"/>
        <v>10.9</v>
      </c>
      <c r="T43" s="197">
        <f t="shared" si="14"/>
        <v>101.2</v>
      </c>
      <c r="U43" s="197">
        <f t="shared" si="14"/>
        <v>18.100000000000001</v>
      </c>
      <c r="V43" s="197">
        <f t="shared" si="14"/>
        <v>1.5</v>
      </c>
      <c r="W43" s="197">
        <f t="shared" si="14"/>
        <v>6.58</v>
      </c>
      <c r="X43" s="197">
        <f t="shared" si="14"/>
        <v>0.11</v>
      </c>
      <c r="Y43" s="197">
        <f t="shared" si="14"/>
        <v>0.9</v>
      </c>
      <c r="Z43" s="199">
        <f t="shared" si="14"/>
        <v>109.99000000000001</v>
      </c>
      <c r="AA43" s="199">
        <f t="shared" si="14"/>
        <v>13.43</v>
      </c>
      <c r="AB43" s="199">
        <f t="shared" si="14"/>
        <v>93.644067796610159</v>
      </c>
      <c r="AC43" s="199">
        <f t="shared" si="14"/>
        <v>21.4</v>
      </c>
      <c r="AD43" s="199">
        <f t="shared" si="14"/>
        <v>1.85</v>
      </c>
      <c r="AE43" s="199">
        <f t="shared" si="14"/>
        <v>96.312684365781706</v>
      </c>
      <c r="AF43" s="197"/>
      <c r="AG43" s="197"/>
      <c r="AH43" s="197"/>
      <c r="AI43" s="197"/>
      <c r="AJ43" s="197"/>
      <c r="AK43" s="200"/>
      <c r="AL43" s="347">
        <f t="shared" ref="AL43:BB43" si="15">+MAX(AL9:AL39)</f>
        <v>0</v>
      </c>
      <c r="AM43" s="197">
        <f t="shared" si="15"/>
        <v>0</v>
      </c>
      <c r="AN43" s="197">
        <f t="shared" si="15"/>
        <v>0</v>
      </c>
      <c r="AO43" s="197">
        <f t="shared" si="15"/>
        <v>760</v>
      </c>
      <c r="AP43" s="197">
        <f t="shared" si="15"/>
        <v>196</v>
      </c>
      <c r="AQ43" s="197">
        <f t="shared" si="15"/>
        <v>2660</v>
      </c>
      <c r="AR43" s="197">
        <f t="shared" si="15"/>
        <v>6600</v>
      </c>
      <c r="AS43" s="197">
        <f t="shared" si="15"/>
        <v>85.96</v>
      </c>
      <c r="AT43" s="199">
        <f t="shared" si="15"/>
        <v>1.45</v>
      </c>
      <c r="AU43" s="328">
        <f t="shared" si="15"/>
        <v>12</v>
      </c>
      <c r="AV43" s="333">
        <f t="shared" si="15"/>
        <v>0.33</v>
      </c>
      <c r="AW43" s="326">
        <f t="shared" si="15"/>
        <v>0</v>
      </c>
      <c r="AX43" s="199">
        <f t="shared" si="15"/>
        <v>0</v>
      </c>
      <c r="AY43" s="331">
        <f t="shared" si="15"/>
        <v>0</v>
      </c>
      <c r="AZ43" s="366">
        <f t="shared" si="15"/>
        <v>0</v>
      </c>
      <c r="BA43" s="367">
        <f t="shared" si="15"/>
        <v>0</v>
      </c>
      <c r="BB43" s="367">
        <f t="shared" si="15"/>
        <v>0</v>
      </c>
      <c r="BC43" s="358">
        <f t="shared" ref="BC43:BP43" si="16">+MAX(BC9:BC39)</f>
        <v>0</v>
      </c>
      <c r="BD43" s="358">
        <f t="shared" si="16"/>
        <v>0</v>
      </c>
      <c r="BE43" s="358">
        <f t="shared" si="16"/>
        <v>0</v>
      </c>
      <c r="BF43" s="358">
        <f t="shared" si="16"/>
        <v>0</v>
      </c>
      <c r="BG43" s="197">
        <f t="shared" si="16"/>
        <v>0</v>
      </c>
      <c r="BH43" s="197">
        <f t="shared" si="16"/>
        <v>0</v>
      </c>
      <c r="BI43" s="197">
        <f t="shared" si="16"/>
        <v>0</v>
      </c>
      <c r="BJ43" s="197">
        <f t="shared" si="16"/>
        <v>0</v>
      </c>
      <c r="BK43" s="197">
        <f t="shared" si="16"/>
        <v>0</v>
      </c>
      <c r="BL43" s="199">
        <f t="shared" si="16"/>
        <v>0</v>
      </c>
      <c r="BM43" s="198">
        <f t="shared" si="16"/>
        <v>0</v>
      </c>
      <c r="BN43" s="197">
        <f t="shared" si="16"/>
        <v>0</v>
      </c>
      <c r="BO43" s="197">
        <f t="shared" si="16"/>
        <v>0</v>
      </c>
      <c r="BP43" s="359">
        <f t="shared" si="16"/>
        <v>0</v>
      </c>
    </row>
    <row r="44" spans="1:68" s="48" customFormat="1" ht="25.25" customHeight="1" x14ac:dyDescent="0.35">
      <c r="A44" s="124" t="s">
        <v>104</v>
      </c>
      <c r="B44" s="274"/>
      <c r="C44" s="201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259"/>
      <c r="AM44" s="259"/>
      <c r="AN44" s="259"/>
      <c r="AO44" s="50"/>
      <c r="AP44" s="50"/>
      <c r="AQ44" s="50"/>
      <c r="AR44" s="51"/>
      <c r="AS44" s="259"/>
      <c r="AT44" s="50"/>
      <c r="AU44" s="50"/>
      <c r="AV44" s="50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50"/>
      <c r="BH44" s="259"/>
      <c r="BI44" s="259"/>
      <c r="BJ44" s="259"/>
      <c r="BK44" s="259"/>
      <c r="BL44" s="50"/>
      <c r="BM44" s="50"/>
      <c r="BN44" s="50"/>
      <c r="BO44" s="50"/>
      <c r="BP44" s="50"/>
    </row>
    <row r="45" spans="1:68" s="48" customFormat="1" ht="25.25" customHeight="1" x14ac:dyDescent="0.35">
      <c r="A45" s="122" t="s">
        <v>105</v>
      </c>
      <c r="B45" s="275"/>
      <c r="C45" s="20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260"/>
      <c r="AM45" s="260"/>
      <c r="AN45" s="260"/>
      <c r="AO45" s="52"/>
      <c r="AP45" s="52"/>
      <c r="AQ45" s="52"/>
      <c r="AR45" s="52"/>
      <c r="AS45" s="260"/>
      <c r="AT45" s="52"/>
      <c r="AU45" s="52"/>
      <c r="AV45" s="5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52"/>
      <c r="BH45" s="260"/>
      <c r="BI45" s="260"/>
      <c r="BJ45" s="260"/>
      <c r="BK45" s="260"/>
      <c r="BL45" s="52"/>
      <c r="BM45" s="52"/>
      <c r="BN45" s="52"/>
      <c r="BO45" s="52"/>
      <c r="BP45" s="52"/>
    </row>
    <row r="46" spans="1:68" s="48" customFormat="1" ht="25.25" customHeight="1" x14ac:dyDescent="0.35">
      <c r="A46" s="122" t="s">
        <v>106</v>
      </c>
      <c r="B46" s="276"/>
      <c r="C46" s="20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260"/>
      <c r="AM46" s="260"/>
      <c r="AN46" s="260"/>
      <c r="AO46" s="52"/>
      <c r="AP46" s="52"/>
      <c r="AQ46" s="52"/>
      <c r="AR46" s="52"/>
      <c r="AS46" s="260"/>
      <c r="AT46" s="52"/>
      <c r="AU46" s="52"/>
      <c r="AV46" s="5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52"/>
      <c r="BH46" s="260"/>
      <c r="BI46" s="260"/>
      <c r="BJ46" s="260"/>
      <c r="BK46" s="260"/>
      <c r="BL46" s="52"/>
      <c r="BM46" s="52"/>
      <c r="BN46" s="52"/>
      <c r="BO46" s="52"/>
      <c r="BP46" s="52"/>
    </row>
    <row r="47" spans="1:68" s="48" customFormat="1" ht="25.25" customHeight="1" x14ac:dyDescent="0.35">
      <c r="A47" s="125" t="s">
        <v>107</v>
      </c>
      <c r="B47" s="275"/>
      <c r="C47" s="20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260"/>
      <c r="AM47" s="260"/>
      <c r="AN47" s="260"/>
      <c r="AO47" s="52"/>
      <c r="AP47" s="52"/>
      <c r="AQ47" s="52"/>
      <c r="AR47" s="52"/>
      <c r="AS47" s="260"/>
      <c r="AT47" s="52"/>
      <c r="AU47" s="52"/>
      <c r="AV47" s="5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52"/>
      <c r="BH47" s="260"/>
      <c r="BI47" s="260"/>
      <c r="BJ47" s="260"/>
      <c r="BK47" s="260"/>
      <c r="BL47" s="52"/>
      <c r="BM47" s="52"/>
      <c r="BN47" s="52"/>
      <c r="BO47" s="52"/>
      <c r="BP47" s="52"/>
    </row>
    <row r="48" spans="1:68" s="48" customFormat="1" ht="25.25" customHeight="1" thickBot="1" x14ac:dyDescent="0.4">
      <c r="A48" s="592" t="s">
        <v>100</v>
      </c>
      <c r="B48" s="593"/>
      <c r="C48" s="203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260"/>
      <c r="AM48" s="260"/>
      <c r="AN48" s="260"/>
      <c r="AO48" s="52"/>
      <c r="AP48" s="52"/>
      <c r="AQ48" s="52"/>
      <c r="AR48" s="52"/>
      <c r="AS48" s="260"/>
      <c r="AT48" s="52"/>
      <c r="AU48" s="52"/>
      <c r="AV48" s="52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522"/>
      <c r="BH48" s="261"/>
      <c r="BI48" s="261"/>
      <c r="BJ48" s="261"/>
      <c r="BK48" s="261"/>
      <c r="BL48" s="522"/>
      <c r="BM48" s="522"/>
      <c r="BN48" s="522"/>
      <c r="BO48" s="522"/>
      <c r="BP48" s="522"/>
    </row>
    <row r="49" spans="1:29" x14ac:dyDescent="0.4">
      <c r="A49" s="115"/>
      <c r="B49" s="116"/>
      <c r="C49" s="39"/>
      <c r="D49" s="3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4">
      <c r="A50" s="117"/>
      <c r="B50" s="118"/>
      <c r="C50" s="7"/>
      <c r="D50" s="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2.5" customHeight="1" x14ac:dyDescent="0.4">
      <c r="A51" s="117"/>
      <c r="B51" s="118"/>
      <c r="C51" s="7"/>
      <c r="D51" s="7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4">
      <c r="A52" s="116"/>
      <c r="B52" s="11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</sheetData>
  <sheetProtection insertColumns="0" insertRows="0"/>
  <mergeCells count="94">
    <mergeCell ref="A48:B48"/>
    <mergeCell ref="E4:F4"/>
    <mergeCell ref="E5:F5"/>
    <mergeCell ref="BG7:BG8"/>
    <mergeCell ref="BL7:BL8"/>
    <mergeCell ref="AU7:AU8"/>
    <mergeCell ref="AV7:AV8"/>
    <mergeCell ref="AW7:AW8"/>
    <mergeCell ref="AX7:AX8"/>
    <mergeCell ref="AY7:AY8"/>
    <mergeCell ref="AZ7:AZ8"/>
    <mergeCell ref="AL7:AL8"/>
    <mergeCell ref="AP7:AP8"/>
    <mergeCell ref="AQ7:AQ8"/>
    <mergeCell ref="AR7:AR8"/>
    <mergeCell ref="AS7:AS8"/>
    <mergeCell ref="BM7:BM8"/>
    <mergeCell ref="BN7:BN8"/>
    <mergeCell ref="BO7:BO8"/>
    <mergeCell ref="BP7:BP8"/>
    <mergeCell ref="BA7:BA8"/>
    <mergeCell ref="BB7:BB8"/>
    <mergeCell ref="BC7:BC8"/>
    <mergeCell ref="BD7:BD8"/>
    <mergeCell ref="BE7:BE8"/>
    <mergeCell ref="BF7:BF8"/>
    <mergeCell ref="AB7:AB8"/>
    <mergeCell ref="AT7:AT8"/>
    <mergeCell ref="AD7:AD8"/>
    <mergeCell ref="AE7:AE8"/>
    <mergeCell ref="AH7:AH8"/>
    <mergeCell ref="AI7:AI8"/>
    <mergeCell ref="AJ7:AJ8"/>
    <mergeCell ref="AK7:AK8"/>
    <mergeCell ref="L7:L8"/>
    <mergeCell ref="M7:M8"/>
    <mergeCell ref="N7:N8"/>
    <mergeCell ref="O7:O8"/>
    <mergeCell ref="P7:P8"/>
    <mergeCell ref="Q7:Q8"/>
    <mergeCell ref="AT5:AT6"/>
    <mergeCell ref="AU5:AU6"/>
    <mergeCell ref="AV5:AV6"/>
    <mergeCell ref="BC5:BF5"/>
    <mergeCell ref="AC7:AC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7:A8"/>
    <mergeCell ref="E7:E8"/>
    <mergeCell ref="F7:F8"/>
    <mergeCell ref="I7:I8"/>
    <mergeCell ref="J7:J8"/>
    <mergeCell ref="K7:K8"/>
    <mergeCell ref="BC4:BF4"/>
    <mergeCell ref="BG4:BP4"/>
    <mergeCell ref="G5:H5"/>
    <mergeCell ref="I5:J5"/>
    <mergeCell ref="L5:M5"/>
    <mergeCell ref="O5:P5"/>
    <mergeCell ref="R5:S5"/>
    <mergeCell ref="T5:U5"/>
    <mergeCell ref="V5:W5"/>
    <mergeCell ref="X5:Y5"/>
    <mergeCell ref="X4:Y4"/>
    <mergeCell ref="Z4:AB4"/>
    <mergeCell ref="AC4:AE4"/>
    <mergeCell ref="AJ4:AJ5"/>
    <mergeCell ref="AK4:AK5"/>
    <mergeCell ref="AQ4:AR4"/>
    <mergeCell ref="Z5:AA5"/>
    <mergeCell ref="AC5:AD5"/>
    <mergeCell ref="AZ3:BP3"/>
    <mergeCell ref="A4:B4"/>
    <mergeCell ref="G4:H4"/>
    <mergeCell ref="I4:K4"/>
    <mergeCell ref="L4:N4"/>
    <mergeCell ref="O4:Q4"/>
    <mergeCell ref="R4:S4"/>
    <mergeCell ref="T4:U4"/>
    <mergeCell ref="V4:W4"/>
    <mergeCell ref="E3:AS3"/>
    <mergeCell ref="A1:B1"/>
    <mergeCell ref="C1:Q1"/>
    <mergeCell ref="S1:AL1"/>
    <mergeCell ref="A2:C2"/>
    <mergeCell ref="E2:I2"/>
  </mergeCells>
  <conditionalFormatting sqref="E9:AK39">
    <cfRule type="expression" dxfId="7" priority="1">
      <formula>IF(AND($AI9="H",$AH9="B"),1,0)</formula>
    </cfRule>
    <cfRule type="expression" dxfId="6" priority="2">
      <formula>IF($AI9="H",1,0)</formula>
    </cfRule>
  </conditionalFormatting>
  <dataValidations count="3">
    <dataValidation type="list" allowBlank="1" showInputMessage="1" showErrorMessage="1" sqref="AH9:AH39" xr:uid="{50ACDF2E-11FC-4286-801F-635895A772BC}">
      <formula1>"P,I,B"</formula1>
    </dataValidation>
    <dataValidation type="list" allowBlank="1" showInputMessage="1" showErrorMessage="1" sqref="AI9:AI39" xr:uid="{27B44B7A-3683-41A4-9122-15FDFAEBE1AD}">
      <formula1>"H,NH"</formula1>
    </dataValidation>
    <dataValidation type="list" allowBlank="1" showInputMessage="1" showErrorMessage="1" sqref="AJ9:AK39" xr:uid="{B1518D4A-2071-4190-BD8C-FB2C3E6DD11D}">
      <formula1>"Si,No"</formula1>
    </dataValidation>
  </dataValidations>
  <pageMargins left="0.39370078740157483" right="0.39370078740157483" top="0.59055118110236227" bottom="0.39370078740157483" header="0" footer="0"/>
  <pageSetup paperSize="9" scale="47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758689289EE49908933377A67E6B9" ma:contentTypeVersion="15" ma:contentTypeDescription="Create a new document." ma:contentTypeScope="" ma:versionID="aa943b9c2f590108cebf43a314e233f2">
  <xsd:schema xmlns:xsd="http://www.w3.org/2001/XMLSchema" xmlns:xs="http://www.w3.org/2001/XMLSchema" xmlns:p="http://schemas.microsoft.com/office/2006/metadata/properties" xmlns:ns2="c20557e8-e16f-49dd-8967-cbd72f1c6216" xmlns:ns3="509f319f-4419-4962-8e2a-45e80a85609b" targetNamespace="http://schemas.microsoft.com/office/2006/metadata/properties" ma:root="true" ma:fieldsID="b0ddb83e2f5106a9791c247032476c89" ns2:_="" ns3:_="">
    <xsd:import namespace="c20557e8-e16f-49dd-8967-cbd72f1c6216"/>
    <xsd:import namespace="509f319f-4419-4962-8e2a-45e80a8560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557e8-e16f-49dd-8967-cbd72f1c6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5da64f4-ad9a-42c2-a02e-25bce9793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f319f-4419-4962-8e2a-45e80a8560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31b2b7-e25b-4bec-8d36-2d436a72297b}" ma:internalName="TaxCatchAll" ma:showField="CatchAllData" ma:web="509f319f-4419-4962-8e2a-45e80a8560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9f319f-4419-4962-8e2a-45e80a85609b" xsi:nil="true"/>
    <lcf76f155ced4ddcb4097134ff3c332f xmlns="c20557e8-e16f-49dd-8967-cbd72f1c62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DDAF9F-3C40-43FD-8AAD-AEE180561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557e8-e16f-49dd-8967-cbd72f1c6216"/>
    <ds:schemaRef ds:uri="509f319f-4419-4962-8e2a-45e80a8560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46FD6-3112-462A-B6EB-C5B958D5F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3A159-6FC0-483B-8B57-7D6C034C1DF4}">
  <ds:schemaRefs>
    <ds:schemaRef ds:uri="http://schemas.microsoft.com/office/2006/metadata/properties"/>
    <ds:schemaRef ds:uri="http://schemas.microsoft.com/office/infopath/2007/PartnerControls"/>
    <ds:schemaRef ds:uri="509f319f-4419-4962-8e2a-45e80a85609b"/>
    <ds:schemaRef ds:uri="c20557e8-e16f-49dd-8967-cbd72f1c62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T1. resum cabal i analítiques</vt:lpstr>
      <vt:lpstr>T2. resum control del procés  </vt:lpstr>
      <vt:lpstr>T3. resum energia elèctrica </vt:lpstr>
      <vt:lpstr>T4. Fonts Energia renovable</vt:lpstr>
      <vt:lpstr>T5.registre cubes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Agència Catalana de l'Aigua</dc:creator>
  <cp:keywords/>
  <dc:description/>
  <cp:lastModifiedBy>Gemma Bladé Ripollés</cp:lastModifiedBy>
  <cp:revision/>
  <dcterms:created xsi:type="dcterms:W3CDTF">2001-12-03T15:17:39Z</dcterms:created>
  <dcterms:modified xsi:type="dcterms:W3CDTF">2025-01-07T07:49:33Z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0x0101002BC758689289EE49908933377A67E6B9</vt:lpwstr>
  </property>
  <property fmtid="{D5CDD505-2E9C-101B-9397-08002B2CF9AE}" pid="3" name="MediaServiceImageTags">
    <vt:lpwstr/>
  </property>
</Properties>
</file>