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8810F00B-52F3-4F23-9513-D0EC0BC1B510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LOT 1" sheetId="1" r:id="rId1"/>
    <sheet name="LOT 2" sheetId="2" r:id="rId2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1" i="2" s="1"/>
  <c r="I20" i="1"/>
  <c r="H27" i="1"/>
  <c r="I27" i="1" s="1"/>
  <c r="I26" i="1"/>
  <c r="I25" i="1"/>
  <c r="I24" i="1"/>
  <c r="I22" i="2" l="1"/>
  <c r="I23" i="2"/>
  <c r="I21" i="1"/>
  <c r="I22" i="1"/>
  <c r="I23" i="1"/>
  <c r="G36" i="1" l="1"/>
  <c r="G37" i="1" s="1"/>
  <c r="I24" i="2"/>
  <c r="I25" i="2"/>
  <c r="I26" i="2" s="1"/>
  <c r="I28" i="1"/>
  <c r="I30" i="1" l="1"/>
  <c r="I29" i="1"/>
  <c r="I31" i="1" l="1"/>
  <c r="I32" i="1" s="1"/>
  <c r="I33" i="1" s="1"/>
</calcChain>
</file>

<file path=xl/sharedStrings.xml><?xml version="1.0" encoding="utf-8"?>
<sst xmlns="http://schemas.openxmlformats.org/spreadsheetml/2006/main" count="59" uniqueCount="40">
  <si>
    <t>EMPRESA LICITADORA:</t>
  </si>
  <si>
    <t>Capítol</t>
  </si>
  <si>
    <t>Concepte</t>
  </si>
  <si>
    <t>Oferta TOTAL PEM</t>
  </si>
  <si>
    <t>TOTAL PEM</t>
  </si>
  <si>
    <t>Despeses generals</t>
  </si>
  <si>
    <t>Benefici industrial</t>
  </si>
  <si>
    <t>Total PEC (abans d’IVA)</t>
  </si>
  <si>
    <t>21% IVA</t>
  </si>
  <si>
    <t>Total (amb IVA)</t>
  </si>
  <si>
    <r>
      <t xml:space="preserve">total </t>
    </r>
    <r>
      <rPr>
        <b/>
        <sz val="11"/>
        <color theme="1"/>
        <rFont val="Aptos Narrow"/>
        <family val="2"/>
        <scheme val="minor"/>
      </rPr>
      <t>PEC</t>
    </r>
    <r>
      <rPr>
        <sz val="11"/>
        <color theme="1"/>
        <rFont val="Aptos Narrow"/>
        <family val="2"/>
        <scheme val="minor"/>
      </rPr>
      <t xml:space="preserve"> partides que admeten baixa</t>
    </r>
  </si>
  <si>
    <r>
      <t xml:space="preserve">total </t>
    </r>
    <r>
      <rPr>
        <b/>
        <sz val="11"/>
        <color theme="1"/>
        <rFont val="Aptos Narrow"/>
        <family val="2"/>
        <scheme val="minor"/>
      </rPr>
      <t>PEM</t>
    </r>
    <r>
      <rPr>
        <sz val="11"/>
        <color theme="1"/>
        <rFont val="Aptos Narrow"/>
        <family val="2"/>
        <scheme val="minor"/>
      </rPr>
      <t xml:space="preserve"> partides que admeten baixa</t>
    </r>
  </si>
  <si>
    <t>Preu màxim PEM</t>
  </si>
  <si>
    <t>Oferta import  PEM (2 decimals)</t>
  </si>
  <si>
    <t xml:space="preserve">Omplir les cel·les en blanc </t>
  </si>
  <si>
    <t>01.01 LOT 1 OBRA CIVIL</t>
  </si>
  <si>
    <t xml:space="preserve">01.01.01 </t>
  </si>
  <si>
    <t>TREBALLS PREVIS I ENDERROCS</t>
  </si>
  <si>
    <t xml:space="preserve">01.01.02 </t>
  </si>
  <si>
    <t>ACTUACIONS FERROVIÀRIES</t>
  </si>
  <si>
    <t xml:space="preserve">01.01.03 </t>
  </si>
  <si>
    <t>URBANITZACIÓ</t>
  </si>
  <si>
    <t xml:space="preserve">01.01.04 </t>
  </si>
  <si>
    <t>SENYALITZACIÓ PAS A NIVELL</t>
  </si>
  <si>
    <t xml:space="preserve">01.01.05 </t>
  </si>
  <si>
    <t>CANALITZACIONS D’INSTAL·LACIONS</t>
  </si>
  <si>
    <t xml:space="preserve">01.01.06 </t>
  </si>
  <si>
    <t>SERVEIS AFECTATS</t>
  </si>
  <si>
    <t xml:space="preserve">01.01.07 </t>
  </si>
  <si>
    <t>GESTIÓ DE RESIDUS</t>
  </si>
  <si>
    <t xml:space="preserve">01.01.08 </t>
  </si>
  <si>
    <t xml:space="preserve">PARTIDES ALÇADES* </t>
  </si>
  <si>
    <t>01.02 LOT 2 OBRA ELECTROMECÀNICA</t>
  </si>
  <si>
    <r>
      <rPr>
        <b/>
        <sz val="10"/>
        <color theme="1"/>
        <rFont val="Arial"/>
        <family val="2"/>
      </rPr>
      <t>(*) La partida 01.08 PARTIDES ALÇADES no admet baixa</t>
    </r>
    <r>
      <rPr>
        <sz val="10"/>
        <color theme="1"/>
        <rFont val="Arial"/>
        <family val="2"/>
      </rPr>
      <t xml:space="preserve"> i cal ofertar-la segons preu indicat a aquest plec tècnic. En cas contrari l’oferta quedarà exclosa, a excepció que l’oferta global no es modifiqui, un cop realitzada la homogeneïtzació.</t>
    </r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</si>
  <si>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</si>
  <si>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t>Els licitadors han d'ofertar l'import  total PEM, amb les partides alçades incloses, de cada capitol del pressupost,</t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</si>
  <si>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</si>
  <si>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</si>
  <si>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blanc,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</si>
  <si>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t xml:space="preserve">Omplir la cel·la en blanc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</si>
</sst>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2"/>
      <color theme="3" tint="9.9978637043366805E-2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5" fillId="0" borderId="1" xfId="1" applyFont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5" fillId="5" borderId="1" xfId="1" applyFont="1" applyFill="1" applyBorder="1" applyAlignment="1" applyProtection="1">
      <alignment horizontal="right" vertical="center" wrapText="1"/>
    </xf>
    <xf numFmtId="8" fontId="5" fillId="5" borderId="1" xfId="1" applyNumberFormat="1" applyFont="1" applyFill="1" applyBorder="1" applyAlignment="1" applyProtection="1">
      <alignment horizontal="right" vertical="center" wrapText="1"/>
    </xf>
    <xf numFmtId="0" fontId="2" fillId="4" borderId="0" xfId="0" applyFont="1" applyFill="1"/>
    <xf numFmtId="44" fontId="6" fillId="6" borderId="1" xfId="1" applyFont="1" applyFill="1" applyBorder="1" applyAlignment="1" applyProtection="1">
      <alignment horizontal="center" vertical="center" wrapText="1"/>
    </xf>
    <xf numFmtId="44" fontId="6" fillId="5" borderId="1" xfId="1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5" borderId="6" xfId="0" applyFont="1" applyFill="1" applyBorder="1" applyAlignment="1" applyProtection="1">
      <alignment horizontal="right" vertical="center" wrapText="1"/>
    </xf>
    <xf numFmtId="0" fontId="3" fillId="5" borderId="7" xfId="0" applyFont="1" applyFill="1" applyBorder="1" applyAlignment="1" applyProtection="1">
      <alignment horizontal="right" vertical="center" wrapText="1"/>
    </xf>
    <xf numFmtId="0" fontId="3" fillId="5" borderId="8" xfId="0" applyFont="1" applyFill="1" applyBorder="1" applyAlignment="1" applyProtection="1">
      <alignment horizontal="right" vertical="center" wrapText="1"/>
    </xf>
    <xf numFmtId="0" fontId="3" fillId="6" borderId="6" xfId="0" applyFont="1" applyFill="1" applyBorder="1" applyAlignment="1" applyProtection="1">
      <alignment horizontal="right" vertical="center" wrapText="1"/>
    </xf>
    <xf numFmtId="0" fontId="3" fillId="6" borderId="7" xfId="0" applyFont="1" applyFill="1" applyBorder="1" applyAlignment="1" applyProtection="1">
      <alignment horizontal="right" vertical="center" wrapText="1"/>
    </xf>
    <xf numFmtId="0" fontId="3" fillId="6" borderId="8" xfId="0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left" vertical="top" wrapText="1"/>
    </xf>
    <xf numFmtId="0" fontId="0" fillId="5" borderId="11" xfId="0" applyFill="1" applyBorder="1" applyAlignment="1" applyProtection="1">
      <alignment horizontal="right"/>
    </xf>
    <xf numFmtId="0" fontId="0" fillId="5" borderId="12" xfId="0" applyFill="1" applyBorder="1" applyAlignment="1" applyProtection="1">
      <alignment horizontal="right"/>
    </xf>
    <xf numFmtId="44" fontId="0" fillId="5" borderId="10" xfId="0" applyNumberFormat="1" applyFill="1" applyBorder="1" applyProtection="1"/>
    <xf numFmtId="0" fontId="9" fillId="0" borderId="0" xfId="0" applyFont="1" applyProtection="1"/>
    <xf numFmtId="0" fontId="2" fillId="4" borderId="0" xfId="0" applyFont="1" applyFill="1" applyProtection="1"/>
    <xf numFmtId="0" fontId="2" fillId="3" borderId="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9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CONTR/2026/007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EXECUCIÓ DE LES OBRES DEL PROJECTE CONSTRUCTIU  PER ADAPTAR ELS SISTEMES DE PROTECCIÓ PER A VIANANTS EN PASSOS A NIVELL A RIBES DE FRESER DE LA LÍNIA RIBES-NÚRIA AL RD 929/2020. PASSOS A NIVELL 3R (PK. 1+220) I 4R (PK. 1+250).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833BD839-0C42-4CB3-B3B8-DC0D8DB5FD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448973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9</xdr:col>
      <xdr:colOff>219807</xdr:colOff>
      <xdr:row>6</xdr:row>
      <xdr:rowOff>83820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2EDDEEAE-9DEA-4473-8C98-85A10C4F7AB0}"/>
            </a:ext>
          </a:extLst>
        </xdr:cNvPr>
        <xdr:cNvSpPr txBox="1"/>
      </xdr:nvSpPr>
      <xdr:spPr>
        <a:xfrm>
          <a:off x="1946030" y="266700"/>
          <a:ext cx="6855802" cy="96012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</a:t>
          </a:r>
          <a:r>
            <a:rPr lang="ca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2026/007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EXECUCIÓ DE LES OBRES DEL PROJECTE CONSTRUCTIU  PER ADAPTAR ELS SISTEMES DE PROTECCIÓ PER A VIANANTS EN PASSOS A NIVELL A RIBES DE FRESER DE LA LÍNIA RIBES-NÚRIA AL RD 929/2020. PASSOS A NIVELL 3R (PK. 1+220) I 4R (PK. 1+250).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I37"/>
  <sheetViews>
    <sheetView tabSelected="1" zoomScaleNormal="100" workbookViewId="0">
      <selection activeCell="C9" sqref="C9:F9"/>
    </sheetView>
  </sheetViews>
  <sheetFormatPr baseColWidth="10" defaultColWidth="8.85546875" defaultRowHeight="15" x14ac:dyDescent="0.25"/>
  <cols>
    <col min="1" max="1" width="8.85546875" style="31"/>
    <col min="2" max="2" width="20.28515625" style="31" customWidth="1"/>
    <col min="3" max="3" width="10.140625" style="31" customWidth="1"/>
    <col min="4" max="5" width="8.85546875" style="31"/>
    <col min="6" max="6" width="30.7109375" style="31" customWidth="1"/>
    <col min="7" max="7" width="13.7109375" style="31" customWidth="1"/>
    <col min="8" max="8" width="14.140625" style="31" customWidth="1"/>
    <col min="9" max="9" width="13.140625" style="31" customWidth="1"/>
    <col min="10" max="16384" width="8.85546875" style="31"/>
  </cols>
  <sheetData>
    <row r="9" spans="2:6" ht="24" customHeight="1" x14ac:dyDescent="0.25">
      <c r="B9" s="55" t="s">
        <v>0</v>
      </c>
      <c r="C9" s="23"/>
      <c r="D9" s="23"/>
      <c r="E9" s="23"/>
      <c r="F9" s="23"/>
    </row>
    <row r="11" spans="2:6" x14ac:dyDescent="0.25">
      <c r="B11" s="43" t="s">
        <v>34</v>
      </c>
    </row>
    <row r="12" spans="2:6" x14ac:dyDescent="0.25">
      <c r="B12" s="43" t="s">
        <v>38</v>
      </c>
    </row>
    <row r="13" spans="2:6" x14ac:dyDescent="0.25">
      <c r="B13" s="43" t="s">
        <v>35</v>
      </c>
    </row>
    <row r="14" spans="2:6" x14ac:dyDescent="0.25">
      <c r="B14" s="43" t="s">
        <v>36</v>
      </c>
    </row>
    <row r="15" spans="2:6" x14ac:dyDescent="0.25">
      <c r="B15" s="43" t="s">
        <v>37</v>
      </c>
    </row>
    <row r="16" spans="2:6" x14ac:dyDescent="0.25">
      <c r="B16" s="44" t="s">
        <v>14</v>
      </c>
      <c r="C16" s="44"/>
      <c r="D16" s="44"/>
      <c r="E16" s="44"/>
      <c r="F16" s="44"/>
    </row>
    <row r="17" spans="2:9" ht="15.75" thickBot="1" x14ac:dyDescent="0.3"/>
    <row r="18" spans="2:9" ht="42.75" customHeight="1" x14ac:dyDescent="0.25">
      <c r="B18" s="45" t="s">
        <v>1</v>
      </c>
      <c r="C18" s="46" t="s">
        <v>2</v>
      </c>
      <c r="D18" s="47"/>
      <c r="E18" s="47"/>
      <c r="F18" s="47"/>
      <c r="G18" s="48" t="s">
        <v>12</v>
      </c>
      <c r="H18" s="48" t="s">
        <v>13</v>
      </c>
      <c r="I18" s="49" t="s">
        <v>3</v>
      </c>
    </row>
    <row r="19" spans="2:9" ht="42.75" customHeight="1" x14ac:dyDescent="0.25">
      <c r="B19" s="50" t="s">
        <v>15</v>
      </c>
      <c r="C19" s="51"/>
      <c r="D19" s="51"/>
      <c r="E19" s="52"/>
      <c r="F19" s="53"/>
      <c r="G19" s="53"/>
      <c r="H19" s="53"/>
      <c r="I19" s="54"/>
    </row>
    <row r="20" spans="2:9" ht="17.25" customHeight="1" x14ac:dyDescent="0.25">
      <c r="B20" s="29" t="s">
        <v>16</v>
      </c>
      <c r="C20" s="30" t="s">
        <v>17</v>
      </c>
      <c r="D20" s="30"/>
      <c r="E20" s="30"/>
      <c r="F20" s="30"/>
      <c r="G20" s="8">
        <v>5561.06</v>
      </c>
      <c r="H20" s="1"/>
      <c r="I20" s="7">
        <f>+H20</f>
        <v>0</v>
      </c>
    </row>
    <row r="21" spans="2:9" ht="17.25" customHeight="1" x14ac:dyDescent="0.25">
      <c r="B21" s="29" t="s">
        <v>18</v>
      </c>
      <c r="C21" s="30" t="s">
        <v>19</v>
      </c>
      <c r="D21" s="30"/>
      <c r="E21" s="30"/>
      <c r="F21" s="30"/>
      <c r="G21" s="8">
        <v>85308.88</v>
      </c>
      <c r="H21" s="1"/>
      <c r="I21" s="7">
        <f t="shared" ref="I21:I23" si="0">+H21</f>
        <v>0</v>
      </c>
    </row>
    <row r="22" spans="2:9" ht="17.25" customHeight="1" x14ac:dyDescent="0.25">
      <c r="B22" s="29" t="s">
        <v>20</v>
      </c>
      <c r="C22" s="30" t="s">
        <v>21</v>
      </c>
      <c r="D22" s="30"/>
      <c r="E22" s="30"/>
      <c r="F22" s="30"/>
      <c r="G22" s="8">
        <v>20392.09</v>
      </c>
      <c r="H22" s="1"/>
      <c r="I22" s="7">
        <f t="shared" si="0"/>
        <v>0</v>
      </c>
    </row>
    <row r="23" spans="2:9" ht="17.25" customHeight="1" x14ac:dyDescent="0.25">
      <c r="B23" s="29" t="s">
        <v>22</v>
      </c>
      <c r="C23" s="30" t="s">
        <v>23</v>
      </c>
      <c r="D23" s="30"/>
      <c r="E23" s="30"/>
      <c r="F23" s="30"/>
      <c r="G23" s="8">
        <v>3806.72</v>
      </c>
      <c r="H23" s="1"/>
      <c r="I23" s="7">
        <f t="shared" si="0"/>
        <v>0</v>
      </c>
    </row>
    <row r="24" spans="2:9" ht="17.25" customHeight="1" x14ac:dyDescent="0.25">
      <c r="B24" s="29" t="s">
        <v>24</v>
      </c>
      <c r="C24" s="30" t="s">
        <v>25</v>
      </c>
      <c r="D24" s="30"/>
      <c r="E24" s="30"/>
      <c r="F24" s="30"/>
      <c r="G24" s="8">
        <v>13809.22</v>
      </c>
      <c r="H24" s="1"/>
      <c r="I24" s="7">
        <f t="shared" ref="I24" si="1">+H24</f>
        <v>0</v>
      </c>
    </row>
    <row r="25" spans="2:9" ht="17.25" customHeight="1" x14ac:dyDescent="0.25">
      <c r="B25" s="29" t="s">
        <v>26</v>
      </c>
      <c r="C25" s="30" t="s">
        <v>27</v>
      </c>
      <c r="D25" s="30"/>
      <c r="E25" s="30"/>
      <c r="F25" s="30"/>
      <c r="G25" s="8">
        <v>16201.06</v>
      </c>
      <c r="H25" s="1"/>
      <c r="I25" s="7">
        <f t="shared" ref="I25" si="2">+H25</f>
        <v>0</v>
      </c>
    </row>
    <row r="26" spans="2:9" ht="17.25" customHeight="1" x14ac:dyDescent="0.25">
      <c r="B26" s="29" t="s">
        <v>28</v>
      </c>
      <c r="C26" s="30" t="s">
        <v>29</v>
      </c>
      <c r="D26" s="30"/>
      <c r="E26" s="30"/>
      <c r="F26" s="30"/>
      <c r="G26" s="8">
        <v>8223.2999999999993</v>
      </c>
      <c r="H26" s="1"/>
      <c r="I26" s="7">
        <f t="shared" ref="I26:I27" si="3">+H26</f>
        <v>0</v>
      </c>
    </row>
    <row r="27" spans="2:9" ht="17.25" customHeight="1" x14ac:dyDescent="0.25">
      <c r="B27" s="29" t="s">
        <v>30</v>
      </c>
      <c r="C27" s="30" t="s">
        <v>31</v>
      </c>
      <c r="D27" s="30"/>
      <c r="E27" s="30"/>
      <c r="F27" s="30"/>
      <c r="G27" s="8">
        <v>16073.38</v>
      </c>
      <c r="H27" s="8">
        <f>G27</f>
        <v>16073.38</v>
      </c>
      <c r="I27" s="7">
        <f t="shared" si="3"/>
        <v>16073.38</v>
      </c>
    </row>
    <row r="28" spans="2:9" x14ac:dyDescent="0.25">
      <c r="B28" s="32" t="s">
        <v>4</v>
      </c>
      <c r="C28" s="33"/>
      <c r="D28" s="33"/>
      <c r="E28" s="33"/>
      <c r="F28" s="33"/>
      <c r="G28" s="33"/>
      <c r="H28" s="34"/>
      <c r="I28" s="7">
        <f>+ROUND(SUM(I20:I27),2)</f>
        <v>16073.38</v>
      </c>
    </row>
    <row r="29" spans="2:9" x14ac:dyDescent="0.25">
      <c r="B29" s="32" t="s">
        <v>5</v>
      </c>
      <c r="C29" s="33"/>
      <c r="D29" s="33"/>
      <c r="E29" s="33"/>
      <c r="F29" s="33"/>
      <c r="G29" s="33"/>
      <c r="H29" s="34"/>
      <c r="I29" s="7">
        <f>ROUND(I28*0.13,2)</f>
        <v>2089.54</v>
      </c>
    </row>
    <row r="30" spans="2:9" x14ac:dyDescent="0.25">
      <c r="B30" s="32" t="s">
        <v>6</v>
      </c>
      <c r="C30" s="33"/>
      <c r="D30" s="33"/>
      <c r="E30" s="33"/>
      <c r="F30" s="33"/>
      <c r="G30" s="33"/>
      <c r="H30" s="34"/>
      <c r="I30" s="7">
        <f>ROUND(I28*0.06,2)</f>
        <v>964.4</v>
      </c>
    </row>
    <row r="31" spans="2:9" ht="14.25" customHeight="1" x14ac:dyDescent="0.25">
      <c r="B31" s="35" t="s">
        <v>7</v>
      </c>
      <c r="C31" s="36"/>
      <c r="D31" s="36"/>
      <c r="E31" s="36"/>
      <c r="F31" s="36"/>
      <c r="G31" s="36"/>
      <c r="H31" s="37"/>
      <c r="I31" s="10">
        <f>ROUND(I28+I29+I30,2)</f>
        <v>19127.32</v>
      </c>
    </row>
    <row r="32" spans="2:9" x14ac:dyDescent="0.25">
      <c r="B32" s="38" t="s">
        <v>8</v>
      </c>
      <c r="C32" s="38"/>
      <c r="D32" s="38"/>
      <c r="E32" s="38"/>
      <c r="F32" s="38"/>
      <c r="G32" s="38"/>
      <c r="H32" s="38"/>
      <c r="I32" s="11">
        <f>ROUND(I31*0.21,2)</f>
        <v>4016.74</v>
      </c>
    </row>
    <row r="33" spans="2:9" ht="14.65" customHeight="1" x14ac:dyDescent="0.25">
      <c r="B33" s="38" t="s">
        <v>9</v>
      </c>
      <c r="C33" s="38"/>
      <c r="D33" s="38"/>
      <c r="E33" s="38"/>
      <c r="F33" s="38"/>
      <c r="G33" s="38"/>
      <c r="H33" s="38"/>
      <c r="I33" s="11">
        <f>ROUND(I31+I32,2)</f>
        <v>23144.06</v>
      </c>
    </row>
    <row r="34" spans="2:9" ht="40.5" customHeight="1" x14ac:dyDescent="0.25">
      <c r="B34" s="39" t="s">
        <v>33</v>
      </c>
      <c r="C34" s="39"/>
      <c r="D34" s="39"/>
      <c r="E34" s="39"/>
      <c r="F34" s="39"/>
      <c r="G34" s="39"/>
    </row>
    <row r="35" spans="2:9" ht="15.75" thickBot="1" x14ac:dyDescent="0.3"/>
    <row r="36" spans="2:9" ht="15.75" thickBot="1" x14ac:dyDescent="0.3">
      <c r="B36" s="40" t="s">
        <v>11</v>
      </c>
      <c r="C36" s="41"/>
      <c r="D36" s="41"/>
      <c r="E36" s="41"/>
      <c r="F36" s="41"/>
      <c r="G36" s="42">
        <f>+ROUND(SUM(I20:I26),2)</f>
        <v>0</v>
      </c>
    </row>
    <row r="37" spans="2:9" ht="15.75" thickBot="1" x14ac:dyDescent="0.3">
      <c r="B37" s="40" t="s">
        <v>10</v>
      </c>
      <c r="C37" s="41"/>
      <c r="D37" s="41"/>
      <c r="E37" s="41"/>
      <c r="F37" s="41"/>
      <c r="G37" s="42">
        <f>+ROUND(G36*1.19,2)</f>
        <v>0</v>
      </c>
    </row>
  </sheetData>
  <sheetProtection algorithmName="SHA-512" hashValue="DQdG76vfiasrvAa4RC5WOA3Cl2oeBi8+xQHC27JQiXg5VXmqkZuwuC6U24QKC7zfg2C4zYcYac1PQkPg1WdA8A==" saltValue="dXNywRcoFP76oHIo0ifrUQ==" spinCount="100000" sheet="1" objects="1" scenarios="1" selectLockedCells="1"/>
  <mergeCells count="20">
    <mergeCell ref="C9:F9"/>
    <mergeCell ref="C26:F26"/>
    <mergeCell ref="C25:F25"/>
    <mergeCell ref="C20:F20"/>
    <mergeCell ref="C18:F18"/>
    <mergeCell ref="C21:F21"/>
    <mergeCell ref="C22:F22"/>
    <mergeCell ref="C23:F23"/>
    <mergeCell ref="B19:E19"/>
    <mergeCell ref="B36:F36"/>
    <mergeCell ref="B37:F37"/>
    <mergeCell ref="B34:G34"/>
    <mergeCell ref="C24:F24"/>
    <mergeCell ref="B31:H31"/>
    <mergeCell ref="B33:H33"/>
    <mergeCell ref="B32:H32"/>
    <mergeCell ref="B28:H28"/>
    <mergeCell ref="B29:H29"/>
    <mergeCell ref="B30:H30"/>
    <mergeCell ref="C27:F27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8A79-D898-4DB3-BCB0-1FDD0C552A38}">
  <dimension ref="B9:I26"/>
  <sheetViews>
    <sheetView zoomScaleNormal="100" workbookViewId="0">
      <selection activeCell="B11" sqref="B11:B15"/>
    </sheetView>
  </sheetViews>
  <sheetFormatPr baseColWidth="10" defaultColWidth="8.85546875" defaultRowHeight="15" x14ac:dyDescent="0.25"/>
  <cols>
    <col min="2" max="2" width="20.28515625" customWidth="1"/>
    <col min="3" max="3" width="10.140625" customWidth="1"/>
    <col min="6" max="6" width="30.7109375" customWidth="1"/>
    <col min="7" max="7" width="13.7109375" customWidth="1"/>
    <col min="8" max="8" width="14.140625" customWidth="1"/>
    <col min="9" max="9" width="13.140625" customWidth="1"/>
  </cols>
  <sheetData>
    <row r="9" spans="2:6" ht="24" customHeight="1" x14ac:dyDescent="0.25">
      <c r="B9" s="5" t="s">
        <v>0</v>
      </c>
      <c r="C9" s="23"/>
      <c r="D9" s="23"/>
      <c r="E9" s="23"/>
      <c r="F9" s="23"/>
    </row>
    <row r="11" spans="2:6" x14ac:dyDescent="0.25">
      <c r="B11" s="14" t="s">
        <v>34</v>
      </c>
    </row>
    <row r="12" spans="2:6" x14ac:dyDescent="0.25">
      <c r="B12" s="14" t="s">
        <v>38</v>
      </c>
    </row>
    <row r="13" spans="2:6" x14ac:dyDescent="0.25">
      <c r="B13" s="14" t="s">
        <v>35</v>
      </c>
    </row>
    <row r="14" spans="2:6" x14ac:dyDescent="0.25">
      <c r="B14" s="14" t="s">
        <v>36</v>
      </c>
    </row>
    <row r="15" spans="2:6" x14ac:dyDescent="0.25">
      <c r="B15" s="14" t="s">
        <v>37</v>
      </c>
    </row>
    <row r="16" spans="2:6" x14ac:dyDescent="0.25">
      <c r="B16" s="9" t="s">
        <v>39</v>
      </c>
      <c r="C16" s="9"/>
      <c r="D16" s="9"/>
      <c r="E16" s="9"/>
      <c r="F16" s="9"/>
    </row>
    <row r="17" spans="2:9" ht="15.75" thickBot="1" x14ac:dyDescent="0.3"/>
    <row r="18" spans="2:9" ht="38.25" x14ac:dyDescent="0.25">
      <c r="B18" s="2" t="s">
        <v>1</v>
      </c>
      <c r="C18" s="24" t="s">
        <v>2</v>
      </c>
      <c r="D18" s="25"/>
      <c r="E18" s="25"/>
      <c r="F18" s="25"/>
      <c r="G18" s="3" t="s">
        <v>12</v>
      </c>
      <c r="H18" s="3" t="s">
        <v>13</v>
      </c>
      <c r="I18" s="4" t="s">
        <v>3</v>
      </c>
    </row>
    <row r="19" spans="2:9" ht="29.45" customHeight="1" x14ac:dyDescent="0.25">
      <c r="B19" s="26" t="s">
        <v>32</v>
      </c>
      <c r="C19" s="27"/>
      <c r="D19" s="27"/>
      <c r="E19" s="28"/>
      <c r="F19" s="12"/>
      <c r="G19" s="12"/>
      <c r="H19" s="12"/>
      <c r="I19" s="13"/>
    </row>
    <row r="20" spans="2:9" x14ac:dyDescent="0.25">
      <c r="B20" s="6" t="s">
        <v>16</v>
      </c>
      <c r="C20" s="15" t="s">
        <v>17</v>
      </c>
      <c r="D20" s="15"/>
      <c r="E20" s="15"/>
      <c r="F20" s="15"/>
      <c r="G20" s="8">
        <v>81875.17</v>
      </c>
      <c r="H20" s="1"/>
      <c r="I20" s="7">
        <f>+H20</f>
        <v>0</v>
      </c>
    </row>
    <row r="21" spans="2:9" x14ac:dyDescent="0.25">
      <c r="B21" s="20" t="s">
        <v>4</v>
      </c>
      <c r="C21" s="21"/>
      <c r="D21" s="21"/>
      <c r="E21" s="21"/>
      <c r="F21" s="21"/>
      <c r="G21" s="21"/>
      <c r="H21" s="22"/>
      <c r="I21" s="7">
        <f>+ROUND(SUM(I20:I20),2)</f>
        <v>0</v>
      </c>
    </row>
    <row r="22" spans="2:9" x14ac:dyDescent="0.25">
      <c r="B22" s="20" t="s">
        <v>5</v>
      </c>
      <c r="C22" s="21"/>
      <c r="D22" s="21"/>
      <c r="E22" s="21"/>
      <c r="F22" s="21"/>
      <c r="G22" s="21"/>
      <c r="H22" s="22"/>
      <c r="I22" s="7">
        <f>ROUND(I21*0.13,2)</f>
        <v>0</v>
      </c>
    </row>
    <row r="23" spans="2:9" x14ac:dyDescent="0.25">
      <c r="B23" s="20" t="s">
        <v>6</v>
      </c>
      <c r="C23" s="21"/>
      <c r="D23" s="21"/>
      <c r="E23" s="21"/>
      <c r="F23" s="21"/>
      <c r="G23" s="21"/>
      <c r="H23" s="22"/>
      <c r="I23" s="7">
        <f>ROUND(I21*0.06,2)</f>
        <v>0</v>
      </c>
    </row>
    <row r="24" spans="2:9" x14ac:dyDescent="0.25">
      <c r="B24" s="16" t="s">
        <v>7</v>
      </c>
      <c r="C24" s="17"/>
      <c r="D24" s="17"/>
      <c r="E24" s="17"/>
      <c r="F24" s="17"/>
      <c r="G24" s="17"/>
      <c r="H24" s="18"/>
      <c r="I24" s="10">
        <f>ROUND(I21+I22+I23,2)</f>
        <v>0</v>
      </c>
    </row>
    <row r="25" spans="2:9" x14ac:dyDescent="0.25">
      <c r="B25" s="19" t="s">
        <v>8</v>
      </c>
      <c r="C25" s="19"/>
      <c r="D25" s="19"/>
      <c r="E25" s="19"/>
      <c r="F25" s="19"/>
      <c r="G25" s="19"/>
      <c r="H25" s="19"/>
      <c r="I25" s="11">
        <f>ROUND(I24*0.21,2)</f>
        <v>0</v>
      </c>
    </row>
    <row r="26" spans="2:9" x14ac:dyDescent="0.25">
      <c r="B26" s="19" t="s">
        <v>9</v>
      </c>
      <c r="C26" s="19"/>
      <c r="D26" s="19"/>
      <c r="E26" s="19"/>
      <c r="F26" s="19"/>
      <c r="G26" s="19"/>
      <c r="H26" s="19"/>
      <c r="I26" s="11">
        <f>ROUND(I24+I25,2)</f>
        <v>0</v>
      </c>
    </row>
  </sheetData>
  <sheetProtection selectLockedCells="1"/>
  <mergeCells count="10">
    <mergeCell ref="B22:H22"/>
    <mergeCell ref="B23:H23"/>
    <mergeCell ref="B24:H24"/>
    <mergeCell ref="B25:H25"/>
    <mergeCell ref="B26:H26"/>
    <mergeCell ref="C18:F18"/>
    <mergeCell ref="B19:E19"/>
    <mergeCell ref="C20:F20"/>
    <mergeCell ref="B21:H21"/>
    <mergeCell ref="C9:F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DEBF9-DF2A-44DE-8F46-D94F4AF67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schemas.microsoft.com/office/infopath/2007/PartnerControls"/>
    <ds:schemaRef ds:uri="c6cc41f6-4694-4999-a616-93cae258eccb"/>
    <ds:schemaRef ds:uri="a4e8c040-620f-42a2-8d8e-d59e2c082eaf"/>
    <ds:schemaRef ds:uri="c4d65d83-e6de-4071-ac96-3b9ea9015942"/>
    <ds:schemaRef ds:uri="d05b5c50-6878-419c-aaee-f57d1b61cb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2025-03-31T06:26:07Z</dcterms:created>
  <dcterms:modified xsi:type="dcterms:W3CDTF">2026-03-12T08:37:31Z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