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Contractes Manteniment\OBRES - INVERSIONS\EQE013_ SISTEMA DE VIDEOVIGILÀNCIA DE LA PISCINA DE CA N’ORIAC\projecte\"/>
    </mc:Choice>
  </mc:AlternateContent>
  <bookViews>
    <workbookView xWindow="0" yWindow="0" windowWidth="28800" windowHeight="11835"/>
  </bookViews>
  <sheets>
    <sheet name="DEFINITIU" sheetId="11" r:id="rId1"/>
  </sheets>
  <definedNames>
    <definedName name="_xlnm.Print_Area" localSheetId="0">DEFINITIU!$A$1:$H$185</definedName>
  </definedNames>
  <calcPr calcId="152511"/>
</workbook>
</file>

<file path=xl/calcChain.xml><?xml version="1.0" encoding="utf-8"?>
<calcChain xmlns="http://schemas.openxmlformats.org/spreadsheetml/2006/main">
  <c r="F164" i="11" l="1"/>
  <c r="H24" i="11" l="1"/>
  <c r="H31" i="11"/>
  <c r="F139" i="11" l="1"/>
  <c r="F77" i="11"/>
  <c r="F76" i="11"/>
  <c r="H81" i="11" l="1"/>
  <c r="H80" i="11"/>
  <c r="H133" i="11"/>
  <c r="H132" i="11"/>
  <c r="H37" i="11"/>
  <c r="H128" i="11"/>
  <c r="H107" i="11"/>
  <c r="H106" i="11"/>
  <c r="H143" i="11"/>
  <c r="H142" i="11"/>
  <c r="H141" i="11"/>
  <c r="H26" i="11"/>
  <c r="H137" i="11"/>
  <c r="H144" i="11"/>
  <c r="H71" i="11"/>
  <c r="H32" i="11"/>
  <c r="H146" i="11"/>
  <c r="H145" i="11"/>
  <c r="H70" i="11"/>
  <c r="H25" i="11"/>
  <c r="H33" i="11"/>
  <c r="H34" i="11"/>
  <c r="H35" i="11"/>
  <c r="H36" i="11"/>
  <c r="H140" i="11"/>
  <c r="H139" i="11"/>
  <c r="H138" i="11"/>
  <c r="H136" i="11"/>
  <c r="H135" i="11"/>
  <c r="H23" i="11"/>
  <c r="H27" i="11"/>
  <c r="H22" i="11"/>
  <c r="H61" i="11" l="1"/>
  <c r="H60" i="11"/>
  <c r="H51" i="11" l="1"/>
  <c r="H52" i="11"/>
  <c r="H77" i="11"/>
  <c r="H78" i="11"/>
  <c r="H76" i="11" l="1"/>
  <c r="H38" i="11"/>
  <c r="H30" i="11"/>
  <c r="H114" i="11"/>
  <c r="H82" i="11"/>
  <c r="H130" i="11" l="1"/>
  <c r="H154" i="11"/>
  <c r="H153" i="11"/>
  <c r="H129" i="11"/>
  <c r="H124" i="11"/>
  <c r="H123" i="11"/>
  <c r="H131" i="11"/>
  <c r="H127" i="11"/>
  <c r="H125" i="11"/>
  <c r="H126" i="11"/>
  <c r="H69" i="11"/>
  <c r="H103" i="11"/>
  <c r="H113" i="11"/>
  <c r="H116" i="11"/>
  <c r="H105" i="11"/>
  <c r="H104" i="11"/>
  <c r="H79" i="11"/>
  <c r="H83" i="11" l="1"/>
  <c r="H75" i="11"/>
  <c r="H73" i="11"/>
  <c r="H74" i="11"/>
  <c r="H72" i="11"/>
  <c r="H59" i="11"/>
  <c r="H29" i="11"/>
  <c r="H21" i="11"/>
  <c r="H20" i="11"/>
  <c r="H19" i="11"/>
  <c r="H18" i="11"/>
  <c r="H17" i="11"/>
  <c r="H15" i="11"/>
  <c r="H13" i="11"/>
  <c r="H12" i="11"/>
  <c r="H28" i="11" l="1"/>
  <c r="H16" i="11"/>
  <c r="H14" i="11"/>
  <c r="H40" i="11" l="1"/>
  <c r="H169" i="11" s="1"/>
  <c r="H147" i="11" l="1"/>
  <c r="H134" i="11"/>
  <c r="H149" i="11" s="1"/>
  <c r="H117" i="11"/>
  <c r="H115" i="11"/>
  <c r="H102" i="11"/>
  <c r="H90" i="11"/>
  <c r="H89" i="11"/>
  <c r="H68" i="11"/>
  <c r="H62" i="11"/>
  <c r="H58" i="11"/>
  <c r="H50" i="11"/>
  <c r="H49" i="11"/>
  <c r="H54" i="11" l="1"/>
  <c r="H156" i="11"/>
  <c r="H119" i="11"/>
  <c r="H109" i="11"/>
  <c r="H92" i="11"/>
  <c r="H64" i="11"/>
  <c r="H85" i="11"/>
  <c r="H171" i="11" l="1"/>
  <c r="H170" i="11"/>
  <c r="H164" i="11" l="1"/>
  <c r="H166" i="11" s="1"/>
  <c r="H172" i="11" s="1"/>
  <c r="H175" i="11" s="1"/>
  <c r="H176" i="11" l="1"/>
  <c r="H177" i="11"/>
  <c r="H178" i="11" l="1"/>
  <c r="H179" i="11" s="1"/>
  <c r="H181" i="11" s="1"/>
</calcChain>
</file>

<file path=xl/sharedStrings.xml><?xml version="1.0" encoding="utf-8"?>
<sst xmlns="http://schemas.openxmlformats.org/spreadsheetml/2006/main" count="447" uniqueCount="182">
  <si>
    <t>Preu</t>
  </si>
  <si>
    <t>Amidament</t>
  </si>
  <si>
    <t>Import</t>
  </si>
  <si>
    <t>Obra</t>
  </si>
  <si>
    <t>01</t>
  </si>
  <si>
    <t>Capítol</t>
  </si>
  <si>
    <t>m2</t>
  </si>
  <si>
    <t>TOTAL</t>
  </si>
  <si>
    <t>m3</t>
  </si>
  <si>
    <t>ut</t>
  </si>
  <si>
    <t>ml</t>
  </si>
  <si>
    <t>01.01</t>
  </si>
  <si>
    <t xml:space="preserve">IMPORT TOTAL EXECUCIÓ MATERIAL  </t>
  </si>
  <si>
    <t>6% Benefici Industrial</t>
  </si>
  <si>
    <t>21 % IVA</t>
  </si>
  <si>
    <t>SUMA Import Total Execució Material + G.G. + B.I.</t>
  </si>
  <si>
    <t>IMPORT TOTAL PRESSUPOST GENERAL</t>
  </si>
  <si>
    <t>13% Despeces Generals</t>
  </si>
  <si>
    <t>Ajudes paletería</t>
  </si>
  <si>
    <t>Rebliment i piconatge de rasa d'amplària fins a 0,6 m, amb material adequat de la pròpia excavació, en tongades de gruix de fins a 25 cm, utilitzant picó vibrant, amb compactació del 90% PM</t>
  </si>
  <si>
    <t>pa</t>
  </si>
  <si>
    <t>Seguretat i Salut en les obres d'execució, d'acord amb la normativa vigent. Inclou totes les mesures de protecció individual i col.lectiva de les obres.</t>
  </si>
  <si>
    <t xml:space="preserve">Protecció mecànica i de senyalització amb cinta per advertir de la presència del cable eléctric. La seva distància mínima al terra serà de 0,10 m, i a la parte superior del cable de 0,25 m.  </t>
  </si>
  <si>
    <t>Pericó de pas i tapa registrable, de 64x64x60 cm de mides interiors, amb paret de 13 cm de gruix de maó calat de 250x120x100 mm, arrebossada i lliscada per dins amb morter 1:2:10, sobre solera de formigó en massa de 10 cm i amb tapa prefabricada de fundició ductil</t>
  </si>
  <si>
    <t>Excavació de rasa en presència de serveis fins a 2 m de fondària, en terreny fluix (SPT &lt;20), realitzada amb mitjans manuals i amb les terres deixades a la vora</t>
  </si>
  <si>
    <t>Disposició controlada en centre de reciclatge de residus barrejats inerts amb una densitat 1 t/m3, procedents de construcció o demolició, amb codi 17 01 07 segons la Llista Europea de Residus</t>
  </si>
  <si>
    <t>Seguretat i Salut</t>
  </si>
  <si>
    <t>Moviment de terres - enderroc</t>
  </si>
  <si>
    <t>Treballs paleteria</t>
  </si>
  <si>
    <t>Gestió de residus</t>
  </si>
  <si>
    <t>02</t>
  </si>
  <si>
    <t>02.01</t>
  </si>
  <si>
    <t>02.02</t>
  </si>
  <si>
    <t>02.03</t>
  </si>
  <si>
    <t>03</t>
  </si>
  <si>
    <t>03.01</t>
  </si>
  <si>
    <t>03.02</t>
  </si>
  <si>
    <t>03.03</t>
  </si>
  <si>
    <t>02.04</t>
  </si>
  <si>
    <t>04</t>
  </si>
  <si>
    <t>04.01</t>
  </si>
  <si>
    <t>03.05</t>
  </si>
  <si>
    <t>TOTAL CAPÍTOL 1</t>
  </si>
  <si>
    <t>TOTAL CAPÍTOL 2</t>
  </si>
  <si>
    <t>TOTAL CAPÍTOL 3</t>
  </si>
  <si>
    <t>TOTAL CAPÍTOL 4</t>
  </si>
  <si>
    <t>Xarxa de dades i electricitat</t>
  </si>
  <si>
    <t>Subministrament i col.locació de l’ordinador, pantalla, teclat i ratolí amb les següents característiques:                                                                                                                               El PC comptarà amb les següents especificacions tècniques com a mínim:
• Processador I7.
• Disc dur SSD 512 GB.
• 16 Gb de memòria RAM.
• S.O Window 11 Pro OEM.
• Office Pro OEM.
• Targeta gràfica dedicada 8GB GDDR6.
La pantalla disposarà de les següents especificacions mínimes:
• Led IPS.
• Resolució mínima FullHD.
• Mida de 23”.
• Amb peu desmuntable regulable en altura.
• Amb fixació VESA de 100 x 100 mm.
• Angle d’inclinació cap endarrere (amunt) : 21.5 Graus. Angle d’inclinació cap endavant (avall): 4 Graus.
• Connexions HDMI 1.4 i DP 1.2.
• Cable Connexió HDMI.
El teclat serà un teclat USB amb lector criptogràfic integrat compatible amb T-CAT del Consorci AOC i DNIe.
El ratolí serà USB de tipus ergonòmic.</t>
  </si>
  <si>
    <t>Subministrament i col.locació dels commutadors de xarxa industrial
Els commutadors de xarxa industrial disposaran de com a mínim les següents característiques:
• Ports: 8 x 10/100 PoE+ + 2 x 10/100/1000 combo SFP.
• Potència PoE 240W.
• Capacitat de commutació: 5,6 Gbps.
• Equip gestionable Layer 2 switching.
• IGMPv1, v2, MSTP, RSTP, STP, GVRP.
• Management: DHCP Server/Client, LLDP, Port Mirror, SMTP, SNMP Inform, SNMPv1/v2c/v3, Syslog, Telnet.
• Seguretat: Habilitar/Desactivar ports, seguretat de port en base a MAC, Control d’accés de xarxa en base a port
802.1x, VLAN (802,1Q), Q-in-Q VLAN, Radius, SNMPv3, TACACS.                         • Garantia mínima 5 anys.
• Estàndards Ethernet: IEEE 802.3 per a 10BASE-T, IEEE 802.3u per a 100BASE-TX y 100BASE-FX, IEEE 802.3z per
a 1000BASE-X, IEEE 802.3ab per a 1000BASE-T, IEEE 802.3x per a control de flux, IEEE 802.3ad per a LACP
(Protocol de control de agregació d’enllaç), IEEE 802.1D per a STP (Protocol de l’arbre de expansió), IEEE 802.1p per
a COS (Classe de servei), IEEE 802.1Q per a codificació VLAN, IEEE 802.1w per a RSTP (Protocol de l’arbre de
expansió ràpida), IEEE 802.1s per a MSTP (Protocol de l’arbre múltiple de expansió), IEEE 802.1x per a autenticació,
IEEE 802.1AB per a LLDP (Protocol de la capa d’enllaç de detecció), IEEE 802.3at per a equip de alimentació
elèctrica (PSE) y PoE.
• Temperatures de funcionament: -40ºC a +75ºC.
• Font alimentació 48 VDC per alimentació PoE+.
• Sortida de relé.
• MTBF &gt;100,000 hores
• Aprovacions: EMS EN61000-4-2 (ESD), EN61000-4-3 (RS), EN61000-4-4 (EFT), EN61000-4-5 (Surge), EN61000-4-6
(CS), EN61000-4-8, EN61000-4-11. EMI FCC Part 15, CISPR (EN55022) classe A. IEC60068-2-27, IEC60068-2-6.
• Suports carril DIN.</t>
  </si>
  <si>
    <t>FG42G29H
PG40-EQOA</t>
  </si>
  <si>
    <t>Subministrament i instal.lació al CGBT deInterruptor automàtic magnetotèrmic de 16 A d'intensitat nominal, tipus PIA corba C, unipolar (1P), de 6000 A de poder de tall segons UNE-EN 60898, d'1 mòdul DIN de 18 mm d'amplària, muntat en perfil DIN</t>
  </si>
  <si>
    <t>FG415A1B
PG47-ENNR</t>
  </si>
  <si>
    <t>Subministrament i instal.lació al CGBT de interruptor diferencial de la classe AC, gamma industrial, de fins a 40 A d'intensitat nominal, bipolar (2P), de sensibilitat 0,03 A de desconnexió fix instantani, temps de retard de 0 ms, amb botó de test incorporat i indicador mecànic de defecte, construït segons les especificacions de la norma UNE-EN 61009-1, de 2 mòduls DIN de 18 mm d'amplària, muntat en perfil DIN</t>
  </si>
  <si>
    <t>Columna de planxa d'acer galvanitzat, de forma troncocònica, de 6 m d'alçària, coronament sense platina, amb base platina i porta, segons norma UNE-EN 40-5, col·locada sobre dau de formigó</t>
  </si>
  <si>
    <t>KHM11J22
PHM2-DBES</t>
  </si>
  <si>
    <t>Pressupost EQE013</t>
  </si>
  <si>
    <t>Subministrament i col.locació del  armari metàl·lic per a exterior,  amb les següents característiques:                                                                                                                                                    
• Mides mínimes de 647x436x250 mm.
• Amb placa de muntatge metàl·lica, carril DIN, canaletes pels cablejats i protecció elèctrica.
• Muntatge de commutador de xarxa, fonts d’alimentació i caixes de distribució de fibra.
• Ventilador amb filtre, dispositiu de ventilació, termòstat.
• Elements de suport per a bàcul.
• Claus de tancament.
• Alçada d’instal·lació 3m.
• Requereix alimentació elèctrica 220VAC.
En l’interior de l’armari s’instal·laran, a part dels elements de gestió de cables, gestió de pigtails, i gestió de fibres, mòduls
d’empiulament i mòduls de connexió.
Característiques dels mòduls de connexió de la fibra de càmera:
• Preparats per anar muntats a l’interior d’armari amb carril DIN.
• Caixa preparada per allotjar 8 adaptadors SC en els que es connecten pigtails i fuetons.
• Permetrà un control total de les fibres durant la instal·lació, manteniment o ampliacions.                                                                                                    • Equipada amb tanca aïllant per evitar la penetració de l’aigua.
• Capacitat per realitzar una sangria de cable en el seu interior.
• Equipat elements per l’administració dels pigtails.</t>
  </si>
  <si>
    <t>KG21251J
PG2P-6SZ5</t>
  </si>
  <si>
    <t>PG35-HIIT</t>
  </si>
  <si>
    <t>Subministrament i instal.lació de cable amb conductor de coure de tensió assignada inferior o igual a 450/750 V, de designació H07Z1-K (AS) Type 2, construcció segons norma UNE-EN 50525-3-31, unipolar, de secció 1x2,5 mm2, amb aïllament de poliolefines, classe de reacció al foc Cca-s1b, d1, a1 segons la norma UNE-EN 50575, amb baixa emissió fums, col·locat en tub</t>
  </si>
  <si>
    <t>Subministrament i instal.lació de tub rígid de PVC, de 16 mm de diàmetre nominal, aïllant i no propagador de la flama, amb una resistència a l'impacte de 2 J, resistència a compressió de 1250 N i una rigidesa dielèctrica de 2000 V, amb unió endollada i muntat superficialment</t>
  </si>
  <si>
    <t>Subministrament i instal.lació de panell modular fix per a 24 connectors RJ45 U/UTP, d'1 unitat d'alçària, amb muntatge directe dels connectors sobre el panell, accessibilitat dels connectors frontal, amb organitzador de cables, fixat mecànicament</t>
  </si>
  <si>
    <t>Subministrament i instal.lació de regleta d'alimentació fixa, amb 8 bases schucko 2P+T de 16 A i 250 V, i un interruptor bipolar de 16 A, per a armaris rack 19", d'1 unitat d'alçària, muntatge horitzontal, fixada mecànicament</t>
  </si>
  <si>
    <t>Subministrament i instal.lació de mòdul de ventiladors per a armari de comunicacions rack 19", amb 4 ventiladors de tipus axial, de 2 unitats d'alçària, 230 V de tensió d'alimentació i un cabal d'aire de 640 m3/h, amb termòstat i pilot, col·locat</t>
  </si>
  <si>
    <t>Subministrament i instal.lació de unitats de gestió de cables horitzontals de 1U.</t>
  </si>
  <si>
    <t>EG151212
PG12-DHAV</t>
  </si>
  <si>
    <t>Subministrament i instal.lació de caixa de derivació quadrada de plàstic, de 80x80 mm, amb grau de protecció IP-40, muntada superficialment</t>
  </si>
  <si>
    <t>Formació de passamurs amb tub de PVC de diàmetre 90 mm i d'1 m de llargària, com a màxim</t>
  </si>
  <si>
    <t>KY311620
PY30-615B</t>
  </si>
  <si>
    <t>Xarxa de dades</t>
  </si>
  <si>
    <t>Subministrament i col.locació de tub rígid de PVC, de 40 mm de diàmetre nominal, aïllant i no propagador de la flama, amb una resistència a l'impacte de 2 J, resistència a compressió de 1250 N i una rigidesa dielèctrica de 2000 V, amb unió endollada i muntat superficialment</t>
  </si>
  <si>
    <t>KG212A1J
PG2P-6SZ0</t>
  </si>
  <si>
    <t>EP4ZR000
PP4B-CTKN</t>
  </si>
  <si>
    <t>Subministrament i col.locació de connector mascle tipus RJ-45 categoria 6 per a cable de parells, connectat al cable</t>
  </si>
  <si>
    <t>EG152632
PG12-DH80</t>
  </si>
  <si>
    <t>Subministrament i col.locació de prensaestopas 40mm</t>
  </si>
  <si>
    <t>EG151522
PG12-DH7N</t>
  </si>
  <si>
    <t>E2225212
P221E-AWE5</t>
  </si>
  <si>
    <t>KD353F65
PD31-56A4</t>
  </si>
  <si>
    <t>F228510A
P2255-DPGH</t>
  </si>
  <si>
    <t>Dotació d’un armari rack 24U ubicat a magatzem i ordinador ubicat a consergeria</t>
  </si>
  <si>
    <t>Ajudes xarxes de dades</t>
  </si>
  <si>
    <t>Ajudes xarxa de dades i electricitat</t>
  </si>
  <si>
    <t>P2R3-HJGF</t>
  </si>
  <si>
    <t>Càrrega amb mitjans mecànics i transport de terres no contaminades a obra exterior o centre de valorització, amb camió de 7 t i temps d'espera per a la càrrega amb mitjans mecànics, amb un recorregut de més de 15 i fins a 20 km</t>
  </si>
  <si>
    <t>I2RA63G0 P2RA-EU2N</t>
  </si>
  <si>
    <t>P21Z0-HGY6</t>
  </si>
  <si>
    <t>Perforació de mur de pedra per a formació de passamurs fins a 200 mm de diàmetre nominal amb un gruix de paret entre 50 i 70 cm amb equip de barrinat amb broca de diamant intercambiable, entre 100 i 400 mm de diàmetre</t>
  </si>
  <si>
    <t>Arrencada de paviment de pedra natural, amb mitjans manuals i càrrega manual de runa sobre camió o contenidor</t>
  </si>
  <si>
    <t>K2194621
P2143-4RQQ</t>
  </si>
  <si>
    <t>Col·locació de paviment de pedra natural de gruix mitjà, col·locat amb junt obert, sobre llit de sorra de 3 cm, ciment en pols, col·locat a truc de maceta amb morter de ciment pòrtland amb filler calcari CEM II/B-L i sorra, amb 250 kg/m3 de ciment, amb una proporció en volum 1:6 i 5 N/mm2 de resistència a compressió, elaborat a l'obra</t>
  </si>
  <si>
    <t>K9BYU007
P9B1-H9CU</t>
  </si>
  <si>
    <t>GG23EA15
PG2O-6SXG</t>
  </si>
  <si>
    <t>KG23E515
PG2O-6SXD</t>
  </si>
  <si>
    <t>Subministrament i instal.lació de tub rígid d'acer galvanitzat, de 16 mm de diàmetre nominal, resistència a l'impacte de 20 J, resistència a compressió de 4000 N, amb unió endollada i muntat superficialment</t>
  </si>
  <si>
    <t>EG22TA1K
PG2N-EUGB</t>
  </si>
  <si>
    <t>Subministrament i instal.lació de tub corbable corrugat de polietilè, de doble capa, llisa la interior i corrugada l'exterior, de 40 mm de diàmetre nominal, aïllant i no propagador de la flama, resistència a l'impacte de 15 J, resistència a compressió de 450 N, muntat com a canalització soterrada</t>
  </si>
  <si>
    <t>Accesoris xarxa de dades i electricitat</t>
  </si>
  <si>
    <t>EG312334
PG33-E6CT</t>
  </si>
  <si>
    <t>Subministrament i instal.lació de 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fums, col·locat en tub</t>
  </si>
  <si>
    <t>PRESSUPOST COMPLEX ESPORTIU PISCINA CA N'ORIAC</t>
  </si>
  <si>
    <t>Instal·lació d’un armari exterior mecanitzat a un nou bàcul, estesa de tubs de canalitzacions elèctriques i tubs de canalitzacions de dades mitjançant tubs i rases per alimentar el armari exterior ubicat a bàcul existent i les càmeres C6 i C7, més instal·lació de nou bàcul per ubicació de la càmera C8 amb la seva estesa de conductor de dades</t>
  </si>
  <si>
    <t>Estesa de tub i realització de rasa per la alimentació de les càmeres C1, C2, C3 C4 i C5</t>
  </si>
  <si>
    <t>Subministrament i col.locació de tub rígid d'acer galvanitzat, de 40 mm de diàmetre nominal, resistència a l'impacte de 20 J, resistència a compressió de 4000 N, amb unió endollada i muntat superficialment</t>
  </si>
  <si>
    <t>Subministrament i col.locació de caixa de derivació quadrada de fosa d'alumini, amb grau de protecció IP-65, muntada superficialment</t>
  </si>
  <si>
    <t>Subministrament i col.locació de caixa de derivació quadrada de plàstic, amb grau de protecció IP-54, muntada superficialment</t>
  </si>
  <si>
    <t>Excavació de rasa/sabata en presència de serveis fins a 2 m de fondària, en terreny fluix (SPT &lt;20), realitzada amb mitjans manuals i amb les terres deixades a la vora</t>
  </si>
  <si>
    <t>Formigonament de rases i pous, amb formigó en massa HM - 20 / B / 20 / X0 amb una quantitat de ciment de 200 kg/m3 i relació aigua ciment =&lt; 0.6, abocat des de camió</t>
  </si>
  <si>
    <t>Formigonament de rases i pous, amb formigó per armar HA - 25 / B / 20 / XC2 amb una quantitat de ciment de 275 kg/m3 i relació aigua ciment =&lt; 0.6, abocat des de camió</t>
  </si>
  <si>
    <t>P312-IBPH</t>
  </si>
  <si>
    <t>Subministrament i col.locació suport a columna per a càmera fixa</t>
  </si>
  <si>
    <t>E9PG80SP
P9PC-6SWB</t>
  </si>
  <si>
    <t>Partida retirada de gespa sintètica</t>
  </si>
  <si>
    <t>Partida reposició de gespa sintètica</t>
  </si>
  <si>
    <t>PP45-VJ8J</t>
  </si>
  <si>
    <t>P312-I4O5</t>
  </si>
  <si>
    <t>01,01</t>
  </si>
  <si>
    <t>Subministrament i col.locació de piqueta de connexió a terra d'acer, amb recobriment de coure 300 µm de gruix, de 1500 mm llargària de 14,6 mm de diàmetre, clavada a terra</t>
  </si>
  <si>
    <t>EGD1222E
PGD1-E3BE</t>
  </si>
  <si>
    <t>Legalització ampliació instal·lació baixa tensió (inclou inspecció OCA)</t>
  </si>
  <si>
    <t>Subministrament i col.locació de conductor aillat per a piqueta de connexió a terra d'acer, amb recobriment de coure 300 µm de gruix, de 1500 mm llargària de 14,6 mm de diàmetre</t>
  </si>
  <si>
    <t>Posada en servei i documentació.</t>
  </si>
  <si>
    <t>Manteniment del sistema durant 3 anys.</t>
  </si>
  <si>
    <t>Mitjans elevació.</t>
  </si>
  <si>
    <t>Font alimentació switch.</t>
  </si>
  <si>
    <t>Presa de xarxa amb dos RJ45 UTP Cat6.</t>
  </si>
  <si>
    <t>Fusions de fibres i certificacions.</t>
  </si>
  <si>
    <t>PP4D-H932</t>
  </si>
  <si>
    <t>BP47-1A5A</t>
  </si>
  <si>
    <t>BP4A-VJG6</t>
  </si>
  <si>
    <t>PP44-663R</t>
  </si>
  <si>
    <t>PP44-6640</t>
  </si>
  <si>
    <t xml:space="preserve">Subministrament i col.locació de fibres amb armadura metàl·lica,  amb les següents característiques:                                                                                                                                                    • Tipus de fibra: Multimode OM3.
• Nombre de fibres: 8.
• Diàmetre del nucli: 50.0 ± 2.5 μm.
• Diàmetre del revestiment: 124.8 ± 1.0 μm.
• Diàmetre del recobriment: 245 ± 7 μm.
• Atenuació: 850 nm: ≤ 3.0 dB/km 1300 nm: ≤ 1.0 dB/km.
• Amplada de banda modal efectiva: 850 nm: ≥ 2000 MHz·km 1300 nm: ≥ 500 MHz·km.
• Tipus ajustat amb funda LSZH. CPR classificació Dca.
                                                                                                                           </t>
  </si>
  <si>
    <t>Subministrament i col.locació de cable per a transmissió de dades amb conductor de coure, de 4 parells, categoria 6 F/UTP, aïllament de poliolefina i coberta de poliolefina, de baixa emissió de fums i opacitat reduïda, no propagador de l'incendi segons UNE-EN 50266, col·locat sota tub o canalCable UTP Cat6.</t>
  </si>
  <si>
    <t>Subministrament i col.locació de cable de xarxa de 4 parells, amb 2 connectors RJ45 categoria 6 U/UTP, de 0,5 a 1,6 m de llargària</t>
  </si>
  <si>
    <t>Subministrament i col.locació del Transceptor SFP Multimode 1Gbit
Principals característiques:
• Tipus de cablejat: 1000Base‐SX.
• Estàndards compatibles: IEEE 802.3z.
• Tecnologia de connectivitat: per cable de fibra multimode.
• Velocitat de transferència de dades: 1 Gbps.
• Característiques: suport de monitorització òptica digital (DOM).
• Distància màxima de transferència: 550 m.
• Longitud d'ona òptica: 850 nm.</t>
  </si>
  <si>
    <t>ConfIguració de noves càmeres en sistema existent</t>
  </si>
  <si>
    <t>SAI format rack en linia d'alimentació continua. Online Rack SAI Online Doble Conversión 2000VA 1600W</t>
  </si>
  <si>
    <t>Pa</t>
  </si>
  <si>
    <t>Ind02</t>
  </si>
  <si>
    <t>Ind04</t>
  </si>
  <si>
    <t>Ind05</t>
  </si>
  <si>
    <t>Ind06</t>
  </si>
  <si>
    <t>Ind07</t>
  </si>
  <si>
    <t>Ind09</t>
  </si>
  <si>
    <t>Ind10</t>
  </si>
  <si>
    <t>Ind11</t>
  </si>
  <si>
    <t>Ind12</t>
  </si>
  <si>
    <t>int02</t>
  </si>
  <si>
    <t>int01</t>
  </si>
  <si>
    <t>int03</t>
  </si>
  <si>
    <t>int04</t>
  </si>
  <si>
    <t>int05</t>
  </si>
  <si>
    <t>int06</t>
  </si>
  <si>
    <t>int07</t>
  </si>
  <si>
    <t>Ind13</t>
  </si>
  <si>
    <t>Ind14</t>
  </si>
  <si>
    <t>Ind15</t>
  </si>
  <si>
    <t>Int08</t>
  </si>
  <si>
    <t>Pro01</t>
  </si>
  <si>
    <t>Pro02</t>
  </si>
  <si>
    <t>Pro03</t>
  </si>
  <si>
    <t>Pro04</t>
  </si>
  <si>
    <t>Pro05</t>
  </si>
  <si>
    <t>Pro06</t>
  </si>
  <si>
    <t>Pro07</t>
  </si>
  <si>
    <t>Pro08</t>
  </si>
  <si>
    <t>Pro09</t>
  </si>
  <si>
    <t>Pro10</t>
  </si>
  <si>
    <t>Subministrament i col.locació de cable de xarxa de fibra òptica del tipus duplex, amb connectors LC/PC - SC/PC, amb fibra multimode OM3, coberta de compost lliure d'halogens de baixa emissió de fums opacs i no propagador de la flama (LSZH) segons normes UNE-EN 60332 i UNE-EN 60754, classe de reacció al foc Dca-s1, d1, a1 segons la norma UNE-EN 50575, de 2 mm de diàmetre i d'1 m de llargària</t>
  </si>
  <si>
    <t>Subministrament i col.locació de cable per a transmissió de dades amb conductor de coure, de 4 parells, categoria 6 F/UTP, aïllament de poliolefina i coberta de poliolefina, de baixa emissió de fums i opacitat reduïda, no propagador de la flama segons UNE-EN 60332-1-2, col·locat sota tub o canal</t>
  </si>
  <si>
    <t>PP73-674E</t>
  </si>
  <si>
    <t>Subministrament i instal.lació de armari metàl·lic amb bastidor tipus rack 19", de 24 unitats d'alçària, de 1200 x 800 x 600 mm (alçària x amplària x fondària), d'1 compartiment, amb 1 porta de vidre seguretat amb pany i clau, amb panells laterals i estructura desmuntable, col·locat</t>
  </si>
  <si>
    <t>Subministrament i instal.lació de safata fixa de xapa d'acer per a armari de comunicacions rack 19", sistema de fixació frontal i posterior sobre el bastidor, d'1 unitat d'alçària, per a una càrrega màxima de 25 kg i una fondària de 600 mm, fixada mecànicament</t>
  </si>
  <si>
    <t>PP7J-80EO</t>
  </si>
  <si>
    <t>Subministrament i col.locació dels commutadors de xarxa corporativa 24 ports
Principals característiques:
• Ports: 24 x 10/100/1000 PoE+ + 4 x 1G SFP.
• Potència PoE 370W.
• DRAM: 2 GB.
• Capacitat de commutació: 56 Gbps.
• Layer 2, Static Routing, Routed Access (RIP, EIGRP Stub, OSPF -– 1000 routes), PBR, PIM Stub Multicast (1000
routes), PVLAN, VRRP, PBR, CDP, QoS, FHS, 802.1X, MACsec-128, CoPP, SXP, IP SLA Responder, SSO.
NETCONF, RESTCONF, YANG, PnP Agent, PnP.
• Standards: EEE 802.1s, RMON I and II standards, EEE 802.1w, SNMPv1, v2c, and v3, IEEE 802.1x, IEEE 802.1Q
VLAN, IEEE 802.1x-Rev, IEEE 802.3 10BASE-T specification, IEEE 802.3ad, IEEE 802.3u 100BASE-TX specification,
IEEE 802.3af, IEEE 802.3ab 1000BASE-T specification, IEEE 802.3at, IEEE 802.3z 1000BASE-X specification, IEEE
802.3x full duplex on 10BASE-T, 100BASE-TX, and 1000BASE-T ports, IEEE 802.1AE - 128-bit AES MACsec inter
network device encryption with MACsec Key Agreement (MKA), IEEE 802.1D Spanning Tree Protocol, IEEE 802.3bz ,
IEEE 802.1p CoS prioritization, IEEE 802.3an (10GBase-T).
• Temperatures de funcionament: -5°C to +45°C, fins a 1500m d’alçada.
• Font alimentació 600W AC.
• Suports per rack.                                                                                                                  Inclou llicencies (C9200L-DNA-E-24 + CON-3SNT-C9200L2S)</t>
  </si>
  <si>
    <r>
      <t>Subministrament i col.locació de cable per a transmissió de dades amb conductor de coure, de 4 parells, categoria 6 F/UTP</t>
    </r>
    <r>
      <rPr>
        <b/>
        <sz val="8"/>
        <color rgb="FF000000"/>
        <rFont val="Calibri"/>
        <family val="2"/>
      </rPr>
      <t xml:space="preserve"> armat</t>
    </r>
    <r>
      <rPr>
        <sz val="8"/>
        <color rgb="FF000000"/>
        <rFont val="Calibri"/>
        <family val="2"/>
      </rPr>
      <t>, aïllament de poliolefina i coberta de poliolefina, de baixa emissió de fums i opacitat reduïda, no propagador de la flama segons UNE-EN 60332-1-2, col·locat sota tub o canal</t>
    </r>
  </si>
  <si>
    <r>
      <t xml:space="preserve">Subministrament i col.locació de cable per a transmissió de dades amb conductor de coure, de 4 parells, categoria 6 F/UTP </t>
    </r>
    <r>
      <rPr>
        <b/>
        <sz val="8"/>
        <color rgb="FF000000"/>
        <rFont val="Calibri"/>
        <family val="2"/>
      </rPr>
      <t>armat</t>
    </r>
    <r>
      <rPr>
        <sz val="8"/>
        <color rgb="FF000000"/>
        <rFont val="Calibri"/>
        <family val="2"/>
      </rPr>
      <t>, aïllament de poliolefina i coberta de poliolefina, de baixa emissió de fums i opacitat reduïda, no propagador de l'incendi segons UNE-EN 50266, col·locat sota tub o canal</t>
    </r>
  </si>
  <si>
    <t>Subministrament i col.locació de càmeres minidomo amb les següents característiques:                                                                                                                               • Càmera Minidomo IP 2Mpx.
• Alçada de col·locació 2,5-3m.
• LEDs IR 40m.
• Longitud focal (relació de zoom): Varifocal motoritzada 3,2 ~ 10,2 mm (Zoom òptic x3,2).
• Camp de visió angular: Horitzontal 102° (Gran angular ) ~ 32,2° (Tele) / Vertical 54,2° (Gran angular) ~ 18,3° (Tele).
• WDR 120dB.
• H.265 30fps.
• IP66, IK10.
• Temperatura funcionament normal : -40°C a +55°C.
• Conformitat amb ONVIF Perfil S, Perfil T i Perfil G.
• Alimentació PoE (IEEE802.3af, Classe 3, injector inclòs).
• Màscares de Privacitat.                                                                                                   Compatibles amb Genetec, inclou llicències (GSC-Om-P-1C i ADV-CAM-P-5Y)</t>
  </si>
  <si>
    <t>Subministrament i col.locació de càmeres fixes amb les següents característiques:                                                                                                                                  • Càmera Fixa IP 5Mpx.
• Alçada de col·locació 4m.
• LEDs IR 30m.
• Longitud focal (relació de zoom): Varifocal motoritzada 3,2 ~ 10 mm (Zoom òptic x3,1).
• Camp de visió angular: Horitzontal 100,3° (Gran angular ) ~ 31,2° (Tele) / Vertical 72,3° (Gran angular) ~ 23,5° (Tele).
• WDR 120dB.
• H.265 30fps.
• IP66, IK10.
• Temperatura funcionament normal : -35°C a +55°C.
• Conformitat amb ONVIF Perfil S, Perfil T i Perfil G.
• Alimentació PoE (IEEE802.3af, Classe 3, injector inclòs).
• Màscares de Privacitat.                                                                                                                                  Compatibles amb Genetec, inclou llicències  (GSC-Om-P-1C i ADV-CAM-P-5Y)</t>
  </si>
  <si>
    <t>Caixa per fins a 12 fibres multimode S.C, 1 unitat rack</t>
  </si>
  <si>
    <t>Subministrament i col.locació de caixa d'empiulament de cables de fibra òptica universal, capacitat fins a 12 fusions repartides en 2 safates de 16 fusions, amb dues entrades/sortides per a cables de 14,3 mm de diàmetre exterior màxim, possibilitat d'empiulament per fussió o empiulament mecànic, cos de material plàstic amb grau de protecció IP65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</si>
</sst>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theme="3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0" fontId="6" fillId="0" borderId="0" applyNumberFormat="0" applyFill="0" applyBorder="0" applyAlignment="0" applyProtection="0"/>
  </cellStyleXfs>
  <cellXfs count="81">
    <xf numFmtId="0" fontId="0" fillId="0" borderId="0" xfId="0" applyFill="1" applyProtection="1"/>
    <xf numFmtId="0" fontId="3" fillId="0" borderId="0" xfId="0" applyFont="1" applyFill="1" applyProtection="1"/>
    <xf numFmtId="49" fontId="3" fillId="0" borderId="0" xfId="0" applyNumberFormat="1" applyFont="1" applyFill="1" applyProtection="1"/>
    <xf numFmtId="0" fontId="1" fillId="0" borderId="0" xfId="0" applyFont="1" applyFill="1" applyAlignment="1" applyProtection="1">
      <alignment vertical="top" wrapText="1"/>
    </xf>
    <xf numFmtId="164" fontId="0" fillId="0" borderId="0" xfId="0" applyNumberFormat="1" applyFill="1" applyProtection="1"/>
    <xf numFmtId="164" fontId="1" fillId="0" borderId="0" xfId="0" applyNumberFormat="1" applyFont="1" applyFill="1" applyProtection="1"/>
    <xf numFmtId="2" fontId="0" fillId="0" borderId="0" xfId="0" applyNumberFormat="1" applyFill="1" applyProtection="1"/>
    <xf numFmtId="49" fontId="1" fillId="0" borderId="0" xfId="0" applyNumberFormat="1" applyFont="1" applyFill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vertical="center"/>
    </xf>
    <xf numFmtId="0" fontId="0" fillId="0" borderId="0" xfId="0" applyBorder="1"/>
    <xf numFmtId="164" fontId="3" fillId="0" borderId="0" xfId="0" applyNumberFormat="1" applyFont="1" applyFill="1" applyProtection="1"/>
    <xf numFmtId="0" fontId="3" fillId="0" borderId="0" xfId="0" applyFont="1" applyFill="1" applyAlignment="1" applyProtection="1">
      <alignment horizontal="center"/>
    </xf>
    <xf numFmtId="164" fontId="1" fillId="0" borderId="0" xfId="0" applyNumberFormat="1" applyFont="1" applyFill="1" applyProtection="1">
      <protection locked="0"/>
    </xf>
    <xf numFmtId="2" fontId="1" fillId="0" borderId="0" xfId="0" applyNumberFormat="1" applyFont="1" applyFill="1" applyProtection="1">
      <protection locked="0"/>
    </xf>
    <xf numFmtId="164" fontId="3" fillId="0" borderId="0" xfId="0" applyNumberFormat="1" applyFont="1" applyFill="1" applyBorder="1" applyProtection="1"/>
    <xf numFmtId="2" fontId="3" fillId="0" borderId="0" xfId="0" applyNumberFormat="1" applyFont="1" applyFill="1" applyBorder="1" applyProtection="1"/>
    <xf numFmtId="164" fontId="1" fillId="0" borderId="0" xfId="0" applyNumberFormat="1" applyFont="1" applyFill="1" applyAlignment="1" applyProtection="1">
      <alignment vertical="top" wrapText="1"/>
    </xf>
    <xf numFmtId="164" fontId="1" fillId="4" borderId="0" xfId="0" applyNumberFormat="1" applyFont="1" applyFill="1" applyAlignment="1" applyProtection="1">
      <alignment vertical="top" wrapText="1"/>
      <protection locked="0"/>
    </xf>
    <xf numFmtId="2" fontId="1" fillId="4" borderId="0" xfId="0" applyNumberFormat="1" applyFont="1" applyFill="1" applyAlignment="1" applyProtection="1">
      <alignment vertical="top" wrapText="1"/>
      <protection locked="0"/>
    </xf>
    <xf numFmtId="49" fontId="3" fillId="0" borderId="0" xfId="0" applyNumberFormat="1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vertical="center"/>
    </xf>
    <xf numFmtId="2" fontId="3" fillId="0" borderId="2" xfId="0" applyNumberFormat="1" applyFont="1" applyFill="1" applyBorder="1" applyAlignment="1" applyProtection="1">
      <alignment vertical="center"/>
    </xf>
    <xf numFmtId="164" fontId="3" fillId="0" borderId="3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Protection="1"/>
    <xf numFmtId="164" fontId="3" fillId="0" borderId="6" xfId="0" applyNumberFormat="1" applyFont="1" applyFill="1" applyBorder="1" applyProtection="1"/>
    <xf numFmtId="164" fontId="3" fillId="0" borderId="8" xfId="0" applyNumberFormat="1" applyFont="1" applyFill="1" applyBorder="1" applyProtection="1"/>
    <xf numFmtId="164" fontId="3" fillId="0" borderId="10" xfId="0" applyNumberFormat="1" applyFont="1" applyFill="1" applyBorder="1" applyProtection="1"/>
    <xf numFmtId="164" fontId="3" fillId="0" borderId="11" xfId="0" applyNumberFormat="1" applyFont="1" applyFill="1" applyBorder="1" applyProtection="1"/>
    <xf numFmtId="0" fontId="0" fillId="0" borderId="13" xfId="0" applyFill="1" applyBorder="1" applyProtection="1"/>
    <xf numFmtId="164" fontId="4" fillId="0" borderId="14" xfId="0" applyNumberFormat="1" applyFont="1" applyFill="1" applyBorder="1" applyProtection="1"/>
    <xf numFmtId="164" fontId="5" fillId="0" borderId="16" xfId="0" applyNumberFormat="1" applyFont="1" applyBorder="1"/>
    <xf numFmtId="0" fontId="0" fillId="0" borderId="0" xfId="0" applyFill="1" applyBorder="1" applyProtection="1"/>
    <xf numFmtId="164" fontId="4" fillId="0" borderId="16" xfId="0" applyNumberFormat="1" applyFont="1" applyFill="1" applyBorder="1" applyProtection="1"/>
    <xf numFmtId="164" fontId="0" fillId="0" borderId="16" xfId="0" applyNumberFormat="1" applyFill="1" applyBorder="1" applyProtection="1"/>
    <xf numFmtId="0" fontId="0" fillId="0" borderId="18" xfId="0" applyFill="1" applyBorder="1" applyProtection="1"/>
    <xf numFmtId="164" fontId="4" fillId="0" borderId="19" xfId="0" applyNumberFormat="1" applyFont="1" applyFill="1" applyBorder="1" applyProtection="1"/>
    <xf numFmtId="0" fontId="3" fillId="0" borderId="0" xfId="0" applyFont="1" applyFill="1" applyBorder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</xf>
    <xf numFmtId="49" fontId="1" fillId="0" borderId="0" xfId="0" applyNumberFormat="1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0" fontId="0" fillId="0" borderId="0" xfId="0" applyFill="1" applyAlignment="1" applyProtection="1">
      <alignment wrapText="1"/>
    </xf>
    <xf numFmtId="49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wrapText="1"/>
    </xf>
    <xf numFmtId="49" fontId="3" fillId="0" borderId="0" xfId="0" applyNumberFormat="1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vertical="top" wrapText="1"/>
      <protection locked="0"/>
    </xf>
    <xf numFmtId="2" fontId="1" fillId="0" borderId="0" xfId="0" applyNumberFormat="1" applyFont="1" applyFill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2" fontId="3" fillId="0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vertical="center" wrapText="1"/>
    </xf>
    <xf numFmtId="2" fontId="3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2" fontId="0" fillId="0" borderId="0" xfId="0" applyNumberFormat="1" applyFill="1" applyBorder="1" applyAlignment="1" applyProtection="1">
      <alignment wrapText="1"/>
    </xf>
    <xf numFmtId="0" fontId="0" fillId="0" borderId="0" xfId="0" applyFill="1" applyAlignment="1" applyProtection="1">
      <alignment vertical="center" wrapText="1"/>
    </xf>
    <xf numFmtId="2" fontId="0" fillId="0" borderId="0" xfId="0" applyNumberFormat="1" applyFill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49" fontId="3" fillId="0" borderId="0" xfId="0" applyNumberFormat="1" applyFont="1" applyFill="1" applyAlignment="1" applyProtection="1">
      <alignment wrapText="1"/>
    </xf>
    <xf numFmtId="0" fontId="6" fillId="0" borderId="0" xfId="1" applyFill="1" applyAlignment="1" applyProtection="1">
      <alignment wrapText="1"/>
    </xf>
    <xf numFmtId="164" fontId="3" fillId="0" borderId="0" xfId="0" applyNumberFormat="1" applyFont="1" applyFill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wrapText="1"/>
    </xf>
    <xf numFmtId="0" fontId="3" fillId="0" borderId="7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wrapText="1"/>
    </xf>
    <xf numFmtId="0" fontId="4" fillId="0" borderId="12" xfId="0" applyFont="1" applyFill="1" applyBorder="1" applyAlignment="1" applyProtection="1">
      <alignment wrapText="1"/>
    </xf>
    <xf numFmtId="49" fontId="1" fillId="0" borderId="15" xfId="0" applyNumberFormat="1" applyFont="1" applyFill="1" applyBorder="1" applyAlignment="1" applyProtection="1">
      <alignment wrapText="1"/>
    </xf>
    <xf numFmtId="0" fontId="4" fillId="0" borderId="15" xfId="0" applyFont="1" applyBorder="1" applyAlignment="1">
      <alignment wrapText="1"/>
    </xf>
    <xf numFmtId="0" fontId="0" fillId="0" borderId="15" xfId="0" applyFill="1" applyBorder="1" applyAlignment="1" applyProtection="1">
      <alignment wrapText="1"/>
    </xf>
    <xf numFmtId="0" fontId="4" fillId="0" borderId="17" xfId="0" applyFont="1" applyFill="1" applyBorder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textRotation="90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zoomScaleNormal="100" workbookViewId="0">
      <pane ySplit="1" topLeftCell="A2" activePane="bottomLeft" state="frozen"/>
      <selection pane="bottomLeft" activeCell="L14" sqref="L14"/>
    </sheetView>
  </sheetViews>
  <sheetFormatPr baseColWidth="10" defaultColWidth="9.140625" defaultRowHeight="15" x14ac:dyDescent="0.25"/>
  <cols>
    <col min="1" max="1" width="5" customWidth="1"/>
    <col min="2" max="2" width="3.42578125" customWidth="1"/>
    <col min="3" max="3" width="5.42578125" customWidth="1"/>
    <col min="4" max="4" width="5" customWidth="1"/>
    <col min="5" max="5" width="45.28515625" style="46" customWidth="1"/>
    <col min="6" max="6" width="8" customWidth="1"/>
    <col min="7" max="7" width="8.7109375" customWidth="1"/>
    <col min="8" max="8" width="10.28515625" customWidth="1"/>
    <col min="9" max="9" width="9.5703125" bestFit="1" customWidth="1"/>
    <col min="12" max="12" width="10.5703125" bestFit="1" customWidth="1"/>
    <col min="13" max="13" width="14.28515625" customWidth="1"/>
  </cols>
  <sheetData>
    <row r="1" spans="1:12" s="46" customFormat="1" x14ac:dyDescent="0.25">
      <c r="E1" s="78"/>
      <c r="F1" s="78"/>
      <c r="G1" s="78"/>
      <c r="H1" s="78"/>
    </row>
    <row r="2" spans="1:12" s="46" customFormat="1" x14ac:dyDescent="0.25"/>
    <row r="3" spans="1:12" s="46" customFormat="1" ht="15" customHeight="1" x14ac:dyDescent="0.25">
      <c r="A3" s="79" t="s">
        <v>100</v>
      </c>
      <c r="B3" s="79"/>
      <c r="C3" s="79"/>
      <c r="D3" s="79"/>
      <c r="E3" s="79"/>
      <c r="F3" s="79"/>
      <c r="G3" s="79"/>
      <c r="H3" s="79"/>
    </row>
    <row r="4" spans="1:12" s="46" customFormat="1" x14ac:dyDescent="0.25"/>
    <row r="5" spans="1:12" s="46" customFormat="1" x14ac:dyDescent="0.25">
      <c r="C5" s="40" t="s">
        <v>3</v>
      </c>
      <c r="D5" s="47" t="s">
        <v>4</v>
      </c>
      <c r="E5" s="40" t="s">
        <v>55</v>
      </c>
      <c r="F5" s="48"/>
      <c r="G5" s="48"/>
      <c r="H5" s="48"/>
    </row>
    <row r="6" spans="1:12" s="46" customFormat="1" ht="22.5" x14ac:dyDescent="0.25">
      <c r="C6" s="40" t="s">
        <v>5</v>
      </c>
      <c r="D6" s="47" t="s">
        <v>4</v>
      </c>
      <c r="E6" s="40" t="s">
        <v>80</v>
      </c>
      <c r="F6" s="48"/>
      <c r="G6" s="48"/>
      <c r="H6" s="48"/>
    </row>
    <row r="7" spans="1:12" s="46" customFormat="1" x14ac:dyDescent="0.25">
      <c r="C7" s="40"/>
      <c r="D7" s="47"/>
      <c r="E7" s="40"/>
      <c r="F7" s="48"/>
      <c r="G7" s="48"/>
      <c r="H7" s="48"/>
    </row>
    <row r="8" spans="1:12" s="46" customFormat="1" ht="22.5" x14ac:dyDescent="0.25">
      <c r="C8" s="22"/>
      <c r="D8" s="49"/>
      <c r="E8" s="22"/>
      <c r="F8" s="50" t="s">
        <v>0</v>
      </c>
      <c r="G8" s="50" t="s">
        <v>1</v>
      </c>
      <c r="H8" s="50" t="s">
        <v>2</v>
      </c>
    </row>
    <row r="9" spans="1:12" s="46" customFormat="1" x14ac:dyDescent="0.25">
      <c r="C9" s="22"/>
      <c r="D9" s="49"/>
      <c r="E9" s="22"/>
      <c r="F9" s="51"/>
      <c r="G9" s="51"/>
      <c r="H9" s="51"/>
    </row>
    <row r="10" spans="1:12" s="46" customFormat="1" x14ac:dyDescent="0.25">
      <c r="C10" s="22"/>
      <c r="D10" s="49" t="s">
        <v>11</v>
      </c>
      <c r="E10" s="22" t="s">
        <v>46</v>
      </c>
    </row>
    <row r="11" spans="1:12" s="46" customFormat="1" x14ac:dyDescent="0.25">
      <c r="F11" s="51"/>
      <c r="G11" s="51"/>
      <c r="H11" s="51"/>
    </row>
    <row r="12" spans="1:12" s="46" customFormat="1" ht="82.5" customHeight="1" x14ac:dyDescent="0.25">
      <c r="A12" s="44" t="s">
        <v>11</v>
      </c>
      <c r="B12" s="3">
        <v>1</v>
      </c>
      <c r="C12" s="3" t="s">
        <v>49</v>
      </c>
      <c r="D12" s="44" t="s">
        <v>9</v>
      </c>
      <c r="E12" s="3" t="s">
        <v>52</v>
      </c>
      <c r="F12" s="18">
        <v>190.74</v>
      </c>
      <c r="G12" s="19">
        <v>1</v>
      </c>
      <c r="H12" s="17">
        <f t="shared" ref="H12:H13" si="0">F12*G12</f>
        <v>190.74</v>
      </c>
      <c r="I12" s="3"/>
    </row>
    <row r="13" spans="1:12" s="46" customFormat="1" ht="49.5" customHeight="1" x14ac:dyDescent="0.25">
      <c r="A13" s="44" t="s">
        <v>11</v>
      </c>
      <c r="B13" s="3">
        <v>2</v>
      </c>
      <c r="C13" s="3" t="s">
        <v>51</v>
      </c>
      <c r="D13" s="44" t="s">
        <v>9</v>
      </c>
      <c r="E13" s="3" t="s">
        <v>50</v>
      </c>
      <c r="F13" s="18">
        <v>18.7</v>
      </c>
      <c r="G13" s="19">
        <v>2</v>
      </c>
      <c r="H13" s="17">
        <f t="shared" si="0"/>
        <v>37.4</v>
      </c>
      <c r="I13" s="3"/>
    </row>
    <row r="14" spans="1:12" s="46" customFormat="1" ht="57.75" customHeight="1" x14ac:dyDescent="0.25">
      <c r="A14" s="44" t="s">
        <v>11</v>
      </c>
      <c r="B14" s="3">
        <v>3</v>
      </c>
      <c r="C14" s="3" t="s">
        <v>57</v>
      </c>
      <c r="D14" s="44" t="s">
        <v>10</v>
      </c>
      <c r="E14" s="3" t="s">
        <v>60</v>
      </c>
      <c r="F14" s="18">
        <v>3.37</v>
      </c>
      <c r="G14" s="19">
        <v>15</v>
      </c>
      <c r="H14" s="17">
        <f>F14*G14</f>
        <v>50.550000000000004</v>
      </c>
      <c r="I14" s="3"/>
    </row>
    <row r="15" spans="1:12" s="46" customFormat="1" ht="73.5" customHeight="1" x14ac:dyDescent="0.25">
      <c r="A15" s="44" t="s">
        <v>11</v>
      </c>
      <c r="B15" s="3">
        <v>4</v>
      </c>
      <c r="C15" s="3" t="s">
        <v>58</v>
      </c>
      <c r="D15" s="44" t="s">
        <v>10</v>
      </c>
      <c r="E15" s="3" t="s">
        <v>59</v>
      </c>
      <c r="F15" s="18">
        <v>1.42</v>
      </c>
      <c r="G15" s="19">
        <v>35</v>
      </c>
      <c r="H15" s="17">
        <f>F15*G15</f>
        <v>49.699999999999996</v>
      </c>
      <c r="I15" s="3"/>
    </row>
    <row r="16" spans="1:12" s="46" customFormat="1" ht="60.75" customHeight="1" x14ac:dyDescent="0.25">
      <c r="A16" s="44" t="s">
        <v>11</v>
      </c>
      <c r="B16" s="3">
        <v>5</v>
      </c>
      <c r="C16" s="3" t="s">
        <v>171</v>
      </c>
      <c r="D16" s="44" t="s">
        <v>9</v>
      </c>
      <c r="E16" s="3" t="s">
        <v>172</v>
      </c>
      <c r="F16" s="18">
        <v>920.76</v>
      </c>
      <c r="G16" s="19">
        <v>1</v>
      </c>
      <c r="H16" s="17">
        <f>F16*G16</f>
        <v>920.76</v>
      </c>
      <c r="I16" s="3"/>
      <c r="L16" s="80"/>
    </row>
    <row r="17" spans="1:12" s="46" customFormat="1" ht="51" customHeight="1" x14ac:dyDescent="0.25">
      <c r="A17" s="44" t="s">
        <v>11</v>
      </c>
      <c r="B17" s="3">
        <v>6</v>
      </c>
      <c r="C17" s="3" t="s">
        <v>139</v>
      </c>
      <c r="D17" s="44" t="s">
        <v>9</v>
      </c>
      <c r="E17" s="3" t="s">
        <v>61</v>
      </c>
      <c r="F17" s="18">
        <v>55.66</v>
      </c>
      <c r="G17" s="19">
        <v>1</v>
      </c>
      <c r="H17" s="17">
        <f t="shared" ref="H17:H27" si="1">F17*G17</f>
        <v>55.66</v>
      </c>
      <c r="I17" s="3"/>
      <c r="L17" s="80"/>
    </row>
    <row r="18" spans="1:12" s="46" customFormat="1" ht="47.25" customHeight="1" x14ac:dyDescent="0.25">
      <c r="A18" s="44" t="s">
        <v>11</v>
      </c>
      <c r="B18" s="3">
        <v>7</v>
      </c>
      <c r="C18" s="3" t="s">
        <v>174</v>
      </c>
      <c r="D18" s="44" t="s">
        <v>9</v>
      </c>
      <c r="E18" s="3" t="s">
        <v>173</v>
      </c>
      <c r="F18" s="18">
        <v>84.04</v>
      </c>
      <c r="G18" s="19">
        <v>1</v>
      </c>
      <c r="H18" s="17">
        <f t="shared" si="1"/>
        <v>84.04</v>
      </c>
      <c r="I18" s="3"/>
      <c r="L18" s="80"/>
    </row>
    <row r="19" spans="1:12" s="46" customFormat="1" ht="47.25" customHeight="1" x14ac:dyDescent="0.25">
      <c r="A19" s="44" t="s">
        <v>11</v>
      </c>
      <c r="B19" s="3">
        <v>8</v>
      </c>
      <c r="C19" s="3" t="s">
        <v>140</v>
      </c>
      <c r="D19" s="44" t="s">
        <v>9</v>
      </c>
      <c r="E19" s="3" t="s">
        <v>62</v>
      </c>
      <c r="F19" s="18">
        <v>29.3</v>
      </c>
      <c r="G19" s="19">
        <v>1</v>
      </c>
      <c r="H19" s="17">
        <f t="shared" si="1"/>
        <v>29.3</v>
      </c>
      <c r="I19" s="3"/>
      <c r="L19" s="80"/>
    </row>
    <row r="20" spans="1:12" s="46" customFormat="1" ht="47.25" customHeight="1" x14ac:dyDescent="0.25">
      <c r="A20" s="44" t="s">
        <v>11</v>
      </c>
      <c r="B20" s="3">
        <v>9</v>
      </c>
      <c r="C20" s="3" t="s">
        <v>141</v>
      </c>
      <c r="D20" s="44" t="s">
        <v>9</v>
      </c>
      <c r="E20" s="3" t="s">
        <v>63</v>
      </c>
      <c r="F20" s="18">
        <v>179.5</v>
      </c>
      <c r="G20" s="19">
        <v>1</v>
      </c>
      <c r="H20" s="17">
        <f t="shared" si="1"/>
        <v>179.5</v>
      </c>
      <c r="I20" s="3"/>
      <c r="L20" s="80"/>
    </row>
    <row r="21" spans="1:12" s="46" customFormat="1" ht="27" customHeight="1" x14ac:dyDescent="0.25">
      <c r="A21" s="44" t="s">
        <v>11</v>
      </c>
      <c r="B21" s="3">
        <v>10</v>
      </c>
      <c r="C21" s="3" t="s">
        <v>142</v>
      </c>
      <c r="D21" s="44" t="s">
        <v>9</v>
      </c>
      <c r="E21" s="3" t="s">
        <v>64</v>
      </c>
      <c r="F21" s="18">
        <v>9.3000000000000007</v>
      </c>
      <c r="G21" s="19">
        <v>2</v>
      </c>
      <c r="H21" s="17">
        <f t="shared" si="1"/>
        <v>18.600000000000001</v>
      </c>
      <c r="I21" s="3"/>
      <c r="L21" s="80"/>
    </row>
    <row r="22" spans="1:12" s="46" customFormat="1" ht="316.5" customHeight="1" x14ac:dyDescent="0.25">
      <c r="A22" s="44" t="s">
        <v>11</v>
      </c>
      <c r="B22" s="3">
        <v>11</v>
      </c>
      <c r="C22" s="3" t="s">
        <v>143</v>
      </c>
      <c r="D22" s="44" t="s">
        <v>9</v>
      </c>
      <c r="E22" s="3" t="s">
        <v>175</v>
      </c>
      <c r="F22" s="18">
        <v>4000</v>
      </c>
      <c r="G22" s="19">
        <v>1</v>
      </c>
      <c r="H22" s="17">
        <f t="shared" si="1"/>
        <v>4000</v>
      </c>
      <c r="I22" s="3"/>
      <c r="L22" s="80"/>
    </row>
    <row r="23" spans="1:12" s="46" customFormat="1" ht="114.75" customHeight="1" x14ac:dyDescent="0.25">
      <c r="A23" s="44" t="s">
        <v>11</v>
      </c>
      <c r="B23" s="3">
        <v>12</v>
      </c>
      <c r="C23" s="3" t="s">
        <v>144</v>
      </c>
      <c r="D23" s="44" t="s">
        <v>9</v>
      </c>
      <c r="E23" s="3" t="s">
        <v>135</v>
      </c>
      <c r="F23" s="18">
        <v>150</v>
      </c>
      <c r="G23" s="19">
        <v>1</v>
      </c>
      <c r="H23" s="17">
        <f t="shared" si="1"/>
        <v>150</v>
      </c>
      <c r="I23" s="3"/>
      <c r="L23" s="80"/>
    </row>
    <row r="24" spans="1:12" s="46" customFormat="1" ht="16.5" customHeight="1" x14ac:dyDescent="0.25">
      <c r="A24" s="44" t="s">
        <v>116</v>
      </c>
      <c r="B24" s="3">
        <v>13</v>
      </c>
      <c r="C24" s="3" t="s">
        <v>152</v>
      </c>
      <c r="D24" s="44" t="s">
        <v>9</v>
      </c>
      <c r="E24" s="3" t="s">
        <v>180</v>
      </c>
      <c r="F24" s="18">
        <v>100</v>
      </c>
      <c r="G24" s="19">
        <v>1</v>
      </c>
      <c r="H24" s="17">
        <f t="shared" si="1"/>
        <v>100</v>
      </c>
      <c r="I24" s="3"/>
      <c r="L24" s="80"/>
    </row>
    <row r="25" spans="1:12" s="46" customFormat="1" ht="27.75" customHeight="1" x14ac:dyDescent="0.25">
      <c r="A25" s="44" t="s">
        <v>11</v>
      </c>
      <c r="B25" s="3">
        <v>14</v>
      </c>
      <c r="C25" s="3" t="s">
        <v>128</v>
      </c>
      <c r="D25" s="44" t="s">
        <v>9</v>
      </c>
      <c r="E25" s="3" t="s">
        <v>134</v>
      </c>
      <c r="F25" s="18">
        <v>9.01</v>
      </c>
      <c r="G25" s="19">
        <v>7</v>
      </c>
      <c r="H25" s="17">
        <f t="shared" si="1"/>
        <v>63.07</v>
      </c>
      <c r="I25" s="3"/>
    </row>
    <row r="26" spans="1:12" s="46" customFormat="1" ht="84" customHeight="1" x14ac:dyDescent="0.25">
      <c r="A26" s="44" t="s">
        <v>11</v>
      </c>
      <c r="B26" s="3">
        <v>15</v>
      </c>
      <c r="C26" s="3" t="s">
        <v>129</v>
      </c>
      <c r="D26" s="44" t="s">
        <v>9</v>
      </c>
      <c r="E26" s="3" t="s">
        <v>169</v>
      </c>
      <c r="F26" s="18">
        <v>4.68</v>
      </c>
      <c r="G26" s="19">
        <v>1</v>
      </c>
      <c r="H26" s="17">
        <f t="shared" si="1"/>
        <v>4.68</v>
      </c>
      <c r="I26" s="3"/>
    </row>
    <row r="27" spans="1:12" s="46" customFormat="1" ht="28.5" customHeight="1" x14ac:dyDescent="0.25">
      <c r="A27" s="44" t="s">
        <v>11</v>
      </c>
      <c r="B27" s="3">
        <v>16</v>
      </c>
      <c r="C27" s="3" t="s">
        <v>145</v>
      </c>
      <c r="D27" s="44" t="s">
        <v>9</v>
      </c>
      <c r="E27" s="3" t="s">
        <v>137</v>
      </c>
      <c r="F27" s="18">
        <v>783</v>
      </c>
      <c r="G27" s="19">
        <v>1</v>
      </c>
      <c r="H27" s="17">
        <f t="shared" si="1"/>
        <v>783</v>
      </c>
      <c r="I27" s="3"/>
    </row>
    <row r="28" spans="1:12" s="46" customFormat="1" ht="45" x14ac:dyDescent="0.25">
      <c r="A28" s="44" t="s">
        <v>11</v>
      </c>
      <c r="B28" s="3">
        <v>17</v>
      </c>
      <c r="C28" s="3" t="s">
        <v>65</v>
      </c>
      <c r="D28" s="44" t="s">
        <v>9</v>
      </c>
      <c r="E28" s="3" t="s">
        <v>66</v>
      </c>
      <c r="F28" s="18">
        <v>11.11</v>
      </c>
      <c r="G28" s="19">
        <v>2</v>
      </c>
      <c r="H28" s="17">
        <f>F28*G28</f>
        <v>22.22</v>
      </c>
      <c r="I28" s="3"/>
    </row>
    <row r="29" spans="1:12" s="46" customFormat="1" ht="45" x14ac:dyDescent="0.25">
      <c r="A29" s="44" t="s">
        <v>11</v>
      </c>
      <c r="B29" s="3">
        <v>18</v>
      </c>
      <c r="C29" s="3" t="s">
        <v>68</v>
      </c>
      <c r="D29" s="44" t="s">
        <v>9</v>
      </c>
      <c r="E29" s="3" t="s">
        <v>67</v>
      </c>
      <c r="F29" s="18">
        <v>14.5</v>
      </c>
      <c r="G29" s="19">
        <v>1</v>
      </c>
      <c r="H29" s="17">
        <f>F29*G29</f>
        <v>14.5</v>
      </c>
      <c r="I29" s="3"/>
    </row>
    <row r="30" spans="1:12" s="46" customFormat="1" ht="266.25" customHeight="1" x14ac:dyDescent="0.25">
      <c r="A30" s="44" t="s">
        <v>11</v>
      </c>
      <c r="B30" s="3">
        <v>19</v>
      </c>
      <c r="C30" s="3" t="s">
        <v>158</v>
      </c>
      <c r="D30" s="44" t="s">
        <v>20</v>
      </c>
      <c r="E30" s="3" t="s">
        <v>47</v>
      </c>
      <c r="F30" s="18">
        <v>1500</v>
      </c>
      <c r="G30" s="19">
        <v>1</v>
      </c>
      <c r="H30" s="17">
        <f>F30*G30</f>
        <v>1500</v>
      </c>
      <c r="I30" s="3"/>
    </row>
    <row r="31" spans="1:12" s="46" customFormat="1" x14ac:dyDescent="0.25">
      <c r="A31" s="44" t="s">
        <v>11</v>
      </c>
      <c r="B31" s="3">
        <v>20</v>
      </c>
      <c r="C31" s="44" t="s">
        <v>157</v>
      </c>
      <c r="D31" s="44" t="s">
        <v>9</v>
      </c>
      <c r="E31" s="3" t="s">
        <v>125</v>
      </c>
      <c r="F31" s="18">
        <v>32.97</v>
      </c>
      <c r="G31" s="19">
        <v>1</v>
      </c>
      <c r="H31" s="17">
        <f t="shared" ref="H31" si="2">F31*G31</f>
        <v>32.97</v>
      </c>
      <c r="I31" s="3"/>
    </row>
    <row r="32" spans="1:12" s="46" customFormat="1" ht="61.5" customHeight="1" x14ac:dyDescent="0.25">
      <c r="A32" s="44" t="s">
        <v>11</v>
      </c>
      <c r="B32" s="3">
        <v>21</v>
      </c>
      <c r="C32" s="3" t="s">
        <v>130</v>
      </c>
      <c r="D32" s="44" t="s">
        <v>10</v>
      </c>
      <c r="E32" s="3" t="s">
        <v>133</v>
      </c>
      <c r="F32" s="18">
        <v>1.86</v>
      </c>
      <c r="G32" s="19">
        <v>15</v>
      </c>
      <c r="H32" s="17">
        <f t="shared" ref="H32" si="3">F32*G32</f>
        <v>27.900000000000002</v>
      </c>
      <c r="I32" s="3"/>
    </row>
    <row r="33" spans="1:9" s="46" customFormat="1" x14ac:dyDescent="0.25">
      <c r="A33" s="44" t="s">
        <v>11</v>
      </c>
      <c r="B33" s="3">
        <v>22</v>
      </c>
      <c r="C33" s="3" t="s">
        <v>159</v>
      </c>
      <c r="D33" s="44" t="s">
        <v>20</v>
      </c>
      <c r="E33" s="3" t="s">
        <v>136</v>
      </c>
      <c r="F33" s="18">
        <v>150</v>
      </c>
      <c r="G33" s="19">
        <v>1</v>
      </c>
      <c r="H33" s="17">
        <f t="shared" ref="H33:H37" si="4">F33*G33</f>
        <v>150</v>
      </c>
      <c r="I33" s="3"/>
    </row>
    <row r="34" spans="1:9" s="46" customFormat="1" x14ac:dyDescent="0.25">
      <c r="A34" s="44" t="s">
        <v>11</v>
      </c>
      <c r="B34" s="3">
        <v>23</v>
      </c>
      <c r="C34" s="3" t="s">
        <v>160</v>
      </c>
      <c r="D34" s="44" t="s">
        <v>20</v>
      </c>
      <c r="E34" s="3" t="s">
        <v>121</v>
      </c>
      <c r="F34" s="18">
        <v>150</v>
      </c>
      <c r="G34" s="19">
        <v>1</v>
      </c>
      <c r="H34" s="17">
        <f t="shared" si="4"/>
        <v>150</v>
      </c>
      <c r="I34" s="3"/>
    </row>
    <row r="35" spans="1:9" s="46" customFormat="1" x14ac:dyDescent="0.25">
      <c r="A35" s="44" t="s">
        <v>11</v>
      </c>
      <c r="B35" s="3">
        <v>24</v>
      </c>
      <c r="C35" s="3" t="s">
        <v>161</v>
      </c>
      <c r="D35" s="44" t="s">
        <v>20</v>
      </c>
      <c r="E35" s="3" t="s">
        <v>122</v>
      </c>
      <c r="F35" s="18">
        <v>600</v>
      </c>
      <c r="G35" s="19">
        <v>1</v>
      </c>
      <c r="H35" s="17">
        <f t="shared" si="4"/>
        <v>600</v>
      </c>
      <c r="I35" s="3"/>
    </row>
    <row r="36" spans="1:9" s="46" customFormat="1" x14ac:dyDescent="0.25">
      <c r="A36" s="44" t="s">
        <v>11</v>
      </c>
      <c r="B36" s="3">
        <v>25</v>
      </c>
      <c r="C36" s="3" t="s">
        <v>162</v>
      </c>
      <c r="D36" s="44" t="s">
        <v>20</v>
      </c>
      <c r="E36" s="3" t="s">
        <v>123</v>
      </c>
      <c r="F36" s="18">
        <v>100</v>
      </c>
      <c r="G36" s="19">
        <v>1</v>
      </c>
      <c r="H36" s="17">
        <f t="shared" si="4"/>
        <v>100</v>
      </c>
      <c r="I36" s="3"/>
    </row>
    <row r="37" spans="1:9" s="46" customFormat="1" ht="22.5" x14ac:dyDescent="0.25">
      <c r="A37" s="44" t="s">
        <v>11</v>
      </c>
      <c r="B37" s="3">
        <v>26</v>
      </c>
      <c r="C37" s="3" t="s">
        <v>163</v>
      </c>
      <c r="D37" s="44" t="s">
        <v>20</v>
      </c>
      <c r="E37" s="3" t="s">
        <v>119</v>
      </c>
      <c r="F37" s="18">
        <v>1500</v>
      </c>
      <c r="G37" s="19">
        <v>1</v>
      </c>
      <c r="H37" s="17">
        <f t="shared" si="4"/>
        <v>1500</v>
      </c>
      <c r="I37" s="3"/>
    </row>
    <row r="38" spans="1:9" s="46" customFormat="1" x14ac:dyDescent="0.25">
      <c r="A38" s="44" t="s">
        <v>11</v>
      </c>
      <c r="B38" s="3">
        <v>27</v>
      </c>
      <c r="C38" s="3" t="s">
        <v>164</v>
      </c>
      <c r="D38" s="44" t="s">
        <v>20</v>
      </c>
      <c r="E38" s="3" t="s">
        <v>82</v>
      </c>
      <c r="F38" s="18">
        <v>300</v>
      </c>
      <c r="G38" s="19">
        <v>1</v>
      </c>
      <c r="H38" s="17">
        <f>F38*G38</f>
        <v>300</v>
      </c>
      <c r="I38" s="3"/>
    </row>
    <row r="39" spans="1:9" s="46" customFormat="1" x14ac:dyDescent="0.25">
      <c r="A39" s="44"/>
      <c r="B39" s="3"/>
      <c r="C39" s="45"/>
      <c r="D39" s="44"/>
      <c r="E39" s="3"/>
      <c r="F39" s="52"/>
      <c r="G39" s="53"/>
      <c r="H39" s="17"/>
    </row>
    <row r="40" spans="1:9" s="46" customFormat="1" x14ac:dyDescent="0.25">
      <c r="E40" s="54" t="s">
        <v>7</v>
      </c>
      <c r="F40" s="55"/>
      <c r="G40" s="56"/>
      <c r="H40" s="57">
        <f>SUM(H12:H39)</f>
        <v>11114.59</v>
      </c>
    </row>
    <row r="41" spans="1:9" s="46" customFormat="1" x14ac:dyDescent="0.25">
      <c r="E41" s="40"/>
      <c r="F41" s="58"/>
      <c r="G41" s="59"/>
      <c r="H41" s="58"/>
    </row>
    <row r="42" spans="1:9" s="46" customFormat="1" x14ac:dyDescent="0.25">
      <c r="A42" s="45"/>
      <c r="B42" s="45"/>
      <c r="C42" s="40" t="s">
        <v>3</v>
      </c>
      <c r="D42" s="47" t="s">
        <v>4</v>
      </c>
      <c r="E42" s="40" t="s">
        <v>55</v>
      </c>
      <c r="F42" s="60"/>
      <c r="G42" s="61"/>
      <c r="H42" s="48"/>
    </row>
    <row r="43" spans="1:9" s="46" customFormat="1" ht="22.5" x14ac:dyDescent="0.25">
      <c r="A43" s="45"/>
      <c r="B43" s="45"/>
      <c r="C43" s="40" t="s">
        <v>5</v>
      </c>
      <c r="D43" s="47" t="s">
        <v>30</v>
      </c>
      <c r="E43" s="40" t="s">
        <v>102</v>
      </c>
      <c r="F43" s="60"/>
      <c r="G43" s="61"/>
      <c r="H43" s="48"/>
    </row>
    <row r="44" spans="1:9" s="46" customFormat="1" x14ac:dyDescent="0.25">
      <c r="A44" s="45"/>
      <c r="B44" s="45"/>
      <c r="C44" s="22"/>
      <c r="D44" s="49"/>
      <c r="F44" s="62"/>
      <c r="G44" s="63"/>
    </row>
    <row r="45" spans="1:9" s="46" customFormat="1" ht="22.5" x14ac:dyDescent="0.25">
      <c r="A45" s="45"/>
      <c r="B45" s="45"/>
      <c r="C45" s="22"/>
      <c r="D45" s="49"/>
      <c r="E45" s="22"/>
      <c r="F45" s="50" t="s">
        <v>0</v>
      </c>
      <c r="G45" s="50" t="s">
        <v>1</v>
      </c>
      <c r="H45" s="50" t="s">
        <v>2</v>
      </c>
    </row>
    <row r="46" spans="1:9" s="46" customFormat="1" x14ac:dyDescent="0.25">
      <c r="A46" s="45"/>
      <c r="B46" s="45"/>
      <c r="C46" s="22"/>
      <c r="D46" s="49"/>
      <c r="E46" s="22"/>
      <c r="F46" s="51"/>
      <c r="G46" s="51"/>
      <c r="H46" s="51"/>
    </row>
    <row r="47" spans="1:9" s="46" customFormat="1" x14ac:dyDescent="0.25">
      <c r="A47" s="45"/>
      <c r="B47" s="45"/>
      <c r="C47" s="22"/>
      <c r="D47" s="49" t="s">
        <v>31</v>
      </c>
      <c r="E47" s="22" t="s">
        <v>27</v>
      </c>
      <c r="F47" s="62"/>
      <c r="G47" s="63"/>
    </row>
    <row r="48" spans="1:9" s="46" customFormat="1" x14ac:dyDescent="0.25">
      <c r="C48" s="64"/>
      <c r="D48" s="65"/>
      <c r="E48" s="64"/>
      <c r="G48" s="63"/>
    </row>
    <row r="49" spans="1:9" s="46" customFormat="1" ht="45" x14ac:dyDescent="0.25">
      <c r="A49" s="44" t="s">
        <v>31</v>
      </c>
      <c r="B49" s="3">
        <v>1</v>
      </c>
      <c r="C49" s="3" t="s">
        <v>77</v>
      </c>
      <c r="D49" s="44" t="s">
        <v>8</v>
      </c>
      <c r="E49" s="3" t="s">
        <v>106</v>
      </c>
      <c r="F49" s="18">
        <v>74.260000000000005</v>
      </c>
      <c r="G49" s="19">
        <v>6</v>
      </c>
      <c r="H49" s="17">
        <f>F49*G49</f>
        <v>445.56000000000006</v>
      </c>
      <c r="I49" s="3"/>
    </row>
    <row r="50" spans="1:9" s="46" customFormat="1" ht="45" x14ac:dyDescent="0.25">
      <c r="A50" s="44" t="s">
        <v>31</v>
      </c>
      <c r="B50" s="3">
        <v>2</v>
      </c>
      <c r="C50" s="3" t="s">
        <v>79</v>
      </c>
      <c r="D50" s="44" t="s">
        <v>8</v>
      </c>
      <c r="E50" s="3" t="s">
        <v>19</v>
      </c>
      <c r="F50" s="18">
        <v>22.46</v>
      </c>
      <c r="G50" s="19">
        <v>6</v>
      </c>
      <c r="H50" s="17">
        <f>F50*G50</f>
        <v>134.76</v>
      </c>
      <c r="I50" s="3"/>
    </row>
    <row r="51" spans="1:9" s="46" customFormat="1" ht="46.5" customHeight="1" x14ac:dyDescent="0.25">
      <c r="A51" s="44" t="s">
        <v>31</v>
      </c>
      <c r="B51" s="3">
        <v>3</v>
      </c>
      <c r="C51" s="3" t="s">
        <v>111</v>
      </c>
      <c r="D51" s="44" t="s">
        <v>6</v>
      </c>
      <c r="E51" s="3" t="s">
        <v>112</v>
      </c>
      <c r="F51" s="18">
        <v>8.6199999999999992</v>
      </c>
      <c r="G51" s="19">
        <v>5</v>
      </c>
      <c r="H51" s="17">
        <f>F51*G51</f>
        <v>43.099999999999994</v>
      </c>
      <c r="I51" s="3"/>
    </row>
    <row r="52" spans="1:9" s="46" customFormat="1" ht="46.5" customHeight="1" x14ac:dyDescent="0.25">
      <c r="A52" s="44" t="s">
        <v>31</v>
      </c>
      <c r="B52" s="3">
        <v>4</v>
      </c>
      <c r="C52" s="3" t="s">
        <v>111</v>
      </c>
      <c r="D52" s="44" t="s">
        <v>6</v>
      </c>
      <c r="E52" s="3" t="s">
        <v>113</v>
      </c>
      <c r="F52" s="18">
        <v>30.46</v>
      </c>
      <c r="G52" s="19">
        <v>5</v>
      </c>
      <c r="H52" s="17">
        <f>F52*G52</f>
        <v>152.30000000000001</v>
      </c>
      <c r="I52" s="3"/>
    </row>
    <row r="53" spans="1:9" s="46" customFormat="1" x14ac:dyDescent="0.25">
      <c r="C53" s="64"/>
      <c r="D53" s="65"/>
      <c r="E53" s="64"/>
      <c r="F53" s="51"/>
      <c r="G53" s="51"/>
      <c r="H53" s="51"/>
    </row>
    <row r="54" spans="1:9" s="46" customFormat="1" x14ac:dyDescent="0.25">
      <c r="C54" s="64"/>
      <c r="D54" s="65"/>
      <c r="E54" s="54" t="s">
        <v>7</v>
      </c>
      <c r="F54" s="55"/>
      <c r="G54" s="56"/>
      <c r="H54" s="57">
        <f>SUM(H49:H52)</f>
        <v>775.72</v>
      </c>
    </row>
    <row r="55" spans="1:9" s="46" customFormat="1" x14ac:dyDescent="0.25">
      <c r="C55" s="64"/>
      <c r="D55" s="65"/>
      <c r="E55" s="64"/>
      <c r="F55" s="51"/>
      <c r="G55" s="51"/>
      <c r="H55" s="51"/>
    </row>
    <row r="56" spans="1:9" s="46" customFormat="1" x14ac:dyDescent="0.25">
      <c r="C56" s="64"/>
      <c r="D56" s="49" t="s">
        <v>32</v>
      </c>
      <c r="E56" s="22" t="s">
        <v>28</v>
      </c>
      <c r="F56" s="51"/>
      <c r="G56" s="51"/>
      <c r="H56" s="51"/>
    </row>
    <row r="57" spans="1:9" s="46" customFormat="1" x14ac:dyDescent="0.25">
      <c r="C57" s="64"/>
      <c r="D57" s="65"/>
      <c r="E57" s="64"/>
      <c r="F57" s="51"/>
      <c r="G57" s="51"/>
      <c r="H57" s="51"/>
    </row>
    <row r="58" spans="1:9" s="46" customFormat="1" ht="56.25" x14ac:dyDescent="0.25">
      <c r="A58" s="44" t="s">
        <v>32</v>
      </c>
      <c r="B58" s="3">
        <v>1</v>
      </c>
      <c r="C58" s="3" t="s">
        <v>78</v>
      </c>
      <c r="D58" s="44" t="s">
        <v>9</v>
      </c>
      <c r="E58" s="3" t="s">
        <v>23</v>
      </c>
      <c r="F58" s="18">
        <v>269.17</v>
      </c>
      <c r="G58" s="19">
        <v>1</v>
      </c>
      <c r="H58" s="17">
        <f>F58*G58</f>
        <v>269.17</v>
      </c>
      <c r="I58" s="3"/>
    </row>
    <row r="59" spans="1:9" s="46" customFormat="1" ht="45" x14ac:dyDescent="0.25">
      <c r="A59" s="44" t="s">
        <v>32</v>
      </c>
      <c r="B59" s="3">
        <v>2</v>
      </c>
      <c r="C59" s="3" t="s">
        <v>68</v>
      </c>
      <c r="D59" s="44" t="s">
        <v>9</v>
      </c>
      <c r="E59" s="3" t="s">
        <v>67</v>
      </c>
      <c r="F59" s="18">
        <v>14.5</v>
      </c>
      <c r="G59" s="19">
        <v>1</v>
      </c>
      <c r="H59" s="17">
        <f>F59*G59</f>
        <v>14.5</v>
      </c>
      <c r="I59" s="3"/>
    </row>
    <row r="60" spans="1:9" s="46" customFormat="1" ht="33.75" x14ac:dyDescent="0.25">
      <c r="A60" s="44" t="s">
        <v>32</v>
      </c>
      <c r="B60" s="3">
        <v>3</v>
      </c>
      <c r="C60" s="3" t="s">
        <v>115</v>
      </c>
      <c r="D60" s="44" t="s">
        <v>8</v>
      </c>
      <c r="E60" s="3" t="s">
        <v>107</v>
      </c>
      <c r="F60" s="18">
        <v>113.77</v>
      </c>
      <c r="G60" s="19">
        <v>2.85</v>
      </c>
      <c r="H60" s="17">
        <f>F60*G60</f>
        <v>324.24450000000002</v>
      </c>
      <c r="I60" s="3"/>
    </row>
    <row r="61" spans="1:9" s="46" customFormat="1" ht="33.75" x14ac:dyDescent="0.25">
      <c r="A61" s="44" t="s">
        <v>32</v>
      </c>
      <c r="B61" s="3">
        <v>4</v>
      </c>
      <c r="C61" s="3" t="s">
        <v>109</v>
      </c>
      <c r="D61" s="44" t="s">
        <v>8</v>
      </c>
      <c r="E61" s="3" t="s">
        <v>108</v>
      </c>
      <c r="F61" s="18">
        <v>107.67</v>
      </c>
      <c r="G61" s="19">
        <v>0.78</v>
      </c>
      <c r="H61" s="17">
        <f>F61*G61</f>
        <v>83.982600000000005</v>
      </c>
      <c r="I61" s="3"/>
    </row>
    <row r="62" spans="1:9" s="46" customFormat="1" x14ac:dyDescent="0.25">
      <c r="A62" s="44" t="s">
        <v>32</v>
      </c>
      <c r="B62" s="3">
        <v>5</v>
      </c>
      <c r="C62" s="3" t="s">
        <v>165</v>
      </c>
      <c r="D62" s="44" t="s">
        <v>20</v>
      </c>
      <c r="E62" s="3" t="s">
        <v>18</v>
      </c>
      <c r="F62" s="18">
        <v>300</v>
      </c>
      <c r="G62" s="19">
        <v>1</v>
      </c>
      <c r="H62" s="17">
        <f>G62*F62</f>
        <v>300</v>
      </c>
    </row>
    <row r="63" spans="1:9" s="46" customFormat="1" x14ac:dyDescent="0.25">
      <c r="C63" s="64"/>
      <c r="D63" s="65"/>
      <c r="E63" s="64"/>
      <c r="F63" s="51"/>
      <c r="G63" s="51"/>
      <c r="H63" s="51"/>
    </row>
    <row r="64" spans="1:9" s="46" customFormat="1" x14ac:dyDescent="0.25">
      <c r="C64" s="64"/>
      <c r="D64" s="65"/>
      <c r="E64" s="54" t="s">
        <v>7</v>
      </c>
      <c r="F64" s="55"/>
      <c r="G64" s="56"/>
      <c r="H64" s="57">
        <f>SUM(H58:H62)</f>
        <v>991.89710000000014</v>
      </c>
    </row>
    <row r="65" spans="1:11" s="46" customFormat="1" x14ac:dyDescent="0.25">
      <c r="C65" s="64"/>
      <c r="D65" s="65"/>
      <c r="E65" s="64"/>
      <c r="G65" s="63"/>
    </row>
    <row r="66" spans="1:11" s="46" customFormat="1" x14ac:dyDescent="0.25">
      <c r="C66" s="64"/>
      <c r="D66" s="49" t="s">
        <v>33</v>
      </c>
      <c r="E66" s="22" t="s">
        <v>69</v>
      </c>
      <c r="G66" s="63"/>
    </row>
    <row r="67" spans="1:11" s="46" customFormat="1" x14ac:dyDescent="0.25"/>
    <row r="68" spans="1:11" s="46" customFormat="1" ht="63" customHeight="1" x14ac:dyDescent="0.25">
      <c r="A68" s="44" t="s">
        <v>33</v>
      </c>
      <c r="B68" s="3">
        <v>1</v>
      </c>
      <c r="C68" s="3" t="s">
        <v>71</v>
      </c>
      <c r="D68" s="44" t="s">
        <v>10</v>
      </c>
      <c r="E68" s="3" t="s">
        <v>70</v>
      </c>
      <c r="F68" s="18">
        <v>6.49</v>
      </c>
      <c r="G68" s="19">
        <v>13</v>
      </c>
      <c r="H68" s="17">
        <f>F68*G68</f>
        <v>84.37</v>
      </c>
      <c r="I68" s="3"/>
    </row>
    <row r="69" spans="1:11" s="46" customFormat="1" ht="50.25" customHeight="1" x14ac:dyDescent="0.25">
      <c r="A69" s="44" t="s">
        <v>33</v>
      </c>
      <c r="B69" s="3">
        <v>2</v>
      </c>
      <c r="C69" s="3" t="s">
        <v>92</v>
      </c>
      <c r="D69" s="44" t="s">
        <v>10</v>
      </c>
      <c r="E69" s="3" t="s">
        <v>103</v>
      </c>
      <c r="F69" s="18">
        <v>12.88</v>
      </c>
      <c r="G69" s="19">
        <v>9</v>
      </c>
      <c r="H69" s="17">
        <f>F69*G69</f>
        <v>115.92</v>
      </c>
      <c r="I69" s="3"/>
    </row>
    <row r="70" spans="1:11" s="46" customFormat="1" ht="60.75" customHeight="1" x14ac:dyDescent="0.25">
      <c r="A70" s="44" t="s">
        <v>33</v>
      </c>
      <c r="B70" s="3">
        <v>3</v>
      </c>
      <c r="C70" s="3" t="s">
        <v>130</v>
      </c>
      <c r="D70" s="44" t="s">
        <v>10</v>
      </c>
      <c r="E70" s="3" t="s">
        <v>176</v>
      </c>
      <c r="F70" s="18">
        <v>2.2599999999999998</v>
      </c>
      <c r="G70" s="19">
        <v>91</v>
      </c>
      <c r="H70" s="17">
        <f t="shared" ref="H70:H71" si="5">F70*G70</f>
        <v>205.65999999999997</v>
      </c>
      <c r="I70" s="3"/>
    </row>
    <row r="71" spans="1:11" s="46" customFormat="1" ht="60.75" customHeight="1" x14ac:dyDescent="0.25">
      <c r="A71" s="44" t="s">
        <v>33</v>
      </c>
      <c r="B71" s="3">
        <v>4</v>
      </c>
      <c r="C71" s="3" t="s">
        <v>131</v>
      </c>
      <c r="D71" s="44" t="s">
        <v>10</v>
      </c>
      <c r="E71" s="3" t="s">
        <v>170</v>
      </c>
      <c r="F71" s="18">
        <v>1.86</v>
      </c>
      <c r="G71" s="19">
        <v>106</v>
      </c>
      <c r="H71" s="17">
        <f t="shared" si="5"/>
        <v>197.16</v>
      </c>
      <c r="I71" s="3"/>
    </row>
    <row r="72" spans="1:11" s="46" customFormat="1" ht="26.25" customHeight="1" x14ac:dyDescent="0.25">
      <c r="A72" s="44" t="s">
        <v>33</v>
      </c>
      <c r="B72" s="3">
        <v>5</v>
      </c>
      <c r="C72" s="3" t="s">
        <v>72</v>
      </c>
      <c r="D72" s="44" t="s">
        <v>9</v>
      </c>
      <c r="E72" s="3" t="s">
        <v>73</v>
      </c>
      <c r="F72" s="18">
        <v>3.61</v>
      </c>
      <c r="G72" s="19">
        <v>12</v>
      </c>
      <c r="H72" s="17">
        <f>F72*G72</f>
        <v>43.32</v>
      </c>
      <c r="I72" s="3"/>
    </row>
    <row r="73" spans="1:11" s="46" customFormat="1" ht="48" customHeight="1" x14ac:dyDescent="0.25">
      <c r="A73" s="44" t="s">
        <v>33</v>
      </c>
      <c r="B73" s="3">
        <v>6</v>
      </c>
      <c r="C73" s="3" t="s">
        <v>74</v>
      </c>
      <c r="D73" s="44" t="s">
        <v>9</v>
      </c>
      <c r="E73" s="3" t="s">
        <v>104</v>
      </c>
      <c r="F73" s="18">
        <v>50.84</v>
      </c>
      <c r="G73" s="19">
        <v>5</v>
      </c>
      <c r="H73" s="17">
        <f>ROUND(ROUND(F73,2)*ROUND(G73,3),2)</f>
        <v>254.2</v>
      </c>
      <c r="I73" s="3"/>
    </row>
    <row r="74" spans="1:11" s="46" customFormat="1" ht="60" customHeight="1" x14ac:dyDescent="0.25">
      <c r="A74" s="44" t="s">
        <v>33</v>
      </c>
      <c r="B74" s="3">
        <v>7</v>
      </c>
      <c r="C74" s="3" t="s">
        <v>76</v>
      </c>
      <c r="D74" s="44" t="s">
        <v>9</v>
      </c>
      <c r="E74" s="3" t="s">
        <v>105</v>
      </c>
      <c r="F74" s="18">
        <v>21.67</v>
      </c>
      <c r="G74" s="19">
        <v>3</v>
      </c>
      <c r="H74" s="17">
        <f>ROUND(ROUND(F74,2)*ROUND(G74,3),2)</f>
        <v>65.010000000000005</v>
      </c>
      <c r="I74" s="3"/>
    </row>
    <row r="75" spans="1:11" s="46" customFormat="1" x14ac:dyDescent="0.25">
      <c r="A75" s="44" t="s">
        <v>33</v>
      </c>
      <c r="B75" s="3">
        <v>8</v>
      </c>
      <c r="C75" s="44" t="s">
        <v>149</v>
      </c>
      <c r="D75" s="44" t="s">
        <v>9</v>
      </c>
      <c r="E75" s="3" t="s">
        <v>75</v>
      </c>
      <c r="F75" s="18">
        <v>24.16</v>
      </c>
      <c r="G75" s="19">
        <v>14</v>
      </c>
      <c r="H75" s="17">
        <f>F75*G75</f>
        <v>338.24</v>
      </c>
    </row>
    <row r="76" spans="1:11" s="46" customFormat="1" ht="202.5" x14ac:dyDescent="0.25">
      <c r="A76" s="44" t="s">
        <v>33</v>
      </c>
      <c r="B76" s="3">
        <v>9</v>
      </c>
      <c r="C76" s="44" t="s">
        <v>146</v>
      </c>
      <c r="D76" s="44" t="s">
        <v>9</v>
      </c>
      <c r="E76" s="3" t="s">
        <v>178</v>
      </c>
      <c r="F76" s="18">
        <f>508 + 157.52</f>
        <v>665.52</v>
      </c>
      <c r="G76" s="19">
        <v>1</v>
      </c>
      <c r="H76" s="17">
        <f>F76*G76</f>
        <v>665.52</v>
      </c>
    </row>
    <row r="77" spans="1:11" s="46" customFormat="1" ht="202.5" x14ac:dyDescent="0.25">
      <c r="A77" s="44" t="s">
        <v>33</v>
      </c>
      <c r="B77" s="3">
        <v>10</v>
      </c>
      <c r="C77" s="44" t="s">
        <v>147</v>
      </c>
      <c r="D77" s="44" t="s">
        <v>9</v>
      </c>
      <c r="E77" s="3" t="s">
        <v>179</v>
      </c>
      <c r="F77" s="18">
        <f>632+157.52</f>
        <v>789.52</v>
      </c>
      <c r="G77" s="19">
        <v>4</v>
      </c>
      <c r="H77" s="17">
        <f t="shared" ref="H77:H78" si="6">F77*G77</f>
        <v>3158.08</v>
      </c>
      <c r="J77" s="66"/>
    </row>
    <row r="78" spans="1:11" s="46" customFormat="1" ht="18" customHeight="1" x14ac:dyDescent="0.25">
      <c r="A78" s="44" t="s">
        <v>33</v>
      </c>
      <c r="B78" s="3">
        <v>11</v>
      </c>
      <c r="C78" s="44" t="s">
        <v>148</v>
      </c>
      <c r="D78" s="44" t="s">
        <v>9</v>
      </c>
      <c r="E78" s="3" t="s">
        <v>110</v>
      </c>
      <c r="F78" s="18">
        <v>64.900000000000006</v>
      </c>
      <c r="G78" s="19">
        <v>1</v>
      </c>
      <c r="H78" s="17">
        <f t="shared" si="6"/>
        <v>64.900000000000006</v>
      </c>
      <c r="J78" s="66"/>
    </row>
    <row r="79" spans="1:11" s="46" customFormat="1" ht="46.5" customHeight="1" x14ac:dyDescent="0.25">
      <c r="A79" s="44" t="s">
        <v>33</v>
      </c>
      <c r="B79" s="3">
        <v>12</v>
      </c>
      <c r="C79" s="44" t="s">
        <v>54</v>
      </c>
      <c r="D79" s="44" t="s">
        <v>9</v>
      </c>
      <c r="E79" s="3" t="s">
        <v>53</v>
      </c>
      <c r="F79" s="18">
        <v>2000</v>
      </c>
      <c r="G79" s="19">
        <v>1</v>
      </c>
      <c r="H79" s="17">
        <f t="shared" ref="H79:H81" si="7">F79*G79</f>
        <v>2000</v>
      </c>
      <c r="I79" s="3"/>
      <c r="K79" s="3"/>
    </row>
    <row r="80" spans="1:11" s="46" customFormat="1" ht="45" x14ac:dyDescent="0.25">
      <c r="A80" s="44" t="s">
        <v>33</v>
      </c>
      <c r="B80" s="3">
        <v>13</v>
      </c>
      <c r="C80" s="44" t="s">
        <v>118</v>
      </c>
      <c r="D80" s="44" t="s">
        <v>9</v>
      </c>
      <c r="E80" s="3" t="s">
        <v>117</v>
      </c>
      <c r="F80" s="18">
        <v>39.36</v>
      </c>
      <c r="G80" s="19">
        <v>1</v>
      </c>
      <c r="H80" s="17">
        <f t="shared" si="7"/>
        <v>39.36</v>
      </c>
      <c r="I80" s="3"/>
      <c r="K80" s="3"/>
    </row>
    <row r="81" spans="1:11" s="46" customFormat="1" ht="37.5" customHeight="1" x14ac:dyDescent="0.25">
      <c r="A81" s="44" t="s">
        <v>33</v>
      </c>
      <c r="B81" s="3">
        <v>14</v>
      </c>
      <c r="C81" s="44" t="s">
        <v>150</v>
      </c>
      <c r="D81" s="44" t="s">
        <v>10</v>
      </c>
      <c r="E81" s="3" t="s">
        <v>120</v>
      </c>
      <c r="F81" s="18">
        <v>9.98</v>
      </c>
      <c r="G81" s="19">
        <v>2</v>
      </c>
      <c r="H81" s="17">
        <f t="shared" si="7"/>
        <v>19.96</v>
      </c>
      <c r="I81" s="3"/>
      <c r="K81" s="3"/>
    </row>
    <row r="82" spans="1:11" s="46" customFormat="1" ht="38.25" customHeight="1" x14ac:dyDescent="0.25">
      <c r="A82" s="44" t="s">
        <v>33</v>
      </c>
      <c r="B82" s="3">
        <v>15</v>
      </c>
      <c r="C82" s="44" t="s">
        <v>151</v>
      </c>
      <c r="D82" s="44" t="s">
        <v>10</v>
      </c>
      <c r="E82" s="3" t="s">
        <v>22</v>
      </c>
      <c r="F82" s="18">
        <v>15.2</v>
      </c>
      <c r="G82" s="19">
        <v>6</v>
      </c>
      <c r="H82" s="17">
        <f t="shared" ref="H82" si="8">F82*G82</f>
        <v>91.199999999999989</v>
      </c>
      <c r="I82" s="3"/>
    </row>
    <row r="83" spans="1:11" s="46" customFormat="1" x14ac:dyDescent="0.25">
      <c r="A83" s="44" t="s">
        <v>33</v>
      </c>
      <c r="B83" s="3">
        <v>16</v>
      </c>
      <c r="C83" s="3" t="s">
        <v>166</v>
      </c>
      <c r="D83" s="44" t="s">
        <v>20</v>
      </c>
      <c r="E83" s="3" t="s">
        <v>81</v>
      </c>
      <c r="F83" s="18">
        <v>300</v>
      </c>
      <c r="G83" s="19">
        <v>1</v>
      </c>
      <c r="H83" s="17">
        <f t="shared" ref="H83" si="9">F83*G83</f>
        <v>300</v>
      </c>
    </row>
    <row r="84" spans="1:11" s="46" customFormat="1" x14ac:dyDescent="0.25">
      <c r="A84" s="44"/>
      <c r="B84" s="3"/>
      <c r="C84" s="44"/>
      <c r="D84" s="44"/>
      <c r="E84" s="3"/>
      <c r="F84" s="52"/>
      <c r="G84" s="53"/>
      <c r="H84" s="17"/>
    </row>
    <row r="85" spans="1:11" s="46" customFormat="1" x14ac:dyDescent="0.25">
      <c r="A85" s="44"/>
      <c r="B85" s="3"/>
      <c r="C85" s="44"/>
      <c r="D85" s="44"/>
      <c r="E85" s="54" t="s">
        <v>7</v>
      </c>
      <c r="F85" s="55"/>
      <c r="G85" s="56"/>
      <c r="H85" s="57">
        <f>SUM(H68:H83)</f>
        <v>7642.8999999999987</v>
      </c>
    </row>
    <row r="86" spans="1:11" s="46" customFormat="1" x14ac:dyDescent="0.25">
      <c r="A86" s="44"/>
      <c r="B86" s="3"/>
      <c r="C86" s="44"/>
      <c r="D86" s="44"/>
      <c r="E86" s="3"/>
      <c r="F86" s="52"/>
      <c r="G86" s="53"/>
      <c r="H86" s="17"/>
    </row>
    <row r="87" spans="1:11" s="46" customFormat="1" x14ac:dyDescent="0.25">
      <c r="A87" s="44"/>
      <c r="B87" s="3"/>
      <c r="C87" s="44"/>
      <c r="D87" s="49" t="s">
        <v>38</v>
      </c>
      <c r="E87" s="22" t="s">
        <v>29</v>
      </c>
      <c r="F87" s="52"/>
      <c r="G87" s="53"/>
      <c r="H87" s="17"/>
    </row>
    <row r="88" spans="1:11" s="46" customFormat="1" x14ac:dyDescent="0.25">
      <c r="A88" s="44"/>
      <c r="B88" s="3"/>
      <c r="C88" s="44"/>
      <c r="D88" s="44"/>
      <c r="E88" s="3"/>
      <c r="F88" s="52"/>
      <c r="G88" s="53"/>
      <c r="H88" s="17"/>
    </row>
    <row r="89" spans="1:11" s="46" customFormat="1" ht="45" x14ac:dyDescent="0.25">
      <c r="A89" s="44" t="s">
        <v>38</v>
      </c>
      <c r="B89" s="3">
        <v>1</v>
      </c>
      <c r="C89" s="3" t="s">
        <v>83</v>
      </c>
      <c r="D89" s="44" t="s">
        <v>8</v>
      </c>
      <c r="E89" s="3" t="s">
        <v>84</v>
      </c>
      <c r="F89" s="18">
        <v>14.54</v>
      </c>
      <c r="G89" s="19">
        <v>1</v>
      </c>
      <c r="H89" s="17">
        <f>F89*G89</f>
        <v>14.54</v>
      </c>
      <c r="I89" s="3"/>
    </row>
    <row r="90" spans="1:11" s="46" customFormat="1" ht="48.75" customHeight="1" x14ac:dyDescent="0.25">
      <c r="A90" s="44" t="s">
        <v>38</v>
      </c>
      <c r="B90" s="3">
        <v>2</v>
      </c>
      <c r="C90" s="3" t="s">
        <v>85</v>
      </c>
      <c r="D90" s="44" t="s">
        <v>8</v>
      </c>
      <c r="E90" s="3" t="s">
        <v>25</v>
      </c>
      <c r="F90" s="18">
        <v>25</v>
      </c>
      <c r="G90" s="19">
        <v>1</v>
      </c>
      <c r="H90" s="17">
        <f>F90*G90</f>
        <v>25</v>
      </c>
      <c r="I90" s="3"/>
    </row>
    <row r="91" spans="1:11" s="46" customFormat="1" x14ac:dyDescent="0.25">
      <c r="B91" s="3"/>
    </row>
    <row r="92" spans="1:11" s="46" customFormat="1" x14ac:dyDescent="0.25">
      <c r="E92" s="54" t="s">
        <v>7</v>
      </c>
      <c r="F92" s="55"/>
      <c r="G92" s="56"/>
      <c r="H92" s="57">
        <f>SUM(H89:H91)</f>
        <v>39.54</v>
      </c>
    </row>
    <row r="93" spans="1:11" s="46" customFormat="1" x14ac:dyDescent="0.25">
      <c r="E93" s="40"/>
      <c r="F93" s="58"/>
      <c r="G93" s="59"/>
      <c r="H93" s="58"/>
    </row>
    <row r="94" spans="1:11" s="46" customFormat="1" x14ac:dyDescent="0.25">
      <c r="E94" s="64"/>
      <c r="F94" s="67"/>
      <c r="G94" s="67"/>
      <c r="H94" s="67"/>
    </row>
    <row r="95" spans="1:11" s="46" customFormat="1" x14ac:dyDescent="0.25">
      <c r="C95" s="22" t="s">
        <v>3</v>
      </c>
      <c r="D95" s="49" t="s">
        <v>4</v>
      </c>
      <c r="E95" s="40" t="s">
        <v>55</v>
      </c>
      <c r="G95" s="63"/>
    </row>
    <row r="96" spans="1:11" s="46" customFormat="1" ht="67.5" x14ac:dyDescent="0.25">
      <c r="C96" s="22" t="s">
        <v>5</v>
      </c>
      <c r="D96" s="49" t="s">
        <v>34</v>
      </c>
      <c r="E96" s="40" t="s">
        <v>101</v>
      </c>
      <c r="G96" s="63"/>
    </row>
    <row r="97" spans="1:9" s="46" customFormat="1" x14ac:dyDescent="0.25">
      <c r="C97" s="22"/>
      <c r="D97" s="49"/>
      <c r="E97" s="22"/>
      <c r="G97" s="63"/>
    </row>
    <row r="98" spans="1:9" s="46" customFormat="1" ht="22.5" x14ac:dyDescent="0.25">
      <c r="C98" s="22"/>
      <c r="D98" s="49"/>
      <c r="E98" s="22"/>
      <c r="F98" s="50" t="s">
        <v>0</v>
      </c>
      <c r="G98" s="50" t="s">
        <v>1</v>
      </c>
      <c r="H98" s="50" t="s">
        <v>2</v>
      </c>
    </row>
    <row r="99" spans="1:9" s="46" customFormat="1" x14ac:dyDescent="0.25">
      <c r="C99" s="22"/>
      <c r="D99" s="49"/>
      <c r="E99" s="22"/>
      <c r="F99" s="51"/>
      <c r="G99" s="51"/>
      <c r="H99" s="51"/>
    </row>
    <row r="100" spans="1:9" s="46" customFormat="1" x14ac:dyDescent="0.25">
      <c r="C100" s="22"/>
      <c r="D100" s="49" t="s">
        <v>35</v>
      </c>
      <c r="E100" s="22" t="s">
        <v>27</v>
      </c>
      <c r="G100" s="63"/>
    </row>
    <row r="101" spans="1:9" s="46" customFormat="1" x14ac:dyDescent="0.25">
      <c r="C101" s="64"/>
      <c r="D101" s="65"/>
      <c r="E101" s="64"/>
      <c r="G101" s="63"/>
    </row>
    <row r="102" spans="1:9" s="46" customFormat="1" ht="45" x14ac:dyDescent="0.25">
      <c r="A102" s="44" t="s">
        <v>35</v>
      </c>
      <c r="B102" s="3">
        <v>1</v>
      </c>
      <c r="C102" s="3" t="s">
        <v>89</v>
      </c>
      <c r="D102" s="44" t="s">
        <v>6</v>
      </c>
      <c r="E102" s="3" t="s">
        <v>88</v>
      </c>
      <c r="F102" s="18">
        <v>12.46</v>
      </c>
      <c r="G102" s="19">
        <v>3</v>
      </c>
      <c r="H102" s="17">
        <f t="shared" ref="H102" si="10">F102*G102</f>
        <v>37.380000000000003</v>
      </c>
      <c r="I102" s="3"/>
    </row>
    <row r="103" spans="1:9" s="46" customFormat="1" ht="75" customHeight="1" x14ac:dyDescent="0.25">
      <c r="A103" s="44" t="s">
        <v>35</v>
      </c>
      <c r="B103" s="3">
        <v>2</v>
      </c>
      <c r="C103" s="3" t="s">
        <v>91</v>
      </c>
      <c r="D103" s="44" t="s">
        <v>6</v>
      </c>
      <c r="E103" s="3" t="s">
        <v>90</v>
      </c>
      <c r="F103" s="18">
        <v>25.16</v>
      </c>
      <c r="G103" s="19">
        <v>3</v>
      </c>
      <c r="H103" s="17">
        <f t="shared" ref="H103" si="11">F103*G103</f>
        <v>75.48</v>
      </c>
      <c r="I103" s="3"/>
    </row>
    <row r="104" spans="1:9" s="46" customFormat="1" ht="45" x14ac:dyDescent="0.25">
      <c r="A104" s="44" t="s">
        <v>35</v>
      </c>
      <c r="B104" s="3">
        <v>3</v>
      </c>
      <c r="C104" s="3" t="s">
        <v>77</v>
      </c>
      <c r="D104" s="44" t="s">
        <v>8</v>
      </c>
      <c r="E104" s="3" t="s">
        <v>24</v>
      </c>
      <c r="F104" s="18">
        <v>74.260000000000005</v>
      </c>
      <c r="G104" s="19">
        <v>94</v>
      </c>
      <c r="H104" s="17">
        <f>F104*G104</f>
        <v>6980.4400000000005</v>
      </c>
      <c r="I104" s="3"/>
    </row>
    <row r="105" spans="1:9" s="46" customFormat="1" ht="48" customHeight="1" x14ac:dyDescent="0.25">
      <c r="A105" s="44" t="s">
        <v>35</v>
      </c>
      <c r="B105" s="3">
        <v>4</v>
      </c>
      <c r="C105" s="3" t="s">
        <v>79</v>
      </c>
      <c r="D105" s="44" t="s">
        <v>8</v>
      </c>
      <c r="E105" s="3" t="s">
        <v>19</v>
      </c>
      <c r="F105" s="18">
        <v>22.46</v>
      </c>
      <c r="G105" s="19">
        <v>94</v>
      </c>
      <c r="H105" s="17">
        <f>F105*G105</f>
        <v>2111.2400000000002</v>
      </c>
      <c r="I105" s="3"/>
    </row>
    <row r="106" spans="1:9" s="46" customFormat="1" ht="46.5" customHeight="1" x14ac:dyDescent="0.25">
      <c r="A106" s="44" t="s">
        <v>35</v>
      </c>
      <c r="B106" s="3">
        <v>5</v>
      </c>
      <c r="C106" s="3" t="s">
        <v>111</v>
      </c>
      <c r="D106" s="44" t="s">
        <v>6</v>
      </c>
      <c r="E106" s="3" t="s">
        <v>112</v>
      </c>
      <c r="F106" s="18">
        <v>8.6199999999999992</v>
      </c>
      <c r="G106" s="19">
        <v>45</v>
      </c>
      <c r="H106" s="17">
        <f>F106*G106</f>
        <v>387.9</v>
      </c>
      <c r="I106" s="3"/>
    </row>
    <row r="107" spans="1:9" s="46" customFormat="1" ht="36" customHeight="1" x14ac:dyDescent="0.25">
      <c r="A107" s="44" t="s">
        <v>35</v>
      </c>
      <c r="B107" s="3">
        <v>6</v>
      </c>
      <c r="C107" s="3" t="s">
        <v>111</v>
      </c>
      <c r="D107" s="44" t="s">
        <v>6</v>
      </c>
      <c r="E107" s="3" t="s">
        <v>113</v>
      </c>
      <c r="F107" s="18">
        <v>30.46</v>
      </c>
      <c r="G107" s="19">
        <v>45</v>
      </c>
      <c r="H107" s="17">
        <f>F107*G107</f>
        <v>1370.7</v>
      </c>
      <c r="I107" s="3"/>
    </row>
    <row r="108" spans="1:9" s="46" customFormat="1" x14ac:dyDescent="0.25">
      <c r="C108" s="64"/>
      <c r="D108" s="65"/>
      <c r="E108" s="64"/>
      <c r="F108" s="51"/>
      <c r="G108" s="51"/>
      <c r="H108" s="51"/>
    </row>
    <row r="109" spans="1:9" s="46" customFormat="1" x14ac:dyDescent="0.25">
      <c r="C109" s="64"/>
      <c r="D109" s="65"/>
      <c r="E109" s="54" t="s">
        <v>7</v>
      </c>
      <c r="F109" s="55"/>
      <c r="G109" s="56"/>
      <c r="H109" s="57">
        <f>SUM(H102:H108)</f>
        <v>10963.140000000001</v>
      </c>
    </row>
    <row r="110" spans="1:9" s="46" customFormat="1" x14ac:dyDescent="0.25">
      <c r="C110" s="64"/>
      <c r="D110" s="65"/>
      <c r="E110" s="64"/>
      <c r="F110" s="51"/>
      <c r="G110" s="51"/>
      <c r="H110" s="51"/>
    </row>
    <row r="111" spans="1:9" s="46" customFormat="1" x14ac:dyDescent="0.25">
      <c r="C111" s="64"/>
      <c r="D111" s="49" t="s">
        <v>36</v>
      </c>
      <c r="E111" s="22" t="s">
        <v>28</v>
      </c>
      <c r="F111" s="51"/>
      <c r="G111" s="51"/>
      <c r="H111" s="51"/>
    </row>
    <row r="112" spans="1:9" s="46" customFormat="1" x14ac:dyDescent="0.25">
      <c r="C112" s="64"/>
      <c r="D112" s="65"/>
      <c r="E112" s="64"/>
      <c r="F112" s="51"/>
      <c r="G112" s="51"/>
      <c r="H112" s="51"/>
    </row>
    <row r="113" spans="1:9" s="46" customFormat="1" ht="56.25" x14ac:dyDescent="0.25">
      <c r="A113" s="44" t="s">
        <v>36</v>
      </c>
      <c r="B113" s="3">
        <v>1</v>
      </c>
      <c r="C113" s="3" t="s">
        <v>78</v>
      </c>
      <c r="D113" s="44" t="s">
        <v>9</v>
      </c>
      <c r="E113" s="3" t="s">
        <v>23</v>
      </c>
      <c r="F113" s="18">
        <v>269.17</v>
      </c>
      <c r="G113" s="19">
        <v>7</v>
      </c>
      <c r="H113" s="17">
        <f>F113*G113</f>
        <v>1884.19</v>
      </c>
      <c r="I113" s="3"/>
    </row>
    <row r="114" spans="1:9" s="46" customFormat="1" ht="33.75" x14ac:dyDescent="0.25">
      <c r="A114" s="44" t="s">
        <v>36</v>
      </c>
      <c r="B114" s="3">
        <v>2</v>
      </c>
      <c r="C114" s="3" t="s">
        <v>115</v>
      </c>
      <c r="D114" s="44" t="s">
        <v>8</v>
      </c>
      <c r="E114" s="3" t="s">
        <v>107</v>
      </c>
      <c r="F114" s="18">
        <v>113.77</v>
      </c>
      <c r="G114" s="19">
        <v>5.7</v>
      </c>
      <c r="H114" s="17">
        <f>F114*G114</f>
        <v>648.48900000000003</v>
      </c>
      <c r="I114" s="3"/>
    </row>
    <row r="115" spans="1:9" s="46" customFormat="1" ht="33.75" x14ac:dyDescent="0.25">
      <c r="A115" s="44" t="s">
        <v>36</v>
      </c>
      <c r="B115" s="3">
        <v>3</v>
      </c>
      <c r="C115" s="3" t="s">
        <v>109</v>
      </c>
      <c r="D115" s="44" t="s">
        <v>8</v>
      </c>
      <c r="E115" s="3" t="s">
        <v>108</v>
      </c>
      <c r="F115" s="18">
        <v>107.67</v>
      </c>
      <c r="G115" s="19">
        <v>1.55</v>
      </c>
      <c r="H115" s="17">
        <f>F115*G115</f>
        <v>166.88849999999999</v>
      </c>
      <c r="I115" s="3"/>
    </row>
    <row r="116" spans="1:9" s="46" customFormat="1" ht="45" x14ac:dyDescent="0.25">
      <c r="A116" s="44" t="s">
        <v>36</v>
      </c>
      <c r="B116" s="3">
        <v>4</v>
      </c>
      <c r="C116" s="3" t="s">
        <v>86</v>
      </c>
      <c r="D116" s="44" t="s">
        <v>9</v>
      </c>
      <c r="E116" s="3" t="s">
        <v>87</v>
      </c>
      <c r="F116" s="18">
        <v>93.18</v>
      </c>
      <c r="G116" s="19">
        <v>1</v>
      </c>
      <c r="H116" s="17">
        <f>F116*G116</f>
        <v>93.18</v>
      </c>
      <c r="I116" s="3"/>
    </row>
    <row r="117" spans="1:9" s="46" customFormat="1" x14ac:dyDescent="0.25">
      <c r="A117" s="44" t="s">
        <v>36</v>
      </c>
      <c r="B117" s="3">
        <v>5</v>
      </c>
      <c r="C117" s="3" t="s">
        <v>165</v>
      </c>
      <c r="D117" s="44" t="s">
        <v>20</v>
      </c>
      <c r="E117" s="3" t="s">
        <v>18</v>
      </c>
      <c r="F117" s="18">
        <v>200</v>
      </c>
      <c r="G117" s="19">
        <v>1</v>
      </c>
      <c r="H117" s="17">
        <f>G117*F117</f>
        <v>200</v>
      </c>
    </row>
    <row r="118" spans="1:9" s="46" customFormat="1" x14ac:dyDescent="0.25">
      <c r="C118" s="64"/>
      <c r="D118" s="65"/>
      <c r="E118" s="64"/>
      <c r="F118" s="51"/>
      <c r="G118" s="51"/>
      <c r="H118" s="51"/>
    </row>
    <row r="119" spans="1:9" s="46" customFormat="1" x14ac:dyDescent="0.25">
      <c r="E119" s="54" t="s">
        <v>7</v>
      </c>
      <c r="F119" s="55"/>
      <c r="G119" s="56"/>
      <c r="H119" s="57">
        <f>SUM(H113:H118)</f>
        <v>2992.7474999999999</v>
      </c>
    </row>
    <row r="120" spans="1:9" s="46" customFormat="1" x14ac:dyDescent="0.25"/>
    <row r="121" spans="1:9" s="46" customFormat="1" x14ac:dyDescent="0.25">
      <c r="C121" s="64"/>
      <c r="D121" s="49" t="s">
        <v>37</v>
      </c>
      <c r="E121" s="22" t="s">
        <v>46</v>
      </c>
      <c r="F121" s="51"/>
      <c r="G121" s="51"/>
      <c r="H121" s="51"/>
    </row>
    <row r="122" spans="1:9" s="46" customFormat="1" x14ac:dyDescent="0.25">
      <c r="C122" s="64"/>
      <c r="D122" s="65"/>
      <c r="E122" s="64"/>
      <c r="F122" s="51"/>
      <c r="G122" s="51"/>
      <c r="H122" s="51"/>
    </row>
    <row r="123" spans="1:9" s="46" customFormat="1" ht="56.25" x14ac:dyDescent="0.25">
      <c r="A123" s="44" t="s">
        <v>37</v>
      </c>
      <c r="B123" s="3">
        <v>1</v>
      </c>
      <c r="C123" s="3" t="s">
        <v>57</v>
      </c>
      <c r="D123" s="44" t="s">
        <v>10</v>
      </c>
      <c r="E123" s="3" t="s">
        <v>60</v>
      </c>
      <c r="F123" s="18">
        <v>3.37</v>
      </c>
      <c r="G123" s="19">
        <v>9</v>
      </c>
      <c r="H123" s="17">
        <f t="shared" ref="H123:H129" si="12">F123*G123</f>
        <v>30.330000000000002</v>
      </c>
      <c r="I123" s="3"/>
    </row>
    <row r="124" spans="1:9" s="46" customFormat="1" ht="56.25" x14ac:dyDescent="0.25">
      <c r="A124" s="44" t="s">
        <v>37</v>
      </c>
      <c r="B124" s="3">
        <v>2</v>
      </c>
      <c r="C124" s="3" t="s">
        <v>57</v>
      </c>
      <c r="D124" s="44" t="s">
        <v>10</v>
      </c>
      <c r="E124" s="3" t="s">
        <v>60</v>
      </c>
      <c r="F124" s="18">
        <v>3.37</v>
      </c>
      <c r="G124" s="19">
        <v>12</v>
      </c>
      <c r="H124" s="17">
        <f t="shared" si="12"/>
        <v>40.44</v>
      </c>
      <c r="I124" s="3"/>
    </row>
    <row r="125" spans="1:9" s="46" customFormat="1" ht="49.5" customHeight="1" x14ac:dyDescent="0.25">
      <c r="A125" s="44" t="s">
        <v>37</v>
      </c>
      <c r="B125" s="3">
        <v>3</v>
      </c>
      <c r="C125" s="3" t="s">
        <v>93</v>
      </c>
      <c r="D125" s="44" t="s">
        <v>10</v>
      </c>
      <c r="E125" s="3" t="s">
        <v>94</v>
      </c>
      <c r="F125" s="18">
        <v>5.67</v>
      </c>
      <c r="G125" s="19">
        <v>35</v>
      </c>
      <c r="H125" s="17">
        <f t="shared" si="12"/>
        <v>198.45</v>
      </c>
      <c r="I125" s="3"/>
    </row>
    <row r="126" spans="1:9" s="46" customFormat="1" ht="48" customHeight="1" x14ac:dyDescent="0.25">
      <c r="A126" s="44" t="s">
        <v>37</v>
      </c>
      <c r="B126" s="3">
        <v>4</v>
      </c>
      <c r="C126" s="3" t="s">
        <v>93</v>
      </c>
      <c r="D126" s="44" t="s">
        <v>10</v>
      </c>
      <c r="E126" s="3" t="s">
        <v>94</v>
      </c>
      <c r="F126" s="18">
        <v>5.67</v>
      </c>
      <c r="G126" s="19">
        <v>35</v>
      </c>
      <c r="H126" s="17">
        <f t="shared" si="12"/>
        <v>198.45</v>
      </c>
      <c r="I126" s="3"/>
    </row>
    <row r="127" spans="1:9" s="46" customFormat="1" ht="62.25" customHeight="1" x14ac:dyDescent="0.25">
      <c r="A127" s="44" t="s">
        <v>37</v>
      </c>
      <c r="B127" s="3">
        <v>5</v>
      </c>
      <c r="C127" s="3" t="s">
        <v>95</v>
      </c>
      <c r="D127" s="44" t="s">
        <v>10</v>
      </c>
      <c r="E127" s="3" t="s">
        <v>96</v>
      </c>
      <c r="F127" s="18">
        <v>2.44</v>
      </c>
      <c r="G127" s="19">
        <v>44</v>
      </c>
      <c r="H127" s="17">
        <f t="shared" si="12"/>
        <v>107.36</v>
      </c>
      <c r="I127" s="3"/>
    </row>
    <row r="128" spans="1:9" s="46" customFormat="1" ht="61.5" customHeight="1" x14ac:dyDescent="0.25">
      <c r="A128" s="44" t="s">
        <v>37</v>
      </c>
      <c r="B128" s="3">
        <v>6</v>
      </c>
      <c r="C128" s="3" t="s">
        <v>95</v>
      </c>
      <c r="D128" s="44" t="s">
        <v>10</v>
      </c>
      <c r="E128" s="3" t="s">
        <v>96</v>
      </c>
      <c r="F128" s="18">
        <v>2.44</v>
      </c>
      <c r="G128" s="19">
        <v>44</v>
      </c>
      <c r="H128" s="17">
        <f t="shared" ref="H128" si="13">F128*G128</f>
        <v>107.36</v>
      </c>
      <c r="I128" s="3"/>
    </row>
    <row r="129" spans="1:11" s="46" customFormat="1" ht="60" customHeight="1" x14ac:dyDescent="0.25">
      <c r="A129" s="44" t="s">
        <v>37</v>
      </c>
      <c r="B129" s="3">
        <v>7</v>
      </c>
      <c r="C129" s="3" t="s">
        <v>98</v>
      </c>
      <c r="D129" s="44" t="s">
        <v>10</v>
      </c>
      <c r="E129" s="3" t="s">
        <v>99</v>
      </c>
      <c r="F129" s="18">
        <v>3.69</v>
      </c>
      <c r="G129" s="19">
        <v>100</v>
      </c>
      <c r="H129" s="17">
        <f t="shared" si="12"/>
        <v>369</v>
      </c>
      <c r="I129" s="3"/>
    </row>
    <row r="130" spans="1:11" s="46" customFormat="1" ht="39.75" customHeight="1" x14ac:dyDescent="0.25">
      <c r="A130" s="44" t="s">
        <v>37</v>
      </c>
      <c r="B130" s="3">
        <v>8</v>
      </c>
      <c r="C130" s="44" t="s">
        <v>151</v>
      </c>
      <c r="D130" s="44" t="s">
        <v>10</v>
      </c>
      <c r="E130" s="3" t="s">
        <v>22</v>
      </c>
      <c r="F130" s="18">
        <v>15.2</v>
      </c>
      <c r="G130" s="19">
        <v>94</v>
      </c>
      <c r="H130" s="17">
        <f t="shared" ref="H130" si="14">F130*G130</f>
        <v>1428.8</v>
      </c>
      <c r="I130" s="3"/>
    </row>
    <row r="131" spans="1:11" s="46" customFormat="1" ht="37.5" customHeight="1" x14ac:dyDescent="0.25">
      <c r="A131" s="44" t="s">
        <v>37</v>
      </c>
      <c r="B131" s="3">
        <v>9</v>
      </c>
      <c r="C131" s="44" t="s">
        <v>152</v>
      </c>
      <c r="D131" s="44" t="s">
        <v>9</v>
      </c>
      <c r="E131" s="3" t="s">
        <v>53</v>
      </c>
      <c r="F131" s="18">
        <v>2000</v>
      </c>
      <c r="G131" s="19">
        <v>2</v>
      </c>
      <c r="H131" s="17">
        <f t="shared" ref="H131:H133" si="15">F131*G131</f>
        <v>4000</v>
      </c>
      <c r="I131" s="3"/>
      <c r="K131" s="3"/>
    </row>
    <row r="132" spans="1:11" s="46" customFormat="1" ht="45" x14ac:dyDescent="0.25">
      <c r="A132" s="44" t="s">
        <v>37</v>
      </c>
      <c r="B132" s="3">
        <v>10</v>
      </c>
      <c r="C132" s="3" t="s">
        <v>118</v>
      </c>
      <c r="D132" s="44" t="s">
        <v>9</v>
      </c>
      <c r="E132" s="3" t="s">
        <v>117</v>
      </c>
      <c r="F132" s="18">
        <v>39.36</v>
      </c>
      <c r="G132" s="19">
        <v>2</v>
      </c>
      <c r="H132" s="17">
        <f t="shared" si="15"/>
        <v>78.72</v>
      </c>
      <c r="I132" s="3"/>
      <c r="K132" s="3"/>
    </row>
    <row r="133" spans="1:11" s="46" customFormat="1" ht="38.25" customHeight="1" x14ac:dyDescent="0.25">
      <c r="A133" s="44" t="s">
        <v>37</v>
      </c>
      <c r="B133" s="3">
        <v>11</v>
      </c>
      <c r="C133" s="44" t="s">
        <v>151</v>
      </c>
      <c r="D133" s="44" t="s">
        <v>10</v>
      </c>
      <c r="E133" s="3" t="s">
        <v>120</v>
      </c>
      <c r="F133" s="18">
        <v>9.98</v>
      </c>
      <c r="G133" s="19">
        <v>4</v>
      </c>
      <c r="H133" s="17">
        <f t="shared" si="15"/>
        <v>39.92</v>
      </c>
      <c r="I133" s="3"/>
      <c r="K133" s="3"/>
    </row>
    <row r="134" spans="1:11" s="46" customFormat="1" ht="275.25" customHeight="1" x14ac:dyDescent="0.25">
      <c r="A134" s="44" t="s">
        <v>37</v>
      </c>
      <c r="B134" s="3">
        <v>12</v>
      </c>
      <c r="C134" s="44" t="s">
        <v>153</v>
      </c>
      <c r="D134" s="44" t="s">
        <v>9</v>
      </c>
      <c r="E134" s="3" t="s">
        <v>56</v>
      </c>
      <c r="F134" s="18">
        <v>800</v>
      </c>
      <c r="G134" s="19">
        <v>1</v>
      </c>
      <c r="H134" s="17">
        <f t="shared" ref="H134:H143" si="16">F134*G134</f>
        <v>800</v>
      </c>
      <c r="I134" s="3"/>
    </row>
    <row r="135" spans="1:11" s="46" customFormat="1" ht="409.5" x14ac:dyDescent="0.25">
      <c r="A135" s="44" t="s">
        <v>37</v>
      </c>
      <c r="B135" s="3">
        <v>13</v>
      </c>
      <c r="C135" s="44" t="s">
        <v>155</v>
      </c>
      <c r="D135" s="44" t="s">
        <v>9</v>
      </c>
      <c r="E135" s="3" t="s">
        <v>48</v>
      </c>
      <c r="F135" s="18">
        <v>596</v>
      </c>
      <c r="G135" s="19">
        <v>1</v>
      </c>
      <c r="H135" s="17">
        <f t="shared" si="16"/>
        <v>596</v>
      </c>
      <c r="I135" s="3"/>
    </row>
    <row r="136" spans="1:11" s="46" customFormat="1" ht="123.75" x14ac:dyDescent="0.25">
      <c r="A136" s="44" t="s">
        <v>37</v>
      </c>
      <c r="B136" s="3">
        <v>14</v>
      </c>
      <c r="C136" s="44" t="s">
        <v>156</v>
      </c>
      <c r="D136" s="44" t="s">
        <v>9</v>
      </c>
      <c r="E136" s="3" t="s">
        <v>135</v>
      </c>
      <c r="F136" s="18">
        <v>150</v>
      </c>
      <c r="G136" s="19">
        <v>1</v>
      </c>
      <c r="H136" s="17">
        <f t="shared" si="16"/>
        <v>150</v>
      </c>
      <c r="I136" s="3"/>
    </row>
    <row r="137" spans="1:11" s="46" customFormat="1" ht="84" customHeight="1" x14ac:dyDescent="0.25">
      <c r="A137" s="44" t="s">
        <v>37</v>
      </c>
      <c r="B137" s="3">
        <v>15</v>
      </c>
      <c r="C137" s="3" t="s">
        <v>129</v>
      </c>
      <c r="D137" s="44" t="s">
        <v>9</v>
      </c>
      <c r="E137" s="3" t="s">
        <v>169</v>
      </c>
      <c r="F137" s="18">
        <v>4.68</v>
      </c>
      <c r="G137" s="19">
        <v>1</v>
      </c>
      <c r="H137" s="17">
        <f t="shared" si="16"/>
        <v>4.68</v>
      </c>
      <c r="I137" s="3"/>
    </row>
    <row r="138" spans="1:11" s="46" customFormat="1" x14ac:dyDescent="0.25">
      <c r="A138" s="44" t="s">
        <v>37</v>
      </c>
      <c r="B138" s="3">
        <v>16</v>
      </c>
      <c r="C138" s="44" t="s">
        <v>154</v>
      </c>
      <c r="D138" s="44" t="s">
        <v>9</v>
      </c>
      <c r="E138" s="3" t="s">
        <v>124</v>
      </c>
      <c r="F138" s="18">
        <v>200</v>
      </c>
      <c r="G138" s="19">
        <v>1</v>
      </c>
      <c r="H138" s="17">
        <f t="shared" si="16"/>
        <v>200</v>
      </c>
      <c r="I138" s="3"/>
    </row>
    <row r="139" spans="1:11" s="46" customFormat="1" ht="205.5" customHeight="1" x14ac:dyDescent="0.25">
      <c r="A139" s="44" t="s">
        <v>37</v>
      </c>
      <c r="B139" s="3">
        <v>17</v>
      </c>
      <c r="C139" s="44" t="s">
        <v>147</v>
      </c>
      <c r="D139" s="44" t="s">
        <v>9</v>
      </c>
      <c r="E139" s="3" t="s">
        <v>179</v>
      </c>
      <c r="F139" s="18">
        <f>632+157.52</f>
        <v>789.52</v>
      </c>
      <c r="G139" s="19">
        <v>3</v>
      </c>
      <c r="H139" s="17">
        <f t="shared" si="16"/>
        <v>2368.56</v>
      </c>
      <c r="I139" s="3"/>
    </row>
    <row r="140" spans="1:11" s="46" customFormat="1" ht="14.25" customHeight="1" x14ac:dyDescent="0.25">
      <c r="A140" s="44" t="s">
        <v>37</v>
      </c>
      <c r="B140" s="3">
        <v>18</v>
      </c>
      <c r="C140" s="44" t="s">
        <v>148</v>
      </c>
      <c r="D140" s="44" t="s">
        <v>9</v>
      </c>
      <c r="E140" s="3" t="s">
        <v>110</v>
      </c>
      <c r="F140" s="18">
        <v>64.900000000000006</v>
      </c>
      <c r="G140" s="19">
        <v>3</v>
      </c>
      <c r="H140" s="17">
        <f t="shared" si="16"/>
        <v>194.70000000000002</v>
      </c>
      <c r="I140" s="3"/>
    </row>
    <row r="141" spans="1:11" s="46" customFormat="1" ht="72.75" customHeight="1" x14ac:dyDescent="0.25">
      <c r="A141" s="44" t="s">
        <v>37</v>
      </c>
      <c r="B141" s="3">
        <v>19</v>
      </c>
      <c r="C141" s="44" t="s">
        <v>157</v>
      </c>
      <c r="D141" s="44" t="s">
        <v>9</v>
      </c>
      <c r="E141" s="3" t="s">
        <v>181</v>
      </c>
      <c r="F141" s="18">
        <v>123</v>
      </c>
      <c r="G141" s="19">
        <v>1</v>
      </c>
      <c r="H141" s="17">
        <f t="shared" si="16"/>
        <v>123</v>
      </c>
      <c r="I141" s="3"/>
    </row>
    <row r="142" spans="1:11" s="46" customFormat="1" ht="129.75" customHeight="1" x14ac:dyDescent="0.25">
      <c r="A142" s="44" t="s">
        <v>37</v>
      </c>
      <c r="B142" s="3">
        <v>20</v>
      </c>
      <c r="C142" s="3" t="s">
        <v>114</v>
      </c>
      <c r="D142" s="44" t="s">
        <v>10</v>
      </c>
      <c r="E142" s="3" t="s">
        <v>132</v>
      </c>
      <c r="F142" s="18">
        <v>4.3899999999999997</v>
      </c>
      <c r="G142" s="19">
        <v>109</v>
      </c>
      <c r="H142" s="17">
        <f t="shared" si="16"/>
        <v>478.51</v>
      </c>
      <c r="I142" s="3"/>
    </row>
    <row r="143" spans="1:11" s="46" customFormat="1" ht="14.25" customHeight="1" x14ac:dyDescent="0.25">
      <c r="A143" s="44" t="s">
        <v>37</v>
      </c>
      <c r="B143" s="3">
        <v>21</v>
      </c>
      <c r="C143" s="3" t="s">
        <v>127</v>
      </c>
      <c r="D143" s="44" t="s">
        <v>9</v>
      </c>
      <c r="E143" s="3" t="s">
        <v>126</v>
      </c>
      <c r="F143" s="18">
        <v>57.5</v>
      </c>
      <c r="G143" s="19">
        <v>16</v>
      </c>
      <c r="H143" s="17">
        <f t="shared" si="16"/>
        <v>920</v>
      </c>
      <c r="I143" s="3"/>
    </row>
    <row r="144" spans="1:11" s="46" customFormat="1" ht="45" x14ac:dyDescent="0.25">
      <c r="A144" s="44" t="s">
        <v>37</v>
      </c>
      <c r="B144" s="3">
        <v>22</v>
      </c>
      <c r="C144" s="3" t="s">
        <v>72</v>
      </c>
      <c r="D144" s="44" t="s">
        <v>9</v>
      </c>
      <c r="E144" s="3" t="s">
        <v>73</v>
      </c>
      <c r="F144" s="18">
        <v>3.61</v>
      </c>
      <c r="G144" s="19">
        <v>6</v>
      </c>
      <c r="H144" s="17">
        <f>F144*G144</f>
        <v>21.66</v>
      </c>
      <c r="I144" s="3"/>
    </row>
    <row r="145" spans="1:9" s="46" customFormat="1" ht="57.75" customHeight="1" x14ac:dyDescent="0.25">
      <c r="A145" s="44" t="s">
        <v>37</v>
      </c>
      <c r="B145" s="3">
        <v>23</v>
      </c>
      <c r="C145" s="3" t="s">
        <v>130</v>
      </c>
      <c r="D145" s="44" t="s">
        <v>10</v>
      </c>
      <c r="E145" s="3" t="s">
        <v>177</v>
      </c>
      <c r="F145" s="18">
        <v>2.2599999999999998</v>
      </c>
      <c r="G145" s="19">
        <v>60</v>
      </c>
      <c r="H145" s="17">
        <f t="shared" ref="H145:H146" si="17">F145*G145</f>
        <v>135.6</v>
      </c>
      <c r="I145" s="3"/>
    </row>
    <row r="146" spans="1:9" s="46" customFormat="1" ht="56.25" x14ac:dyDescent="0.25">
      <c r="A146" s="44" t="s">
        <v>37</v>
      </c>
      <c r="B146" s="3">
        <v>24</v>
      </c>
      <c r="C146" s="3" t="s">
        <v>131</v>
      </c>
      <c r="D146" s="44" t="s">
        <v>10</v>
      </c>
      <c r="E146" s="3" t="s">
        <v>170</v>
      </c>
      <c r="F146" s="18">
        <v>1.86</v>
      </c>
      <c r="G146" s="19">
        <v>10</v>
      </c>
      <c r="H146" s="17">
        <f t="shared" si="17"/>
        <v>18.600000000000001</v>
      </c>
      <c r="I146" s="3"/>
    </row>
    <row r="147" spans="1:9" s="46" customFormat="1" x14ac:dyDescent="0.25">
      <c r="A147" s="44" t="s">
        <v>37</v>
      </c>
      <c r="B147" s="3">
        <v>25</v>
      </c>
      <c r="C147" s="3" t="s">
        <v>167</v>
      </c>
      <c r="D147" s="44" t="s">
        <v>20</v>
      </c>
      <c r="E147" s="3" t="s">
        <v>97</v>
      </c>
      <c r="F147" s="18">
        <v>300</v>
      </c>
      <c r="G147" s="19">
        <v>1</v>
      </c>
      <c r="H147" s="17">
        <f>ROUND(ROUND(F147,2)*ROUND(G147,3),2)</f>
        <v>300</v>
      </c>
    </row>
    <row r="148" spans="1:9" s="46" customFormat="1" x14ac:dyDescent="0.25">
      <c r="A148" s="44"/>
      <c r="B148" s="3"/>
      <c r="C148" s="44"/>
      <c r="D148" s="44"/>
      <c r="E148" s="3"/>
      <c r="F148" s="52"/>
      <c r="G148" s="53"/>
      <c r="H148" s="17"/>
    </row>
    <row r="149" spans="1:9" s="46" customFormat="1" x14ac:dyDescent="0.25">
      <c r="A149" s="44"/>
      <c r="B149" s="3"/>
      <c r="C149" s="44"/>
      <c r="D149" s="44"/>
      <c r="E149" s="54" t="s">
        <v>7</v>
      </c>
      <c r="F149" s="55"/>
      <c r="G149" s="56"/>
      <c r="H149" s="57">
        <f>SUM(H123:H148)</f>
        <v>12910.140000000001</v>
      </c>
    </row>
    <row r="150" spans="1:9" s="46" customFormat="1" x14ac:dyDescent="0.25">
      <c r="A150" s="44"/>
      <c r="B150" s="3"/>
      <c r="C150" s="44"/>
      <c r="D150" s="44"/>
      <c r="E150" s="3"/>
      <c r="F150" s="52"/>
      <c r="G150" s="53"/>
      <c r="H150" s="17"/>
    </row>
    <row r="151" spans="1:9" s="46" customFormat="1" x14ac:dyDescent="0.25">
      <c r="A151" s="44"/>
      <c r="B151" s="3"/>
      <c r="C151" s="45"/>
      <c r="D151" s="49" t="s">
        <v>41</v>
      </c>
      <c r="E151" s="22" t="s">
        <v>29</v>
      </c>
      <c r="F151" s="52"/>
      <c r="G151" s="53"/>
      <c r="H151" s="17"/>
    </row>
    <row r="152" spans="1:9" s="46" customFormat="1" x14ac:dyDescent="0.25"/>
    <row r="153" spans="1:9" s="46" customFormat="1" ht="45" x14ac:dyDescent="0.25">
      <c r="A153" s="44" t="s">
        <v>41</v>
      </c>
      <c r="B153" s="3">
        <v>1</v>
      </c>
      <c r="C153" s="3" t="s">
        <v>83</v>
      </c>
      <c r="D153" s="44" t="s">
        <v>138</v>
      </c>
      <c r="E153" s="3" t="s">
        <v>84</v>
      </c>
      <c r="F153" s="18">
        <v>120</v>
      </c>
      <c r="G153" s="19">
        <v>1</v>
      </c>
      <c r="H153" s="17">
        <f>F153*G153</f>
        <v>120</v>
      </c>
      <c r="I153" s="3"/>
    </row>
    <row r="154" spans="1:9" s="46" customFormat="1" ht="45" x14ac:dyDescent="0.25">
      <c r="A154" s="44" t="s">
        <v>41</v>
      </c>
      <c r="B154" s="3">
        <v>2</v>
      </c>
      <c r="C154" s="3" t="s">
        <v>85</v>
      </c>
      <c r="D154" s="44" t="s">
        <v>138</v>
      </c>
      <c r="E154" s="3" t="s">
        <v>25</v>
      </c>
      <c r="F154" s="18">
        <v>150</v>
      </c>
      <c r="G154" s="19">
        <v>1</v>
      </c>
      <c r="H154" s="17">
        <f>F154*G154</f>
        <v>150</v>
      </c>
      <c r="I154" s="3"/>
    </row>
    <row r="155" spans="1:9" x14ac:dyDescent="0.25">
      <c r="A155" s="7"/>
      <c r="B155" s="8"/>
      <c r="C155" s="43"/>
      <c r="D155" s="7"/>
      <c r="E155" s="68"/>
      <c r="F155" s="13"/>
      <c r="G155" s="14"/>
      <c r="H155" s="5"/>
    </row>
    <row r="156" spans="1:9" x14ac:dyDescent="0.25">
      <c r="A156" s="7"/>
      <c r="B156" s="8"/>
      <c r="C156" s="43"/>
      <c r="D156" s="7"/>
      <c r="E156" s="54" t="s">
        <v>7</v>
      </c>
      <c r="F156" s="24"/>
      <c r="G156" s="25"/>
      <c r="H156" s="26">
        <f>SUM(H153:H155)</f>
        <v>270</v>
      </c>
    </row>
    <row r="157" spans="1:9" x14ac:dyDescent="0.25">
      <c r="A157" s="7"/>
      <c r="B157" s="8"/>
      <c r="C157" s="43"/>
      <c r="D157" s="7"/>
      <c r="E157" s="69"/>
      <c r="F157" s="15"/>
      <c r="G157" s="16"/>
      <c r="H157" s="15"/>
    </row>
    <row r="158" spans="1:9" x14ac:dyDescent="0.25">
      <c r="E158" s="64"/>
      <c r="F158" s="11"/>
      <c r="G158" s="11"/>
      <c r="H158" s="11"/>
    </row>
    <row r="159" spans="1:9" x14ac:dyDescent="0.25">
      <c r="B159" s="21"/>
      <c r="C159" s="9" t="s">
        <v>3</v>
      </c>
      <c r="D159" s="20" t="s">
        <v>4</v>
      </c>
      <c r="E159" s="40" t="s">
        <v>55</v>
      </c>
      <c r="G159" s="6"/>
    </row>
    <row r="160" spans="1:9" x14ac:dyDescent="0.25">
      <c r="B160" s="21"/>
      <c r="C160" s="9" t="s">
        <v>5</v>
      </c>
      <c r="D160" s="20" t="s">
        <v>39</v>
      </c>
      <c r="E160" s="22" t="s">
        <v>26</v>
      </c>
      <c r="G160" s="6"/>
    </row>
    <row r="161" spans="1:12" x14ac:dyDescent="0.25">
      <c r="B161" s="21"/>
      <c r="C161" s="9"/>
      <c r="D161" s="20"/>
      <c r="E161" s="22"/>
      <c r="G161" s="6"/>
    </row>
    <row r="162" spans="1:12" x14ac:dyDescent="0.25">
      <c r="C162" s="1"/>
      <c r="D162" s="2"/>
      <c r="E162" s="64"/>
      <c r="F162" s="23" t="s">
        <v>0</v>
      </c>
      <c r="G162" s="23" t="s">
        <v>1</v>
      </c>
      <c r="H162" s="23" t="s">
        <v>2</v>
      </c>
    </row>
    <row r="163" spans="1:12" x14ac:dyDescent="0.25">
      <c r="C163" s="1"/>
      <c r="D163" s="2"/>
      <c r="E163" s="64"/>
      <c r="F163" s="12"/>
      <c r="G163" s="12"/>
      <c r="H163" s="12"/>
    </row>
    <row r="164" spans="1:12" ht="33.75" x14ac:dyDescent="0.25">
      <c r="A164" s="7" t="s">
        <v>40</v>
      </c>
      <c r="B164" s="8">
        <v>1</v>
      </c>
      <c r="C164" s="3" t="s">
        <v>168</v>
      </c>
      <c r="D164" s="7" t="s">
        <v>20</v>
      </c>
      <c r="E164" s="3" t="s">
        <v>21</v>
      </c>
      <c r="F164" s="18">
        <f>SUM(H169:H171)*0.02</f>
        <v>954.01349200000016</v>
      </c>
      <c r="G164" s="19">
        <v>1</v>
      </c>
      <c r="H164" s="17">
        <f>F164*G164</f>
        <v>954.01349200000016</v>
      </c>
    </row>
    <row r="165" spans="1:12" x14ac:dyDescent="0.25">
      <c r="E165" s="64"/>
      <c r="F165" s="11"/>
      <c r="G165" s="11"/>
      <c r="H165" s="11"/>
    </row>
    <row r="166" spans="1:12" x14ac:dyDescent="0.25">
      <c r="E166" s="54" t="s">
        <v>7</v>
      </c>
      <c r="F166" s="24"/>
      <c r="G166" s="25"/>
      <c r="H166" s="26">
        <f>SUM(H164:H165)</f>
        <v>954.01349200000016</v>
      </c>
    </row>
    <row r="167" spans="1:12" x14ac:dyDescent="0.25">
      <c r="E167" s="40"/>
      <c r="F167" s="41"/>
      <c r="G167" s="42"/>
      <c r="H167" s="41"/>
    </row>
    <row r="168" spans="1:12" x14ac:dyDescent="0.25">
      <c r="E168" s="64"/>
      <c r="F168" s="11"/>
      <c r="G168" s="11"/>
      <c r="H168" s="11"/>
    </row>
    <row r="169" spans="1:12" x14ac:dyDescent="0.25">
      <c r="E169" s="70" t="s">
        <v>42</v>
      </c>
      <c r="F169" s="27"/>
      <c r="G169" s="27"/>
      <c r="H169" s="28">
        <f>H40</f>
        <v>11114.59</v>
      </c>
    </row>
    <row r="170" spans="1:12" x14ac:dyDescent="0.25">
      <c r="E170" s="71" t="s">
        <v>43</v>
      </c>
      <c r="F170" s="15"/>
      <c r="G170" s="15"/>
      <c r="H170" s="29">
        <f>H54+H64+H85+H92</f>
        <v>9450.0571</v>
      </c>
      <c r="L170" s="4"/>
    </row>
    <row r="171" spans="1:12" x14ac:dyDescent="0.25">
      <c r="E171" s="71" t="s">
        <v>44</v>
      </c>
      <c r="F171" s="15"/>
      <c r="G171" s="15"/>
      <c r="H171" s="29">
        <f>H109+H119+H149+H156</f>
        <v>27136.027500000004</v>
      </c>
    </row>
    <row r="172" spans="1:12" x14ac:dyDescent="0.25">
      <c r="E172" s="72" t="s">
        <v>45</v>
      </c>
      <c r="F172" s="30"/>
      <c r="G172" s="30"/>
      <c r="H172" s="31">
        <f>H166</f>
        <v>954.01349200000016</v>
      </c>
    </row>
    <row r="173" spans="1:12" x14ac:dyDescent="0.25">
      <c r="E173" s="64"/>
      <c r="F173" s="11"/>
      <c r="G173" s="11"/>
      <c r="H173" s="11"/>
    </row>
    <row r="174" spans="1:12" ht="15.75" thickBot="1" x14ac:dyDescent="0.3">
      <c r="E174" s="64"/>
      <c r="F174" s="11"/>
      <c r="G174" s="11"/>
      <c r="H174" s="11"/>
    </row>
    <row r="175" spans="1:12" x14ac:dyDescent="0.25">
      <c r="E175" s="73" t="s">
        <v>12</v>
      </c>
      <c r="F175" s="32"/>
      <c r="G175" s="32"/>
      <c r="H175" s="33">
        <f>H169+H170+H171+H172</f>
        <v>48654.688092000004</v>
      </c>
    </row>
    <row r="176" spans="1:12" x14ac:dyDescent="0.25">
      <c r="E176" s="74" t="s">
        <v>17</v>
      </c>
      <c r="F176" s="10"/>
      <c r="G176" s="10"/>
      <c r="H176" s="34">
        <f>(H175*13)/100</f>
        <v>6325.1094519600001</v>
      </c>
    </row>
    <row r="177" spans="5:8" x14ac:dyDescent="0.25">
      <c r="E177" s="74" t="s">
        <v>13</v>
      </c>
      <c r="F177" s="10"/>
      <c r="G177" s="10"/>
      <c r="H177" s="34">
        <f>(H175*6)/100</f>
        <v>2919.2812855200004</v>
      </c>
    </row>
    <row r="178" spans="5:8" ht="30" x14ac:dyDescent="0.25">
      <c r="E178" s="75" t="s">
        <v>15</v>
      </c>
      <c r="F178" s="35"/>
      <c r="G178" s="35"/>
      <c r="H178" s="36">
        <f>SUM(H175:H177)</f>
        <v>57899.078829480008</v>
      </c>
    </row>
    <row r="179" spans="5:8" x14ac:dyDescent="0.25">
      <c r="E179" s="74" t="s">
        <v>14</v>
      </c>
      <c r="F179" s="35"/>
      <c r="G179" s="35"/>
      <c r="H179" s="34">
        <f>(H178*21)/100</f>
        <v>12158.8065541908</v>
      </c>
    </row>
    <row r="180" spans="5:8" x14ac:dyDescent="0.25">
      <c r="E180" s="76"/>
      <c r="F180" s="35"/>
      <c r="G180" s="35"/>
      <c r="H180" s="37"/>
    </row>
    <row r="181" spans="5:8" ht="15.75" thickBot="1" x14ac:dyDescent="0.3">
      <c r="E181" s="77" t="s">
        <v>16</v>
      </c>
      <c r="F181" s="38"/>
      <c r="G181" s="38"/>
      <c r="H181" s="39">
        <f>H178+H179</f>
        <v>70057.8853836708</v>
      </c>
    </row>
  </sheetData>
  <mergeCells count="3">
    <mergeCell ref="E1:H1"/>
    <mergeCell ref="A3:H3"/>
    <mergeCell ref="L16:L24"/>
  </mergeCells>
  <pageMargins left="0.75" right="0.75" top="0.75" bottom="0.5" header="0.5" footer="0.75"/>
  <pageSetup paperSize="9" scale="88" orientation="portrait" r:id="rId1"/>
  <ignoredErrors>
    <ignoredError sqref="D42:D43 D5:D6 D95:D96 D159:D1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DEFINITIU</vt:lpstr>
      <vt:lpstr>DEFINITIU!Área_de_impresión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del P  Alvaro MANTENIMENTS</dc:creator>
  <cp:lastModifiedBy>Díaz F Ruben MANTENIMENTS</cp:lastModifiedBy>
  <cp:lastPrinted>2025-05-06T11:37:34Z</cp:lastPrinted>
  <dcterms:created xsi:type="dcterms:W3CDTF">2019-07-17T10:20:55Z</dcterms:created>
  <dcterms:modified xsi:type="dcterms:W3CDTF">2026-05-05T07:05:24Z</dcterms:modified>
</cp:coreProperties>
</file>