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Excel oferta econ bloquejada/"/>
    </mc:Choice>
  </mc:AlternateContent>
  <xr:revisionPtr revIDLastSave="255" documentId="11_8823DE69C882AB6D1F9BEA468582717868CB1136" xr6:coauthVersionLast="47" xr6:coauthVersionMax="47" xr10:uidLastSave="{AC1734C5-CE5F-4B4C-8B55-FDCC78A667A4}"/>
  <bookViews>
    <workbookView xWindow="19440" yWindow="0" windowWidth="27030" windowHeight="20985" xr2:uid="{00000000-000D-0000-FFFF-FFFF00000000}"/>
  </bookViews>
  <sheets>
    <sheet name="ANNEX 2" sheetId="12" r:id="rId1"/>
    <sheet name="ANNEX 2A. PRESSUPOST OBRES" sheetId="2" r:id="rId2"/>
  </sheets>
  <definedNames>
    <definedName name="_xlnm.Print_Area" localSheetId="0">'ANNEX 2'!$A$1:$F$53</definedName>
    <definedName name="_xlnm.Print_Area" localSheetId="1">'ANNEX 2A. PRESSUPOST OBRES'!$A$1:$H$165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2" l="1"/>
  <c r="D28" i="12" s="1"/>
  <c r="D25" i="12"/>
  <c r="D24" i="12"/>
  <c r="D22" i="12"/>
  <c r="D23" i="12"/>
  <c r="D21" i="12"/>
  <c r="D20" i="12"/>
  <c r="D19" i="12"/>
  <c r="D18" i="12"/>
  <c r="C23" i="12"/>
  <c r="C26" i="12" s="1"/>
  <c r="D27" i="12" l="1"/>
  <c r="D29" i="12" s="1"/>
  <c r="C27" i="12"/>
  <c r="C29" i="12" s="1"/>
  <c r="C28" i="12"/>
  <c r="D30" i="12" l="1"/>
  <c r="D31" i="12" s="1"/>
  <c r="C31" i="12"/>
  <c r="C30" i="12"/>
  <c r="D34" i="12" l="1"/>
  <c r="H27" i="2" l="1"/>
  <c r="H103" i="2"/>
  <c r="H112" i="2"/>
  <c r="H119" i="2"/>
  <c r="H126" i="2"/>
  <c r="H152" i="2"/>
  <c r="H162" i="2"/>
  <c r="H161" i="2"/>
  <c r="H163" i="2" s="1"/>
  <c r="H155" i="2"/>
  <c r="H156" i="2" s="1"/>
  <c r="H154" i="2"/>
  <c r="H153" i="2"/>
  <c r="H151" i="2"/>
  <c r="H150" i="2"/>
  <c r="H149" i="2"/>
  <c r="H148" i="2"/>
  <c r="H142" i="2"/>
  <c r="H143" i="2" s="1"/>
  <c r="H135" i="2"/>
  <c r="H134" i="2"/>
  <c r="H133" i="2"/>
  <c r="H132" i="2"/>
  <c r="H131" i="2"/>
  <c r="H130" i="2"/>
  <c r="H129" i="2"/>
  <c r="H128" i="2"/>
  <c r="H127" i="2"/>
  <c r="H118" i="2"/>
  <c r="H117" i="2"/>
  <c r="H116" i="2"/>
  <c r="H115" i="2"/>
  <c r="H114" i="2"/>
  <c r="H113" i="2"/>
  <c r="H111" i="2"/>
  <c r="H104" i="2"/>
  <c r="H102" i="2"/>
  <c r="H101" i="2"/>
  <c r="H100" i="2"/>
  <c r="H99" i="2"/>
  <c r="H98" i="2"/>
  <c r="H97" i="2"/>
  <c r="H96" i="2"/>
  <c r="H95" i="2"/>
  <c r="H94" i="2"/>
  <c r="H93" i="2"/>
  <c r="H92" i="2"/>
  <c r="H105" i="2" s="1"/>
  <c r="H85" i="2"/>
  <c r="H84" i="2"/>
  <c r="H83" i="2"/>
  <c r="H82" i="2"/>
  <c r="H81" i="2"/>
  <c r="H80" i="2"/>
  <c r="H79" i="2"/>
  <c r="H78" i="2"/>
  <c r="H86" i="2" s="1"/>
  <c r="H70" i="2"/>
  <c r="H69" i="2"/>
  <c r="H68" i="2"/>
  <c r="H67" i="2"/>
  <c r="H66" i="2"/>
  <c r="H65" i="2"/>
  <c r="H71" i="2" s="1"/>
  <c r="H64" i="2"/>
  <c r="H56" i="2"/>
  <c r="H55" i="2"/>
  <c r="H54" i="2"/>
  <c r="H53" i="2"/>
  <c r="H52" i="2"/>
  <c r="H57" i="2" s="1"/>
  <c r="H44" i="2"/>
  <c r="H43" i="2"/>
  <c r="H42" i="2"/>
  <c r="H41" i="2"/>
  <c r="H40" i="2"/>
  <c r="H39" i="2"/>
  <c r="H31" i="2"/>
  <c r="H30" i="2"/>
  <c r="H29" i="2"/>
  <c r="H28" i="2"/>
  <c r="H26" i="2"/>
  <c r="H25" i="2"/>
  <c r="H24" i="2"/>
  <c r="H23" i="2"/>
  <c r="H22" i="2"/>
  <c r="H21" i="2"/>
  <c r="H20" i="2"/>
  <c r="H19" i="2"/>
  <c r="H18" i="2"/>
  <c r="H17" i="2"/>
  <c r="H16" i="2"/>
  <c r="H15" i="2"/>
  <c r="H165" i="2" l="1"/>
  <c r="H45" i="2"/>
  <c r="H136" i="2"/>
  <c r="H120" i="2"/>
  <c r="H32" i="2"/>
</calcChain>
</file>

<file path=xl/sharedStrings.xml><?xml version="1.0" encoding="utf-8"?>
<sst xmlns="http://schemas.openxmlformats.org/spreadsheetml/2006/main" count="512" uniqueCount="252">
  <si>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</si>
  <si>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</si>
  <si>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</si>
  <si>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</si>
  <si>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</si>
  <si>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</si>
  <si>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</si>
  <si>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</si>
  <si>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</si>
  <si>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CAN ROS</t>
  </si>
  <si>
    <t xml:space="preserve">Titol </t>
  </si>
  <si>
    <t>ESCALA CR01</t>
  </si>
  <si>
    <t>Subtítol</t>
  </si>
  <si>
    <t>TREBALLS PREVIS I ADEQUACIÓ</t>
  </si>
  <si>
    <t>01.01.01.01</t>
  </si>
  <si>
    <t>P191-HP4B</t>
  </si>
  <si>
    <t>u</t>
  </si>
  <si>
    <t>Cala de 1x1,50 m per a localització de serveis, amb enderroc de paviment, excavació de terres fins a localització de serveis a una fondària màxima d'1,50 m, formació de base de formigó i càrrega de materials sobre camió o contenidor. Inclou reposició de paviment. Treballs en horari nocturn i reduït.</t>
  </si>
  <si>
    <t>PLH0-0007</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</si>
  <si>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</si>
  <si>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P2146-DJ3L</t>
  </si>
  <si>
    <t>m2</t>
  </si>
  <si>
    <t>Demolició de paviment de panots col·locats sobre base de formigó de fins a 10 cm de gruix, inclòs la demolició de la base, d'amplària fins a 2 m, amb compressor i càrrega sobre camió amb mitjans mecànics</t>
  </si>
  <si>
    <t>P2143-4RQT</t>
  </si>
  <si>
    <t>Enderroc de solera de formigó lleugerament armat, de fins a 20 cm de gruix, amb compressor i càrrega manual de runa sobre camió o contenidor</t>
  </si>
  <si>
    <t>P2218-566F</t>
  </si>
  <si>
    <t>m3</t>
  </si>
  <si>
    <t>Excavació de pous fins a 2 m de fondària, en terreny compacte, amb mitjans mecànics, i càrrega sobre camió, inclou replanteig, traçat de límits, refinat de parets, compactació de fons al 95%PM i part proporcional d'apuntalaments i entebaments, buidatge d'aigua si cal incloent-hi minves de sobreexcavació.</t>
  </si>
  <si>
    <t>P214X-HCP5</t>
  </si>
  <si>
    <t>Tall d'estructures de formigó en massa o armat, amb serra amb fil de diamant i càrrega manual i mecànica de runa sobre camió o contenidor</t>
  </si>
  <si>
    <t>P3F0-D546</t>
  </si>
  <si>
    <t>U</t>
  </si>
  <si>
    <t>Subministrament i col·locació d'ancoratges químics amb barra corrugada B500S de 150+300mm de longitud màxima, per connexió d'encalçat existent amb nou mur de formigó armat. Col·locació sobre cimentació existent amb resina epoxi HITRE-500 o similar equivalent.</t>
  </si>
  <si>
    <t>P332-DQDN</t>
  </si>
  <si>
    <t>Encofrat amb tauler de fusta per a recalçat de fonaments, de fondària &lt;= 3 m</t>
  </si>
  <si>
    <t>P3C3-JUDH</t>
  </si>
  <si>
    <t>Formigonament de lloses de fonament amb formigó per armar autocompactant  HA - 25 / B / 20 / XC2 de consistència toba i tamany màxim de l'àrid de 20mm, omplert amb cubilot.</t>
  </si>
  <si>
    <t>P3C0-3D8G</t>
  </si>
  <si>
    <t>kg</t>
  </si>
  <si>
    <t>Armadura per a lloses de fonaments AP500 SD d'acer en barres corrugades B500SD de límit elàstic &gt;= 500 N/mm2</t>
  </si>
  <si>
    <t>P33C-000A</t>
  </si>
  <si>
    <t>Connexió de recalçat</t>
  </si>
  <si>
    <t>P2146-DJ3U</t>
  </si>
  <si>
    <t>Repicat i enderroc de murs de formigó armat a mà i amb compressor. Inclou càrrega manual de runa sobre camió contenidor fins a 2m de fondària. Treballs en horari nocturn i reduït.</t>
  </si>
  <si>
    <t>P3Z3-D53Q</t>
  </si>
  <si>
    <t>Capa de neteja i anivellament 10 cm de gruix amb formigó de neteja, amb una dosificació de 150 kg/m3 de ciment, consistència plàstica i grandària màxima del granulat 20 mm, HL-150/P/20, abocat des de camió</t>
  </si>
  <si>
    <t>P811-H7RD</t>
  </si>
  <si>
    <t>Sanejament de l'interior del fossar i laterals de l'escala mitjançant arrebossat reglejat sobre parament vertical, a 3,00 m d'alçària, com a màxim, amb morter de calç 1:4 al llarg del desenvolupament de l'escala i morter hidròfog tipus Sika MonoTop-107 o similar equivalent a l'interior dels fossars, elaborat a l'obra remolinat. Treballs en horari reduït i nocturn.</t>
  </si>
  <si>
    <t>P93I-57R7</t>
  </si>
  <si>
    <t>Recrescut i anivellament del fons del fossar de fins a 70mm de gruix, amb pasta autoanivellant de ciment tipus CT-C20-F3 segons UNE-EN 13813. Treballs en horari reduït i nocturn.</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</si>
  <si>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</si>
  <si>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</si>
  <si>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</si>
  <si>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</si>
  <si>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TOTAL</t>
  </si>
  <si>
    <t>02</t>
  </si>
  <si>
    <t>EQUIPAMENTS DE TRANSPORT VERTICAL</t>
  </si>
  <si>
    <t>01.01.01.02</t>
  </si>
  <si>
    <t>PLH0-0141</t>
  </si>
  <si>
    <t>Subministrament i instal·lació d'escala mecànica homologada segons plec d'especificacions tècniques d'escales mecàniques a instal·lar a la xarxa d'FGC, tipus intempèrie de 4,1  metres d'alçària sobre la vertical, 800mm d'ample de graons, 30º d'inclinació i 3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Treballs en horari nocturn i reduït. Inclou proves i posada en servei, totalment acabada, segons plànols i plec de prescripcions.</t>
  </si>
  <si>
    <t>PLH0-0001</t>
  </si>
  <si>
    <t>Subministrament i instal·lació de caixa d'aturada d'emergència (STOP) i comandament superficial o encastada.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</si>
  <si>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</si>
  <si>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</si>
  <si>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</si>
  <si>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</si>
  <si>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</si>
  <si>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</si>
  <si>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PLH0-0055</t>
  </si>
  <si>
    <t>Conjunt de treballs i mesures compensatòries per a donar compliment al DECRET D'ACCESSIBILITAT 209/2023. Aquest conjunt de treballs i mesures inclouen l'increment de 80 cm de les balaustrades en la seva part fixe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i subministrament i instal·lació de grup motriu compacte, per a guanyar espai a l'interior del fossar. Tot perfectament instal·lat, certificat segons les normatives d'aplicació i en funcionament.</t>
  </si>
  <si>
    <t>03</t>
  </si>
  <si>
    <t>OBRA CIVIL I ARQUITECTURA</t>
  </si>
  <si>
    <t>01.01.01.03</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</si>
  <si>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</si>
  <si>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</si>
  <si>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P9C2-H7JK</t>
  </si>
  <si>
    <t>Paviment de terratzo, (homologat per FGC de 36 pastilles modulars color gris-negre o d'encaminaments color blanc), de 40x40x4 cm, col·locat a truc de maceta amb morter M40 de 2,5cm damunt da capa d'anivellació de sorra de 1,5 elaborat a obra.</t>
  </si>
  <si>
    <t>P8310-3TWQ</t>
  </si>
  <si>
    <t>Aplacat de parament vertical interior al llarg del desenvolupament d'una escala mecànica fins a 2,00 m d'alçària, com a màxim, amb plaqueta ceràmica d'elaboració mecànica segons estàndard homolgat per FGC.</t>
  </si>
  <si>
    <t>PB11-DJ03</t>
  </si>
  <si>
    <t>Ampliació de barana existent d'acer inoxidable AISI 304 amb travesser inferior, i vidre de 6+6, de fins a 160 cm d'alçària i 150 cm d'amplada, fixada mecànicament a l'obra amb tac químic, volandera i femella amb junts d'acer inoxidable reforçat amb escaires. Tot segons tipologia existent a l'estació. Treballs en horari nocturn i reduït.</t>
  </si>
  <si>
    <t>PD31-569S</t>
  </si>
  <si>
    <t>Pericó de pas i tapa registrable, de 38x38x40 cm de mides interiors, amb paret de 13 cm de gruix de maó calat de 250x120x100 mm, arrebossada i lliscada per dins amb morter 1:2:10, sobre solera de formigó en massa de 10 cm i amb tapa prefabricada de formigó armat. Acabats segons estàndard FGC. Treball en horari nocturn i reduït.</t>
  </si>
  <si>
    <t>04</t>
  </si>
  <si>
    <t>INSTAL·LACIONS DE BAIXA TENSIÓ</t>
  </si>
  <si>
    <t>01.01.01.04</t>
  </si>
  <si>
    <t>PG33-E76I</t>
  </si>
  <si>
    <t>m</t>
  </si>
  <si>
    <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</si>
  <si>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</si>
  <si>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</si>
  <si>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</si>
  <si>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</si>
  <si>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</si>
  <si>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</si>
  <si>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PG2J-4BOX</t>
  </si>
  <si>
    <t>Safata metàl·lica de xapa llisa amb coberta d'acer galvanitzat en calent, d'alçària 60 mm i amplària 100 mm, col·locada sobre suports horitzontals amb elements de suport</t>
  </si>
  <si>
    <t>PLH0-0009</t>
  </si>
  <si>
    <t>Treballs d'obertura i posterior tancament de canals existents tancades per instal·lació de cablejats. Inclou part proporcional de mitjans d'elevació.</t>
  </si>
  <si>
    <t>PG47-0001</t>
  </si>
  <si>
    <t>Subministrament i instal·lació de nova protecció magnetotèrmica i diferencial per a l'alimentació de nou equipament format per un interrutpor magnetotèrmic de 40A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</si>
  <si>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</si>
  <si>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COMUNICACIONS</t>
  </si>
  <si>
    <t>01.01.01.05</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</si>
  <si>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</si>
  <si>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</si>
  <si>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</si>
  <si>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</si>
  <si>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</si>
  <si>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</si>
  <si>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</si>
  <si>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</si>
  <si>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</si>
  <si>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</si>
  <si>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</si>
  <si>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</si>
  <si>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SEGURETAT I SALUT</t>
  </si>
  <si>
    <t>EQUIPS PROTECCIÓ INDIVIDUAL</t>
  </si>
  <si>
    <t>01.02.01</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</si>
  <si>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</si>
  <si>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</si>
  <si>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</si>
  <si>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</si>
  <si>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</si>
  <si>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</si>
  <si>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</si>
  <si>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</si>
  <si>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</si>
  <si>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</si>
  <si>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</si>
  <si>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</si>
  <si>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</si>
  <si>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</si>
  <si>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</si>
  <si>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</si>
  <si>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</si>
  <si>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364/AC, UNE-EN 365 i UNE-EN 354</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</si>
  <si>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</si>
  <si>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</si>
  <si>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</si>
  <si>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364/AC, UNE-EN 365 i UNE-EN 355</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</si>
  <si>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</si>
  <si>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</si>
  <si>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</si>
  <si>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</si>
  <si>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</si>
  <si>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</si>
  <si>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</si>
  <si>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</si>
  <si>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H1512007</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</si>
  <si>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</si>
  <si>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</si>
  <si>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</si>
  <si>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</si>
  <si>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</si>
  <si>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H151AJ01</t>
  </si>
  <si>
    <t>Protecció horitzontal d'obertures d'1 m de diàmetre com a màxim, en sostres, amb fusta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</si>
  <si>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</si>
  <si>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</si>
  <si>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</si>
  <si>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</si>
  <si>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</si>
  <si>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</si>
  <si>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</si>
  <si>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</si>
  <si>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</si>
  <si>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</si>
  <si>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H6452131</t>
  </si>
  <si>
    <t>Tanca d'alçària 2 m, de planxa nervada d'acer galvanitzat, pals de tub d'acer galvanitzat col·locats cada 3 m sobre daus de formigó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</si>
  <si>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</si>
  <si>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</si>
  <si>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HB2A2321</t>
  </si>
  <si>
    <t>Barrera de seguretat metàl·lica simple, per a una classe de contenció normal, amb nivell de contenció N2, índex de severitat A, amplària de treball W6 i deflexió dinàmica 2 m segons UNE-EN 1317-2, reduïda, amb un perfil longitudinal de secció doble ona i suports C-120 col·locats clavats a terra cada 4 m (BMSRA4/C), col·locada en trams rectes o en corbes de radi igual o superior a 22 m i amb el desmuntatge inclòs</t>
  </si>
  <si>
    <t>HBA1UAC1</t>
  </si>
  <si>
    <t>Col·locació i posterior retirada de cinta de marcatge de paviment, adhesiva, reflectant i antilliscant, de color groc, i ample de 10 cm</t>
  </si>
  <si>
    <t>HBB20005</t>
  </si>
  <si>
    <t>Senyal manual per a senyalista</t>
  </si>
  <si>
    <t>HBBA1511</t>
  </si>
  <si>
    <t>Placa de senyalització de seguretat laboral, de planxa d'acer llisa serigrafiada, de 40x33 cm, fixada mecànicament i amb el desmuntatge inclòs</t>
  </si>
  <si>
    <t>HBC1JF01</t>
  </si>
  <si>
    <t>Llumenera amb làmpada fixa color ambre i amb el desmuntatge inclòs</t>
  </si>
  <si>
    <t>HQU27902</t>
  </si>
  <si>
    <t>Taula de fusta amb tauler de melamina, de 3,5 m de llargària i 0,8 m d'amplària, amb capacitat per a 10 persones, col·locada i amb el desmuntatge inclòs</t>
  </si>
  <si>
    <t>HQU2GF01</t>
  </si>
  <si>
    <t>Recipient per a recollida d'escombraries, de 100 l de capacitat, col·locat i amb el desmuntatge inclòs</t>
  </si>
  <si>
    <t>HQU2P001</t>
  </si>
  <si>
    <t>Penja-robes per a dutxa, col·locat i amb el desmuntatge inclòs</t>
  </si>
  <si>
    <t>DESPESES FORMACIÓ SEGURETAT PERSONAL</t>
  </si>
  <si>
    <t>01.02.05</t>
  </si>
  <si>
    <t>H16F3000</t>
  </si>
  <si>
    <t>h</t>
  </si>
  <si>
    <t>Presencia al lloc de treball de recursos preventius</t>
  </si>
  <si>
    <t>GESTIÓ DE RESIDUS</t>
  </si>
  <si>
    <t>01.03</t>
  </si>
  <si>
    <t>P21D8-HBLS</t>
  </si>
  <si>
    <t>Desmuntatge per a substitució d'escala mecànica d'amplària dels graons entre 600 i 1000 mm, desnivell entre 4 i 5 m, amb mitjans manuals i mecànics i càrrega de runa sobre camió o contenidor</t>
  </si>
  <si>
    <t>P2R5-0001</t>
  </si>
  <si>
    <t>Transport i deposició controlada a centre de selecció d'escales mecàniques o components d'escales mecàniques. Inclou cànon d'abocament.</t>
  </si>
  <si>
    <t>P2RA-0001</t>
  </si>
  <si>
    <t>Classificació en obra, transport i desposició controlada en centre de selecció i/o centre de reciclatge per a residus de metalls barrejats no perillosos amb una densitat 0,2 t/m3, procedents de construcció o demolició, amb codi 170407 segons la Llista Europea de Residus (ORDEN MAM/304/2002)</t>
  </si>
  <si>
    <t>P2RA-0002</t>
  </si>
  <si>
    <t>Classificació en obra, transport i desposició controlada en centre de selecció i/o centre de reciclatge per a residus inerts de formigó amb codi 170101 segons la Llista Europea de Residus (ORDEN MAM/304/2002)</t>
  </si>
  <si>
    <t>P2RA-0004</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</si>
  <si>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</si>
  <si>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</si>
  <si>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</si>
  <si>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</si>
  <si>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</si>
  <si>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P2RA-0007</t>
  </si>
  <si>
    <t>Classificació en obra, transport i desposició controlada en centre de selecció i/o centre de reciclatge per a residus inerts de terres procedents d'excavació amb codi 170504 segons la Llista Europea de Residus (ORDEN MAM/304/2002).</t>
  </si>
  <si>
    <t>ALTRES</t>
  </si>
  <si>
    <t>01.04</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</si>
  <si>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</si>
  <si>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</si>
  <si>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</si>
  <si>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</si>
  <si>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</si>
  <si>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Camps a omplir per FGC i calculats</t>
  </si>
  <si>
    <t>Camps a omplir per l'ofertant</t>
  </si>
  <si>
    <t>-</t>
  </si>
  <si>
    <t>01.01.01.01 Treballs previs i adequació</t>
  </si>
  <si>
    <t>01.02 SEGURETAT I SALUT</t>
  </si>
  <si>
    <t>01.01.01.02 Equipaments de transport vertical</t>
  </si>
  <si>
    <t>01.03 GESTIÓ DE RESIDUS</t>
  </si>
  <si>
    <t>01.01.01.03 Obra civil i arquitectura</t>
  </si>
  <si>
    <t>01.04 ALTRES</t>
  </si>
  <si>
    <t>01.01.01.04 Instal·lacions de baixa tensió</t>
  </si>
  <si>
    <t>01.01.01.06 Comunicacions</t>
  </si>
  <si>
    <t>Pressupost d'execució material, PEM</t>
  </si>
  <si>
    <t>13 % Despeses generals</t>
  </si>
  <si>
    <t>6 % Benefici industrial</t>
  </si>
  <si>
    <t>Pressupost d'execució per contracte, PEC (Abans d'IVA)</t>
  </si>
  <si>
    <t>21 % IVA</t>
  </si>
  <si>
    <t>Total PEC (IVA inclòs)</t>
  </si>
  <si>
    <t>01.01 CAN ROS</t>
  </si>
  <si>
    <t>01.01.01 Escala mecànica CR01</t>
  </si>
  <si>
    <t>CONCEPTE</t>
  </si>
  <si>
    <t>IMPORT DE LICITACIÓ</t>
  </si>
  <si>
    <t>IMPORT OFERTAT</t>
  </si>
  <si>
    <t>EMPRESA LICITADORA:</t>
  </si>
  <si>
    <t>Oferta en concepte del preu corresponent al pressupost de licitació</t>
  </si>
  <si>
    <t>IMPORT TOTAL OFERTAT PER LES OBRES DE RENOVACIÓ D' 1 ESCALA MECÀNICA DE L'ESTACIÓ DE CAN ROS (Abans d'IVA)</t>
  </si>
  <si>
    <t>AQUESTA FULLA ES TRASLLADEN DE MANERA AUTOMÀTICA ELS IMPORTS OFERTATS A LA FULLA ANNEX 2A. PRESSUPOST OBRES.</t>
  </si>
  <si>
    <r>
      <t xml:space="preserve">L'import de </t>
    </r>
    <r>
      <rPr>
        <b/>
        <sz val="10"/>
        <color rgb="FF000000"/>
        <rFont val="Arial"/>
        <family val="2"/>
      </rPr>
      <t>SEGURETAT I SALUD NO ADMET BAIXA SOBRE EL PRESSUPOST</t>
    </r>
    <r>
      <rPr>
        <sz val="10"/>
        <color rgb="FF000000"/>
        <rFont val="Arial"/>
        <family val="2"/>
      </rPr>
      <t>.</t>
    </r>
  </si>
  <si>
    <t>A l'import ofertat hauran d'estar inclosos tots els conceptes que incideixin a l'operació (recursos humans, materials,</t>
  </si>
  <si>
    <t>eines, equips, etc.). En cas d'omissió total o parcial d'algun concepte s'entendrà que el seu import està repercutit</t>
  </si>
  <si>
    <t>en el total de l'oferta.</t>
  </si>
  <si>
    <t>Els preus en PEM hauran de ser certs i determinats, i expresats en Euros, amb un màxim de dos (2) decimals.</t>
  </si>
  <si>
    <t>Pressupost</t>
  </si>
  <si>
    <t>DE LA XARXA DE FERROCARRILS DE LA GENERALITAT DE CATALUNYA. ESTACIÓ CAN ROS</t>
  </si>
  <si>
    <t>La Fulla 2A. Pressupost obres correspon a l'oferta Econòmica per a les obres de renovació d'1 escala mecànica</t>
  </si>
  <si>
    <r>
      <t xml:space="preserve">de l'estació de Can Ros. </t>
    </r>
    <r>
      <rPr>
        <b/>
        <sz val="10"/>
        <color rgb="FF000000"/>
        <rFont val="Arial"/>
        <family val="2"/>
      </rPr>
      <t>NOMÉS S'HAN D'OMPLIR LES CASELLES SOMBREJADES EN COLOR GROC.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</si>
</sst>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0\ &quot;€&quot;"/>
  </numFmts>
  <fonts count="1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1"/>
      <color rgb="FF000000"/>
      <name val="Arial"/>
      <family val="2"/>
    </font>
    <font>
      <sz val="10"/>
      <color rgb="FF000000"/>
      <name val="Arial"/>
      <family val="2"/>
    </font>
    <font>
      <sz val="11"/>
      <color theme="1"/>
      <name val="Arial"/>
      <family val="2"/>
    </font>
    <font>
      <b/>
      <sz val="11"/>
      <color theme="1"/>
      <name val="Arial"/>
      <family val="2"/>
    </font>
    <font>
      <b/>
      <u/>
      <sz val="10"/>
      <color rgb="FF000000"/>
      <name val="Arial"/>
      <family val="2"/>
    </font>
    <font>
      <u/>
      <sz val="10"/>
      <color rgb="FF000000"/>
      <name val="Arial"/>
      <family val="2"/>
    </font>
    <font>
      <b/>
      <sz val="10"/>
      <color rgb="FF000000"/>
      <name val="Arial"/>
      <family val="2"/>
    </font>
    <font>
      <b/>
      <sz val="10"/>
      <color rgb="FF00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Border="0" applyAlignment="0"/>
  </cellStyleXfs>
  <cellXfs count="47">
    <xf numFmtId="0" fontId="0" fillId="0" borderId="0" xfId="0"/>
    <xf numFmtId="164" fontId="1" fillId="4" borderId="0" xfId="0" applyNumberFormat="1" applyFont="1" applyFill="1" applyAlignment="1" applyProtection="1">
      <alignment vertical="top" wrapText="1"/>
      <protection locked="0"/>
    </xf>
    <xf numFmtId="0" fontId="8" fillId="0" borderId="0" xfId="0" applyFont="1"/>
    <xf numFmtId="166" fontId="8" fillId="0" borderId="0" xfId="0" applyNumberFormat="1" applyFont="1"/>
    <xf numFmtId="0" fontId="11" fillId="0" borderId="0" xfId="0" applyFont="1"/>
    <xf numFmtId="0" fontId="8" fillId="0" borderId="0" xfId="0" applyFont="1" applyAlignment="1">
      <alignment vertical="center"/>
    </xf>
    <xf numFmtId="0" fontId="10" fillId="5" borderId="1" xfId="0" applyFont="1" applyFill="1" applyBorder="1" applyAlignment="1">
      <alignment horizontal="center" vertical="center"/>
    </xf>
    <xf numFmtId="0" fontId="7" fillId="0" borderId="0" xfId="0" applyFont="1"/>
    <xf numFmtId="0" fontId="5" fillId="5" borderId="1" xfId="0" applyFont="1" applyFill="1" applyBorder="1" applyAlignment="1">
      <alignment horizontal="center" vertical="center"/>
    </xf>
    <xf numFmtId="167" fontId="5" fillId="5" borderId="1" xfId="0" applyNumberFormat="1" applyFont="1" applyFill="1" applyBorder="1" applyAlignment="1">
      <alignment horizontal="center" vertical="center" wrapText="1"/>
    </xf>
    <xf numFmtId="0" fontId="6" fillId="0" borderId="1" xfId="0" applyFont="1" applyBorder="1" applyAlignment="1">
      <alignment vertical="center"/>
    </xf>
    <xf numFmtId="167" fontId="6" fillId="0" borderId="1" xfId="0" quotePrefix="1" applyNumberFormat="1" applyFont="1" applyBorder="1" applyAlignment="1">
      <alignment horizontal="center" vertical="center"/>
    </xf>
    <xf numFmtId="0" fontId="5" fillId="0" borderId="1" xfId="0" applyFont="1" applyBorder="1" applyAlignment="1">
      <alignment vertical="center"/>
    </xf>
    <xf numFmtId="167" fontId="6" fillId="0" borderId="1" xfId="0" applyNumberFormat="1" applyFont="1" applyBorder="1" applyAlignment="1">
      <alignment horizontal="center" vertical="center"/>
    </xf>
    <xf numFmtId="0" fontId="6" fillId="0" borderId="1" xfId="0" applyFont="1" applyBorder="1" applyAlignment="1">
      <alignment horizontal="right" vertical="center"/>
    </xf>
    <xf numFmtId="0" fontId="5" fillId="0" borderId="1" xfId="0" applyFont="1" applyBorder="1" applyAlignment="1">
      <alignment horizontal="right" vertical="center"/>
    </xf>
    <xf numFmtId="167" fontId="5" fillId="0" borderId="1" xfId="0" applyNumberFormat="1" applyFont="1" applyBorder="1" applyAlignment="1">
      <alignment horizontal="center" vertical="center"/>
    </xf>
    <xf numFmtId="0" fontId="9" fillId="0" borderId="0" xfId="0" applyFont="1" applyBorder="1" applyAlignment="1">
      <alignment horizontal="left" vertical="center"/>
    </xf>
    <xf numFmtId="167" fontId="9" fillId="0" borderId="0" xfId="0" applyNumberFormat="1" applyFont="1" applyBorder="1" applyAlignment="1">
      <alignment horizontal="center" vertical="center"/>
    </xf>
    <xf numFmtId="166" fontId="7" fillId="0" borderId="0" xfId="0" applyNumberFormat="1" applyFont="1" applyBorder="1"/>
    <xf numFmtId="0" fontId="7" fillId="0" borderId="0" xfId="0" applyFont="1" applyBorder="1"/>
    <xf numFmtId="0" fontId="7" fillId="0" borderId="0" xfId="0" applyFont="1" applyAlignment="1">
      <alignment vertical="top"/>
    </xf>
    <xf numFmtId="167" fontId="10" fillId="0" borderId="0" xfId="0" applyNumberFormat="1" applyFont="1" applyBorder="1" applyAlignment="1">
      <alignment horizontal="center" vertical="center"/>
    </xf>
    <xf numFmtId="166" fontId="7" fillId="0" borderId="0" xfId="0" applyNumberFormat="1" applyFont="1"/>
    <xf numFmtId="0" fontId="13" fillId="0" borderId="0" xfId="0" applyFont="1" applyBorder="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0" fillId="0" borderId="0" xfId="0" applyAlignment="1">
      <alignment vertical="top" wrapText="1"/>
    </xf>
    <xf numFmtId="164" fontId="1" fillId="4" borderId="0" xfId="0" applyNumberFormat="1" applyFont="1" applyFill="1" applyAlignment="1">
      <alignment vertical="top" wrapText="1"/>
    </xf>
    <xf numFmtId="0" fontId="1" fillId="0" borderId="0" xfId="0" applyFont="1" applyAlignment="1">
      <alignment vertical="top" wrapText="1"/>
    </xf>
    <xf numFmtId="0" fontId="0" fillId="2" borderId="0" xfId="0" applyFill="1" applyAlignment="1">
      <alignment vertical="top" wrapText="1"/>
    </xf>
    <xf numFmtId="0" fontId="2" fillId="2" borderId="0" xfId="0" applyFont="1" applyFill="1" applyAlignment="1">
      <alignment horizontal="center" vertical="top" wrapText="1"/>
    </xf>
    <xf numFmtId="0" fontId="3" fillId="3" borderId="0" xfId="0" applyFont="1" applyFill="1" applyAlignment="1">
      <alignment horizontal="right" vertical="top" wrapText="1"/>
    </xf>
    <xf numFmtId="0" fontId="3" fillId="0" borderId="0" xfId="0" applyFont="1" applyAlignment="1">
      <alignment vertical="top" wrapText="1"/>
    </xf>
    <xf numFmtId="49" fontId="3" fillId="0" borderId="0" xfId="0" applyNumberFormat="1" applyFont="1" applyAlignment="1">
      <alignment vertical="top" wrapText="1"/>
    </xf>
    <xf numFmtId="49" fontId="1" fillId="0" borderId="0" xfId="0" applyNumberFormat="1" applyFont="1" applyAlignment="1">
      <alignment vertical="top" wrapText="1"/>
    </xf>
    <xf numFmtId="165" fontId="1" fillId="0" borderId="0" xfId="0" applyNumberFormat="1" applyFont="1" applyAlignment="1">
      <alignment vertical="top" wrapText="1"/>
    </xf>
    <xf numFmtId="164" fontId="1" fillId="0" borderId="0" xfId="0" applyNumberFormat="1"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164" fontId="4" fillId="0" borderId="0" xfId="0" applyNumberFormat="1" applyFont="1" applyAlignment="1">
      <alignment vertical="top" wrapText="1"/>
    </xf>
    <xf numFmtId="0" fontId="14" fillId="0" borderId="0" xfId="0" applyFont="1" applyAlignment="1">
      <alignment vertical="top" wrapText="1"/>
    </xf>
    <xf numFmtId="0" fontId="1" fillId="0" borderId="0" xfId="0" applyFont="1" applyAlignment="1">
      <alignment vertical="top" wrapText="1"/>
    </xf>
    <xf numFmtId="0" fontId="12" fillId="0" borderId="0" xfId="0" applyFont="1" applyAlignment="1">
      <alignment horizontal="center" vertical="center"/>
    </xf>
    <xf numFmtId="0" fontId="8" fillId="6" borderId="1"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5"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95250</xdr:rowOff>
    </xdr:from>
    <xdr:to>
      <xdr:col>5</xdr:col>
      <xdr:colOff>742950</xdr:colOff>
      <xdr:row>6</xdr:row>
      <xdr:rowOff>55245</xdr:rowOff>
    </xdr:to>
    <xdr:sp macro="" textlink="">
      <xdr:nvSpPr>
        <xdr:cNvPr id="2" name="QuadreDeText 3">
          <a:extLst>
            <a:ext uri="{FF2B5EF4-FFF2-40B4-BE49-F238E27FC236}">
              <a16:creationId xmlns:a16="http://schemas.microsoft.com/office/drawing/2014/main" id="{EA908239-07D0-42E0-8CA5-F071F342774A}"/>
            </a:ext>
          </a:extLst>
        </xdr:cNvPr>
        <xdr:cNvSpPr txBox="1"/>
      </xdr:nvSpPr>
      <xdr:spPr>
        <a:xfrm>
          <a:off x="2190253" y="295275"/>
          <a:ext cx="6153647" cy="9601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2 . Obres de renovació d'1 escala mecànica de l'estació de Can Ros</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6</xdr:row>
      <xdr:rowOff>181145</xdr:rowOff>
    </xdr:to>
    <xdr:pic>
      <xdr:nvPicPr>
        <xdr:cNvPr id="3" name="Imagen 2" descr="Patrón de fondo&#10;&#10;Descripción generada automáticamente con confianza baja">
          <a:extLst>
            <a:ext uri="{FF2B5EF4-FFF2-40B4-BE49-F238E27FC236}">
              <a16:creationId xmlns:a16="http://schemas.microsoft.com/office/drawing/2014/main" id="{5130A71A-F536-454A-BB74-652ED81E39CB}"/>
            </a:ext>
          </a:extLst>
        </xdr:cNvPr>
        <xdr:cNvPicPr>
          <a:picLocks noChangeAspect="1"/>
        </xdr:cNvPicPr>
      </xdr:nvPicPr>
      <xdr:blipFill>
        <a:blip xmlns:r="http://schemas.openxmlformats.org/officeDocument/2006/relationships" r:embed="rId1"/>
        <a:stretch>
          <a:fillRect/>
        </a:stretch>
      </xdr:blipFill>
      <xdr:spPr>
        <a:xfrm>
          <a:off x="247650" y="161925"/>
          <a:ext cx="1648055" cy="1219370"/>
        </a:xfrm>
        <a:prstGeom prst="rect">
          <a:avLst/>
        </a:prstGeom>
      </xdr:spPr>
    </xdr:pic>
    <xdr:clientData/>
  </xdr:twoCellAnchor>
  <xdr:twoCellAnchor>
    <xdr:from>
      <xdr:col>6</xdr:col>
      <xdr:colOff>0</xdr:colOff>
      <xdr:row>4</xdr:row>
      <xdr:rowOff>0</xdr:rowOff>
    </xdr:from>
    <xdr:to>
      <xdr:col>11</xdr:col>
      <xdr:colOff>514350</xdr:colOff>
      <xdr:row>8</xdr:row>
      <xdr:rowOff>76200</xdr:rowOff>
    </xdr:to>
    <xdr:sp macro="" textlink="">
      <xdr:nvSpPr>
        <xdr:cNvPr id="4" name="QuadreDeText 3">
          <a:extLst>
            <a:ext uri="{FF2B5EF4-FFF2-40B4-BE49-F238E27FC236}">
              <a16:creationId xmlns:a16="http://schemas.microsoft.com/office/drawing/2014/main" id="{7BEE7DCA-7B26-4013-B1DC-08B4C4D9F1C3}"/>
            </a:ext>
          </a:extLst>
        </xdr:cNvPr>
        <xdr:cNvSpPr txBox="1"/>
      </xdr:nvSpPr>
      <xdr:spPr>
        <a:xfrm>
          <a:off x="8162925" y="8001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151403</xdr:colOff>
      <xdr:row>5</xdr:row>
      <xdr:rowOff>138300</xdr:rowOff>
    </xdr:to>
    <xdr:pic>
      <xdr:nvPicPr>
        <xdr:cNvPr id="2" name="Imagen 1">
          <a:extLst>
            <a:ext uri="{FF2B5EF4-FFF2-40B4-BE49-F238E27FC236}">
              <a16:creationId xmlns:a16="http://schemas.microsoft.com/office/drawing/2014/main" id="{B6EA31B6-2242-4252-84CF-F195C7AAB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5903" cy="1090800"/>
        </a:xfrm>
        <a:prstGeom prst="rect">
          <a:avLst/>
        </a:prstGeom>
      </xdr:spPr>
    </xdr:pic>
    <xdr:clientData/>
  </xdr:twoCellAnchor>
  <xdr:twoCellAnchor>
    <xdr:from>
      <xdr:col>14</xdr:col>
      <xdr:colOff>0</xdr:colOff>
      <xdr:row>1</xdr:row>
      <xdr:rowOff>0</xdr:rowOff>
    </xdr:from>
    <xdr:to>
      <xdr:col>21</xdr:col>
      <xdr:colOff>57150</xdr:colOff>
      <xdr:row>5</xdr:row>
      <xdr:rowOff>114300</xdr:rowOff>
    </xdr:to>
    <xdr:sp macro="" textlink="">
      <xdr:nvSpPr>
        <xdr:cNvPr id="3" name="QuadreDeText 2">
          <a:extLst>
            <a:ext uri="{FF2B5EF4-FFF2-40B4-BE49-F238E27FC236}">
              <a16:creationId xmlns:a16="http://schemas.microsoft.com/office/drawing/2014/main" id="{3E53B4C4-D1B6-46EF-8F17-92684E2AC892}"/>
            </a:ext>
          </a:extLst>
        </xdr:cNvPr>
        <xdr:cNvSpPr txBox="1"/>
      </xdr:nvSpPr>
      <xdr:spPr>
        <a:xfrm>
          <a:off x="12668250" y="1905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1C99-51CB-4603-B640-6716E0EF8B88}">
  <sheetPr>
    <pageSetUpPr fitToPage="1"/>
  </sheetPr>
  <dimension ref="A1:G44"/>
  <sheetViews>
    <sheetView showGridLines="0" tabSelected="1" workbookViewId="0">
      <selection activeCell="C9" sqref="C9:F9"/>
    </sheetView>
  </sheetViews>
  <sheetFormatPr baseColWidth="10" defaultColWidth="11.42578125" defaultRowHeight="12.75" x14ac:dyDescent="0.2"/>
  <cols>
    <col min="1" max="1" width="8.85546875" style="2" customWidth="1"/>
    <col min="2" max="2" width="52.7109375" style="2" customWidth="1"/>
    <col min="3" max="4" width="17.7109375" style="2" customWidth="1"/>
    <col min="5" max="5" width="12.7109375" style="3" customWidth="1"/>
    <col min="6" max="6" width="12.7109375" style="2" customWidth="1"/>
    <col min="7" max="16384" width="11.42578125" style="2"/>
  </cols>
  <sheetData>
    <row r="1" spans="1:7" ht="15.95" customHeight="1" x14ac:dyDescent="0.2"/>
    <row r="2" spans="1:7" ht="15.95" customHeight="1" x14ac:dyDescent="0.2">
      <c r="B2" s="4"/>
    </row>
    <row r="3" spans="1:7" ht="15.95" customHeight="1" x14ac:dyDescent="0.2"/>
    <row r="4" spans="1:7" ht="15.95" customHeight="1" x14ac:dyDescent="0.2">
      <c r="B4" s="5"/>
    </row>
    <row r="5" spans="1:7" ht="15.95" customHeight="1" x14ac:dyDescent="0.2"/>
    <row r="6" spans="1:7" ht="15.95" customHeight="1" x14ac:dyDescent="0.2"/>
    <row r="7" spans="1:7" ht="15.95" customHeight="1" x14ac:dyDescent="0.2">
      <c r="B7" s="43"/>
      <c r="C7" s="43"/>
      <c r="D7" s="43"/>
    </row>
    <row r="8" spans="1:7" ht="15.95" customHeight="1" x14ac:dyDescent="0.2"/>
    <row r="9" spans="1:7" ht="24" customHeight="1" x14ac:dyDescent="0.2">
      <c r="B9" s="6" t="s">
        <v>239</v>
      </c>
      <c r="C9" s="44"/>
      <c r="D9" s="44"/>
      <c r="E9" s="44"/>
      <c r="F9" s="44"/>
    </row>
    <row r="10" spans="1:7" ht="15.95" customHeight="1" x14ac:dyDescent="0.2"/>
    <row r="11" spans="1:7" ht="15.95" customHeight="1" x14ac:dyDescent="0.2"/>
    <row r="12" spans="1:7" ht="23.45" customHeight="1" x14ac:dyDescent="0.2">
      <c r="A12" s="45" t="s">
        <v>240</v>
      </c>
      <c r="B12" s="45"/>
      <c r="C12" s="45"/>
      <c r="D12" s="45"/>
      <c r="E12" s="45"/>
      <c r="F12" s="45"/>
      <c r="G12" s="45"/>
    </row>
    <row r="13" spans="1:7" ht="15.95" customHeight="1" x14ac:dyDescent="0.2">
      <c r="B13" s="7"/>
      <c r="C13" s="7"/>
      <c r="D13" s="7"/>
    </row>
    <row r="14" spans="1:7" ht="15" customHeight="1" x14ac:dyDescent="0.2">
      <c r="B14" s="7"/>
      <c r="C14" s="7"/>
      <c r="D14" s="7"/>
    </row>
    <row r="15" spans="1:7" ht="32.1" customHeight="1" x14ac:dyDescent="0.2">
      <c r="B15" s="8" t="s">
        <v>236</v>
      </c>
      <c r="C15" s="9" t="s">
        <v>237</v>
      </c>
      <c r="D15" s="9" t="s">
        <v>238</v>
      </c>
    </row>
    <row r="16" spans="1:7" ht="15.95" customHeight="1" x14ac:dyDescent="0.2">
      <c r="B16" s="10" t="s">
        <v>234</v>
      </c>
      <c r="C16" s="11" t="s">
        <v>219</v>
      </c>
      <c r="D16" s="11" t="s">
        <v>219</v>
      </c>
    </row>
    <row r="17" spans="2:5" ht="15.95" customHeight="1" x14ac:dyDescent="0.2">
      <c r="B17" s="12" t="s">
        <v>235</v>
      </c>
      <c r="C17" s="11" t="s">
        <v>219</v>
      </c>
      <c r="D17" s="11" t="s">
        <v>219</v>
      </c>
    </row>
    <row r="18" spans="2:5" ht="15.95" customHeight="1" x14ac:dyDescent="0.2">
      <c r="B18" s="10" t="s">
        <v>220</v>
      </c>
      <c r="C18" s="13">
        <v>10796.61</v>
      </c>
      <c r="D18" s="13">
        <f>'ANNEX 2A. PRESSUPOST OBRES'!H32</f>
        <v>10796.609999999999</v>
      </c>
    </row>
    <row r="19" spans="2:5" ht="15.95" customHeight="1" x14ac:dyDescent="0.2">
      <c r="B19" s="10" t="s">
        <v>222</v>
      </c>
      <c r="C19" s="13">
        <v>167854.87</v>
      </c>
      <c r="D19" s="13">
        <f>'ANNEX 2A. PRESSUPOST OBRES'!H45</f>
        <v>167854.87</v>
      </c>
    </row>
    <row r="20" spans="2:5" ht="15.95" customHeight="1" x14ac:dyDescent="0.2">
      <c r="B20" s="10" t="s">
        <v>224</v>
      </c>
      <c r="C20" s="13">
        <v>15075.22</v>
      </c>
      <c r="D20" s="13">
        <f>'ANNEX 2A. PRESSUPOST OBRES'!H57</f>
        <v>15075.22</v>
      </c>
    </row>
    <row r="21" spans="2:5" ht="15.95" customHeight="1" x14ac:dyDescent="0.2">
      <c r="B21" s="10" t="s">
        <v>226</v>
      </c>
      <c r="C21" s="13">
        <v>3272.56</v>
      </c>
      <c r="D21" s="13">
        <f>'ANNEX 2A. PRESSUPOST OBRES'!H71</f>
        <v>3272.5599999999995</v>
      </c>
    </row>
    <row r="22" spans="2:5" ht="15.95" customHeight="1" x14ac:dyDescent="0.2">
      <c r="B22" s="10" t="s">
        <v>227</v>
      </c>
      <c r="C22" s="13">
        <v>5683.35</v>
      </c>
      <c r="D22" s="13">
        <f>'ANNEX 2A. PRESSUPOST OBRES'!H86</f>
        <v>5683.35</v>
      </c>
    </row>
    <row r="23" spans="2:5" ht="15.95" customHeight="1" x14ac:dyDescent="0.2">
      <c r="B23" s="10" t="s">
        <v>221</v>
      </c>
      <c r="C23" s="13">
        <f>1935.75+982.03+633.36+144</f>
        <v>3695.14</v>
      </c>
      <c r="D23" s="13">
        <f>'ANNEX 2A. PRESSUPOST OBRES'!H105+'ANNEX 2A. PRESSUPOST OBRES'!H120+'ANNEX 2A. PRESSUPOST OBRES'!H136+'ANNEX 2A. PRESSUPOST OBRES'!H143</f>
        <v>3695.14</v>
      </c>
    </row>
    <row r="24" spans="2:5" ht="15.95" customHeight="1" x14ac:dyDescent="0.2">
      <c r="B24" s="10" t="s">
        <v>223</v>
      </c>
      <c r="C24" s="13">
        <v>2838.59</v>
      </c>
      <c r="D24" s="13">
        <f>'ANNEX 2A. PRESSUPOST OBRES'!H156</f>
        <v>2838.5899999999997</v>
      </c>
    </row>
    <row r="25" spans="2:5" ht="15.95" customHeight="1" x14ac:dyDescent="0.2">
      <c r="B25" s="10" t="s">
        <v>225</v>
      </c>
      <c r="C25" s="13">
        <v>2156.96</v>
      </c>
      <c r="D25" s="13">
        <f>'ANNEX 2A. PRESSUPOST OBRES'!H163</f>
        <v>2156.96</v>
      </c>
    </row>
    <row r="26" spans="2:5" ht="15.95" customHeight="1" x14ac:dyDescent="0.2">
      <c r="B26" s="14" t="s">
        <v>228</v>
      </c>
      <c r="C26" s="13">
        <f>SUM(C18:C25)</f>
        <v>211373.3</v>
      </c>
      <c r="D26" s="13">
        <f>SUM(D18:D25)</f>
        <v>211373.3</v>
      </c>
    </row>
    <row r="27" spans="2:5" ht="15.95" customHeight="1" x14ac:dyDescent="0.2">
      <c r="B27" s="14" t="s">
        <v>229</v>
      </c>
      <c r="C27" s="13">
        <f>ROUND(C26*0.13,2)</f>
        <v>27478.53</v>
      </c>
      <c r="D27" s="13">
        <f>ROUND(D26*0.13,2)</f>
        <v>27478.53</v>
      </c>
    </row>
    <row r="28" spans="2:5" ht="15.95" customHeight="1" x14ac:dyDescent="0.2">
      <c r="B28" s="14" t="s">
        <v>230</v>
      </c>
      <c r="C28" s="13">
        <f>ROUND(C26*0.06,2)</f>
        <v>12682.4</v>
      </c>
      <c r="D28" s="13">
        <f>ROUND(D26*0.06,2)</f>
        <v>12682.4</v>
      </c>
    </row>
    <row r="29" spans="2:5" ht="15.95" customHeight="1" x14ac:dyDescent="0.2">
      <c r="B29" s="15" t="s">
        <v>231</v>
      </c>
      <c r="C29" s="16">
        <f>C26+C27+C28</f>
        <v>251534.22999999998</v>
      </c>
      <c r="D29" s="16">
        <f>D26+D27+D28</f>
        <v>251534.22999999998</v>
      </c>
    </row>
    <row r="30" spans="2:5" ht="15.95" customHeight="1" x14ac:dyDescent="0.2">
      <c r="B30" s="14" t="s">
        <v>232</v>
      </c>
      <c r="C30" s="13">
        <f>ROUND(C29*0.21,2)</f>
        <v>52822.19</v>
      </c>
      <c r="D30" s="13">
        <f>ROUND(D29*0.21,2)</f>
        <v>52822.19</v>
      </c>
    </row>
    <row r="31" spans="2:5" ht="15.95" customHeight="1" x14ac:dyDescent="0.2">
      <c r="B31" s="15" t="s">
        <v>233</v>
      </c>
      <c r="C31" s="16">
        <f>C29+C30</f>
        <v>304356.42</v>
      </c>
      <c r="D31" s="16">
        <f>D29+D30</f>
        <v>304356.42</v>
      </c>
    </row>
    <row r="32" spans="2:5" s="20" customFormat="1" ht="15.95" customHeight="1" x14ac:dyDescent="0.2">
      <c r="B32" s="17"/>
      <c r="C32" s="18"/>
      <c r="D32" s="18"/>
      <c r="E32" s="19"/>
    </row>
    <row r="33" spans="1:5" s="20" customFormat="1" ht="15.95" customHeight="1" x14ac:dyDescent="0.2">
      <c r="B33" s="17"/>
      <c r="C33" s="18"/>
      <c r="D33" s="18"/>
      <c r="E33" s="19"/>
    </row>
    <row r="34" spans="1:5" s="20" customFormat="1" ht="32.1" customHeight="1" x14ac:dyDescent="0.2">
      <c r="B34" s="46" t="s">
        <v>241</v>
      </c>
      <c r="C34" s="46"/>
      <c r="D34" s="16">
        <f>D31</f>
        <v>304356.42</v>
      </c>
      <c r="E34" s="19"/>
    </row>
    <row r="35" spans="1:5" s="7" customFormat="1" ht="15.95" customHeight="1" x14ac:dyDescent="0.2">
      <c r="B35" s="21"/>
      <c r="C35" s="22"/>
      <c r="D35" s="22"/>
      <c r="E35" s="23"/>
    </row>
    <row r="36" spans="1:5" x14ac:dyDescent="0.2">
      <c r="A36" s="24" t="s">
        <v>242</v>
      </c>
    </row>
    <row r="37" spans="1:5" x14ac:dyDescent="0.2">
      <c r="A37" s="25" t="s">
        <v>250</v>
      </c>
    </row>
    <row r="38" spans="1:5" x14ac:dyDescent="0.2">
      <c r="A38" s="25" t="s">
        <v>251</v>
      </c>
    </row>
    <row r="39" spans="1:5" x14ac:dyDescent="0.2">
      <c r="A39" s="26" t="s">
        <v>243</v>
      </c>
    </row>
    <row r="40" spans="1:5" x14ac:dyDescent="0.2">
      <c r="A40" s="26"/>
    </row>
    <row r="41" spans="1:5" x14ac:dyDescent="0.2">
      <c r="A41" s="26" t="s">
        <v>244</v>
      </c>
    </row>
    <row r="42" spans="1:5" x14ac:dyDescent="0.2">
      <c r="A42" s="26" t="s">
        <v>245</v>
      </c>
    </row>
    <row r="43" spans="1:5" x14ac:dyDescent="0.2">
      <c r="A43" s="26" t="s">
        <v>246</v>
      </c>
    </row>
    <row r="44" spans="1:5" x14ac:dyDescent="0.2">
      <c r="A44" s="26" t="s">
        <v>247</v>
      </c>
    </row>
  </sheetData>
  <sheetProtection algorithmName="SHA-512" hashValue="k4usXDslRKncSmnbvpvDuOtmFc4wZ+auxN/LZO3BYtPuwoIZch60FMKwPpnt9hK1vfjUlg7vFzKn0PS1o7C3jA==" saltValue="ghKV2NueVjWWPifTvOJxlQ==" spinCount="100000" sheet="1" objects="1" scenarios="1" selectLockedCells="1"/>
  <mergeCells count="4">
    <mergeCell ref="B7:D7"/>
    <mergeCell ref="C9:F9"/>
    <mergeCell ref="A12:G12"/>
    <mergeCell ref="B34:C34"/>
  </mergeCells>
  <pageMargins left="1.0629921259842521" right="0.78740157480314965" top="0.98425196850393704" bottom="0.3937007874015748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5"/>
  <sheetViews>
    <sheetView workbookViewId="0">
      <pane ySplit="8" topLeftCell="A9" activePane="bottomLeft" state="frozenSplit"/>
      <selection activeCell="D16" sqref="D16"/>
      <selection pane="bottomLeft" activeCell="F16" sqref="F16"/>
    </sheetView>
  </sheetViews>
  <sheetFormatPr baseColWidth="10" defaultColWidth="9.140625" defaultRowHeight="15" x14ac:dyDescent="0.25"/>
  <cols>
    <col min="1" max="1" width="25.7109375" style="27" customWidth="1"/>
    <col min="2" max="2" width="3.42578125" style="27" customWidth="1"/>
    <col min="3" max="3" width="13.7109375" style="27" customWidth="1"/>
    <col min="4" max="4" width="4.42578125" style="27" customWidth="1"/>
    <col min="5" max="5" width="48.7109375" style="27" customWidth="1"/>
    <col min="6" max="7" width="12.7109375" style="27" customWidth="1"/>
    <col min="8" max="8" width="13.7109375" style="27" customWidth="1"/>
    <col min="9" max="16384" width="9.140625" style="27"/>
  </cols>
  <sheetData>
    <row r="1" spans="1:11" x14ac:dyDescent="0.25">
      <c r="E1" s="41" t="s">
        <v>0</v>
      </c>
      <c r="F1" s="41" t="s">
        <v>0</v>
      </c>
      <c r="G1" s="41" t="s">
        <v>0</v>
      </c>
      <c r="H1" s="41" t="s">
        <v>0</v>
      </c>
      <c r="J1"/>
      <c r="K1" t="s">
        <v>217</v>
      </c>
    </row>
    <row r="2" spans="1:11" x14ac:dyDescent="0.25">
      <c r="E2" s="41" t="s">
        <v>249</v>
      </c>
      <c r="F2" s="41" t="s">
        <v>1</v>
      </c>
      <c r="G2" s="41" t="s">
        <v>1</v>
      </c>
      <c r="H2" s="41" t="s">
        <v>1</v>
      </c>
      <c r="J2" s="28"/>
      <c r="K2" t="s">
        <v>218</v>
      </c>
    </row>
    <row r="3" spans="1:11" x14ac:dyDescent="0.25">
      <c r="E3" s="42"/>
      <c r="F3" s="42"/>
      <c r="G3" s="42"/>
      <c r="H3" s="42"/>
    </row>
    <row r="4" spans="1:11" x14ac:dyDescent="0.25">
      <c r="E4" s="42"/>
      <c r="F4" s="42"/>
      <c r="G4" s="42"/>
      <c r="H4" s="42"/>
    </row>
    <row r="6" spans="1:11" ht="18.75" x14ac:dyDescent="0.25">
      <c r="C6" s="30"/>
      <c r="D6" s="30"/>
      <c r="E6" s="31" t="s">
        <v>2</v>
      </c>
      <c r="F6" s="30"/>
      <c r="G6" s="30"/>
      <c r="H6" s="30"/>
    </row>
    <row r="8" spans="1:11" x14ac:dyDescent="0.25">
      <c r="F8" s="32" t="s">
        <v>3</v>
      </c>
      <c r="G8" s="32" t="s">
        <v>4</v>
      </c>
      <c r="H8" s="32" t="s">
        <v>5</v>
      </c>
    </row>
    <row r="10" spans="1:11" x14ac:dyDescent="0.25">
      <c r="C10" s="33" t="s">
        <v>6</v>
      </c>
      <c r="D10" s="34" t="s">
        <v>7</v>
      </c>
      <c r="E10" s="33" t="s">
        <v>248</v>
      </c>
    </row>
    <row r="11" spans="1:11" x14ac:dyDescent="0.25">
      <c r="C11" s="33" t="s">
        <v>8</v>
      </c>
      <c r="D11" s="34" t="s">
        <v>7</v>
      </c>
      <c r="E11" s="33" t="s">
        <v>9</v>
      </c>
    </row>
    <row r="12" spans="1:11" x14ac:dyDescent="0.25">
      <c r="C12" s="33" t="s">
        <v>10</v>
      </c>
      <c r="D12" s="34" t="s">
        <v>7</v>
      </c>
      <c r="E12" s="33" t="s">
        <v>11</v>
      </c>
    </row>
    <row r="13" spans="1:11" x14ac:dyDescent="0.25">
      <c r="C13" s="33" t="s">
        <v>12</v>
      </c>
      <c r="D13" s="34" t="s">
        <v>7</v>
      </c>
      <c r="E13" s="33" t="s">
        <v>13</v>
      </c>
    </row>
    <row r="15" spans="1:11" ht="56.25" x14ac:dyDescent="0.25">
      <c r="A15" s="29" t="s">
        <v>14</v>
      </c>
      <c r="B15" s="29">
        <v>1</v>
      </c>
      <c r="C15" s="29" t="s">
        <v>15</v>
      </c>
      <c r="D15" s="35" t="s">
        <v>16</v>
      </c>
      <c r="E15" s="29" t="s">
        <v>17</v>
      </c>
      <c r="F15" s="1">
        <v>1395.6</v>
      </c>
      <c r="G15" s="36">
        <v>1</v>
      </c>
      <c r="H15" s="37">
        <f t="shared" ref="H15:H31" si="0">ROUND(ROUND(F15,2)*ROUND(G15,3),2)</f>
        <v>1395.6</v>
      </c>
    </row>
    <row r="16" spans="1:11" ht="90" x14ac:dyDescent="0.25">
      <c r="A16" s="29" t="s">
        <v>14</v>
      </c>
      <c r="B16" s="29">
        <v>2</v>
      </c>
      <c r="C16" s="29" t="s">
        <v>18</v>
      </c>
      <c r="D16" s="35" t="s">
        <v>16</v>
      </c>
      <c r="E16" s="29" t="s">
        <v>19</v>
      </c>
      <c r="F16" s="1">
        <v>141.38999999999999</v>
      </c>
      <c r="G16" s="36">
        <v>2</v>
      </c>
      <c r="H16" s="37">
        <f t="shared" si="0"/>
        <v>282.77999999999997</v>
      </c>
    </row>
    <row r="17" spans="1:8" ht="33.75" x14ac:dyDescent="0.25">
      <c r="A17" s="29" t="s">
        <v>14</v>
      </c>
      <c r="B17" s="29">
        <v>3</v>
      </c>
      <c r="C17" s="29" t="s">
        <v>20</v>
      </c>
      <c r="D17" s="35" t="s">
        <v>21</v>
      </c>
      <c r="E17" s="29" t="s">
        <v>22</v>
      </c>
      <c r="F17" s="1">
        <v>30.99</v>
      </c>
      <c r="G17" s="36">
        <v>1.8</v>
      </c>
      <c r="H17" s="37">
        <f t="shared" si="0"/>
        <v>55.78</v>
      </c>
    </row>
    <row r="18" spans="1:8" ht="33.75" x14ac:dyDescent="0.25">
      <c r="A18" s="29" t="s">
        <v>14</v>
      </c>
      <c r="B18" s="29">
        <v>4</v>
      </c>
      <c r="C18" s="29" t="s">
        <v>23</v>
      </c>
      <c r="D18" s="35" t="s">
        <v>21</v>
      </c>
      <c r="E18" s="29" t="s">
        <v>24</v>
      </c>
      <c r="F18" s="1">
        <v>80.260000000000005</v>
      </c>
      <c r="G18" s="36">
        <v>1.8</v>
      </c>
      <c r="H18" s="37">
        <f t="shared" si="0"/>
        <v>144.47</v>
      </c>
    </row>
    <row r="19" spans="1:8" ht="56.25" x14ac:dyDescent="0.25">
      <c r="A19" s="29" t="s">
        <v>14</v>
      </c>
      <c r="B19" s="29">
        <v>5</v>
      </c>
      <c r="C19" s="29" t="s">
        <v>25</v>
      </c>
      <c r="D19" s="35" t="s">
        <v>26</v>
      </c>
      <c r="E19" s="29" t="s">
        <v>27</v>
      </c>
      <c r="F19" s="1">
        <v>58.49</v>
      </c>
      <c r="G19" s="36">
        <v>2.52</v>
      </c>
      <c r="H19" s="37">
        <f t="shared" si="0"/>
        <v>147.38999999999999</v>
      </c>
    </row>
    <row r="20" spans="1:8" ht="33.75" x14ac:dyDescent="0.25">
      <c r="A20" s="29" t="s">
        <v>14</v>
      </c>
      <c r="B20" s="29">
        <v>6</v>
      </c>
      <c r="C20" s="29" t="s">
        <v>28</v>
      </c>
      <c r="D20" s="35" t="s">
        <v>16</v>
      </c>
      <c r="E20" s="29" t="s">
        <v>29</v>
      </c>
      <c r="F20" s="1">
        <v>708.23</v>
      </c>
      <c r="G20" s="36">
        <v>1</v>
      </c>
      <c r="H20" s="37">
        <f t="shared" si="0"/>
        <v>708.23</v>
      </c>
    </row>
    <row r="21" spans="1:8" ht="45" x14ac:dyDescent="0.25">
      <c r="A21" s="29" t="s">
        <v>14</v>
      </c>
      <c r="B21" s="29">
        <v>7</v>
      </c>
      <c r="C21" s="29" t="s">
        <v>30</v>
      </c>
      <c r="D21" s="35" t="s">
        <v>31</v>
      </c>
      <c r="E21" s="29" t="s">
        <v>32</v>
      </c>
      <c r="F21" s="1">
        <v>21.01</v>
      </c>
      <c r="G21" s="36">
        <v>12</v>
      </c>
      <c r="H21" s="37">
        <f t="shared" si="0"/>
        <v>252.12</v>
      </c>
    </row>
    <row r="22" spans="1:8" ht="22.5" x14ac:dyDescent="0.25">
      <c r="A22" s="29" t="s">
        <v>14</v>
      </c>
      <c r="B22" s="29">
        <v>8</v>
      </c>
      <c r="C22" s="29" t="s">
        <v>33</v>
      </c>
      <c r="D22" s="35" t="s">
        <v>21</v>
      </c>
      <c r="E22" s="29" t="s">
        <v>34</v>
      </c>
      <c r="F22" s="1">
        <v>61.19</v>
      </c>
      <c r="G22" s="36">
        <v>1.8</v>
      </c>
      <c r="H22" s="37">
        <f t="shared" si="0"/>
        <v>110.14</v>
      </c>
    </row>
    <row r="23" spans="1:8" ht="33.75" x14ac:dyDescent="0.25">
      <c r="A23" s="29" t="s">
        <v>14</v>
      </c>
      <c r="B23" s="29">
        <v>9</v>
      </c>
      <c r="C23" s="29" t="s">
        <v>35</v>
      </c>
      <c r="D23" s="35" t="s">
        <v>26</v>
      </c>
      <c r="E23" s="29" t="s">
        <v>36</v>
      </c>
      <c r="F23" s="1">
        <v>109.91</v>
      </c>
      <c r="G23" s="36">
        <v>2.52</v>
      </c>
      <c r="H23" s="37">
        <f t="shared" si="0"/>
        <v>276.97000000000003</v>
      </c>
    </row>
    <row r="24" spans="1:8" ht="22.5" x14ac:dyDescent="0.25">
      <c r="A24" s="29" t="s">
        <v>14</v>
      </c>
      <c r="B24" s="29">
        <v>10</v>
      </c>
      <c r="C24" s="29" t="s">
        <v>37</v>
      </c>
      <c r="D24" s="35" t="s">
        <v>38</v>
      </c>
      <c r="E24" s="29" t="s">
        <v>39</v>
      </c>
      <c r="F24" s="1">
        <v>3.77</v>
      </c>
      <c r="G24" s="36">
        <v>45</v>
      </c>
      <c r="H24" s="37">
        <f t="shared" si="0"/>
        <v>169.65</v>
      </c>
    </row>
    <row r="25" spans="1:8" x14ac:dyDescent="0.25">
      <c r="A25" s="29" t="s">
        <v>14</v>
      </c>
      <c r="B25" s="29">
        <v>11</v>
      </c>
      <c r="C25" s="29" t="s">
        <v>40</v>
      </c>
      <c r="D25" s="35" t="s">
        <v>16</v>
      </c>
      <c r="E25" s="29" t="s">
        <v>41</v>
      </c>
      <c r="F25" s="1">
        <v>587.64</v>
      </c>
      <c r="G25" s="36">
        <v>1</v>
      </c>
      <c r="H25" s="37">
        <f t="shared" si="0"/>
        <v>587.64</v>
      </c>
    </row>
    <row r="26" spans="1:8" ht="33.75" x14ac:dyDescent="0.25">
      <c r="A26" s="29" t="s">
        <v>14</v>
      </c>
      <c r="B26" s="29">
        <v>12</v>
      </c>
      <c r="C26" s="29" t="s">
        <v>42</v>
      </c>
      <c r="D26" s="35" t="s">
        <v>26</v>
      </c>
      <c r="E26" s="29" t="s">
        <v>43</v>
      </c>
      <c r="F26" s="1">
        <v>193.28</v>
      </c>
      <c r="G26" s="36">
        <v>2.52</v>
      </c>
      <c r="H26" s="37">
        <f t="shared" si="0"/>
        <v>487.07</v>
      </c>
    </row>
    <row r="27" spans="1:8" ht="45" x14ac:dyDescent="0.25">
      <c r="A27" s="29" t="s">
        <v>14</v>
      </c>
      <c r="B27" s="29">
        <v>13</v>
      </c>
      <c r="C27" s="29" t="s">
        <v>44</v>
      </c>
      <c r="D27" s="35" t="s">
        <v>21</v>
      </c>
      <c r="E27" s="29" t="s">
        <v>45</v>
      </c>
      <c r="F27" s="1">
        <v>16.09</v>
      </c>
      <c r="G27" s="36">
        <v>1.8</v>
      </c>
      <c r="H27" s="37">
        <f t="shared" si="0"/>
        <v>28.96</v>
      </c>
    </row>
    <row r="28" spans="1:8" ht="67.5" x14ac:dyDescent="0.25">
      <c r="A28" s="29" t="s">
        <v>14</v>
      </c>
      <c r="B28" s="29">
        <v>14</v>
      </c>
      <c r="C28" s="29" t="s">
        <v>46</v>
      </c>
      <c r="D28" s="35" t="s">
        <v>21</v>
      </c>
      <c r="E28" s="29" t="s">
        <v>47</v>
      </c>
      <c r="F28" s="1">
        <v>29.2</v>
      </c>
      <c r="G28" s="36">
        <v>60.72</v>
      </c>
      <c r="H28" s="37">
        <f t="shared" si="0"/>
        <v>1773.02</v>
      </c>
    </row>
    <row r="29" spans="1:8" ht="33.75" x14ac:dyDescent="0.25">
      <c r="A29" s="29" t="s">
        <v>14</v>
      </c>
      <c r="B29" s="29">
        <v>15</v>
      </c>
      <c r="C29" s="29" t="s">
        <v>48</v>
      </c>
      <c r="D29" s="35" t="s">
        <v>21</v>
      </c>
      <c r="E29" s="29" t="s">
        <v>49</v>
      </c>
      <c r="F29" s="1">
        <v>33.590000000000003</v>
      </c>
      <c r="G29" s="36">
        <v>13.818</v>
      </c>
      <c r="H29" s="37">
        <f t="shared" si="0"/>
        <v>464.15</v>
      </c>
    </row>
    <row r="30" spans="1:8" ht="67.5" x14ac:dyDescent="0.25">
      <c r="A30" s="29" t="s">
        <v>14</v>
      </c>
      <c r="B30" s="29">
        <v>16</v>
      </c>
      <c r="C30" s="29" t="s">
        <v>50</v>
      </c>
      <c r="D30" s="35" t="s">
        <v>16</v>
      </c>
      <c r="E30" s="29" t="s">
        <v>51</v>
      </c>
      <c r="F30" s="1">
        <v>1426.16</v>
      </c>
      <c r="G30" s="36">
        <v>2</v>
      </c>
      <c r="H30" s="37">
        <f t="shared" si="0"/>
        <v>2852.32</v>
      </c>
    </row>
    <row r="31" spans="1:8" ht="56.25" x14ac:dyDescent="0.25">
      <c r="A31" s="29" t="s">
        <v>14</v>
      </c>
      <c r="B31" s="29">
        <v>17</v>
      </c>
      <c r="C31" s="29" t="s">
        <v>52</v>
      </c>
      <c r="D31" s="35" t="s">
        <v>16</v>
      </c>
      <c r="E31" s="29" t="s">
        <v>53</v>
      </c>
      <c r="F31" s="1">
        <v>1060.32</v>
      </c>
      <c r="G31" s="36">
        <v>1</v>
      </c>
      <c r="H31" s="37">
        <f t="shared" si="0"/>
        <v>1060.32</v>
      </c>
    </row>
    <row r="32" spans="1:8" x14ac:dyDescent="0.25">
      <c r="E32" s="33" t="s">
        <v>54</v>
      </c>
      <c r="F32" s="33"/>
      <c r="G32" s="33"/>
      <c r="H32" s="38">
        <f>SUM(H15:H31)</f>
        <v>10796.609999999999</v>
      </c>
    </row>
    <row r="34" spans="1:8" x14ac:dyDescent="0.25">
      <c r="C34" s="33" t="s">
        <v>6</v>
      </c>
      <c r="D34" s="34" t="s">
        <v>7</v>
      </c>
      <c r="E34" s="33" t="s">
        <v>248</v>
      </c>
    </row>
    <row r="35" spans="1:8" x14ac:dyDescent="0.25">
      <c r="C35" s="33" t="s">
        <v>8</v>
      </c>
      <c r="D35" s="34" t="s">
        <v>7</v>
      </c>
      <c r="E35" s="33" t="s">
        <v>9</v>
      </c>
    </row>
    <row r="36" spans="1:8" x14ac:dyDescent="0.25">
      <c r="C36" s="33" t="s">
        <v>10</v>
      </c>
      <c r="D36" s="34" t="s">
        <v>7</v>
      </c>
      <c r="E36" s="33" t="s">
        <v>11</v>
      </c>
    </row>
    <row r="37" spans="1:8" x14ac:dyDescent="0.25">
      <c r="C37" s="33" t="s">
        <v>12</v>
      </c>
      <c r="D37" s="34" t="s">
        <v>55</v>
      </c>
      <c r="E37" s="33" t="s">
        <v>56</v>
      </c>
    </row>
    <row r="39" spans="1:8" ht="281.25" x14ac:dyDescent="0.25">
      <c r="A39" s="29" t="s">
        <v>57</v>
      </c>
      <c r="B39" s="29">
        <v>1</v>
      </c>
      <c r="C39" s="29" t="s">
        <v>58</v>
      </c>
      <c r="D39" s="35" t="s">
        <v>16</v>
      </c>
      <c r="E39" s="29" t="s">
        <v>59</v>
      </c>
      <c r="F39" s="1">
        <v>152515.75</v>
      </c>
      <c r="G39" s="36">
        <v>1</v>
      </c>
      <c r="H39" s="37">
        <f t="shared" ref="H39:H44" si="1">ROUND(ROUND(F39,2)*ROUND(G39,3),2)</f>
        <v>152515.75</v>
      </c>
    </row>
    <row r="40" spans="1:8" ht="90" x14ac:dyDescent="0.25">
      <c r="A40" s="29" t="s">
        <v>57</v>
      </c>
      <c r="B40" s="29">
        <v>2</v>
      </c>
      <c r="C40" s="29" t="s">
        <v>60</v>
      </c>
      <c r="D40" s="35" t="s">
        <v>16</v>
      </c>
      <c r="E40" s="29" t="s">
        <v>61</v>
      </c>
      <c r="F40" s="1">
        <v>1169.3599999999999</v>
      </c>
      <c r="G40" s="36">
        <v>1</v>
      </c>
      <c r="H40" s="37">
        <f t="shared" si="1"/>
        <v>1169.3599999999999</v>
      </c>
    </row>
    <row r="41" spans="1:8" ht="90" x14ac:dyDescent="0.25">
      <c r="A41" s="29" t="s">
        <v>57</v>
      </c>
      <c r="B41" s="29">
        <v>3</v>
      </c>
      <c r="C41" s="29" t="s">
        <v>62</v>
      </c>
      <c r="D41" s="35" t="s">
        <v>16</v>
      </c>
      <c r="E41" s="29" t="s">
        <v>63</v>
      </c>
      <c r="F41" s="1">
        <v>1746.73</v>
      </c>
      <c r="G41" s="36">
        <v>1</v>
      </c>
      <c r="H41" s="37">
        <f t="shared" si="1"/>
        <v>1746.73</v>
      </c>
    </row>
    <row r="42" spans="1:8" ht="123.75" x14ac:dyDescent="0.25">
      <c r="A42" s="29" t="s">
        <v>57</v>
      </c>
      <c r="B42" s="29">
        <v>4</v>
      </c>
      <c r="C42" s="29" t="s">
        <v>64</v>
      </c>
      <c r="D42" s="35" t="s">
        <v>21</v>
      </c>
      <c r="E42" s="29" t="s">
        <v>65</v>
      </c>
      <c r="F42" s="1">
        <v>41.26</v>
      </c>
      <c r="G42" s="36">
        <v>103.973</v>
      </c>
      <c r="H42" s="37">
        <f t="shared" si="1"/>
        <v>4289.93</v>
      </c>
    </row>
    <row r="43" spans="1:8" ht="22.5" x14ac:dyDescent="0.25">
      <c r="A43" s="29" t="s">
        <v>57</v>
      </c>
      <c r="B43" s="29">
        <v>5</v>
      </c>
      <c r="C43" s="29" t="s">
        <v>66</v>
      </c>
      <c r="D43" s="35" t="s">
        <v>16</v>
      </c>
      <c r="E43" s="29" t="s">
        <v>67</v>
      </c>
      <c r="F43" s="1">
        <v>263.29000000000002</v>
      </c>
      <c r="G43" s="36">
        <v>1</v>
      </c>
      <c r="H43" s="37">
        <f t="shared" si="1"/>
        <v>263.29000000000002</v>
      </c>
    </row>
    <row r="44" spans="1:8" ht="135" x14ac:dyDescent="0.25">
      <c r="A44" s="29" t="s">
        <v>57</v>
      </c>
      <c r="B44" s="29">
        <v>6</v>
      </c>
      <c r="C44" s="29" t="s">
        <v>68</v>
      </c>
      <c r="D44" s="35" t="s">
        <v>16</v>
      </c>
      <c r="E44" s="29" t="s">
        <v>69</v>
      </c>
      <c r="F44" s="1">
        <v>7869.81</v>
      </c>
      <c r="G44" s="36">
        <v>1</v>
      </c>
      <c r="H44" s="37">
        <f t="shared" si="1"/>
        <v>7869.81</v>
      </c>
    </row>
    <row r="45" spans="1:8" x14ac:dyDescent="0.25">
      <c r="E45" s="33" t="s">
        <v>54</v>
      </c>
      <c r="F45" s="33"/>
      <c r="G45" s="33"/>
      <c r="H45" s="38">
        <f>SUM(H39:H44)</f>
        <v>167854.87</v>
      </c>
    </row>
    <row r="47" spans="1:8" x14ac:dyDescent="0.25">
      <c r="C47" s="33" t="s">
        <v>6</v>
      </c>
      <c r="D47" s="34" t="s">
        <v>7</v>
      </c>
      <c r="E47" s="33" t="s">
        <v>248</v>
      </c>
    </row>
    <row r="48" spans="1:8" x14ac:dyDescent="0.25">
      <c r="C48" s="33" t="s">
        <v>8</v>
      </c>
      <c r="D48" s="34" t="s">
        <v>7</v>
      </c>
      <c r="E48" s="33" t="s">
        <v>9</v>
      </c>
    </row>
    <row r="49" spans="1:8" x14ac:dyDescent="0.25">
      <c r="C49" s="33" t="s">
        <v>10</v>
      </c>
      <c r="D49" s="34" t="s">
        <v>7</v>
      </c>
      <c r="E49" s="33" t="s">
        <v>11</v>
      </c>
    </row>
    <row r="50" spans="1:8" x14ac:dyDescent="0.25">
      <c r="C50" s="33" t="s">
        <v>12</v>
      </c>
      <c r="D50" s="34" t="s">
        <v>70</v>
      </c>
      <c r="E50" s="33" t="s">
        <v>71</v>
      </c>
    </row>
    <row r="52" spans="1:8" ht="101.25" x14ac:dyDescent="0.25">
      <c r="A52" s="29" t="s">
        <v>72</v>
      </c>
      <c r="B52" s="29">
        <v>1</v>
      </c>
      <c r="C52" s="29" t="s">
        <v>73</v>
      </c>
      <c r="D52" s="35" t="s">
        <v>21</v>
      </c>
      <c r="E52" s="29" t="s">
        <v>74</v>
      </c>
      <c r="F52" s="1">
        <v>336.46</v>
      </c>
      <c r="G52" s="36">
        <v>34.36</v>
      </c>
      <c r="H52" s="37">
        <f>ROUND(ROUND(F52,2)*ROUND(G52,3),2)</f>
        <v>11560.77</v>
      </c>
    </row>
    <row r="53" spans="1:8" ht="45" x14ac:dyDescent="0.25">
      <c r="A53" s="29" t="s">
        <v>72</v>
      </c>
      <c r="B53" s="29">
        <v>2</v>
      </c>
      <c r="C53" s="29" t="s">
        <v>75</v>
      </c>
      <c r="D53" s="35" t="s">
        <v>21</v>
      </c>
      <c r="E53" s="29" t="s">
        <v>76</v>
      </c>
      <c r="F53" s="1">
        <v>39.94</v>
      </c>
      <c r="G53" s="36">
        <v>4.992</v>
      </c>
      <c r="H53" s="37">
        <f>ROUND(ROUND(F53,2)*ROUND(G53,3),2)</f>
        <v>199.38</v>
      </c>
    </row>
    <row r="54" spans="1:8" ht="45" x14ac:dyDescent="0.25">
      <c r="A54" s="29" t="s">
        <v>72</v>
      </c>
      <c r="B54" s="29">
        <v>3</v>
      </c>
      <c r="C54" s="29" t="s">
        <v>77</v>
      </c>
      <c r="D54" s="35" t="s">
        <v>21</v>
      </c>
      <c r="E54" s="29" t="s">
        <v>78</v>
      </c>
      <c r="F54" s="1">
        <v>63.59</v>
      </c>
      <c r="G54" s="36">
        <v>30.14</v>
      </c>
      <c r="H54" s="37">
        <f>ROUND(ROUND(F54,2)*ROUND(G54,3),2)</f>
        <v>1916.6</v>
      </c>
    </row>
    <row r="55" spans="1:8" ht="67.5" x14ac:dyDescent="0.25">
      <c r="A55" s="29" t="s">
        <v>72</v>
      </c>
      <c r="B55" s="29">
        <v>4</v>
      </c>
      <c r="C55" s="29" t="s">
        <v>79</v>
      </c>
      <c r="D55" s="35" t="s">
        <v>16</v>
      </c>
      <c r="E55" s="29" t="s">
        <v>80</v>
      </c>
      <c r="F55" s="1">
        <v>1216.17</v>
      </c>
      <c r="G55" s="36">
        <v>1</v>
      </c>
      <c r="H55" s="37">
        <f>ROUND(ROUND(F55,2)*ROUND(G55,3),2)</f>
        <v>1216.17</v>
      </c>
    </row>
    <row r="56" spans="1:8" ht="67.5" x14ac:dyDescent="0.25">
      <c r="A56" s="29" t="s">
        <v>72</v>
      </c>
      <c r="B56" s="29">
        <v>5</v>
      </c>
      <c r="C56" s="29" t="s">
        <v>81</v>
      </c>
      <c r="D56" s="35" t="s">
        <v>16</v>
      </c>
      <c r="E56" s="29" t="s">
        <v>82</v>
      </c>
      <c r="F56" s="1">
        <v>182.3</v>
      </c>
      <c r="G56" s="36">
        <v>1</v>
      </c>
      <c r="H56" s="37">
        <f>ROUND(ROUND(F56,2)*ROUND(G56,3),2)</f>
        <v>182.3</v>
      </c>
    </row>
    <row r="57" spans="1:8" x14ac:dyDescent="0.25">
      <c r="E57" s="33" t="s">
        <v>54</v>
      </c>
      <c r="F57" s="33"/>
      <c r="G57" s="33"/>
      <c r="H57" s="38">
        <f>SUM(H52:H56)</f>
        <v>15075.22</v>
      </c>
    </row>
    <row r="59" spans="1:8" x14ac:dyDescent="0.25">
      <c r="C59" s="33" t="s">
        <v>6</v>
      </c>
      <c r="D59" s="34" t="s">
        <v>7</v>
      </c>
      <c r="E59" s="33" t="s">
        <v>248</v>
      </c>
    </row>
    <row r="60" spans="1:8" x14ac:dyDescent="0.25">
      <c r="C60" s="33" t="s">
        <v>8</v>
      </c>
      <c r="D60" s="34" t="s">
        <v>7</v>
      </c>
      <c r="E60" s="33" t="s">
        <v>9</v>
      </c>
    </row>
    <row r="61" spans="1:8" x14ac:dyDescent="0.25">
      <c r="C61" s="33" t="s">
        <v>10</v>
      </c>
      <c r="D61" s="34" t="s">
        <v>7</v>
      </c>
      <c r="E61" s="33" t="s">
        <v>11</v>
      </c>
    </row>
    <row r="62" spans="1:8" x14ac:dyDescent="0.25">
      <c r="C62" s="33" t="s">
        <v>12</v>
      </c>
      <c r="D62" s="34" t="s">
        <v>83</v>
      </c>
      <c r="E62" s="33" t="s">
        <v>84</v>
      </c>
    </row>
    <row r="64" spans="1:8" ht="78.75" x14ac:dyDescent="0.25">
      <c r="A64" s="29" t="s">
        <v>85</v>
      </c>
      <c r="B64" s="29">
        <v>1</v>
      </c>
      <c r="C64" s="29" t="s">
        <v>86</v>
      </c>
      <c r="D64" s="35" t="s">
        <v>87</v>
      </c>
      <c r="E64" s="29" t="s">
        <v>88</v>
      </c>
      <c r="F64" s="1">
        <v>11.6</v>
      </c>
      <c r="G64" s="36">
        <v>74.599999999999994</v>
      </c>
      <c r="H64" s="37">
        <f t="shared" ref="H64:H70" si="2">ROUND(ROUND(F64,2)*ROUND(G64,3),2)</f>
        <v>865.36</v>
      </c>
    </row>
    <row r="65" spans="1:8" ht="22.5" x14ac:dyDescent="0.25">
      <c r="A65" s="29" t="s">
        <v>85</v>
      </c>
      <c r="B65" s="29">
        <v>2</v>
      </c>
      <c r="C65" s="29" t="s">
        <v>89</v>
      </c>
      <c r="D65" s="35" t="s">
        <v>16</v>
      </c>
      <c r="E65" s="29" t="s">
        <v>90</v>
      </c>
      <c r="F65" s="1">
        <v>37.340000000000003</v>
      </c>
      <c r="G65" s="36">
        <v>5</v>
      </c>
      <c r="H65" s="37">
        <f t="shared" si="2"/>
        <v>186.7</v>
      </c>
    </row>
    <row r="66" spans="1:8" ht="33.75" x14ac:dyDescent="0.25">
      <c r="A66" s="29" t="s">
        <v>85</v>
      </c>
      <c r="B66" s="29">
        <v>3</v>
      </c>
      <c r="C66" s="29" t="s">
        <v>91</v>
      </c>
      <c r="D66" s="35" t="s">
        <v>87</v>
      </c>
      <c r="E66" s="29" t="s">
        <v>92</v>
      </c>
      <c r="F66" s="1">
        <v>9.98</v>
      </c>
      <c r="G66" s="36">
        <v>37</v>
      </c>
      <c r="H66" s="37">
        <f t="shared" si="2"/>
        <v>369.26</v>
      </c>
    </row>
    <row r="67" spans="1:8" ht="22.5" x14ac:dyDescent="0.25">
      <c r="A67" s="29" t="s">
        <v>85</v>
      </c>
      <c r="B67" s="29">
        <v>4</v>
      </c>
      <c r="C67" s="29" t="s">
        <v>93</v>
      </c>
      <c r="D67" s="35" t="s">
        <v>87</v>
      </c>
      <c r="E67" s="29" t="s">
        <v>94</v>
      </c>
      <c r="F67" s="1">
        <v>6.04</v>
      </c>
      <c r="G67" s="36">
        <v>2</v>
      </c>
      <c r="H67" s="37">
        <f t="shared" si="2"/>
        <v>12.08</v>
      </c>
    </row>
    <row r="68" spans="1:8" ht="33.75" x14ac:dyDescent="0.25">
      <c r="A68" s="29" t="s">
        <v>85</v>
      </c>
      <c r="B68" s="29">
        <v>5</v>
      </c>
      <c r="C68" s="29" t="s">
        <v>95</v>
      </c>
      <c r="D68" s="35" t="s">
        <v>87</v>
      </c>
      <c r="E68" s="29" t="s">
        <v>96</v>
      </c>
      <c r="F68" s="1">
        <v>42.19</v>
      </c>
      <c r="G68" s="36">
        <v>3</v>
      </c>
      <c r="H68" s="37">
        <f t="shared" si="2"/>
        <v>126.57</v>
      </c>
    </row>
    <row r="69" spans="1:8" ht="33.75" x14ac:dyDescent="0.25">
      <c r="A69" s="29" t="s">
        <v>85</v>
      </c>
      <c r="B69" s="29">
        <v>6</v>
      </c>
      <c r="C69" s="29" t="s">
        <v>97</v>
      </c>
      <c r="D69" s="35" t="s">
        <v>87</v>
      </c>
      <c r="E69" s="29" t="s">
        <v>98</v>
      </c>
      <c r="F69" s="1">
        <v>1.25</v>
      </c>
      <c r="G69" s="36">
        <v>54</v>
      </c>
      <c r="H69" s="37">
        <f t="shared" si="2"/>
        <v>67.5</v>
      </c>
    </row>
    <row r="70" spans="1:8" ht="78.75" x14ac:dyDescent="0.25">
      <c r="A70" s="29" t="s">
        <v>85</v>
      </c>
      <c r="B70" s="29">
        <v>7</v>
      </c>
      <c r="C70" s="29" t="s">
        <v>99</v>
      </c>
      <c r="D70" s="35" t="s">
        <v>16</v>
      </c>
      <c r="E70" s="29" t="s">
        <v>100</v>
      </c>
      <c r="F70" s="1">
        <v>1645.09</v>
      </c>
      <c r="G70" s="36">
        <v>1</v>
      </c>
      <c r="H70" s="37">
        <f t="shared" si="2"/>
        <v>1645.09</v>
      </c>
    </row>
    <row r="71" spans="1:8" x14ac:dyDescent="0.25">
      <c r="E71" s="33" t="s">
        <v>54</v>
      </c>
      <c r="F71" s="33"/>
      <c r="G71" s="33"/>
      <c r="H71" s="38">
        <f>SUM(H64:H70)</f>
        <v>3272.5599999999995</v>
      </c>
    </row>
    <row r="73" spans="1:8" x14ac:dyDescent="0.25">
      <c r="C73" s="33" t="s">
        <v>6</v>
      </c>
      <c r="D73" s="34" t="s">
        <v>7</v>
      </c>
      <c r="E73" s="33" t="s">
        <v>248</v>
      </c>
    </row>
    <row r="74" spans="1:8" x14ac:dyDescent="0.25">
      <c r="C74" s="33" t="s">
        <v>8</v>
      </c>
      <c r="D74" s="34" t="s">
        <v>7</v>
      </c>
      <c r="E74" s="33" t="s">
        <v>9</v>
      </c>
    </row>
    <row r="75" spans="1:8" x14ac:dyDescent="0.25">
      <c r="C75" s="33" t="s">
        <v>10</v>
      </c>
      <c r="D75" s="34" t="s">
        <v>7</v>
      </c>
      <c r="E75" s="33" t="s">
        <v>11</v>
      </c>
    </row>
    <row r="76" spans="1:8" x14ac:dyDescent="0.25">
      <c r="C76" s="33" t="s">
        <v>12</v>
      </c>
      <c r="D76" s="34" t="s">
        <v>101</v>
      </c>
      <c r="E76" s="33" t="s">
        <v>102</v>
      </c>
    </row>
    <row r="78" spans="1:8" ht="56.25" x14ac:dyDescent="0.25">
      <c r="A78" s="29" t="s">
        <v>103</v>
      </c>
      <c r="B78" s="29">
        <v>1</v>
      </c>
      <c r="C78" s="29" t="s">
        <v>104</v>
      </c>
      <c r="D78" s="35" t="s">
        <v>16</v>
      </c>
      <c r="E78" s="29" t="s">
        <v>105</v>
      </c>
      <c r="F78" s="1">
        <v>1782.24</v>
      </c>
      <c r="G78" s="36">
        <v>1</v>
      </c>
      <c r="H78" s="37">
        <f t="shared" ref="H78:H85" si="3">ROUND(ROUND(F78,2)*ROUND(G78,3),2)</f>
        <v>1782.24</v>
      </c>
    </row>
    <row r="79" spans="1:8" ht="157.5" x14ac:dyDescent="0.25">
      <c r="A79" s="29" t="s">
        <v>103</v>
      </c>
      <c r="B79" s="29">
        <v>2</v>
      </c>
      <c r="C79" s="29" t="s">
        <v>106</v>
      </c>
      <c r="D79" s="35" t="s">
        <v>16</v>
      </c>
      <c r="E79" s="29" t="s">
        <v>107</v>
      </c>
      <c r="F79" s="1">
        <v>2849.54</v>
      </c>
      <c r="G79" s="36">
        <v>1</v>
      </c>
      <c r="H79" s="37">
        <f t="shared" si="3"/>
        <v>2849.54</v>
      </c>
    </row>
    <row r="80" spans="1:8" ht="33.75" x14ac:dyDescent="0.25">
      <c r="A80" s="29" t="s">
        <v>103</v>
      </c>
      <c r="B80" s="29">
        <v>3</v>
      </c>
      <c r="C80" s="29" t="s">
        <v>108</v>
      </c>
      <c r="D80" s="35" t="s">
        <v>16</v>
      </c>
      <c r="E80" s="29" t="s">
        <v>109</v>
      </c>
      <c r="F80" s="1">
        <v>3.55</v>
      </c>
      <c r="G80" s="36">
        <v>79.2</v>
      </c>
      <c r="H80" s="37">
        <f t="shared" si="3"/>
        <v>281.16000000000003</v>
      </c>
    </row>
    <row r="81" spans="1:8" ht="22.5" x14ac:dyDescent="0.25">
      <c r="A81" s="29" t="s">
        <v>103</v>
      </c>
      <c r="B81" s="29">
        <v>4</v>
      </c>
      <c r="C81" s="29" t="s">
        <v>89</v>
      </c>
      <c r="D81" s="35" t="s">
        <v>16</v>
      </c>
      <c r="E81" s="29" t="s">
        <v>90</v>
      </c>
      <c r="F81" s="1">
        <v>37.340000000000003</v>
      </c>
      <c r="G81" s="36">
        <v>5</v>
      </c>
      <c r="H81" s="37">
        <f t="shared" si="3"/>
        <v>186.7</v>
      </c>
    </row>
    <row r="82" spans="1:8" ht="33.75" x14ac:dyDescent="0.25">
      <c r="A82" s="29" t="s">
        <v>103</v>
      </c>
      <c r="B82" s="29">
        <v>5</v>
      </c>
      <c r="C82" s="29" t="s">
        <v>91</v>
      </c>
      <c r="D82" s="35" t="s">
        <v>87</v>
      </c>
      <c r="E82" s="29" t="s">
        <v>92</v>
      </c>
      <c r="F82" s="1">
        <v>9.98</v>
      </c>
      <c r="G82" s="36">
        <v>37</v>
      </c>
      <c r="H82" s="37">
        <f t="shared" si="3"/>
        <v>369.26</v>
      </c>
    </row>
    <row r="83" spans="1:8" ht="33.75" x14ac:dyDescent="0.25">
      <c r="A83" s="29" t="s">
        <v>103</v>
      </c>
      <c r="B83" s="29">
        <v>6</v>
      </c>
      <c r="C83" s="29" t="s">
        <v>110</v>
      </c>
      <c r="D83" s="35" t="s">
        <v>16</v>
      </c>
      <c r="E83" s="29" t="s">
        <v>111</v>
      </c>
      <c r="F83" s="1">
        <v>17.8</v>
      </c>
      <c r="G83" s="36">
        <v>2</v>
      </c>
      <c r="H83" s="37">
        <f t="shared" si="3"/>
        <v>35.6</v>
      </c>
    </row>
    <row r="84" spans="1:8" ht="45" x14ac:dyDescent="0.25">
      <c r="A84" s="29" t="s">
        <v>103</v>
      </c>
      <c r="B84" s="29">
        <v>7</v>
      </c>
      <c r="C84" s="29" t="s">
        <v>112</v>
      </c>
      <c r="D84" s="35" t="s">
        <v>16</v>
      </c>
      <c r="E84" s="29" t="s">
        <v>113</v>
      </c>
      <c r="F84" s="1">
        <v>53.43</v>
      </c>
      <c r="G84" s="36">
        <v>1</v>
      </c>
      <c r="H84" s="37">
        <f t="shared" si="3"/>
        <v>53.43</v>
      </c>
    </row>
    <row r="85" spans="1:8" ht="56.25" x14ac:dyDescent="0.25">
      <c r="A85" s="29" t="s">
        <v>103</v>
      </c>
      <c r="B85" s="29">
        <v>8</v>
      </c>
      <c r="C85" s="29" t="s">
        <v>114</v>
      </c>
      <c r="D85" s="35" t="s">
        <v>16</v>
      </c>
      <c r="E85" s="29" t="s">
        <v>115</v>
      </c>
      <c r="F85" s="1">
        <v>125.42</v>
      </c>
      <c r="G85" s="36">
        <v>1</v>
      </c>
      <c r="H85" s="37">
        <f t="shared" si="3"/>
        <v>125.42</v>
      </c>
    </row>
    <row r="86" spans="1:8" x14ac:dyDescent="0.25">
      <c r="E86" s="33" t="s">
        <v>54</v>
      </c>
      <c r="F86" s="33"/>
      <c r="G86" s="33"/>
      <c r="H86" s="38">
        <f>SUM(H78:H85)</f>
        <v>5683.35</v>
      </c>
    </row>
    <row r="88" spans="1:8" x14ac:dyDescent="0.25">
      <c r="C88" s="33" t="s">
        <v>6</v>
      </c>
      <c r="D88" s="34" t="s">
        <v>7</v>
      </c>
      <c r="E88" s="33" t="s">
        <v>248</v>
      </c>
    </row>
    <row r="89" spans="1:8" x14ac:dyDescent="0.25">
      <c r="C89" s="33" t="s">
        <v>8</v>
      </c>
      <c r="D89" s="34" t="s">
        <v>55</v>
      </c>
      <c r="E89" s="33" t="s">
        <v>116</v>
      </c>
    </row>
    <row r="90" spans="1:8" x14ac:dyDescent="0.25">
      <c r="C90" s="33" t="s">
        <v>10</v>
      </c>
      <c r="D90" s="34" t="s">
        <v>7</v>
      </c>
      <c r="E90" s="33" t="s">
        <v>117</v>
      </c>
    </row>
    <row r="92" spans="1:8" ht="22.5" x14ac:dyDescent="0.25">
      <c r="A92" s="29" t="s">
        <v>118</v>
      </c>
      <c r="B92" s="29">
        <v>1</v>
      </c>
      <c r="C92" s="29" t="s">
        <v>119</v>
      </c>
      <c r="D92" s="35" t="s">
        <v>16</v>
      </c>
      <c r="E92" s="29" t="s">
        <v>120</v>
      </c>
      <c r="F92" s="37">
        <v>6.09</v>
      </c>
      <c r="G92" s="36">
        <v>12</v>
      </c>
      <c r="H92" s="37">
        <f t="shared" ref="H92:H104" si="4">ROUND(ROUND(F92,2)*ROUND(G92,3),2)</f>
        <v>73.08</v>
      </c>
    </row>
    <row r="93" spans="1:8" ht="45" x14ac:dyDescent="0.25">
      <c r="A93" s="29" t="s">
        <v>118</v>
      </c>
      <c r="B93" s="29">
        <v>2</v>
      </c>
      <c r="C93" s="29" t="s">
        <v>121</v>
      </c>
      <c r="D93" s="35" t="s">
        <v>16</v>
      </c>
      <c r="E93" s="29" t="s">
        <v>122</v>
      </c>
      <c r="F93" s="37">
        <v>8.7899999999999991</v>
      </c>
      <c r="G93" s="36">
        <v>1</v>
      </c>
      <c r="H93" s="37">
        <f t="shared" si="4"/>
        <v>8.7899999999999991</v>
      </c>
    </row>
    <row r="94" spans="1:8" ht="22.5" x14ac:dyDescent="0.25">
      <c r="A94" s="29" t="s">
        <v>118</v>
      </c>
      <c r="B94" s="29">
        <v>3</v>
      </c>
      <c r="C94" s="29" t="s">
        <v>123</v>
      </c>
      <c r="D94" s="35" t="s">
        <v>16</v>
      </c>
      <c r="E94" s="29" t="s">
        <v>124</v>
      </c>
      <c r="F94" s="37">
        <v>18.600000000000001</v>
      </c>
      <c r="G94" s="36">
        <v>4</v>
      </c>
      <c r="H94" s="37">
        <f t="shared" si="4"/>
        <v>74.400000000000006</v>
      </c>
    </row>
    <row r="95" spans="1:8" x14ac:dyDescent="0.25">
      <c r="A95" s="29" t="s">
        <v>118</v>
      </c>
      <c r="B95" s="29">
        <v>4</v>
      </c>
      <c r="C95" s="29" t="s">
        <v>125</v>
      </c>
      <c r="D95" s="35" t="s">
        <v>16</v>
      </c>
      <c r="E95" s="29" t="s">
        <v>126</v>
      </c>
      <c r="F95" s="37">
        <v>1.46</v>
      </c>
      <c r="G95" s="36">
        <v>3</v>
      </c>
      <c r="H95" s="37">
        <f t="shared" si="4"/>
        <v>4.38</v>
      </c>
    </row>
    <row r="96" spans="1:8" ht="22.5" x14ac:dyDescent="0.25">
      <c r="A96" s="29" t="s">
        <v>118</v>
      </c>
      <c r="B96" s="29">
        <v>5</v>
      </c>
      <c r="C96" s="29" t="s">
        <v>127</v>
      </c>
      <c r="D96" s="35" t="s">
        <v>16</v>
      </c>
      <c r="E96" s="29" t="s">
        <v>128</v>
      </c>
      <c r="F96" s="37">
        <v>1.1000000000000001</v>
      </c>
      <c r="G96" s="36">
        <v>7</v>
      </c>
      <c r="H96" s="37">
        <f t="shared" si="4"/>
        <v>7.7</v>
      </c>
    </row>
    <row r="97" spans="1:8" ht="22.5" x14ac:dyDescent="0.25">
      <c r="A97" s="29" t="s">
        <v>118</v>
      </c>
      <c r="B97" s="29">
        <v>6</v>
      </c>
      <c r="C97" s="29" t="s">
        <v>129</v>
      </c>
      <c r="D97" s="35" t="s">
        <v>16</v>
      </c>
      <c r="E97" s="29" t="s">
        <v>130</v>
      </c>
      <c r="F97" s="37">
        <v>3.1</v>
      </c>
      <c r="G97" s="36">
        <v>7</v>
      </c>
      <c r="H97" s="37">
        <f t="shared" si="4"/>
        <v>21.7</v>
      </c>
    </row>
    <row r="98" spans="1:8" ht="33.75" x14ac:dyDescent="0.25">
      <c r="A98" s="29" t="s">
        <v>118</v>
      </c>
      <c r="B98" s="29">
        <v>7</v>
      </c>
      <c r="C98" s="29" t="s">
        <v>131</v>
      </c>
      <c r="D98" s="35" t="s">
        <v>16</v>
      </c>
      <c r="E98" s="29" t="s">
        <v>132</v>
      </c>
      <c r="F98" s="37">
        <v>2.84</v>
      </c>
      <c r="G98" s="36">
        <v>27</v>
      </c>
      <c r="H98" s="37">
        <f t="shared" si="4"/>
        <v>76.680000000000007</v>
      </c>
    </row>
    <row r="99" spans="1:8" x14ac:dyDescent="0.25">
      <c r="A99" s="29" t="s">
        <v>118</v>
      </c>
      <c r="B99" s="29">
        <v>8</v>
      </c>
      <c r="C99" s="29" t="s">
        <v>133</v>
      </c>
      <c r="D99" s="35" t="s">
        <v>16</v>
      </c>
      <c r="E99" s="29" t="s">
        <v>134</v>
      </c>
      <c r="F99" s="37">
        <v>16.059999999999999</v>
      </c>
      <c r="G99" s="36">
        <v>4</v>
      </c>
      <c r="H99" s="37">
        <f t="shared" si="4"/>
        <v>64.239999999999995</v>
      </c>
    </row>
    <row r="100" spans="1:8" ht="78.75" x14ac:dyDescent="0.25">
      <c r="A100" s="29" t="s">
        <v>118</v>
      </c>
      <c r="B100" s="29">
        <v>9</v>
      </c>
      <c r="C100" s="29" t="s">
        <v>135</v>
      </c>
      <c r="D100" s="35" t="s">
        <v>16</v>
      </c>
      <c r="E100" s="29" t="s">
        <v>136</v>
      </c>
      <c r="F100" s="37">
        <v>43.53</v>
      </c>
      <c r="G100" s="36">
        <v>2</v>
      </c>
      <c r="H100" s="37">
        <f t="shared" si="4"/>
        <v>87.06</v>
      </c>
    </row>
    <row r="101" spans="1:8" ht="78.75" x14ac:dyDescent="0.25">
      <c r="A101" s="29" t="s">
        <v>118</v>
      </c>
      <c r="B101" s="29">
        <v>10</v>
      </c>
      <c r="C101" s="29" t="s">
        <v>137</v>
      </c>
      <c r="D101" s="35" t="s">
        <v>16</v>
      </c>
      <c r="E101" s="29" t="s">
        <v>138</v>
      </c>
      <c r="F101" s="37">
        <v>461.38</v>
      </c>
      <c r="G101" s="36">
        <v>2</v>
      </c>
      <c r="H101" s="37">
        <f t="shared" si="4"/>
        <v>922.76</v>
      </c>
    </row>
    <row r="102" spans="1:8" ht="78.75" x14ac:dyDescent="0.25">
      <c r="A102" s="29" t="s">
        <v>118</v>
      </c>
      <c r="B102" s="29">
        <v>11</v>
      </c>
      <c r="C102" s="29" t="s">
        <v>139</v>
      </c>
      <c r="D102" s="35" t="s">
        <v>16</v>
      </c>
      <c r="E102" s="29" t="s">
        <v>140</v>
      </c>
      <c r="F102" s="37">
        <v>214.98</v>
      </c>
      <c r="G102" s="36">
        <v>2</v>
      </c>
      <c r="H102" s="37">
        <f t="shared" si="4"/>
        <v>429.96</v>
      </c>
    </row>
    <row r="103" spans="1:8" ht="56.25" x14ac:dyDescent="0.25">
      <c r="A103" s="29" t="s">
        <v>118</v>
      </c>
      <c r="B103" s="29">
        <v>12</v>
      </c>
      <c r="C103" s="29" t="s">
        <v>141</v>
      </c>
      <c r="D103" s="35" t="s">
        <v>16</v>
      </c>
      <c r="E103" s="29" t="s">
        <v>142</v>
      </c>
      <c r="F103" s="37">
        <v>35</v>
      </c>
      <c r="G103" s="36">
        <v>2</v>
      </c>
      <c r="H103" s="37">
        <f t="shared" si="4"/>
        <v>70</v>
      </c>
    </row>
    <row r="104" spans="1:8" ht="33.75" x14ac:dyDescent="0.25">
      <c r="A104" s="29" t="s">
        <v>118</v>
      </c>
      <c r="B104" s="29">
        <v>13</v>
      </c>
      <c r="C104" s="29" t="s">
        <v>143</v>
      </c>
      <c r="D104" s="35" t="s">
        <v>16</v>
      </c>
      <c r="E104" s="29" t="s">
        <v>144</v>
      </c>
      <c r="F104" s="37">
        <v>23.75</v>
      </c>
      <c r="G104" s="36">
        <v>4</v>
      </c>
      <c r="H104" s="37">
        <f t="shared" si="4"/>
        <v>95</v>
      </c>
    </row>
    <row r="105" spans="1:8" x14ac:dyDescent="0.25">
      <c r="E105" s="33" t="s">
        <v>54</v>
      </c>
      <c r="F105" s="33"/>
      <c r="G105" s="33"/>
      <c r="H105" s="38">
        <f>SUM(H92:H104)</f>
        <v>1935.75</v>
      </c>
    </row>
    <row r="107" spans="1:8" x14ac:dyDescent="0.25">
      <c r="C107" s="33" t="s">
        <v>6</v>
      </c>
      <c r="D107" s="34" t="s">
        <v>7</v>
      </c>
      <c r="E107" s="33" t="s">
        <v>248</v>
      </c>
    </row>
    <row r="108" spans="1:8" x14ac:dyDescent="0.25">
      <c r="C108" s="33" t="s">
        <v>8</v>
      </c>
      <c r="D108" s="34" t="s">
        <v>55</v>
      </c>
      <c r="E108" s="33" t="s">
        <v>116</v>
      </c>
    </row>
    <row r="109" spans="1:8" x14ac:dyDescent="0.25">
      <c r="C109" s="33" t="s">
        <v>10</v>
      </c>
      <c r="D109" s="34" t="s">
        <v>70</v>
      </c>
      <c r="E109" s="33" t="s">
        <v>145</v>
      </c>
    </row>
    <row r="111" spans="1:8" ht="33.75" x14ac:dyDescent="0.25">
      <c r="A111" s="29" t="s">
        <v>146</v>
      </c>
      <c r="B111" s="29">
        <v>1</v>
      </c>
      <c r="C111" s="29" t="s">
        <v>147</v>
      </c>
      <c r="D111" s="35" t="s">
        <v>21</v>
      </c>
      <c r="E111" s="29" t="s">
        <v>148</v>
      </c>
      <c r="F111" s="37">
        <v>9.0399999999999991</v>
      </c>
      <c r="G111" s="36">
        <v>15</v>
      </c>
      <c r="H111" s="37">
        <f t="shared" ref="H111:H119" si="5">ROUND(ROUND(F111,2)*ROUND(G111,3),2)</f>
        <v>135.6</v>
      </c>
    </row>
    <row r="112" spans="1:8" ht="56.25" x14ac:dyDescent="0.25">
      <c r="A112" s="29" t="s">
        <v>146</v>
      </c>
      <c r="B112" s="29">
        <v>2</v>
      </c>
      <c r="C112" s="29" t="s">
        <v>149</v>
      </c>
      <c r="D112" s="35" t="s">
        <v>87</v>
      </c>
      <c r="E112" s="29" t="s">
        <v>150</v>
      </c>
      <c r="F112" s="37">
        <v>16.39</v>
      </c>
      <c r="G112" s="36">
        <v>7.25</v>
      </c>
      <c r="H112" s="37">
        <f t="shared" si="5"/>
        <v>118.83</v>
      </c>
    </row>
    <row r="113" spans="1:8" ht="56.25" x14ac:dyDescent="0.25">
      <c r="A113" s="29" t="s">
        <v>146</v>
      </c>
      <c r="B113" s="29">
        <v>3</v>
      </c>
      <c r="C113" s="29" t="s">
        <v>151</v>
      </c>
      <c r="D113" s="35" t="s">
        <v>21</v>
      </c>
      <c r="E113" s="29" t="s">
        <v>152</v>
      </c>
      <c r="F113" s="37">
        <v>10.4</v>
      </c>
      <c r="G113" s="36">
        <v>20</v>
      </c>
      <c r="H113" s="37">
        <f t="shared" si="5"/>
        <v>208</v>
      </c>
    </row>
    <row r="114" spans="1:8" ht="67.5" x14ac:dyDescent="0.25">
      <c r="A114" s="29" t="s">
        <v>146</v>
      </c>
      <c r="B114" s="29">
        <v>4</v>
      </c>
      <c r="C114" s="29" t="s">
        <v>153</v>
      </c>
      <c r="D114" s="35" t="s">
        <v>21</v>
      </c>
      <c r="E114" s="29" t="s">
        <v>154</v>
      </c>
      <c r="F114" s="37">
        <v>5.97</v>
      </c>
      <c r="G114" s="36">
        <v>20</v>
      </c>
      <c r="H114" s="37">
        <f t="shared" si="5"/>
        <v>119.4</v>
      </c>
    </row>
    <row r="115" spans="1:8" ht="22.5" x14ac:dyDescent="0.25">
      <c r="A115" s="29" t="s">
        <v>146</v>
      </c>
      <c r="B115" s="29">
        <v>5</v>
      </c>
      <c r="C115" s="29" t="s">
        <v>155</v>
      </c>
      <c r="D115" s="35" t="s">
        <v>21</v>
      </c>
      <c r="E115" s="29" t="s">
        <v>156</v>
      </c>
      <c r="F115" s="37">
        <v>14.74</v>
      </c>
      <c r="G115" s="36">
        <v>10</v>
      </c>
      <c r="H115" s="37">
        <f t="shared" si="5"/>
        <v>147.4</v>
      </c>
    </row>
    <row r="116" spans="1:8" ht="56.25" x14ac:dyDescent="0.25">
      <c r="A116" s="29" t="s">
        <v>146</v>
      </c>
      <c r="B116" s="29">
        <v>6</v>
      </c>
      <c r="C116" s="29" t="s">
        <v>157</v>
      </c>
      <c r="D116" s="35" t="s">
        <v>16</v>
      </c>
      <c r="E116" s="29" t="s">
        <v>158</v>
      </c>
      <c r="F116" s="37">
        <v>37.950000000000003</v>
      </c>
      <c r="G116" s="36">
        <v>2</v>
      </c>
      <c r="H116" s="37">
        <f t="shared" si="5"/>
        <v>75.900000000000006</v>
      </c>
    </row>
    <row r="117" spans="1:8" ht="45" x14ac:dyDescent="0.25">
      <c r="A117" s="29" t="s">
        <v>146</v>
      </c>
      <c r="B117" s="29">
        <v>7</v>
      </c>
      <c r="C117" s="29" t="s">
        <v>159</v>
      </c>
      <c r="D117" s="35" t="s">
        <v>16</v>
      </c>
      <c r="E117" s="29" t="s">
        <v>160</v>
      </c>
      <c r="F117" s="37">
        <v>36.92</v>
      </c>
      <c r="G117" s="36">
        <v>2</v>
      </c>
      <c r="H117" s="37">
        <f t="shared" si="5"/>
        <v>73.84</v>
      </c>
    </row>
    <row r="118" spans="1:8" ht="22.5" x14ac:dyDescent="0.25">
      <c r="A118" s="29" t="s">
        <v>146</v>
      </c>
      <c r="B118" s="29">
        <v>8</v>
      </c>
      <c r="C118" s="29" t="s">
        <v>161</v>
      </c>
      <c r="D118" s="35" t="s">
        <v>16</v>
      </c>
      <c r="E118" s="29" t="s">
        <v>162</v>
      </c>
      <c r="F118" s="37">
        <v>5.52</v>
      </c>
      <c r="G118" s="36">
        <v>2</v>
      </c>
      <c r="H118" s="37">
        <f t="shared" si="5"/>
        <v>11.04</v>
      </c>
    </row>
    <row r="119" spans="1:8" ht="45" x14ac:dyDescent="0.25">
      <c r="A119" s="29" t="s">
        <v>146</v>
      </c>
      <c r="B119" s="29">
        <v>9</v>
      </c>
      <c r="C119" s="29" t="s">
        <v>163</v>
      </c>
      <c r="D119" s="35" t="s">
        <v>16</v>
      </c>
      <c r="E119" s="29" t="s">
        <v>164</v>
      </c>
      <c r="F119" s="37">
        <v>46.01</v>
      </c>
      <c r="G119" s="36">
        <v>2</v>
      </c>
      <c r="H119" s="37">
        <f t="shared" si="5"/>
        <v>92.02</v>
      </c>
    </row>
    <row r="120" spans="1:8" x14ac:dyDescent="0.25">
      <c r="E120" s="33" t="s">
        <v>54</v>
      </c>
      <c r="F120" s="33"/>
      <c r="G120" s="33"/>
      <c r="H120" s="38">
        <f>SUM(H111:H119)</f>
        <v>982.03</v>
      </c>
    </row>
    <row r="122" spans="1:8" x14ac:dyDescent="0.25">
      <c r="C122" s="33" t="s">
        <v>6</v>
      </c>
      <c r="D122" s="34" t="s">
        <v>7</v>
      </c>
      <c r="E122" s="33" t="s">
        <v>248</v>
      </c>
    </row>
    <row r="123" spans="1:8" x14ac:dyDescent="0.25">
      <c r="C123" s="33" t="s">
        <v>8</v>
      </c>
      <c r="D123" s="34" t="s">
        <v>55</v>
      </c>
      <c r="E123" s="33" t="s">
        <v>116</v>
      </c>
    </row>
    <row r="124" spans="1:8" x14ac:dyDescent="0.25">
      <c r="C124" s="33" t="s">
        <v>10</v>
      </c>
      <c r="D124" s="34" t="s">
        <v>83</v>
      </c>
      <c r="E124" s="33" t="s">
        <v>165</v>
      </c>
    </row>
    <row r="126" spans="1:8" ht="33.75" x14ac:dyDescent="0.25">
      <c r="A126" s="29" t="s">
        <v>166</v>
      </c>
      <c r="B126" s="29">
        <v>1</v>
      </c>
      <c r="C126" s="29" t="s">
        <v>167</v>
      </c>
      <c r="D126" s="35" t="s">
        <v>87</v>
      </c>
      <c r="E126" s="29" t="s">
        <v>168</v>
      </c>
      <c r="F126" s="37">
        <v>33.07</v>
      </c>
      <c r="G126" s="36">
        <v>8</v>
      </c>
      <c r="H126" s="37">
        <f t="shared" ref="H126:H135" si="6">ROUND(ROUND(F126,2)*ROUND(G126,3),2)</f>
        <v>264.56</v>
      </c>
    </row>
    <row r="127" spans="1:8" ht="45" x14ac:dyDescent="0.25">
      <c r="A127" s="29" t="s">
        <v>166</v>
      </c>
      <c r="B127" s="29">
        <v>2</v>
      </c>
      <c r="C127" s="29" t="s">
        <v>169</v>
      </c>
      <c r="D127" s="35" t="s">
        <v>87</v>
      </c>
      <c r="E127" s="29" t="s">
        <v>170</v>
      </c>
      <c r="F127" s="37">
        <v>2.99</v>
      </c>
      <c r="G127" s="36">
        <v>3</v>
      </c>
      <c r="H127" s="37">
        <f t="shared" si="6"/>
        <v>8.9700000000000006</v>
      </c>
    </row>
    <row r="128" spans="1:8" ht="78.75" x14ac:dyDescent="0.25">
      <c r="A128" s="29" t="s">
        <v>166</v>
      </c>
      <c r="B128" s="29">
        <v>3</v>
      </c>
      <c r="C128" s="29" t="s">
        <v>171</v>
      </c>
      <c r="D128" s="35" t="s">
        <v>87</v>
      </c>
      <c r="E128" s="29" t="s">
        <v>172</v>
      </c>
      <c r="F128" s="37">
        <v>33.11</v>
      </c>
      <c r="G128" s="36">
        <v>3</v>
      </c>
      <c r="H128" s="37">
        <f t="shared" si="6"/>
        <v>99.33</v>
      </c>
    </row>
    <row r="129" spans="1:8" ht="22.5" x14ac:dyDescent="0.25">
      <c r="A129" s="29" t="s">
        <v>166</v>
      </c>
      <c r="B129" s="29">
        <v>4</v>
      </c>
      <c r="C129" s="29" t="s">
        <v>173</v>
      </c>
      <c r="D129" s="35" t="s">
        <v>87</v>
      </c>
      <c r="E129" s="29" t="s">
        <v>174</v>
      </c>
      <c r="F129" s="37">
        <v>4.5</v>
      </c>
      <c r="G129" s="36">
        <v>24</v>
      </c>
      <c r="H129" s="37">
        <f t="shared" si="6"/>
        <v>108</v>
      </c>
    </row>
    <row r="130" spans="1:8" x14ac:dyDescent="0.25">
      <c r="A130" s="29" t="s">
        <v>166</v>
      </c>
      <c r="B130" s="29">
        <v>5</v>
      </c>
      <c r="C130" s="29" t="s">
        <v>175</v>
      </c>
      <c r="D130" s="35" t="s">
        <v>16</v>
      </c>
      <c r="E130" s="29" t="s">
        <v>176</v>
      </c>
      <c r="F130" s="37">
        <v>12.18</v>
      </c>
      <c r="G130" s="36">
        <v>1</v>
      </c>
      <c r="H130" s="37">
        <f t="shared" si="6"/>
        <v>12.18</v>
      </c>
    </row>
    <row r="131" spans="1:8" ht="33.75" x14ac:dyDescent="0.25">
      <c r="A131" s="29" t="s">
        <v>166</v>
      </c>
      <c r="B131" s="29">
        <v>6</v>
      </c>
      <c r="C131" s="29" t="s">
        <v>177</v>
      </c>
      <c r="D131" s="35" t="s">
        <v>16</v>
      </c>
      <c r="E131" s="29" t="s">
        <v>178</v>
      </c>
      <c r="F131" s="37">
        <v>18.93</v>
      </c>
      <c r="G131" s="36">
        <v>2</v>
      </c>
      <c r="H131" s="37">
        <f t="shared" si="6"/>
        <v>37.86</v>
      </c>
    </row>
    <row r="132" spans="1:8" ht="22.5" x14ac:dyDescent="0.25">
      <c r="A132" s="29" t="s">
        <v>166</v>
      </c>
      <c r="B132" s="29">
        <v>7</v>
      </c>
      <c r="C132" s="29" t="s">
        <v>179</v>
      </c>
      <c r="D132" s="35" t="s">
        <v>16</v>
      </c>
      <c r="E132" s="29" t="s">
        <v>180</v>
      </c>
      <c r="F132" s="37">
        <v>23.19</v>
      </c>
      <c r="G132" s="36">
        <v>1</v>
      </c>
      <c r="H132" s="37">
        <f t="shared" si="6"/>
        <v>23.19</v>
      </c>
    </row>
    <row r="133" spans="1:8" ht="33.75" x14ac:dyDescent="0.25">
      <c r="A133" s="29" t="s">
        <v>166</v>
      </c>
      <c r="B133" s="29">
        <v>8</v>
      </c>
      <c r="C133" s="29" t="s">
        <v>181</v>
      </c>
      <c r="D133" s="35" t="s">
        <v>16</v>
      </c>
      <c r="E133" s="29" t="s">
        <v>182</v>
      </c>
      <c r="F133" s="37">
        <v>31.53</v>
      </c>
      <c r="G133" s="36">
        <v>1</v>
      </c>
      <c r="H133" s="37">
        <f t="shared" si="6"/>
        <v>31.53</v>
      </c>
    </row>
    <row r="134" spans="1:8" ht="22.5" x14ac:dyDescent="0.25">
      <c r="A134" s="29" t="s">
        <v>166</v>
      </c>
      <c r="B134" s="29">
        <v>9</v>
      </c>
      <c r="C134" s="29" t="s">
        <v>183</v>
      </c>
      <c r="D134" s="35" t="s">
        <v>16</v>
      </c>
      <c r="E134" s="29" t="s">
        <v>184</v>
      </c>
      <c r="F134" s="37">
        <v>45.52</v>
      </c>
      <c r="G134" s="36">
        <v>1</v>
      </c>
      <c r="H134" s="37">
        <f t="shared" si="6"/>
        <v>45.52</v>
      </c>
    </row>
    <row r="135" spans="1:8" x14ac:dyDescent="0.25">
      <c r="A135" s="29" t="s">
        <v>166</v>
      </c>
      <c r="B135" s="29">
        <v>10</v>
      </c>
      <c r="C135" s="29" t="s">
        <v>185</v>
      </c>
      <c r="D135" s="35" t="s">
        <v>16</v>
      </c>
      <c r="E135" s="29" t="s">
        <v>186</v>
      </c>
      <c r="F135" s="37">
        <v>2.2200000000000002</v>
      </c>
      <c r="G135" s="36">
        <v>1</v>
      </c>
      <c r="H135" s="37">
        <f t="shared" si="6"/>
        <v>2.2200000000000002</v>
      </c>
    </row>
    <row r="136" spans="1:8" x14ac:dyDescent="0.25">
      <c r="E136" s="33" t="s">
        <v>54</v>
      </c>
      <c r="F136" s="33"/>
      <c r="G136" s="33"/>
      <c r="H136" s="38">
        <f>SUM(H126:H135)</f>
        <v>633.36</v>
      </c>
    </row>
    <row r="138" spans="1:8" x14ac:dyDescent="0.25">
      <c r="C138" s="33" t="s">
        <v>6</v>
      </c>
      <c r="D138" s="34" t="s">
        <v>7</v>
      </c>
      <c r="E138" s="33" t="s">
        <v>248</v>
      </c>
    </row>
    <row r="139" spans="1:8" x14ac:dyDescent="0.25">
      <c r="C139" s="33" t="s">
        <v>8</v>
      </c>
      <c r="D139" s="34" t="s">
        <v>55</v>
      </c>
      <c r="E139" s="33" t="s">
        <v>116</v>
      </c>
    </row>
    <row r="140" spans="1:8" x14ac:dyDescent="0.25">
      <c r="C140" s="33" t="s">
        <v>10</v>
      </c>
      <c r="D140" s="34" t="s">
        <v>101</v>
      </c>
      <c r="E140" s="33" t="s">
        <v>187</v>
      </c>
    </row>
    <row r="142" spans="1:8" x14ac:dyDescent="0.25">
      <c r="A142" s="29" t="s">
        <v>188</v>
      </c>
      <c r="B142" s="29">
        <v>1</v>
      </c>
      <c r="C142" s="29" t="s">
        <v>189</v>
      </c>
      <c r="D142" s="35" t="s">
        <v>190</v>
      </c>
      <c r="E142" s="29" t="s">
        <v>191</v>
      </c>
      <c r="F142" s="37">
        <v>28.8</v>
      </c>
      <c r="G142" s="36">
        <v>5</v>
      </c>
      <c r="H142" s="37">
        <f>ROUND(ROUND(F142,2)*ROUND(G142,3),2)</f>
        <v>144</v>
      </c>
    </row>
    <row r="143" spans="1:8" x14ac:dyDescent="0.25">
      <c r="E143" s="33" t="s">
        <v>54</v>
      </c>
      <c r="F143" s="33"/>
      <c r="G143" s="33"/>
      <c r="H143" s="38">
        <f>SUM(H142:H142)</f>
        <v>144</v>
      </c>
    </row>
    <row r="145" spans="1:8" x14ac:dyDescent="0.25">
      <c r="C145" s="33" t="s">
        <v>6</v>
      </c>
      <c r="D145" s="34" t="s">
        <v>7</v>
      </c>
      <c r="E145" s="33" t="s">
        <v>248</v>
      </c>
    </row>
    <row r="146" spans="1:8" x14ac:dyDescent="0.25">
      <c r="C146" s="33" t="s">
        <v>8</v>
      </c>
      <c r="D146" s="34" t="s">
        <v>70</v>
      </c>
      <c r="E146" s="33" t="s">
        <v>192</v>
      </c>
    </row>
    <row r="148" spans="1:8" ht="33.75" x14ac:dyDescent="0.25">
      <c r="A148" s="29" t="s">
        <v>193</v>
      </c>
      <c r="B148" s="29">
        <v>1</v>
      </c>
      <c r="C148" s="29" t="s">
        <v>194</v>
      </c>
      <c r="D148" s="35" t="s">
        <v>16</v>
      </c>
      <c r="E148" s="29" t="s">
        <v>195</v>
      </c>
      <c r="F148" s="1">
        <v>2456.79</v>
      </c>
      <c r="G148" s="36">
        <v>1</v>
      </c>
      <c r="H148" s="37">
        <f t="shared" ref="H148:H155" si="7">ROUND(ROUND(F148,2)*ROUND(G148,3),2)</f>
        <v>2456.79</v>
      </c>
    </row>
    <row r="149" spans="1:8" ht="33.75" x14ac:dyDescent="0.25">
      <c r="A149" s="29" t="s">
        <v>193</v>
      </c>
      <c r="B149" s="29">
        <v>2</v>
      </c>
      <c r="C149" s="29" t="s">
        <v>196</v>
      </c>
      <c r="D149" s="35" t="s">
        <v>16</v>
      </c>
      <c r="E149" s="29" t="s">
        <v>197</v>
      </c>
      <c r="F149" s="1">
        <v>128.99</v>
      </c>
      <c r="G149" s="36">
        <v>1</v>
      </c>
      <c r="H149" s="37">
        <f t="shared" si="7"/>
        <v>128.99</v>
      </c>
    </row>
    <row r="150" spans="1:8" ht="56.25" x14ac:dyDescent="0.25">
      <c r="A150" s="29" t="s">
        <v>193</v>
      </c>
      <c r="B150" s="29">
        <v>3</v>
      </c>
      <c r="C150" s="29" t="s">
        <v>198</v>
      </c>
      <c r="D150" s="35" t="s">
        <v>26</v>
      </c>
      <c r="E150" s="29" t="s">
        <v>199</v>
      </c>
      <c r="F150" s="1">
        <v>47.55</v>
      </c>
      <c r="G150" s="36">
        <v>0</v>
      </c>
      <c r="H150" s="37">
        <f t="shared" si="7"/>
        <v>0</v>
      </c>
    </row>
    <row r="151" spans="1:8" ht="45" x14ac:dyDescent="0.25">
      <c r="A151" s="29" t="s">
        <v>193</v>
      </c>
      <c r="B151" s="29">
        <v>4</v>
      </c>
      <c r="C151" s="29" t="s">
        <v>200</v>
      </c>
      <c r="D151" s="35" t="s">
        <v>26</v>
      </c>
      <c r="E151" s="29" t="s">
        <v>201</v>
      </c>
      <c r="F151" s="1">
        <v>69.11</v>
      </c>
      <c r="G151" s="36">
        <v>0</v>
      </c>
      <c r="H151" s="37">
        <f t="shared" si="7"/>
        <v>0</v>
      </c>
    </row>
    <row r="152" spans="1:8" ht="45" x14ac:dyDescent="0.25">
      <c r="A152" s="29" t="s">
        <v>193</v>
      </c>
      <c r="B152" s="29">
        <v>5</v>
      </c>
      <c r="C152" s="29" t="s">
        <v>202</v>
      </c>
      <c r="D152" s="35" t="s">
        <v>26</v>
      </c>
      <c r="E152" s="29" t="s">
        <v>203</v>
      </c>
      <c r="F152" s="1">
        <v>36.47</v>
      </c>
      <c r="G152" s="36">
        <v>4.2030000000000003</v>
      </c>
      <c r="H152" s="37">
        <f t="shared" si="7"/>
        <v>153.28</v>
      </c>
    </row>
    <row r="153" spans="1:8" ht="45" x14ac:dyDescent="0.25">
      <c r="A153" s="29" t="s">
        <v>193</v>
      </c>
      <c r="B153" s="29">
        <v>6</v>
      </c>
      <c r="C153" s="29" t="s">
        <v>204</v>
      </c>
      <c r="D153" s="35" t="s">
        <v>26</v>
      </c>
      <c r="E153" s="29" t="s">
        <v>205</v>
      </c>
      <c r="F153" s="1">
        <v>23.17</v>
      </c>
      <c r="G153" s="36">
        <v>0.42</v>
      </c>
      <c r="H153" s="37">
        <f t="shared" si="7"/>
        <v>9.73</v>
      </c>
    </row>
    <row r="154" spans="1:8" ht="45" x14ac:dyDescent="0.25">
      <c r="A154" s="29" t="s">
        <v>193</v>
      </c>
      <c r="B154" s="29">
        <v>7</v>
      </c>
      <c r="C154" s="29" t="s">
        <v>206</v>
      </c>
      <c r="D154" s="35" t="s">
        <v>26</v>
      </c>
      <c r="E154" s="29" t="s">
        <v>207</v>
      </c>
      <c r="F154" s="1">
        <v>23.17</v>
      </c>
      <c r="G154" s="36">
        <v>0.84099999999999997</v>
      </c>
      <c r="H154" s="37">
        <f t="shared" si="7"/>
        <v>19.489999999999998</v>
      </c>
    </row>
    <row r="155" spans="1:8" ht="45" x14ac:dyDescent="0.25">
      <c r="A155" s="29" t="s">
        <v>193</v>
      </c>
      <c r="B155" s="29">
        <v>8</v>
      </c>
      <c r="C155" s="29" t="s">
        <v>208</v>
      </c>
      <c r="D155" s="35" t="s">
        <v>26</v>
      </c>
      <c r="E155" s="29" t="s">
        <v>209</v>
      </c>
      <c r="F155" s="1">
        <v>27.9</v>
      </c>
      <c r="G155" s="36">
        <v>2.52</v>
      </c>
      <c r="H155" s="37">
        <f t="shared" si="7"/>
        <v>70.31</v>
      </c>
    </row>
    <row r="156" spans="1:8" x14ac:dyDescent="0.25">
      <c r="E156" s="33" t="s">
        <v>54</v>
      </c>
      <c r="F156" s="33"/>
      <c r="G156" s="33"/>
      <c r="H156" s="38">
        <f>SUM(H148:H155)</f>
        <v>2838.5899999999997</v>
      </c>
    </row>
    <row r="158" spans="1:8" x14ac:dyDescent="0.25">
      <c r="C158" s="33" t="s">
        <v>6</v>
      </c>
      <c r="D158" s="34" t="s">
        <v>7</v>
      </c>
      <c r="E158" s="33" t="s">
        <v>248</v>
      </c>
    </row>
    <row r="159" spans="1:8" x14ac:dyDescent="0.25">
      <c r="C159" s="33" t="s">
        <v>8</v>
      </c>
      <c r="D159" s="34" t="s">
        <v>83</v>
      </c>
      <c r="E159" s="33" t="s">
        <v>210</v>
      </c>
    </row>
    <row r="161" spans="1:8" ht="78.75" x14ac:dyDescent="0.25">
      <c r="A161" s="29" t="s">
        <v>211</v>
      </c>
      <c r="B161" s="29">
        <v>1</v>
      </c>
      <c r="C161" s="29" t="s">
        <v>212</v>
      </c>
      <c r="D161" s="35" t="s">
        <v>16</v>
      </c>
      <c r="E161" s="29" t="s">
        <v>213</v>
      </c>
      <c r="F161" s="1">
        <v>2124.64</v>
      </c>
      <c r="G161" s="36">
        <v>1</v>
      </c>
      <c r="H161" s="37">
        <f>ROUND(ROUND(F161,2)*ROUND(G161,3),2)</f>
        <v>2124.64</v>
      </c>
    </row>
    <row r="162" spans="1:8" ht="22.5" x14ac:dyDescent="0.25">
      <c r="A162" s="29" t="s">
        <v>211</v>
      </c>
      <c r="B162" s="29">
        <v>2</v>
      </c>
      <c r="C162" s="29" t="s">
        <v>214</v>
      </c>
      <c r="D162" s="35" t="s">
        <v>16</v>
      </c>
      <c r="E162" s="29" t="s">
        <v>215</v>
      </c>
      <c r="F162" s="1">
        <v>32.32</v>
      </c>
      <c r="G162" s="36">
        <v>1</v>
      </c>
      <c r="H162" s="37">
        <f>ROUND(ROUND(F162,2)*ROUND(G162,3),2)</f>
        <v>32.32</v>
      </c>
    </row>
    <row r="163" spans="1:8" x14ac:dyDescent="0.25">
      <c r="E163" s="33" t="s">
        <v>54</v>
      </c>
      <c r="F163" s="33"/>
      <c r="G163" s="33"/>
      <c r="H163" s="38">
        <f>SUM(H161:H162)</f>
        <v>2156.96</v>
      </c>
    </row>
    <row r="165" spans="1:8" x14ac:dyDescent="0.25">
      <c r="E165" s="39" t="s">
        <v>216</v>
      </c>
      <c r="H165" s="40">
        <f>SUM(H9:H164)/2</f>
        <v>211373.30000000002</v>
      </c>
    </row>
  </sheetData>
  <sheetProtection algorithmName="SHA-512" hashValue="KkB+kEu+k3+0xLzUHeq3k0fsg+aP7flXuuD6R6onSEH3fAnlOsjnVw02b3bIv5XFeJdKYnAN03wHuSULJT/2fQ==" saltValue="pmnjbkvwnGPkR92/rmUxeA==" spinCount="100000" sheet="1" objects="1" scenarios="1" selectLockedCells="1"/>
  <mergeCells count="4">
    <mergeCell ref="E1:H1"/>
    <mergeCell ref="E2:H2"/>
    <mergeCell ref="E3:H3"/>
    <mergeCell ref="E4:H4"/>
  </mergeCells>
  <pageMargins left="0.39370078740157483" right="0.78740157480314965" top="0.39370078740157483" bottom="0.39370078740157483" header="0.39370078740157483" footer="0.59055118110236227"/>
  <pageSetup paperSize="9" scale="66" fitToHeight="0" orientation="portrait" r:id="rId1"/>
  <ignoredErrors>
    <ignoredError sqref="D10:D13 D158:D15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6420106F-327F-4AD8-93E0-B4AAF3DA0429}">
  <ds:schemaRefs>
    <ds:schemaRef ds:uri="http://schemas.microsoft.com/sharepoint/v3/contenttype/forms"/>
  </ds:schemaRefs>
</ds:datastoreItem>
</file>

<file path=customXml/itemProps2.xml><?xml version="1.0" encoding="utf-8"?>
<ds:datastoreItem xmlns:ds="http://schemas.openxmlformats.org/officeDocument/2006/customXml" ds:itemID="{11D47EB2-B6A7-485C-A112-616AA6CFEA1F}"/>
</file>

<file path=customXml/itemProps3.xml><?xml version="1.0" encoding="utf-8"?>
<ds:datastoreItem xmlns:ds="http://schemas.openxmlformats.org/officeDocument/2006/customXml" ds:itemID="{9EA1FDC9-D6EF-48C7-BC0C-444C4DCB2E00}">
  <ds:schemaRefs>
    <ds:schemaRef ds:uri="http://schemas.microsoft.com/office/2006/metadata/properties"/>
    <ds:schemaRef ds:uri="http://schemas.microsoft.com/office/infopath/2007/PartnerControls"/>
    <ds:schemaRef ds:uri="fe08ea48-1b9d-4ed7-8171-acc9541fe042"/>
    <ds:schemaRef ds:uri="fbebbee8-f924-47d4-a5c3-7e8cb0f764e0"/>
    <ds:schemaRef ds:uri="a4e8c040-620f-42a2-8d8e-d59e2c082eaf"/>
    <ds:schemaRef ds:uri="c6cc41f6-4694-4999-a616-93cae258eccb"/>
    <ds:schemaRef ds:uri="d05b5c50-6878-419c-aaee-f57d1b61cb07"/>
    <ds:schemaRef ds:uri="c4d65d83-e6de-4071-ac96-3b9ea90159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Cristina Díaz-Jorge Hurtado</cp:lastModifiedBy>
  <cp:lastPrinted>2025-12-10T08:39:12Z</cp:lastPrinted>
  <dcterms:created xsi:type="dcterms:W3CDTF">2024-12-16T17:00:02Z</dcterms:created>
  <dcterms:modified xsi:type="dcterms:W3CDTF">2026-05-04T08:37:16Z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