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gccat.sharepoint.com/sites/XF-Licitacions/Aprovat tcnic/02_EDIF/PI2025/_CONTR_25_824_251125_Obres de renovació de 9 escales mecàniques de la xarxa FGC/06_Definitiu_editable/"/>
    </mc:Choice>
  </mc:AlternateContent>
  <xr:revisionPtr revIDLastSave="550" documentId="11_E4CA0559FAF697C6986E03A4E3AF4C071D95E136" xr6:coauthVersionLast="47" xr6:coauthVersionMax="47" xr10:uidLastSave="{8E482EBB-6B00-44BE-85BC-3A0DE12BCF65}"/>
  <bookViews>
    <workbookView xWindow="8970" yWindow="1020" windowWidth="27930" windowHeight="19635" activeTab="1" xr2:uid="{00000000-000D-0000-FFFF-FFFF00000000}"/>
  </bookViews>
  <sheets>
    <sheet name="ANNEX 2" sheetId="12" r:id="rId1"/>
    <sheet name="ANNEX 2A. PRESSUPOST OBRES" sheetId="2" r:id="rId2"/>
  </sheets>
  <definedNames>
    <definedName name="_xlnm.Print_Area" localSheetId="0">'ANNEX 2'!$A$1:$F$53</definedName>
    <definedName name="_xlnm.Print_Area" localSheetId="1">'ANNEX 2A. PRESSUPOST OBRES'!$A$1:$H$220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2" l="1"/>
  <c r="D29" i="12" l="1"/>
  <c r="C32" i="12"/>
  <c r="C34" i="12" s="1"/>
  <c r="D31" i="12"/>
  <c r="D28" i="12"/>
  <c r="D27" i="12"/>
  <c r="D26" i="12"/>
  <c r="D24" i="12"/>
  <c r="D22" i="12"/>
  <c r="D21" i="12"/>
  <c r="D20" i="12"/>
  <c r="D19" i="12"/>
  <c r="C33" i="12" l="1"/>
  <c r="C35" i="12" s="1"/>
  <c r="H42" i="2"/>
  <c r="H50" i="2"/>
  <c r="H71" i="2"/>
  <c r="H80" i="2"/>
  <c r="H85" i="2"/>
  <c r="H115" i="2"/>
  <c r="H135" i="2"/>
  <c r="H218" i="2"/>
  <c r="H217" i="2"/>
  <c r="H216" i="2"/>
  <c r="H210" i="2"/>
  <c r="H209" i="2"/>
  <c r="H208" i="2"/>
  <c r="H207" i="2"/>
  <c r="H206" i="2"/>
  <c r="H211" i="2" s="1"/>
  <c r="D30" i="12" s="1"/>
  <c r="H201" i="2"/>
  <c r="H200" i="2"/>
  <c r="H193" i="2"/>
  <c r="H192" i="2"/>
  <c r="H191" i="2"/>
  <c r="H190" i="2"/>
  <c r="H189" i="2"/>
  <c r="H188" i="2"/>
  <c r="H187" i="2"/>
  <c r="H186" i="2"/>
  <c r="H185" i="2"/>
  <c r="H184" i="2"/>
  <c r="H183" i="2"/>
  <c r="H182" i="2"/>
  <c r="H181" i="2"/>
  <c r="H194" i="2" s="1"/>
  <c r="H174" i="2"/>
  <c r="H173" i="2"/>
  <c r="H172" i="2"/>
  <c r="H171" i="2"/>
  <c r="H170" i="2"/>
  <c r="H169" i="2"/>
  <c r="H168" i="2"/>
  <c r="H167" i="2"/>
  <c r="H166" i="2"/>
  <c r="H165" i="2"/>
  <c r="H164" i="2"/>
  <c r="H163" i="2"/>
  <c r="H162" i="2"/>
  <c r="H175" i="2" s="1"/>
  <c r="H155" i="2"/>
  <c r="H154" i="2"/>
  <c r="H153" i="2"/>
  <c r="H152" i="2"/>
  <c r="H151" i="2"/>
  <c r="H150" i="2"/>
  <c r="H149" i="2"/>
  <c r="H148" i="2"/>
  <c r="H156" i="2" s="1"/>
  <c r="H147" i="2"/>
  <c r="H146" i="2"/>
  <c r="H145" i="2"/>
  <c r="H144" i="2"/>
  <c r="H137" i="2"/>
  <c r="H136" i="2"/>
  <c r="H134" i="2"/>
  <c r="H133" i="2"/>
  <c r="H138" i="2" s="1"/>
  <c r="H132" i="2"/>
  <c r="H131" i="2"/>
  <c r="H130" i="2"/>
  <c r="H122" i="2"/>
  <c r="H121" i="2"/>
  <c r="H120" i="2"/>
  <c r="H119" i="2"/>
  <c r="H123" i="2" s="1"/>
  <c r="H118" i="2"/>
  <c r="H117" i="2"/>
  <c r="H116" i="2"/>
  <c r="H107" i="2"/>
  <c r="H106" i="2"/>
  <c r="H108" i="2" s="1"/>
  <c r="H98" i="2"/>
  <c r="H99" i="2" s="1"/>
  <c r="D25" i="12" s="1"/>
  <c r="H97" i="2"/>
  <c r="H96" i="2"/>
  <c r="H95" i="2"/>
  <c r="H94" i="2"/>
  <c r="H86" i="2"/>
  <c r="H84" i="2"/>
  <c r="H83" i="2"/>
  <c r="H82" i="2"/>
  <c r="H81" i="2"/>
  <c r="H87" i="2" s="1"/>
  <c r="H72" i="2"/>
  <c r="H70" i="2"/>
  <c r="H69" i="2"/>
  <c r="H68" i="2"/>
  <c r="H67" i="2"/>
  <c r="H73" i="2" s="1"/>
  <c r="H66" i="2"/>
  <c r="H65" i="2"/>
  <c r="H57" i="2"/>
  <c r="H56" i="2"/>
  <c r="H55" i="2"/>
  <c r="H54" i="2"/>
  <c r="H53" i="2"/>
  <c r="H58" i="2" s="1"/>
  <c r="H52" i="2"/>
  <c r="H51" i="2"/>
  <c r="H41" i="2"/>
  <c r="H43" i="2" s="1"/>
  <c r="H33" i="2"/>
  <c r="H32" i="2"/>
  <c r="H31" i="2"/>
  <c r="H30" i="2"/>
  <c r="H34" i="2" s="1"/>
  <c r="H29" i="2"/>
  <c r="H21" i="2"/>
  <c r="H20" i="2"/>
  <c r="H19" i="2"/>
  <c r="H18" i="2"/>
  <c r="H17" i="2"/>
  <c r="H16" i="2"/>
  <c r="H15" i="2"/>
  <c r="H22" i="2" s="1"/>
  <c r="C36" i="12" l="1"/>
  <c r="C37" i="12" s="1"/>
  <c r="H220" i="2"/>
  <c r="D32" i="12" l="1"/>
  <c r="D34" i="12" l="1"/>
  <c r="D33" i="12"/>
  <c r="D35" i="12" l="1"/>
  <c r="D36" i="12" s="1"/>
  <c r="D37" i="12" s="1"/>
  <c r="D40" i="12" s="1"/>
</calcChain>
</file>

<file path=xl/sharedStrings.xml><?xml version="1.0" encoding="utf-8"?>
<sst xmlns="http://schemas.openxmlformats.org/spreadsheetml/2006/main" count="664" uniqueCount="242">
  <si>
    <t>CONCEPTE</t>
  </si>
  <si>
    <t>IMPORT OFERTAT</t>
  </si>
  <si>
    <t>01.01 RUBÍ CENTRE</t>
  </si>
  <si>
    <t>-</t>
  </si>
  <si>
    <t>01.01.01 Escala mecànica RB03</t>
  </si>
  <si>
    <t>01.01.01.01 Treballs previs i adequació</t>
  </si>
  <si>
    <t>01.01.01.02 Equipaments de transport vertical</t>
  </si>
  <si>
    <t>01.01.01.03 Obra civil i arquitectura</t>
  </si>
  <si>
    <t>01.01.01.04 Instal·lacions de baixa tensió</t>
  </si>
  <si>
    <t>01.01.01.05 Comunicacions</t>
  </si>
  <si>
    <t>01.01.02 Escala mecànica RB04</t>
  </si>
  <si>
    <t>01.01.02.01 Treballs previs i adequació</t>
  </si>
  <si>
    <t>01.01.02.02 Equipaments de transport vertical</t>
  </si>
  <si>
    <t>01.01.02.03 Obra civil i arquitectura</t>
  </si>
  <si>
    <t>01.01.02.04 Instal·lacions de baixa tensió</t>
  </si>
  <si>
    <t>01.01.02.05 Comunicacions</t>
  </si>
  <si>
    <t>01.02 SEGURETAT I SALUT</t>
  </si>
  <si>
    <t>01.03 GESTIÓ DE RESIDUS</t>
  </si>
  <si>
    <t>01.04 ALTRES</t>
  </si>
  <si>
    <t>Pressupost d'execució per contracte, PEC (Abans d'IVA)</t>
  </si>
  <si>
    <t>21 % IVA</t>
  </si>
  <si>
    <t>Total PEC (IVA inclòs)</t>
  </si>
  <si>
    <t xml:space="preserve">PROJECTE EXECUTIU DE LES OBRES DE RENOVACIÓ DE 15 ESCALES MECÀNIQUES EN DIFERENTS ESTACIONS </t>
  </si>
  <si>
    <t>DE LA XARXA DE FERROCARRILS DE LA GENERALITAT DE CATALUNYA.</t>
  </si>
  <si>
    <t>PRESSUPOST</t>
  </si>
  <si>
    <t>Preu</t>
  </si>
  <si>
    <t>Amidament</t>
  </si>
  <si>
    <t>Import</t>
  </si>
  <si>
    <t>Obra</t>
  </si>
  <si>
    <t>01</t>
  </si>
  <si>
    <t>Capítol</t>
  </si>
  <si>
    <t>RUBÍ CENTRE</t>
  </si>
  <si>
    <t xml:space="preserve">Titol </t>
  </si>
  <si>
    <t>ESCALA RB03</t>
  </si>
  <si>
    <t>Subtítol</t>
  </si>
  <si>
    <t>TREBALLS PREVIS I ADEQUACIÓ</t>
  </si>
  <si>
    <t>01.01.01.01</t>
  </si>
  <si>
    <t>PLH0-0007</t>
  </si>
  <si>
    <t>u</t>
  </si>
  <si>
    <t>Treballs de desmuntatge i posterior muntatge o desplaçament a nova ubicació de mobiliari, d'equipaments i serveis afectats (paperera, cendrer, rètol senyalèctica, extintor, cablejats, cartells, màquines vending, pie's, etcètera). Inclou tots els desmuntatges de tots els equipaments necessaris per a la subtitució de l'escala mecànica i els trasllats d'equipaments a nova ubicació per seguir en servei i tornada a la ubiciació original. Partida unitària de tot el conjunt de desplaçaments per escala.</t>
  </si>
  <si>
    <t>P874-4UC2</t>
  </si>
  <si>
    <t>m2</t>
  </si>
  <si>
    <t xml:space="preserve">Neteja i preparació de la part interior dels fossars i tot l'interior del desenvolupament de l'escala mecànica. Inclou arrencada de claus, tacs i restes d'elements metàl·lics en desús o estat abançat de corrosió clavats al parament amb mitjans manuals, neteja i càrrega de runa sobre contenidor i transport a abocador autoritzat. Treballs en horari nocturn i reduït. </t>
  </si>
  <si>
    <t>P811-H7RD</t>
  </si>
  <si>
    <t>Sanejament de l'interior del fossar i laterals de l'escala mitjançant arrebossat reglejat sobre parament vertical, a 3,00 m d'alçària, com a màxim, amb morter de calç 1:4 al llarg del desenvolupament de l'escala i morter hidròfog tipus Sika MonoTop-107 o similar equivalent a l'interior dels fossars, elaborat a l'obra remolinat. Treballs en horari reduït i nocturn.</t>
  </si>
  <si>
    <t>P874-4U00</t>
  </si>
  <si>
    <t>Neteja, recuperació i lluït de formigó vist. Inclou tractament superficial d'acord amb acabats existents. Treballs en horari nocturn i reduït.</t>
  </si>
  <si>
    <t>PLH0-0008</t>
  </si>
  <si>
    <t>Treballs d'adequació i encaix dels embarcaments superior i inferior segons les necessitats de la nova escala. Inclou desmuntatge de panot existent al voltant de l'escala, repicat de formigó o desmuntatge d'estructura metàl·lica existent i col·locació de nou perfil metàl·lic a mida segons les dimensions de la nova escala. Treballs en horari nocturn i reduït.</t>
  </si>
  <si>
    <t>PLH0-0010</t>
  </si>
  <si>
    <t>Conjunt de càlculs estructurals per a justificació de les càrregues i esforços de les maniobres, tant de descàrrega amb grua com maniobres interiors, i recolzaments del nou equipament. Realitzat per tècnic competent, visat per col·legi professional. Inclou taxes corresponents.</t>
  </si>
  <si>
    <t>PLH0-0016</t>
  </si>
  <si>
    <t>Desmuntatge de calaix de protecció i aïllant elèctric en fossar, arranjament (soldat, substitució d'elements de xapa danysts, pintat i lluït) i posterior re-col·locació. Inclou pilots de via, tall de catenària, mitjans auxiliars i tot allò necessari per actuar en proximitat de via segons requeriments d'FGC. Treballs en horari nocturn i reduït.</t>
  </si>
  <si>
    <t>TOTAL</t>
  </si>
  <si>
    <t>02</t>
  </si>
  <si>
    <t>EQUIPAMENTS DE TRANSPORT VERTICAL</t>
  </si>
  <si>
    <t>01.01.01.02</t>
  </si>
  <si>
    <t>PLH0-0045</t>
  </si>
  <si>
    <t>Subministrament i instal·lació d'escala mecànica homologada segons plec d'especificacions tècniques d'escales mecàniques a instal·lar a la xarxa d'FGC, tipus interior de 4,5  metres d'alçària sobre la vertical, 800mm d'ample de graons, 30º d'inclinació i 2 graons plans d'accés a cada embarcament, amb estructura galvanitzada, llum interior tipus estrobo, amb fre electromagnètic i dispositiu de seguretat. Moviment reversible a voluntat, velocitat 0,2 a 0,5 m/seg., alimentació elèctrica III 3 x 380 V 50 Hz + N, inclòs autòmat programable per a control de maniobres i quadre de comandament local dins armari elèctric (segons especificacions tècniques) i amb targes de comunicacions amb l'automàtic de nivell superior i amb automàtic d'igual nivell, a més les escales tindran un funcionament autònom per sensors, inclou sistema de seguretat de falta de graó basat en microrruptors de detecció de falta de graó, semàfors integrats en balustrada, raspalls en entre el sòcol de les escales mecàniques i els graons per evitar atrapaments i complir amb la normativa EN-115. Inclou sensor de foc i fum en armari i fossars i maniobra d'aturada automàtica. Inclou descarregadors d'estàtica a pasamans, descarregadors d'estàtica a graons, cable coure nu al llarg del desenvolupament de l'escala amb fixació a cada tram d'estructura, quadres i caixes, amb apantallament adeqüat dels cables de sensors de seguretat. També inclou transports per via, pilots de via homologats per FGC, maniobres, pòrtics i equipament auxiliar necessari per completar la instal·lació a la seva ubicació. La balustrada de les escales serà de vidre, inclòs recolzament, fixacions, connexions, instal·lació elèctrica entre l'armari i l'escala mecànica així com el propi armari de maniobres, remats d'ajust amb paraments i acabats. Treballs en horari nocturn i reduït. Inclou proves i posada en servei, totalment acabada, segons plànols i plec de prescripcions.</t>
  </si>
  <si>
    <t>PLH0-0002</t>
  </si>
  <si>
    <t>Subministrament i instal·lació de caixa d'aturada d'emergència (STOP) i comandament en tótem.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</si>
  <si>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PLH0-0004</t>
  </si>
  <si>
    <t>Subministrament i col·locació de làmina anti-ratllades, anti-grafit i anti-àcidi sobre superfícies de balaustrada, armari elèctric de maniobres d'escala mecànica, caixes d'STOP i altres paraments, tipus referència BS 100XC de NTA o similar equivalent. Resistència anti-grafiti G1 i neteja segons NF 31 112. Classificació al fum F1 sense alliberament de toxines NF 16-101. Classificació al foc M1 no inflamable segons norma NF 16-101. Bona resistència química als àcids, òlis, greixos, alchols i disolvents orgànics. Classificació 2B2 segons prova d'impacte PR EN 12600. Resistència a l'abració categoria A. Inclou preparació del suport, subministrament i col·locació. Treballs en horari nocturn i reduït.</t>
  </si>
  <si>
    <t>PLH0-0012</t>
  </si>
  <si>
    <t>Subministrament i col·locació del conjunt de vinils de senyalització per escala mecànica segons especificacions i homologació d'FGC.</t>
  </si>
  <si>
    <t>PLH0-0055</t>
  </si>
  <si>
    <t>Conjunt de treballs i mesures compensatòries per a donar compliment al DECRET D'ACCESSIBILITAT 209/2023. Aquest conjunt de treballs i mesures inclouen l'increment de 80 cm de les balaustrades en la seva part fixe posterior a la placa de pintes a ambdós embarcaments sense necessitat d'execució d'obra civil, el subministrament i instal·lació de les caixes i quadres de connexió interiors del fossar de tipus extraibles per a poder generar l'espai necessari a l'interior del fossar i acomplir amb les normatives requerides a la EN-115 per a un correcte i segur manteniment, i subministrament i instal·lació de grup motriu compacte, per a guanyar espai a l'interior del fossar. Tot perfectament instal·lat, certificat segons les normatives d'aplicació i en funcionament.</t>
  </si>
  <si>
    <t>03</t>
  </si>
  <si>
    <t>OBRA CIVIL I ARQUITECTURA</t>
  </si>
  <si>
    <t>01.01.01.03</t>
  </si>
  <si>
    <t>P9C2-H700</t>
  </si>
  <si>
    <t>Paviment de terratzo equivalent a existent (homologat per FGC), col·locat a truc de maceta amb morter M40 de 2,5cm damunt da capa d'anivellació de sorra de 1,5 elaborat a obra.</t>
  </si>
  <si>
    <t>PLH0-0005</t>
  </si>
  <si>
    <t>Revestiment de parament vertical, horitzontal o inclinat interior, amb panells de planxa d'acer inoxidable AISI-304L de fins a 3mm de gruix, adherida a tauler de DM de 19mm o altres materials, conformada a taller amb plecs perimetrals i fixada mecànicament sobre estructura metàl.lica prèvia, incloent-hi part proporcional d'execució de la unió del revestiment amb bastiments de portes i armaris, paviments i cel rasos. Especejament del revestiment segons plànols de projecte. Inclou part proporcional de petit material necessari per la seva col·locació. Treballs en horari nocturn i reduït.</t>
  </si>
  <si>
    <t>04</t>
  </si>
  <si>
    <t>INSTAL·LACIONS DE BAIXA TENSIÓ</t>
  </si>
  <si>
    <t>01.01.01.04</t>
  </si>
  <si>
    <t>PG33-E76I</t>
  </si>
  <si>
    <t>m</t>
  </si>
  <si>
    <t>Cable amb conductor de coure de tensió assignada 0,6/1 kV, de designació RZ1-K (AS), construcció segons norma UNE 21123-4, pentapolar, de secció 5x6 mm2, amb coberta del cable de poliolefines, classe de reacció al foc Cca-s1b, d1, a1 segons la norma UNE-EN 50575 amb baixa emissió fums, col·locat en tub. Inclou subministrament, estesa, fixació i retolació així com tots els accessoris i materials per la seva correcta instal·lació.</t>
  </si>
  <si>
    <t>PG12-DH7P</t>
  </si>
  <si>
    <t>Caixa de derivació quadrada de fosa d'alumini, de 100x100 mm, amb grau de protecció IP-65, muntada superficialment</t>
  </si>
  <si>
    <t>PG2O-6SYO</t>
  </si>
  <si>
    <t>Tub rígid d'acer galvanitzat, de 32 mm de diàmetre nominal, resistència a l'impacte de 20 J, resistència a compressió de 4000 N, amb unió roscada i muntat superficialment</t>
  </si>
  <si>
    <t>PG2M-3AJU</t>
  </si>
  <si>
    <t>Tub flexible d'acer galvanitzat, de diàmetre nominal referència 21 i muntat superficialment</t>
  </si>
  <si>
    <t>PLH0-0015</t>
  </si>
  <si>
    <t>Treballs de desmuntatge i posterior muntatge de paraments verticals, lames, sostres tècnics i similars per treballs d'estesa de cablejat. Treball en horari nocturn i reduït.</t>
  </si>
  <si>
    <t>PG2J-4BOX</t>
  </si>
  <si>
    <t>Safata metàl·lica de xapa llisa amb coberta d'acer galvanitzat en calent, d'alçària 60 mm i amplària 100 mm, col·locada sobre suports horitzontals amb elements de suport</t>
  </si>
  <si>
    <t>PLH0-0009</t>
  </si>
  <si>
    <t>Treballs d'obertura i posterior tancament de canals existents tancades per instal·lació de cablejats. Inclou part proporcional de mitjans d'elevació.</t>
  </si>
  <si>
    <t>PG47-0001</t>
  </si>
  <si>
    <t>Subministrament i instal·lació de nova protecció magnetotèrmica i diferencial per a l'alimentació de nou equipament format per un interrutpor magnetotèrmic de 32A i un interruptor diferencial selectiu superimmunitzat ajustable. Inclou tots els accessoris de muntatge, elements de senyalització i modificacions a l'interior del QBT per el seu correcte funcionament. Treballs realitzats per empresa instal·ladora homologada per FGC.</t>
  </si>
  <si>
    <t>05</t>
  </si>
  <si>
    <t>COMUNICACIONS</t>
  </si>
  <si>
    <t>01.01.01.05</t>
  </si>
  <si>
    <t>PP7A-0001</t>
  </si>
  <si>
    <t>Programació i configuració del PLC màster de l'estació per la integració del dispositiu d'una escala mecànica per comunicació TCP/IP i carregar la informació a l'scada central, mantenint el mapa de memòria dels equips d'escala mecànica. Inclou proves, posada en marxa i documentació.</t>
  </si>
  <si>
    <t>PP7A-0002</t>
  </si>
  <si>
    <t>Subministrament i instal·lació de nou PLC model M340 de Schneider Electric o similar equivalent amb tecnologia de comunicació Modbus protocol TCP/IP per a comunicació amb el màster d'estació. Inclou el següent hardware: 1 rack de 6 posicions, 1 font d'alimentació, 1 CPU, 1 targeta d'entrades digitals i 1 targeta de sortides digitals. Completament instal·lat i connexionat a maniobra d'escala mecànica a telecomandar. Inclou programació d'aquest PLC d'escala i el PLC màster d'estació i la seva parametrització així com tots els accessoris, elements d'interconnexió i petit material necessari per a la correcta i total instal·lació (brides, cargoleria, etcètera). Tot d'acord amb allò que s'especifica al plec d'especificacions tècniques, tant pel que fa a les especificacions d'equips com als procediments d'instal·lació, adaptant-se en tot moment a les condicions d'explotació de FGC.</t>
  </si>
  <si>
    <t>PP44-0001</t>
  </si>
  <si>
    <t>Subministrament, estesa, fixació i retolació de càble mànega FTP categoria 7. Inclou tots els materials i accessoris necessaris per la instal·lació en safata o tub existent.</t>
  </si>
  <si>
    <t>PPZH-7801</t>
  </si>
  <si>
    <t>Subministrament i instal·lació de tirantet de cable de 4 parells de coure trenats i apantallats amb connectors als extrems RJ-45 categoria 6a o superior de 2 m de longitud.</t>
  </si>
  <si>
    <t>PP7H-0002</t>
  </si>
  <si>
    <t xml:space="preserve">Subministrament, instal·lació i connexionat de caixa de mecanismes per a muntatge en superfície de 1 mòdul en color blanc, amb 1 adaptador per connector i 1 connector RJ-45 apantallat categoria 6a o superior. </t>
  </si>
  <si>
    <t>PP7H-0003</t>
  </si>
  <si>
    <t>Subministrament i instal·lació de panell repartidor de 24 ports per a 24 connectors RJ-45 categoria 6a o superior, per muntatge en rack de 19'' i 1u d'alçada, metàl·lic,  amb guia de cables posterior, etiquetat frontal i posada a terra. No inclou connectors. Segons plec de condicions tècniques.</t>
  </si>
  <si>
    <t>ESCALA RB04</t>
  </si>
  <si>
    <t>01.01.02.01</t>
  </si>
  <si>
    <t>01.01.02.02</t>
  </si>
  <si>
    <t>01.01.02.03</t>
  </si>
  <si>
    <t>01.01.02.04</t>
  </si>
  <si>
    <t>01.01.02.05</t>
  </si>
  <si>
    <t>SEGURETAT I SALUT</t>
  </si>
  <si>
    <t>EQUIPS PROTECCIÓ INDIVIDUAL</t>
  </si>
  <si>
    <t>01.02.01</t>
  </si>
  <si>
    <t>H1411111</t>
  </si>
  <si>
    <t>Casc de seguretat per a ús normal, contra cops, de polietilè amb un pes màxim de 400 g, homologat segons UNE-EN 812</t>
  </si>
  <si>
    <t>H1424340</t>
  </si>
  <si>
    <t>Ulleres de seguretat hermètiques per a esmerillar, amb muntura de cassoleta de policarbonat amb respiradors i recolzament nasal, adaptables amb cinta elàstica, amb visors circulars de 50 mm de D roscats a la muntura, homologades segons UNE-EN 167 i UNE-EN 168</t>
  </si>
  <si>
    <t>H1432012</t>
  </si>
  <si>
    <t>Protector auditiu d'auricular, acoblat al cap amb arnès i orelleres antisoroll, homologat segons UNE-EN 352-1 i UNE-EN 458</t>
  </si>
  <si>
    <t>H1445003</t>
  </si>
  <si>
    <t>Mascareta de protecció respiratòria, homologada segons UNE-EN 140</t>
  </si>
  <si>
    <t>H144D205</t>
  </si>
  <si>
    <t>Filtre contra partícules, identificat amb banda de color blanc, homologat segons UNE-EN 143 i UNE-EN 12083/AC</t>
  </si>
  <si>
    <t>H144E406</t>
  </si>
  <si>
    <t>Filtre mixte contra gasos i partícules, homologat segons UNE-EN 14387 i UNE-EN 12083/AC</t>
  </si>
  <si>
    <t>H145E003</t>
  </si>
  <si>
    <t>Parella de guants contra agents químics i microorganismes, homologats segons UNE-EN 374-1, UNE-EN ISO 11298-2, UNE-EN 1998-3 i UNE-EN 420</t>
  </si>
  <si>
    <t>H1474600</t>
  </si>
  <si>
    <t>Cinturó antivibració, ajustable i de teixit transpirable</t>
  </si>
  <si>
    <t>H147D102</t>
  </si>
  <si>
    <t>Sistema anticaiguda compost per un arnès anticaiguda amb tirants, bandes secundàries, bandes subglúties, bandes de cuixa, recolzament dorsal per a subjecció, elements d'ajust, element dorsal d'enganxament d'arnès anticaiguda i sivella, incorporat a un element d'amarrament composat per un terminal manufacturat, homologat segons UNE-EN 361, UNE-EN 362, UNE-EN 364/AC, UNE-EN 365 i UNE-EN 354</t>
  </si>
  <si>
    <t>H147D405</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</si>
  <si>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lliscant sobre línia d'ancoratge flexible de llargaria 10 m, homologat segons UNE-EN 361, UNE-EN 362, UNE-EN 364/AC, UNE-EN 365 i UNE-EN 353-2</t>
  </si>
  <si>
    <t>H147K602</t>
  </si>
  <si>
    <t>Sistema de subjecció en posició de treball i prevenció de pèrdua d'equilibri, compost d'una banda de cintura, sivella, recolzament dorsal, elements d'enganxament, connector, element d'amarrament del sistema d'ajust de longitud, homologat segons UNE-EN 358, UNE-EN 362, UNE-EN 354 i UNE-EN 364/AC</t>
  </si>
  <si>
    <t>H147L015</t>
  </si>
  <si>
    <t>Aparell d'ancoratge per a equip de protecció individual contra caiguda d'alçada, homologat segons UNE-EN 795, amb fixació amb tac mecànic</t>
  </si>
  <si>
    <t>SISTEMES DE PROTECCIÓ COL·LECTIVA</t>
  </si>
  <si>
    <t>01.02.03</t>
  </si>
  <si>
    <t>H15118D1</t>
  </si>
  <si>
    <t>Protecció amb vela de lona de polietilè per a proteccions superficials contra caigudes, amb malla de reforç i traus perimetrals, corda de subjecció, de diàmetre 12 mm, amb el desmuntatge inclòs</t>
  </si>
  <si>
    <t>H1512007</t>
  </si>
  <si>
    <t>Protecció col·lectiva vertical del perímetre de les façanes contra caigudes de persones u objectes, amb suport metàl·lic tipus mènsula, de llargària 2,5 m, barra porta xarxes horitzontal, serjant d'ancoratge al sostre, xarxa de seguretat horitzontal i amb el desmuntatge inclòs</t>
  </si>
  <si>
    <t>H1512010</t>
  </si>
  <si>
    <t>Protecció de projecció de partícules incandescents amb manta ignífuga, xarxa de seguretat normalitzada (UNE-EN 1263-1) poliamida no regenerada, de tenacitat alta, nuada amb corda perimetral de poliamida i corda de cosit de 12 mm de diàmetre i amb el desmuntatge inclòs</t>
  </si>
  <si>
    <t>H1512212</t>
  </si>
  <si>
    <t>Protecció col·lectiva vertical del perímetre del sostre amb xarxa per a proteccions superficials contra caigudes, de fil trenat de poliamida no regenerada, de tenacitat alta, de 4 mm de diàmetre, 80x80 mm de pas de malla, corda perimetral de poliamida de 12 mm de diàmetre nuada a la xarxa, d'alçària 5 m, amb ancoratges d'emborsament inferior, fixada al sostre cada 0.5 amb ganxos embeguts en el formigó, cordes d'hissat i subjecció de 12 mm de diàmetre, pescant metàl·lic de forca fixats al sostre cada 4,5 m amb ganxos embeguts en el formigó, en 1a col·locació i amb el desmuntatge inclòs</t>
  </si>
  <si>
    <t>H151A1K1</t>
  </si>
  <si>
    <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t>
  </si>
  <si>
    <t>H151AEL1</t>
  </si>
  <si>
    <t>Protecció horitzontal d'obertures amb malla electrosoldada de barres corrugades d'acer 10x 10 cm i de 3 - 3 mm de diàmetre embegut en el formigó i amb el desmuntatge inclòs</t>
  </si>
  <si>
    <t>H151AJ01</t>
  </si>
  <si>
    <t>Protecció horitzontal d'obertures d'1 m de diàmetre com a màxim, en sostres, amb fusta i amb el desmuntatge inclòs</t>
  </si>
  <si>
    <t>H152U000</t>
  </si>
  <si>
    <t>Tanca d'advertència o abalisament d'1 m d'alçada amb malla de polietilè taronja, fixada a 1 m del perímetre del sostre amb suports d'acer allotjats amb forats al sostre</t>
  </si>
  <si>
    <t>H1542013</t>
  </si>
  <si>
    <t>Protecció solar de la zona de treball de 4x8 m i 3 m d'alçària, a base de perfils metàl·lics ancorats a terra, corda de fibra vegetal tensada, vela de polietilè perforada amb traus perimetrals nuada a les cordes i amb el desmuntatge inclòs</t>
  </si>
  <si>
    <t>HBBAA005</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</si>
  <si>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</si>
  <si>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HBBAB115</t>
  </si>
  <si>
    <t>Senyal d'obligació, normalitzada amb pictograma blanc sobre fons blau, de forma circular amb cantells en color blanc, diàmetre 29 cm, amb cartell explicatiu rectangular, per ser vista fins 12 m, fixada i amb el desmuntatge inclòs</t>
  </si>
  <si>
    <t>HBBAE001</t>
  </si>
  <si>
    <t>Rètol adhesiu ( MIE-RAT.10 ) de maniobra per a quadre o pupitre de control elèctric, adherit</t>
  </si>
  <si>
    <t>HBBAF004</t>
  </si>
  <si>
    <t>Senyal d'advertència, normalitzada amb pictograma negre sobre fons groc, de forma triangular amb el cantell negre, costat major 41 cm, amb cartell explicatiu rectangular, per ser vista fins 12 m de distància, fixada i amb el desmuntatge inclòs</t>
  </si>
  <si>
    <t>IMPLANTACIÓ PROVISIONAL DEL PERSONAL D'OBRA</t>
  </si>
  <si>
    <t>01.02.04</t>
  </si>
  <si>
    <t>H64Z1111</t>
  </si>
  <si>
    <t>Porta de planxa preformada d'acer galvanitzat d'1 fulla batent d'1 m de llum de pas i 2 m d'alçària, bastiment de tub d'acer galvanitzat, per a tanca de planxa metàl·lica i per a 2 usos, per a seguretat i salut i amb el desmuntatge inclòs</t>
  </si>
  <si>
    <t>H6AA2111</t>
  </si>
  <si>
    <t>Tanca mòbil, de 2 m d'alçària, d'acer galvanitzat, amb malla electrosoldada de 90x150 mm i de 4.5 i 3,5 mm de D, bastidor de 3.5x2 m de tub de 40 mm de D, fixat a peus prefabricats de formigó, i amb el desmuntatge inclòs</t>
  </si>
  <si>
    <t>HB2A2321</t>
  </si>
  <si>
    <t>Barrera de seguretat metàl·lica simple, per a una classe de contenció normal, amb nivell de contenció N2, índex de severitat A, amplària de treball W6 i deflexió dinàmica 2 m segons UNE-EN 1317-2, reduïda, amb un perfil longitudinal de secció doble ona i suports C-120 col·locats clavats a terra cada 4 m (BMSRA4/C), col·locada en trams rectes o en corbes de radi igual o superior a 22 m i amb el desmuntatge inclòs</t>
  </si>
  <si>
    <t>HBB20005</t>
  </si>
  <si>
    <t>Senyal manual per a senyalista</t>
  </si>
  <si>
    <t>HBBA1511</t>
  </si>
  <si>
    <t>Placa de senyalització de seguretat laboral, de planxa d'acer llisa serigrafiada, de 40x33 cm, fixada mecànicament i amb el desmuntatge inclòs</t>
  </si>
  <si>
    <t>HBC1E001</t>
  </si>
  <si>
    <t>Cadena de delimitació de zona de perill amb baules de polietilè, de color vermell i blanc alternats, amb un suport cada 5 m i amb el desmuntatge inclòs</t>
  </si>
  <si>
    <t>HBC1JF01</t>
  </si>
  <si>
    <t>Llumenera amb làmpada fixa color ambre i amb el desmuntatge inclòs</t>
  </si>
  <si>
    <t>HQU22301</t>
  </si>
  <si>
    <t>Armari metàl·lic individual de doble compartiment interior, de 0.4x0.5x1,8 m, col·locat i amb el desmuntatge inclòs</t>
  </si>
  <si>
    <t>HQU25701</t>
  </si>
  <si>
    <t>Banc de fusta, de 3,5 m de llargària i 0,4 m d'amplària, amb capacitat per a 5 persones, col·locat i amb el desmuntatge inclòs</t>
  </si>
  <si>
    <t>HQU27902</t>
  </si>
  <si>
    <t>Taula de fusta amb tauler de melamina, de 3,5 m de llargària i 0,8 m d'amplària, amb capacitat per a 10 persones, col·locada i amb el desmuntatge inclòs</t>
  </si>
  <si>
    <t>HQU2AF02</t>
  </si>
  <si>
    <t>Nevera elèctrica, de 100 l de capacitat, col·locada i amb el desmuntatge inclòs</t>
  </si>
  <si>
    <t>HQU2GF01</t>
  </si>
  <si>
    <t>Recipient per a recollida d'escombraries, de 100 l de capacitat, col·locat i amb el desmuntatge inclòs</t>
  </si>
  <si>
    <t>HQU2P001</t>
  </si>
  <si>
    <t>Penja-robes per a dutxa, col·locat i amb el desmuntatge inclòs</t>
  </si>
  <si>
    <t>DESPESES FORMACIÓ SEGURETAT PERSONAL</t>
  </si>
  <si>
    <t>01.02.05</t>
  </si>
  <si>
    <t>H16F3000</t>
  </si>
  <si>
    <t>h</t>
  </si>
  <si>
    <t>Presencia al lloc de treball de recursos preventius</t>
  </si>
  <si>
    <t>GESTIÓ DE RESIDUS</t>
  </si>
  <si>
    <t>01.03</t>
  </si>
  <si>
    <t>P21D8-HBLS</t>
  </si>
  <si>
    <t>Desmuntatge per a substitució d'escala mecànica d'amplària dels graons entre 600 i 1000 mm, desnivell entre 4 i 5 m, amb mitjans manuals i mecànics i càrrega de runa sobre camió o contenidor</t>
  </si>
  <si>
    <t>P2R5-0001</t>
  </si>
  <si>
    <t>Transport i deposició controlada a centre de selecció d'escales mecàniques o components d'escales mecàniques. Inclou cànon d'abocament.</t>
  </si>
  <si>
    <t>P2RA-0004</t>
  </si>
  <si>
    <t>m3</t>
  </si>
  <si>
    <t>Classificació en obra, transport i desposició controlada en centre de selecció i/o centre de reciclatge per a residus no perillosos d'embalatges de fusta amb codi 150103 segons la Llista Europea de Residus (ORDEN MAM/304/2002).</t>
  </si>
  <si>
    <t>P2RA-0005</t>
  </si>
  <si>
    <t>Classificació en obra, transport i desposició controlada en centre de selecció i/o centre de reciclatge per a residus no perillosos d'embalatges de plàstic amb codi 150102 segons la Llista Europea de Residus (ORDEN MAM/304/2002).</t>
  </si>
  <si>
    <t>P2RA-0006</t>
  </si>
  <si>
    <t>Classificació en obra, transport i desposició controlada en centre de selecció i/o centre de reciclatge per a residus no perillosos d'embalatges de paper i cartró amb codi 150101 segons la Llista Europea de Residus (ORDEN MAM/304/2002).</t>
  </si>
  <si>
    <t>ALTRES</t>
  </si>
  <si>
    <t>01.04</t>
  </si>
  <si>
    <t>PG1A-0001</t>
  </si>
  <si>
    <t>Legalització global de la modificació realitzada en instal·lació de baixa tensió en una estació. Redacció de projecte segons el REBT, certificat d'instal·lador, certificat de projectista, acta d'inspecció d'organisme de control acreditat i tota aquella documentació necessària. Inclou drets de visat, visita d'inspecció d'organisme de control, tramitació davant de l'adminstració competent i altres possibles taxes aplicables per totes les gestions necessàries.</t>
  </si>
  <si>
    <t>PPZH-0001</t>
  </si>
  <si>
    <t>Certificació del cablejat de la xarxa estructurada segons normativa ISO 11801 classe e i etiquetat, estès dins de l'obra.</t>
  </si>
  <si>
    <t xml:space="preserve">IMPORT TOTAL DEL PRESSUPOST : </t>
  </si>
  <si>
    <t>IMPORT DE LICITACIÓ</t>
  </si>
  <si>
    <t>Pressupost d'execució material, PEM</t>
  </si>
  <si>
    <t>13 % Despeses generals</t>
  </si>
  <si>
    <t>6 % Benefici industrial</t>
  </si>
  <si>
    <t>Camps a omplir per FGC i calculats</t>
  </si>
  <si>
    <t>Camps a omplir per l'ofertant</t>
  </si>
  <si>
    <t>EMPRESA LICITADORA:</t>
  </si>
  <si>
    <t>Oferta en concepte del preu corresponent al pressupost de licitació</t>
  </si>
  <si>
    <t>A l'import ofertat hauran d'estar inclosos tots els conceptes que incideixin a l'operació (recursos humans, materials,</t>
  </si>
  <si>
    <t>en el total de l'oferta.</t>
  </si>
  <si>
    <t>eines, equips, etc.). En cas d'omissió total o parcial d'algun concepte s'entendrà que el seu import està repercutit</t>
  </si>
  <si>
    <r>
      <t xml:space="preserve">L'import de </t>
    </r>
    <r>
      <rPr>
        <b/>
        <sz val="10"/>
        <color rgb="FF000000"/>
        <rFont val="Arial"/>
        <family val="2"/>
      </rPr>
      <t>SEGURETAT I SALUD NO ADMET BAIXA SOBRE EL PRESSUPOST</t>
    </r>
    <r>
      <rPr>
        <sz val="10"/>
        <color rgb="FF000000"/>
        <rFont val="Arial"/>
        <family val="2"/>
      </rPr>
      <t>.</t>
    </r>
  </si>
  <si>
    <r>
      <t xml:space="preserve">de l'estació de Rubí Centre. </t>
    </r>
    <r>
      <rPr>
        <b/>
        <sz val="10"/>
        <color rgb="FF000000"/>
        <rFont val="Arial"/>
        <family val="2"/>
      </rPr>
      <t>NOMÉS S'HAN D'OMPLIR LES CASELLES SOMBREJADES EN COLOR GROC.</t>
    </r>
  </si>
  <si>
    <t>Pressupost</t>
  </si>
  <si>
    <t>DE LA XARXA DE FERROCARRILS DE LA GENERALITAT DE CATALUNYA. ESTACIÓ RUBÍ CENTRE</t>
  </si>
  <si>
    <t>La Fulla 2A. Pressupost obres correspon a l'oferta Econòmica per a les obres de renovació de 2 escales mecàniques</t>
  </si>
  <si>
    <t>Els preus en PEM hauran de ser certs i determinats, i expresats en Euros, amb un màxim de dos (2) decimals.</t>
  </si>
  <si>
    <t>AQUESTA FULLA ES TRASLLADEN DE MANERA AUTOMÀTICA ELS IMPORTS OFERTATS A LA FULLA ANNEX 2A. PRESSUPOST OBRES.</t>
  </si>
  <si>
    <t>IMPORT TOTAL OFERTAT PER LES OBRES DE RENOVACIÓ DE 2 ESCALES MECÀNIQUES DE L'ESTACIÓ DE RUBI CENTRE (Abans d'IVA)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</si>
</sst>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
    <numFmt numFmtId="166" formatCode="0.000"/>
    <numFmt numFmtId="167" formatCode="#,##0.00\ &quot;€&quot;"/>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theme="1"/>
      <name val="Arial"/>
      <family val="2"/>
    </font>
    <font>
      <sz val="10"/>
      <color theme="1"/>
      <name val="Arial"/>
      <family val="2"/>
    </font>
    <font>
      <sz val="10"/>
      <color rgb="FF000000"/>
      <name val="Arial"/>
      <family val="2"/>
    </font>
    <font>
      <b/>
      <sz val="11"/>
      <color theme="1"/>
      <name val="Arial"/>
      <family val="2"/>
    </font>
    <font>
      <b/>
      <u/>
      <sz val="10"/>
      <color rgb="FF000000"/>
      <name val="Arial"/>
      <family val="2"/>
    </font>
    <font>
      <u/>
      <sz val="10"/>
      <color rgb="FF000000"/>
      <name val="Arial"/>
      <family val="2"/>
    </font>
    <font>
      <b/>
      <sz val="10"/>
      <color rgb="FF000000"/>
      <name val="Arial"/>
      <family val="2"/>
    </font>
    <font>
      <b/>
      <sz val="10"/>
      <color rgb="FF000000"/>
      <name val="Calibri"/>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97D70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Border="0" applyAlignment="0"/>
  </cellStyleXfs>
  <cellXfs count="45">
    <xf numFmtId="0" fontId="0" fillId="0" borderId="0" xfId="0"/>
    <xf numFmtId="164" fontId="1" fillId="4" borderId="0" xfId="0" applyNumberFormat="1" applyFont="1" applyFill="1" applyAlignment="1" applyProtection="1">
      <alignment vertical="top" wrapText="1"/>
      <protection locked="0"/>
    </xf>
    <xf numFmtId="0" fontId="7" fillId="6" borderId="1" xfId="0" applyFont="1" applyFill="1" applyBorder="1" applyAlignment="1" applyProtection="1">
      <alignment horizontal="center" vertical="center"/>
      <protection locked="0"/>
    </xf>
    <xf numFmtId="0" fontId="7" fillId="0" borderId="0" xfId="0" applyFont="1" applyAlignment="1" applyProtection="1">
      <alignment vertical="center"/>
    </xf>
    <xf numFmtId="166" fontId="7" fillId="0" borderId="0" xfId="0" applyNumberFormat="1" applyFont="1" applyAlignment="1" applyProtection="1">
      <alignment vertical="center"/>
    </xf>
    <xf numFmtId="0" fontId="9" fillId="0" borderId="0" xfId="0" applyFont="1" applyAlignment="1" applyProtection="1">
      <alignment vertical="center"/>
    </xf>
    <xf numFmtId="0" fontId="10" fillId="0" borderId="0" xfId="0" applyFont="1" applyAlignment="1" applyProtection="1">
      <alignment horizontal="center" vertical="center"/>
    </xf>
    <xf numFmtId="0" fontId="8" fillId="5" borderId="1" xfId="0" applyFont="1" applyFill="1" applyBorder="1" applyAlignment="1" applyProtection="1">
      <alignment horizontal="center" vertical="center"/>
    </xf>
    <xf numFmtId="0" fontId="8" fillId="0" borderId="0" xfId="0" applyFont="1" applyAlignment="1" applyProtection="1">
      <alignment horizontal="left" vertical="center" wrapText="1"/>
    </xf>
    <xf numFmtId="0" fontId="5" fillId="5" borderId="1" xfId="0" applyFont="1" applyFill="1" applyBorder="1" applyAlignment="1" applyProtection="1">
      <alignment horizontal="center" vertical="center"/>
    </xf>
    <xf numFmtId="167" fontId="5" fillId="5" borderId="1" xfId="0" applyNumberFormat="1" applyFont="1" applyFill="1" applyBorder="1" applyAlignment="1" applyProtection="1">
      <alignment horizontal="center" vertical="center" wrapText="1"/>
    </xf>
    <xf numFmtId="0" fontId="6" fillId="0" borderId="1" xfId="0" applyFont="1" applyBorder="1" applyAlignment="1" applyProtection="1">
      <alignment vertical="center"/>
    </xf>
    <xf numFmtId="167" fontId="6" fillId="0" borderId="1" xfId="0" quotePrefix="1" applyNumberFormat="1" applyFont="1" applyBorder="1" applyAlignment="1" applyProtection="1">
      <alignment horizontal="center" vertical="center"/>
    </xf>
    <xf numFmtId="0" fontId="5" fillId="0" borderId="1" xfId="0" applyFont="1" applyBorder="1" applyAlignment="1" applyProtection="1">
      <alignment vertical="center"/>
    </xf>
    <xf numFmtId="167" fontId="6" fillId="0" borderId="1" xfId="0" applyNumberFormat="1" applyFont="1" applyBorder="1" applyAlignment="1" applyProtection="1">
      <alignment horizontal="center" vertical="center"/>
    </xf>
    <xf numFmtId="0" fontId="6" fillId="0" borderId="1" xfId="0" applyFont="1" applyBorder="1" applyAlignment="1" applyProtection="1">
      <alignment horizontal="right" vertical="center"/>
    </xf>
    <xf numFmtId="0" fontId="5" fillId="0" borderId="1" xfId="0" applyFont="1" applyBorder="1" applyAlignment="1" applyProtection="1">
      <alignment horizontal="right" vertical="center"/>
    </xf>
    <xf numFmtId="167" fontId="5" fillId="0" borderId="1" xfId="0" applyNumberFormat="1" applyFont="1" applyBorder="1" applyAlignment="1" applyProtection="1">
      <alignment horizontal="center" vertical="center"/>
    </xf>
    <xf numFmtId="0" fontId="7" fillId="0" borderId="0" xfId="0" applyFont="1" applyBorder="1" applyAlignment="1" applyProtection="1">
      <alignment vertical="center"/>
    </xf>
    <xf numFmtId="0" fontId="6" fillId="0" borderId="0" xfId="0" applyFont="1" applyBorder="1" applyAlignment="1" applyProtection="1">
      <alignment horizontal="left" vertical="center"/>
    </xf>
    <xf numFmtId="167" fontId="6" fillId="0" borderId="0" xfId="0" applyNumberFormat="1" applyFont="1" applyBorder="1" applyAlignment="1" applyProtection="1">
      <alignment horizontal="center" vertical="center"/>
    </xf>
    <xf numFmtId="166" fontId="7" fillId="0" borderId="0" xfId="0" applyNumberFormat="1" applyFont="1" applyBorder="1" applyAlignment="1" applyProtection="1">
      <alignment vertical="center"/>
    </xf>
    <xf numFmtId="0" fontId="5" fillId="0" borderId="1" xfId="0" applyFont="1" applyBorder="1" applyAlignment="1" applyProtection="1">
      <alignment horizontal="left" vertical="center" wrapText="1"/>
    </xf>
    <xf numFmtId="0" fontId="11" fillId="0" borderId="0" xfId="0" applyFont="1" applyBorder="1" applyAlignment="1" applyProtection="1">
      <alignment horizontal="left" vertical="center"/>
    </xf>
    <xf numFmtId="0" fontId="7" fillId="0" borderId="0" xfId="0" applyFont="1" applyBorder="1" applyAlignment="1" applyProtection="1">
      <alignment horizontal="left" vertical="center"/>
    </xf>
    <xf numFmtId="0" fontId="5" fillId="0" borderId="0" xfId="0" applyFont="1" applyBorder="1" applyAlignment="1" applyProtection="1">
      <alignment horizontal="right" vertical="center"/>
    </xf>
    <xf numFmtId="167" fontId="5" fillId="0" borderId="0" xfId="0" applyNumberFormat="1" applyFont="1" applyBorder="1" applyAlignment="1" applyProtection="1">
      <alignment horizontal="center" vertical="center"/>
    </xf>
    <xf numFmtId="0" fontId="7" fillId="0" borderId="0" xfId="0" applyFont="1" applyAlignment="1" applyProtection="1">
      <alignment horizontal="left" vertical="center"/>
    </xf>
    <xf numFmtId="0" fontId="0" fillId="0" borderId="0" xfId="0" applyAlignment="1" applyProtection="1">
      <alignment vertical="top" wrapText="1"/>
    </xf>
    <xf numFmtId="0" fontId="12" fillId="0" borderId="0" xfId="0" applyFont="1" applyAlignment="1" applyProtection="1">
      <alignment vertical="top" wrapText="1"/>
    </xf>
    <xf numFmtId="0" fontId="0" fillId="0" borderId="0" xfId="0" applyProtection="1"/>
    <xf numFmtId="164" fontId="1" fillId="4" borderId="0" xfId="0" applyNumberFormat="1" applyFont="1" applyFill="1" applyAlignment="1" applyProtection="1">
      <alignment vertical="top" wrapText="1"/>
    </xf>
    <xf numFmtId="0" fontId="1" fillId="0" borderId="0" xfId="0" applyFont="1" applyAlignment="1" applyProtection="1">
      <alignment vertical="top" wrapText="1"/>
    </xf>
    <xf numFmtId="0" fontId="0" fillId="2" borderId="0" xfId="0" applyFill="1" applyAlignment="1" applyProtection="1">
      <alignment vertical="top" wrapText="1"/>
    </xf>
    <xf numFmtId="0" fontId="2" fillId="2" borderId="0" xfId="0" applyFont="1" applyFill="1" applyAlignment="1" applyProtection="1">
      <alignment horizontal="center" vertical="top" wrapText="1"/>
    </xf>
    <xf numFmtId="0" fontId="3" fillId="3" borderId="0" xfId="0" applyFont="1" applyFill="1" applyAlignment="1" applyProtection="1">
      <alignment horizontal="right" vertical="top" wrapText="1"/>
    </xf>
    <xf numFmtId="0" fontId="3" fillId="0" borderId="0" xfId="0" applyFont="1" applyAlignment="1" applyProtection="1">
      <alignment vertical="top" wrapText="1"/>
    </xf>
    <xf numFmtId="49" fontId="3" fillId="0" borderId="0" xfId="0" applyNumberFormat="1" applyFont="1" applyAlignment="1" applyProtection="1">
      <alignment vertical="top" wrapText="1"/>
    </xf>
    <xf numFmtId="0" fontId="1" fillId="0" borderId="0" xfId="0" applyFont="1" applyAlignment="1" applyProtection="1">
      <alignment vertical="top" wrapText="1"/>
    </xf>
    <xf numFmtId="49" fontId="1" fillId="0" borderId="0" xfId="0" applyNumberFormat="1" applyFont="1" applyAlignment="1" applyProtection="1">
      <alignment vertical="top" wrapText="1"/>
    </xf>
    <xf numFmtId="165" fontId="1" fillId="0" borderId="0" xfId="0" applyNumberFormat="1" applyFont="1" applyAlignment="1" applyProtection="1">
      <alignment vertical="top" wrapText="1"/>
    </xf>
    <xf numFmtId="164" fontId="1" fillId="0" borderId="0" xfId="0" applyNumberFormat="1" applyFont="1" applyAlignment="1" applyProtection="1">
      <alignment vertical="top" wrapText="1"/>
    </xf>
    <xf numFmtId="164" fontId="3" fillId="0" borderId="0" xfId="0" applyNumberFormat="1" applyFont="1" applyAlignment="1" applyProtection="1">
      <alignment vertical="top" wrapText="1"/>
    </xf>
    <xf numFmtId="0" fontId="4" fillId="0" borderId="0" xfId="0" applyFont="1" applyAlignment="1" applyProtection="1">
      <alignment vertical="top" wrapText="1"/>
    </xf>
    <xf numFmtId="164" fontId="4" fillId="0" borderId="0" xfId="0" applyNumberFormat="1" applyFont="1" applyAlignment="1" applyProtection="1">
      <alignment vertical="top" wrapText="1"/>
    </xf>
  </cellXfs>
  <cellStyles count="1">
    <cellStyle name="Normal" xfId="0" builtinId="0"/>
  </cellStyles>
  <dxfs count="0"/>
  <tableStyles count="0" defaultTableStyle="TableStyleMedium2" defaultPivotStyle="PivotStyleLight16"/>
  <colors>
    <mruColors>
      <color rgb="FFFFFF99"/>
      <color rgb="FF97D700"/>
      <color rgb="FF97BF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1428253</xdr:colOff>
      <xdr:row>1</xdr:row>
      <xdr:rowOff>95250</xdr:rowOff>
    </xdr:from>
    <xdr:to>
      <xdr:col>6</xdr:col>
      <xdr:colOff>9525</xdr:colOff>
      <xdr:row>6</xdr:row>
      <xdr:rowOff>55245</xdr:rowOff>
    </xdr:to>
    <xdr:sp macro="" textlink="">
      <xdr:nvSpPr>
        <xdr:cNvPr id="3" name="QuadreDeText 3">
          <a:extLst>
            <a:ext uri="{FF2B5EF4-FFF2-40B4-BE49-F238E27FC236}">
              <a16:creationId xmlns:a16="http://schemas.microsoft.com/office/drawing/2014/main" id="{85A636FF-EBDD-4EEE-B3AF-D5D076CF679A}"/>
            </a:ext>
          </a:extLst>
        </xdr:cNvPr>
        <xdr:cNvSpPr txBox="1"/>
      </xdr:nvSpPr>
      <xdr:spPr>
        <a:xfrm>
          <a:off x="2018803" y="295275"/>
          <a:ext cx="6153647" cy="9601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ca-ES" sz="1100" b="1">
              <a:latin typeface="Arial" panose="020B0604020202020204" pitchFamily="34" charset="0"/>
              <a:cs typeface="Arial" panose="020B0604020202020204" pitchFamily="34" charset="0"/>
            </a:rPr>
            <a:t>CONTR/2025/824</a:t>
          </a:r>
        </a:p>
        <a:p>
          <a:r>
            <a:rPr lang="ca-ES" sz="1100">
              <a:solidFill>
                <a:schemeClr val="dk1"/>
              </a:solidFill>
              <a:effectLst/>
              <a:latin typeface="Arial" panose="020B0604020202020204" pitchFamily="34" charset="0"/>
              <a:ea typeface="+mn-ea"/>
              <a:cs typeface="Arial" panose="020B0604020202020204" pitchFamily="34" charset="0"/>
            </a:rPr>
            <a:t>Obres de renovació de 9 escales mecàniques</a:t>
          </a:r>
          <a:r>
            <a:rPr lang="ca-ES" sz="1100" baseline="0">
              <a:solidFill>
                <a:schemeClr val="dk1"/>
              </a:solidFill>
              <a:effectLst/>
              <a:latin typeface="Arial" panose="020B0604020202020204" pitchFamily="34" charset="0"/>
              <a:ea typeface="+mn-ea"/>
              <a:cs typeface="Arial" panose="020B0604020202020204" pitchFamily="34" charset="0"/>
            </a:rPr>
            <a:t> de la xarxa de Ferrocarril de la Generalitat de Catalunya</a:t>
          </a:r>
        </a:p>
        <a:p>
          <a:endParaRPr lang="ca-ES" sz="1100" baseline="0">
            <a:solidFill>
              <a:schemeClr val="dk1"/>
            </a:solidFill>
            <a:effectLst/>
            <a:latin typeface="Arial" panose="020B0604020202020204" pitchFamily="34" charset="0"/>
            <a:ea typeface="+mn-ea"/>
            <a:cs typeface="Arial" panose="020B0604020202020204" pitchFamily="34" charset="0"/>
          </a:endParaRPr>
        </a:p>
        <a:p>
          <a:r>
            <a:rPr lang="ca-ES" sz="1100" b="1" baseline="0">
              <a:solidFill>
                <a:schemeClr val="dk1"/>
              </a:solidFill>
              <a:effectLst/>
              <a:latin typeface="Arial" panose="020B0604020202020204" pitchFamily="34" charset="0"/>
              <a:ea typeface="+mn-ea"/>
              <a:cs typeface="Arial" panose="020B0604020202020204" pitchFamily="34" charset="0"/>
            </a:rPr>
            <a:t>LOT 1 . Obres de renovació de 2 escales mecàniques de l'estació de Rubí Centre</a:t>
          </a:r>
          <a:endParaRPr lang="ca-E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247650</xdr:colOff>
      <xdr:row>0</xdr:row>
      <xdr:rowOff>161925</xdr:rowOff>
    </xdr:from>
    <xdr:to>
      <xdr:col>1</xdr:col>
      <xdr:colOff>1305155</xdr:colOff>
      <xdr:row>5</xdr:row>
      <xdr:rowOff>142875</xdr:rowOff>
    </xdr:to>
    <xdr:pic>
      <xdr:nvPicPr>
        <xdr:cNvPr id="5" name="Imagen 4" descr="Patrón de fondo&#10;&#10;Descripción generada automáticamente con confianza baja">
          <a:extLst>
            <a:ext uri="{FF2B5EF4-FFF2-40B4-BE49-F238E27FC236}">
              <a16:creationId xmlns:a16="http://schemas.microsoft.com/office/drawing/2014/main" id="{004A9179-C90C-E2F4-C167-0126BB5FFE88}"/>
            </a:ext>
          </a:extLst>
        </xdr:cNvPr>
        <xdr:cNvPicPr>
          <a:picLocks noChangeAspect="1"/>
        </xdr:cNvPicPr>
      </xdr:nvPicPr>
      <xdr:blipFill>
        <a:blip xmlns:r="http://schemas.openxmlformats.org/officeDocument/2006/relationships" r:embed="rId1"/>
        <a:stretch>
          <a:fillRect/>
        </a:stretch>
      </xdr:blipFill>
      <xdr:spPr>
        <a:xfrm>
          <a:off x="247650" y="161925"/>
          <a:ext cx="1648055" cy="981075"/>
        </a:xfrm>
        <a:prstGeom prst="rect">
          <a:avLst/>
        </a:prstGeom>
      </xdr:spPr>
    </xdr:pic>
    <xdr:clientData/>
  </xdr:twoCellAnchor>
  <xdr:twoCellAnchor>
    <xdr:from>
      <xdr:col>7</xdr:col>
      <xdr:colOff>0</xdr:colOff>
      <xdr:row>3</xdr:row>
      <xdr:rowOff>0</xdr:rowOff>
    </xdr:from>
    <xdr:to>
      <xdr:col>12</xdr:col>
      <xdr:colOff>514350</xdr:colOff>
      <xdr:row>7</xdr:row>
      <xdr:rowOff>76200</xdr:rowOff>
    </xdr:to>
    <xdr:sp macro="" textlink="">
      <xdr:nvSpPr>
        <xdr:cNvPr id="2" name="QuadreDeText 1">
          <a:extLst>
            <a:ext uri="{FF2B5EF4-FFF2-40B4-BE49-F238E27FC236}">
              <a16:creationId xmlns:a16="http://schemas.microsoft.com/office/drawing/2014/main" id="{D926D281-44C3-45CA-B944-12D52592D47A}"/>
            </a:ext>
          </a:extLst>
        </xdr:cNvPr>
        <xdr:cNvSpPr txBox="1"/>
      </xdr:nvSpPr>
      <xdr:spPr>
        <a:xfrm>
          <a:off x="8924925" y="600075"/>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151403</xdr:colOff>
      <xdr:row>5</xdr:row>
      <xdr:rowOff>138300</xdr:rowOff>
    </xdr:to>
    <xdr:pic>
      <xdr:nvPicPr>
        <xdr:cNvPr id="2" name="Imagen 1">
          <a:extLst>
            <a:ext uri="{FF2B5EF4-FFF2-40B4-BE49-F238E27FC236}">
              <a16:creationId xmlns:a16="http://schemas.microsoft.com/office/drawing/2014/main" id="{EEE500F1-CF4C-4B96-8230-FDABA4B9E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65903" cy="1090800"/>
        </a:xfrm>
        <a:prstGeom prst="rect">
          <a:avLst/>
        </a:prstGeom>
      </xdr:spPr>
    </xdr:pic>
    <xdr:clientData/>
  </xdr:twoCellAnchor>
  <xdr:twoCellAnchor>
    <xdr:from>
      <xdr:col>14</xdr:col>
      <xdr:colOff>47625</xdr:colOff>
      <xdr:row>0</xdr:row>
      <xdr:rowOff>152401</xdr:rowOff>
    </xdr:from>
    <xdr:to>
      <xdr:col>21</xdr:col>
      <xdr:colOff>104775</xdr:colOff>
      <xdr:row>5</xdr:row>
      <xdr:rowOff>76201</xdr:rowOff>
    </xdr:to>
    <xdr:sp macro="" textlink="">
      <xdr:nvSpPr>
        <xdr:cNvPr id="3" name="QuadreDeText 2">
          <a:extLst>
            <a:ext uri="{FF2B5EF4-FFF2-40B4-BE49-F238E27FC236}">
              <a16:creationId xmlns:a16="http://schemas.microsoft.com/office/drawing/2014/main" id="{16DA1511-41C0-02D7-0D12-A63D3676A612}"/>
            </a:ext>
          </a:extLst>
        </xdr:cNvPr>
        <xdr:cNvSpPr txBox="1"/>
      </xdr:nvSpPr>
      <xdr:spPr>
        <a:xfrm>
          <a:off x="12715875" y="152401"/>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1B7E-2545-4F8F-8382-738405D1402A}">
  <sheetPr>
    <pageSetUpPr fitToPage="1"/>
  </sheetPr>
  <dimension ref="A1:G50"/>
  <sheetViews>
    <sheetView showGridLines="0" zoomScaleNormal="100" workbookViewId="0">
      <selection activeCell="C9" sqref="C9:F9"/>
    </sheetView>
  </sheetViews>
  <sheetFormatPr baseColWidth="10" defaultColWidth="11.42578125" defaultRowHeight="12.75" x14ac:dyDescent="0.25"/>
  <cols>
    <col min="1" max="1" width="8.85546875" style="3" customWidth="1"/>
    <col min="2" max="2" width="52.7109375" style="3" customWidth="1"/>
    <col min="3" max="4" width="17.7109375" style="3" customWidth="1"/>
    <col min="5" max="5" width="12.7109375" style="4" customWidth="1"/>
    <col min="6" max="6" width="12.7109375" style="3" customWidth="1"/>
    <col min="7" max="16384" width="11.42578125" style="3"/>
  </cols>
  <sheetData>
    <row r="1" spans="1:7" ht="15.95" customHeight="1" x14ac:dyDescent="0.25"/>
    <row r="2" spans="1:7" ht="15.95" customHeight="1" x14ac:dyDescent="0.25">
      <c r="B2" s="5"/>
    </row>
    <row r="3" spans="1:7" ht="15.95" customHeight="1" x14ac:dyDescent="0.25"/>
    <row r="4" spans="1:7" ht="15.95" customHeight="1" x14ac:dyDescent="0.25"/>
    <row r="5" spans="1:7" ht="15.95" customHeight="1" x14ac:dyDescent="0.25"/>
    <row r="6" spans="1:7" ht="15.95" customHeight="1" x14ac:dyDescent="0.25"/>
    <row r="7" spans="1:7" ht="15.95" customHeight="1" x14ac:dyDescent="0.25">
      <c r="B7" s="6"/>
      <c r="C7" s="6"/>
      <c r="D7" s="6"/>
    </row>
    <row r="8" spans="1:7" ht="15.95" customHeight="1" x14ac:dyDescent="0.25"/>
    <row r="9" spans="1:7" ht="24" customHeight="1" x14ac:dyDescent="0.25">
      <c r="B9" s="7" t="s">
        <v>229</v>
      </c>
      <c r="C9" s="2"/>
      <c r="D9" s="2"/>
      <c r="E9" s="2"/>
      <c r="F9" s="2"/>
    </row>
    <row r="10" spans="1:7" ht="15.95" customHeight="1" x14ac:dyDescent="0.25"/>
    <row r="11" spans="1:7" ht="15.95" customHeight="1" x14ac:dyDescent="0.25"/>
    <row r="12" spans="1:7" ht="23.45" customHeight="1" x14ac:dyDescent="0.25">
      <c r="A12" s="8" t="s">
        <v>230</v>
      </c>
      <c r="B12" s="8"/>
      <c r="C12" s="8"/>
      <c r="D12" s="8"/>
      <c r="E12" s="8"/>
      <c r="F12" s="8"/>
      <c r="G12" s="8"/>
    </row>
    <row r="13" spans="1:7" ht="15.95" customHeight="1" x14ac:dyDescent="0.25"/>
    <row r="14" spans="1:7" ht="15.95" customHeight="1" x14ac:dyDescent="0.25"/>
    <row r="15" spans="1:7" ht="32.1" customHeight="1" x14ac:dyDescent="0.25">
      <c r="B15" s="9" t="s">
        <v>0</v>
      </c>
      <c r="C15" s="10" t="s">
        <v>223</v>
      </c>
      <c r="D15" s="10" t="s">
        <v>1</v>
      </c>
    </row>
    <row r="16" spans="1:7" ht="15.95" customHeight="1" x14ac:dyDescent="0.25">
      <c r="B16" s="11" t="s">
        <v>2</v>
      </c>
      <c r="C16" s="12" t="s">
        <v>3</v>
      </c>
      <c r="D16" s="12" t="s">
        <v>3</v>
      </c>
    </row>
    <row r="17" spans="2:4" ht="15.95" customHeight="1" x14ac:dyDescent="0.25">
      <c r="B17" s="13" t="s">
        <v>4</v>
      </c>
      <c r="C17" s="12" t="s">
        <v>3</v>
      </c>
      <c r="D17" s="12" t="s">
        <v>3</v>
      </c>
    </row>
    <row r="18" spans="2:4" ht="15.95" customHeight="1" x14ac:dyDescent="0.25">
      <c r="B18" s="11" t="s">
        <v>5</v>
      </c>
      <c r="C18" s="14">
        <v>9265.0300000000007</v>
      </c>
      <c r="D18" s="14">
        <f>'ANNEX 2A. PRESSUPOST OBRES'!H22</f>
        <v>9265.0299999999988</v>
      </c>
    </row>
    <row r="19" spans="2:4" ht="15.95" customHeight="1" x14ac:dyDescent="0.25">
      <c r="B19" s="11" t="s">
        <v>6</v>
      </c>
      <c r="C19" s="14">
        <v>168922.33</v>
      </c>
      <c r="D19" s="14">
        <f>'ANNEX 2A. PRESSUPOST OBRES'!H34</f>
        <v>168922.33000000002</v>
      </c>
    </row>
    <row r="20" spans="2:4" ht="15.95" customHeight="1" x14ac:dyDescent="0.25">
      <c r="B20" s="11" t="s">
        <v>7</v>
      </c>
      <c r="C20" s="14">
        <v>5690.73</v>
      </c>
      <c r="D20" s="14">
        <f>'ANNEX 2A. PRESSUPOST OBRES'!H43</f>
        <v>5690.7300000000005</v>
      </c>
    </row>
    <row r="21" spans="2:4" ht="15.95" customHeight="1" x14ac:dyDescent="0.25">
      <c r="B21" s="11" t="s">
        <v>8</v>
      </c>
      <c r="C21" s="14">
        <v>2918.59</v>
      </c>
      <c r="D21" s="14">
        <f>'ANNEX 2A. PRESSUPOST OBRES'!H58</f>
        <v>2918.59</v>
      </c>
    </row>
    <row r="22" spans="2:4" ht="15.95" customHeight="1" x14ac:dyDescent="0.25">
      <c r="B22" s="11" t="s">
        <v>9</v>
      </c>
      <c r="C22" s="14">
        <v>5326.81</v>
      </c>
      <c r="D22" s="14">
        <f>'ANNEX 2A. PRESSUPOST OBRES'!H73</f>
        <v>5326.81</v>
      </c>
    </row>
    <row r="23" spans="2:4" ht="15.95" customHeight="1" x14ac:dyDescent="0.25">
      <c r="B23" s="13" t="s">
        <v>10</v>
      </c>
      <c r="C23" s="12" t="s">
        <v>3</v>
      </c>
      <c r="D23" s="12"/>
    </row>
    <row r="24" spans="2:4" ht="15.95" customHeight="1" x14ac:dyDescent="0.25">
      <c r="B24" s="11" t="s">
        <v>11</v>
      </c>
      <c r="C24" s="14">
        <v>9123.64</v>
      </c>
      <c r="D24" s="14">
        <f>'ANNEX 2A. PRESSUPOST OBRES'!H87</f>
        <v>9123.64</v>
      </c>
    </row>
    <row r="25" spans="2:4" ht="15.95" customHeight="1" x14ac:dyDescent="0.25">
      <c r="B25" s="11" t="s">
        <v>12</v>
      </c>
      <c r="C25" s="14">
        <v>168922.33</v>
      </c>
      <c r="D25" s="14">
        <f>'ANNEX 2A. PRESSUPOST OBRES'!H99</f>
        <v>168922.33000000002</v>
      </c>
    </row>
    <row r="26" spans="2:4" ht="15.95" customHeight="1" x14ac:dyDescent="0.25">
      <c r="B26" s="11" t="s">
        <v>13</v>
      </c>
      <c r="C26" s="14">
        <v>5690.73</v>
      </c>
      <c r="D26" s="14">
        <f>'ANNEX 2A. PRESSUPOST OBRES'!H108</f>
        <v>5690.7300000000005</v>
      </c>
    </row>
    <row r="27" spans="2:4" ht="15.95" customHeight="1" x14ac:dyDescent="0.25">
      <c r="B27" s="11" t="s">
        <v>14</v>
      </c>
      <c r="C27" s="14">
        <v>3515.11</v>
      </c>
      <c r="D27" s="14">
        <f>'ANNEX 2A. PRESSUPOST OBRES'!H123</f>
        <v>3515.1100000000006</v>
      </c>
    </row>
    <row r="28" spans="2:4" ht="15.95" customHeight="1" x14ac:dyDescent="0.25">
      <c r="B28" s="11" t="s">
        <v>15</v>
      </c>
      <c r="C28" s="14">
        <v>5503.97</v>
      </c>
      <c r="D28" s="14">
        <f>'ANNEX 2A. PRESSUPOST OBRES'!H138</f>
        <v>5503.97</v>
      </c>
    </row>
    <row r="29" spans="2:4" ht="15.95" customHeight="1" x14ac:dyDescent="0.25">
      <c r="B29" s="11" t="s">
        <v>16</v>
      </c>
      <c r="C29" s="14">
        <v>6494.77</v>
      </c>
      <c r="D29" s="14">
        <f>'ANNEX 2A. PRESSUPOST OBRES'!H156+'ANNEX 2A. PRESSUPOST OBRES'!H175+'ANNEX 2A. PRESSUPOST OBRES'!H194+'ANNEX 2A. PRESSUPOST OBRES'!H201</f>
        <v>6494.77</v>
      </c>
    </row>
    <row r="30" spans="2:4" ht="15.95" customHeight="1" x14ac:dyDescent="0.25">
      <c r="B30" s="11" t="s">
        <v>17</v>
      </c>
      <c r="C30" s="14">
        <v>5536.56</v>
      </c>
      <c r="D30" s="14">
        <f>'ANNEX 2A. PRESSUPOST OBRES'!H211</f>
        <v>5536.5599999999995</v>
      </c>
    </row>
    <row r="31" spans="2:4" ht="15.95" customHeight="1" x14ac:dyDescent="0.25">
      <c r="B31" s="11" t="s">
        <v>18</v>
      </c>
      <c r="C31" s="14">
        <v>2189.2800000000002</v>
      </c>
      <c r="D31" s="14">
        <f>'ANNEX 2A. PRESSUPOST OBRES'!H218</f>
        <v>2189.2799999999997</v>
      </c>
    </row>
    <row r="32" spans="2:4" ht="15.95" customHeight="1" x14ac:dyDescent="0.25">
      <c r="B32" s="15" t="s">
        <v>224</v>
      </c>
      <c r="C32" s="14">
        <f>SUM(C18:C31)</f>
        <v>399099.87999999995</v>
      </c>
      <c r="D32" s="14">
        <f>SUM(D18:D31)</f>
        <v>399099.88</v>
      </c>
    </row>
    <row r="33" spans="1:5" ht="15.95" customHeight="1" x14ac:dyDescent="0.25">
      <c r="B33" s="15" t="s">
        <v>225</v>
      </c>
      <c r="C33" s="14">
        <f>ROUND(C32*0.13,2)</f>
        <v>51882.98</v>
      </c>
      <c r="D33" s="14">
        <f>ROUND(D32*0.13,2)</f>
        <v>51882.98</v>
      </c>
    </row>
    <row r="34" spans="1:5" ht="15.95" customHeight="1" x14ac:dyDescent="0.25">
      <c r="B34" s="15" t="s">
        <v>226</v>
      </c>
      <c r="C34" s="14">
        <f>ROUND(C32*0.06,2)</f>
        <v>23945.99</v>
      </c>
      <c r="D34" s="14">
        <f>ROUND(D32*0.06,2)</f>
        <v>23945.99</v>
      </c>
    </row>
    <row r="35" spans="1:5" ht="15.95" customHeight="1" x14ac:dyDescent="0.25">
      <c r="B35" s="16" t="s">
        <v>19</v>
      </c>
      <c r="C35" s="17">
        <f>C32+C33+C34</f>
        <v>474928.84999999992</v>
      </c>
      <c r="D35" s="17">
        <f>D32+D33+D34</f>
        <v>474928.85</v>
      </c>
    </row>
    <row r="36" spans="1:5" ht="15.95" customHeight="1" x14ac:dyDescent="0.25">
      <c r="B36" s="15" t="s">
        <v>20</v>
      </c>
      <c r="C36" s="14">
        <f>ROUND(C35*0.21,2)</f>
        <v>99735.06</v>
      </c>
      <c r="D36" s="14">
        <f>ROUND(D35*0.21,2)</f>
        <v>99735.06</v>
      </c>
    </row>
    <row r="37" spans="1:5" ht="15.95" customHeight="1" x14ac:dyDescent="0.25">
      <c r="B37" s="16" t="s">
        <v>21</v>
      </c>
      <c r="C37" s="17">
        <f>C35+C36</f>
        <v>574663.90999999992</v>
      </c>
      <c r="D37" s="17">
        <f>D35+D36</f>
        <v>574663.90999999992</v>
      </c>
    </row>
    <row r="38" spans="1:5" s="18" customFormat="1" ht="15.95" customHeight="1" x14ac:dyDescent="0.25">
      <c r="B38" s="19"/>
      <c r="C38" s="20"/>
      <c r="D38" s="20"/>
      <c r="E38" s="21"/>
    </row>
    <row r="39" spans="1:5" s="18" customFormat="1" ht="15.95" customHeight="1" x14ac:dyDescent="0.25">
      <c r="B39" s="19"/>
      <c r="C39" s="20"/>
      <c r="D39" s="20"/>
      <c r="E39" s="21"/>
    </row>
    <row r="40" spans="1:5" s="18" customFormat="1" ht="32.1" customHeight="1" x14ac:dyDescent="0.25">
      <c r="B40" s="22" t="s">
        <v>241</v>
      </c>
      <c r="C40" s="22"/>
      <c r="D40" s="17">
        <f>D37</f>
        <v>574663.90999999992</v>
      </c>
      <c r="E40" s="21"/>
    </row>
    <row r="41" spans="1:5" s="18" customFormat="1" ht="15.95" customHeight="1" x14ac:dyDescent="0.25">
      <c r="B41" s="19"/>
      <c r="C41" s="20"/>
      <c r="D41" s="20"/>
      <c r="E41" s="21"/>
    </row>
    <row r="42" spans="1:5" s="18" customFormat="1" ht="15.95" customHeight="1" x14ac:dyDescent="0.25">
      <c r="A42" s="23" t="s">
        <v>240</v>
      </c>
      <c r="B42" s="19"/>
      <c r="C42" s="20"/>
      <c r="D42" s="20"/>
      <c r="E42" s="21"/>
    </row>
    <row r="43" spans="1:5" s="18" customFormat="1" ht="15.95" customHeight="1" x14ac:dyDescent="0.25">
      <c r="A43" s="24" t="s">
        <v>238</v>
      </c>
      <c r="B43" s="25"/>
      <c r="C43" s="26"/>
      <c r="D43" s="26"/>
      <c r="E43" s="21"/>
    </row>
    <row r="44" spans="1:5" s="18" customFormat="1" ht="15.95" customHeight="1" x14ac:dyDescent="0.25">
      <c r="A44" s="24" t="s">
        <v>235</v>
      </c>
      <c r="B44" s="19"/>
      <c r="C44" s="20"/>
      <c r="D44" s="20"/>
      <c r="E44" s="21"/>
    </row>
    <row r="45" spans="1:5" s="18" customFormat="1" ht="15.95" customHeight="1" x14ac:dyDescent="0.25">
      <c r="A45" s="27" t="s">
        <v>234</v>
      </c>
      <c r="B45" s="19"/>
      <c r="C45" s="20"/>
      <c r="D45" s="20"/>
      <c r="E45" s="21"/>
    </row>
    <row r="46" spans="1:5" s="18" customFormat="1" ht="15.95" customHeight="1" x14ac:dyDescent="0.25">
      <c r="A46" s="27"/>
      <c r="B46" s="19"/>
      <c r="C46" s="20"/>
      <c r="D46" s="20"/>
      <c r="E46" s="21"/>
    </row>
    <row r="47" spans="1:5" x14ac:dyDescent="0.25">
      <c r="A47" s="27" t="s">
        <v>231</v>
      </c>
    </row>
    <row r="48" spans="1:5" x14ac:dyDescent="0.25">
      <c r="A48" s="27" t="s">
        <v>233</v>
      </c>
    </row>
    <row r="49" spans="1:1" x14ac:dyDescent="0.25">
      <c r="A49" s="27" t="s">
        <v>232</v>
      </c>
    </row>
    <row r="50" spans="1:1" x14ac:dyDescent="0.25">
      <c r="A50" s="27" t="s">
        <v>239</v>
      </c>
    </row>
  </sheetData>
  <sheetProtection algorithmName="SHA-512" hashValue="8B0C/JbPnZPUvtkCKlggiv8N5CEF59fK01ZE92o/YoFOq3NKZXlyyxFLxLB0YguDWbzN4YU6X+6b5fPiXSu/Ug==" saltValue="Ckl+NPEQIjWhsHTo8+Vjxw==" spinCount="100000" sheet="1" objects="1" scenarios="1" selectLockedCells="1"/>
  <mergeCells count="4">
    <mergeCell ref="B7:D7"/>
    <mergeCell ref="A12:G12"/>
    <mergeCell ref="C9:F9"/>
    <mergeCell ref="B40:C40"/>
  </mergeCells>
  <pageMargins left="1.0629921259842521" right="0.78740157480314965" top="0.98425196850393704" bottom="0.39370078740157483"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0"/>
  <sheetViews>
    <sheetView tabSelected="1" workbookViewId="0">
      <pane ySplit="8" topLeftCell="A9" activePane="bottomLeft" state="frozenSplit"/>
      <selection activeCell="C14" sqref="C14"/>
      <selection pane="bottomLeft" activeCell="F29" sqref="F29"/>
    </sheetView>
  </sheetViews>
  <sheetFormatPr baseColWidth="10" defaultColWidth="9.140625" defaultRowHeight="15" x14ac:dyDescent="0.25"/>
  <cols>
    <col min="1" max="1" width="25.7109375" style="28" customWidth="1"/>
    <col min="2" max="2" width="3.42578125" style="28" customWidth="1"/>
    <col min="3" max="3" width="13.7109375" style="28" customWidth="1"/>
    <col min="4" max="4" width="4.42578125" style="28" customWidth="1"/>
    <col min="5" max="5" width="48.7109375" style="28" customWidth="1"/>
    <col min="6" max="7" width="12.7109375" style="28" customWidth="1"/>
    <col min="8" max="8" width="13.7109375" style="28" customWidth="1"/>
    <col min="9" max="16384" width="9.140625" style="28"/>
  </cols>
  <sheetData>
    <row r="1" spans="1:11" x14ac:dyDescent="0.25">
      <c r="E1" s="29" t="s">
        <v>22</v>
      </c>
      <c r="F1" s="29" t="s">
        <v>22</v>
      </c>
      <c r="G1" s="29" t="s">
        <v>22</v>
      </c>
      <c r="H1" s="29" t="s">
        <v>22</v>
      </c>
      <c r="J1" s="30"/>
      <c r="K1" s="30" t="s">
        <v>227</v>
      </c>
    </row>
    <row r="2" spans="1:11" x14ac:dyDescent="0.25">
      <c r="E2" s="29" t="s">
        <v>237</v>
      </c>
      <c r="F2" s="29" t="s">
        <v>23</v>
      </c>
      <c r="G2" s="29" t="s">
        <v>23</v>
      </c>
      <c r="H2" s="29" t="s">
        <v>23</v>
      </c>
      <c r="J2" s="31"/>
      <c r="K2" s="30" t="s">
        <v>228</v>
      </c>
    </row>
    <row r="3" spans="1:11" x14ac:dyDescent="0.25">
      <c r="E3" s="32"/>
      <c r="F3" s="32"/>
      <c r="G3" s="32"/>
      <c r="H3" s="32"/>
    </row>
    <row r="4" spans="1:11" x14ac:dyDescent="0.25">
      <c r="E4" s="32"/>
      <c r="F4" s="32"/>
      <c r="G4" s="32"/>
      <c r="H4" s="32"/>
    </row>
    <row r="6" spans="1:11" ht="18.75" x14ac:dyDescent="0.25">
      <c r="C6" s="33"/>
      <c r="D6" s="33"/>
      <c r="E6" s="34" t="s">
        <v>24</v>
      </c>
      <c r="F6" s="33"/>
      <c r="G6" s="33"/>
      <c r="H6" s="33"/>
    </row>
    <row r="8" spans="1:11" x14ac:dyDescent="0.25">
      <c r="F8" s="35" t="s">
        <v>25</v>
      </c>
      <c r="G8" s="35" t="s">
        <v>26</v>
      </c>
      <c r="H8" s="35" t="s">
        <v>27</v>
      </c>
    </row>
    <row r="10" spans="1:11" x14ac:dyDescent="0.25">
      <c r="C10" s="36" t="s">
        <v>28</v>
      </c>
      <c r="D10" s="37" t="s">
        <v>29</v>
      </c>
      <c r="E10" s="36" t="s">
        <v>236</v>
      </c>
    </row>
    <row r="11" spans="1:11" x14ac:dyDescent="0.25">
      <c r="C11" s="36" t="s">
        <v>30</v>
      </c>
      <c r="D11" s="37" t="s">
        <v>29</v>
      </c>
      <c r="E11" s="36" t="s">
        <v>31</v>
      </c>
    </row>
    <row r="12" spans="1:11" x14ac:dyDescent="0.25">
      <c r="C12" s="36" t="s">
        <v>32</v>
      </c>
      <c r="D12" s="37" t="s">
        <v>29</v>
      </c>
      <c r="E12" s="36" t="s">
        <v>33</v>
      </c>
    </row>
    <row r="13" spans="1:11" x14ac:dyDescent="0.25">
      <c r="C13" s="36" t="s">
        <v>34</v>
      </c>
      <c r="D13" s="37" t="s">
        <v>29</v>
      </c>
      <c r="E13" s="36" t="s">
        <v>35</v>
      </c>
    </row>
    <row r="15" spans="1:11" ht="90" x14ac:dyDescent="0.25">
      <c r="A15" s="38" t="s">
        <v>36</v>
      </c>
      <c r="B15" s="38">
        <v>1</v>
      </c>
      <c r="C15" s="38" t="s">
        <v>37</v>
      </c>
      <c r="D15" s="39" t="s">
        <v>38</v>
      </c>
      <c r="E15" s="38" t="s">
        <v>39</v>
      </c>
      <c r="F15" s="1">
        <v>141.38999999999999</v>
      </c>
      <c r="G15" s="40">
        <v>8</v>
      </c>
      <c r="H15" s="41">
        <f t="shared" ref="H15:H21" si="0">ROUND(ROUND(F15,2)*ROUND(G15,3),2)</f>
        <v>1131.1199999999999</v>
      </c>
    </row>
    <row r="16" spans="1:11" ht="67.5" x14ac:dyDescent="0.25">
      <c r="A16" s="38" t="s">
        <v>36</v>
      </c>
      <c r="B16" s="38">
        <v>2</v>
      </c>
      <c r="C16" s="38" t="s">
        <v>40</v>
      </c>
      <c r="D16" s="39" t="s">
        <v>41</v>
      </c>
      <c r="E16" s="38" t="s">
        <v>42</v>
      </c>
      <c r="F16" s="1">
        <v>5.88</v>
      </c>
      <c r="G16" s="40">
        <v>13.7</v>
      </c>
      <c r="H16" s="41">
        <f t="shared" si="0"/>
        <v>80.56</v>
      </c>
    </row>
    <row r="17" spans="1:8" ht="67.5" x14ac:dyDescent="0.25">
      <c r="A17" s="38" t="s">
        <v>36</v>
      </c>
      <c r="B17" s="38">
        <v>3</v>
      </c>
      <c r="C17" s="38" t="s">
        <v>43</v>
      </c>
      <c r="D17" s="39" t="s">
        <v>41</v>
      </c>
      <c r="E17" s="38" t="s">
        <v>44</v>
      </c>
      <c r="F17" s="1">
        <v>29.2</v>
      </c>
      <c r="G17" s="40">
        <v>13.7</v>
      </c>
      <c r="H17" s="41">
        <f t="shared" si="0"/>
        <v>400.04</v>
      </c>
    </row>
    <row r="18" spans="1:8" ht="33.75" x14ac:dyDescent="0.25">
      <c r="A18" s="38" t="s">
        <v>36</v>
      </c>
      <c r="B18" s="38">
        <v>4</v>
      </c>
      <c r="C18" s="38" t="s">
        <v>45</v>
      </c>
      <c r="D18" s="39" t="s">
        <v>41</v>
      </c>
      <c r="E18" s="38" t="s">
        <v>46</v>
      </c>
      <c r="F18" s="1">
        <v>20.68</v>
      </c>
      <c r="G18" s="40">
        <v>13.7</v>
      </c>
      <c r="H18" s="41">
        <f t="shared" si="0"/>
        <v>283.32</v>
      </c>
    </row>
    <row r="19" spans="1:8" ht="67.5" x14ac:dyDescent="0.25">
      <c r="A19" s="38" t="s">
        <v>36</v>
      </c>
      <c r="B19" s="38">
        <v>5</v>
      </c>
      <c r="C19" s="38" t="s">
        <v>47</v>
      </c>
      <c r="D19" s="39" t="s">
        <v>38</v>
      </c>
      <c r="E19" s="38" t="s">
        <v>48</v>
      </c>
      <c r="F19" s="1">
        <v>1426.16</v>
      </c>
      <c r="G19" s="40">
        <v>2</v>
      </c>
      <c r="H19" s="41">
        <f t="shared" si="0"/>
        <v>2852.32</v>
      </c>
    </row>
    <row r="20" spans="1:8" ht="56.25" x14ac:dyDescent="0.25">
      <c r="A20" s="38" t="s">
        <v>36</v>
      </c>
      <c r="B20" s="38">
        <v>6</v>
      </c>
      <c r="C20" s="38" t="s">
        <v>49</v>
      </c>
      <c r="D20" s="39" t="s">
        <v>38</v>
      </c>
      <c r="E20" s="38" t="s">
        <v>50</v>
      </c>
      <c r="F20" s="1">
        <v>1060.32</v>
      </c>
      <c r="G20" s="40">
        <v>1</v>
      </c>
      <c r="H20" s="41">
        <f t="shared" si="0"/>
        <v>1060.32</v>
      </c>
    </row>
    <row r="21" spans="1:8" ht="56.25" x14ac:dyDescent="0.25">
      <c r="A21" s="38" t="s">
        <v>36</v>
      </c>
      <c r="B21" s="38">
        <v>7</v>
      </c>
      <c r="C21" s="38" t="s">
        <v>51</v>
      </c>
      <c r="D21" s="39" t="s">
        <v>38</v>
      </c>
      <c r="E21" s="38" t="s">
        <v>52</v>
      </c>
      <c r="F21" s="1">
        <v>3457.35</v>
      </c>
      <c r="G21" s="40">
        <v>1</v>
      </c>
      <c r="H21" s="41">
        <f t="shared" si="0"/>
        <v>3457.35</v>
      </c>
    </row>
    <row r="22" spans="1:8" x14ac:dyDescent="0.25">
      <c r="E22" s="36" t="s">
        <v>53</v>
      </c>
      <c r="F22" s="36"/>
      <c r="G22" s="36"/>
      <c r="H22" s="42">
        <f>SUM(H15:H21)</f>
        <v>9265.0299999999988</v>
      </c>
    </row>
    <row r="24" spans="1:8" x14ac:dyDescent="0.25">
      <c r="C24" s="36" t="s">
        <v>28</v>
      </c>
      <c r="D24" s="37" t="s">
        <v>29</v>
      </c>
      <c r="E24" s="36" t="s">
        <v>236</v>
      </c>
    </row>
    <row r="25" spans="1:8" x14ac:dyDescent="0.25">
      <c r="C25" s="36" t="s">
        <v>30</v>
      </c>
      <c r="D25" s="37" t="s">
        <v>29</v>
      </c>
      <c r="E25" s="36" t="s">
        <v>31</v>
      </c>
    </row>
    <row r="26" spans="1:8" x14ac:dyDescent="0.25">
      <c r="C26" s="36" t="s">
        <v>32</v>
      </c>
      <c r="D26" s="37" t="s">
        <v>29</v>
      </c>
      <c r="E26" s="36" t="s">
        <v>33</v>
      </c>
    </row>
    <row r="27" spans="1:8" x14ac:dyDescent="0.25">
      <c r="C27" s="36" t="s">
        <v>34</v>
      </c>
      <c r="D27" s="37" t="s">
        <v>54</v>
      </c>
      <c r="E27" s="36" t="s">
        <v>55</v>
      </c>
    </row>
    <row r="29" spans="1:8" ht="326.25" x14ac:dyDescent="0.25">
      <c r="A29" s="38" t="s">
        <v>56</v>
      </c>
      <c r="B29" s="38">
        <v>1</v>
      </c>
      <c r="C29" s="38" t="s">
        <v>57</v>
      </c>
      <c r="D29" s="39" t="s">
        <v>38</v>
      </c>
      <c r="E29" s="38" t="s">
        <v>58</v>
      </c>
      <c r="F29" s="1">
        <v>154434.97</v>
      </c>
      <c r="G29" s="40">
        <v>1</v>
      </c>
      <c r="H29" s="41">
        <f>ROUND(ROUND(F29,2)*ROUND(G29,3),2)</f>
        <v>154434.97</v>
      </c>
    </row>
    <row r="30" spans="1:8" ht="90" x14ac:dyDescent="0.25">
      <c r="A30" s="38" t="s">
        <v>56</v>
      </c>
      <c r="B30" s="38">
        <v>2</v>
      </c>
      <c r="C30" s="38" t="s">
        <v>59</v>
      </c>
      <c r="D30" s="39" t="s">
        <v>38</v>
      </c>
      <c r="E30" s="38" t="s">
        <v>60</v>
      </c>
      <c r="F30" s="1">
        <v>1747.06</v>
      </c>
      <c r="G30" s="40">
        <v>2</v>
      </c>
      <c r="H30" s="41">
        <f>ROUND(ROUND(F30,2)*ROUND(G30,3),2)</f>
        <v>3494.12</v>
      </c>
    </row>
    <row r="31" spans="1:8" ht="123.75" x14ac:dyDescent="0.25">
      <c r="A31" s="38" t="s">
        <v>56</v>
      </c>
      <c r="B31" s="38">
        <v>3</v>
      </c>
      <c r="C31" s="38" t="s">
        <v>61</v>
      </c>
      <c r="D31" s="39" t="s">
        <v>41</v>
      </c>
      <c r="E31" s="38" t="s">
        <v>62</v>
      </c>
      <c r="F31" s="1">
        <v>36</v>
      </c>
      <c r="G31" s="40">
        <v>80.415999999999997</v>
      </c>
      <c r="H31" s="41">
        <f>ROUND(ROUND(F31,2)*ROUND(G31,3),2)</f>
        <v>2894.98</v>
      </c>
    </row>
    <row r="32" spans="1:8" ht="22.5" x14ac:dyDescent="0.25">
      <c r="A32" s="38" t="s">
        <v>56</v>
      </c>
      <c r="B32" s="38">
        <v>4</v>
      </c>
      <c r="C32" s="38" t="s">
        <v>63</v>
      </c>
      <c r="D32" s="39" t="s">
        <v>38</v>
      </c>
      <c r="E32" s="38" t="s">
        <v>64</v>
      </c>
      <c r="F32" s="1">
        <v>228.45</v>
      </c>
      <c r="G32" s="40">
        <v>1</v>
      </c>
      <c r="H32" s="41">
        <f>ROUND(ROUND(F32,2)*ROUND(G32,3),2)</f>
        <v>228.45</v>
      </c>
    </row>
    <row r="33" spans="1:8" ht="135" x14ac:dyDescent="0.25">
      <c r="A33" s="38" t="s">
        <v>56</v>
      </c>
      <c r="B33" s="38">
        <v>5</v>
      </c>
      <c r="C33" s="38" t="s">
        <v>65</v>
      </c>
      <c r="D33" s="39" t="s">
        <v>38</v>
      </c>
      <c r="E33" s="38" t="s">
        <v>66</v>
      </c>
      <c r="F33" s="1">
        <v>7869.81</v>
      </c>
      <c r="G33" s="40">
        <v>1</v>
      </c>
      <c r="H33" s="41">
        <f>ROUND(ROUND(F33,2)*ROUND(G33,3),2)</f>
        <v>7869.81</v>
      </c>
    </row>
    <row r="34" spans="1:8" x14ac:dyDescent="0.25">
      <c r="E34" s="36" t="s">
        <v>53</v>
      </c>
      <c r="F34" s="36"/>
      <c r="G34" s="36"/>
      <c r="H34" s="42">
        <f>SUM(H29:H33)</f>
        <v>168922.33000000002</v>
      </c>
    </row>
    <row r="36" spans="1:8" x14ac:dyDescent="0.25">
      <c r="C36" s="36" t="s">
        <v>28</v>
      </c>
      <c r="D36" s="37" t="s">
        <v>29</v>
      </c>
      <c r="E36" s="36" t="s">
        <v>236</v>
      </c>
    </row>
    <row r="37" spans="1:8" x14ac:dyDescent="0.25">
      <c r="C37" s="36" t="s">
        <v>30</v>
      </c>
      <c r="D37" s="37" t="s">
        <v>29</v>
      </c>
      <c r="E37" s="36" t="s">
        <v>31</v>
      </c>
    </row>
    <row r="38" spans="1:8" x14ac:dyDescent="0.25">
      <c r="C38" s="36" t="s">
        <v>32</v>
      </c>
      <c r="D38" s="37" t="s">
        <v>29</v>
      </c>
      <c r="E38" s="36" t="s">
        <v>33</v>
      </c>
    </row>
    <row r="39" spans="1:8" x14ac:dyDescent="0.25">
      <c r="C39" s="36" t="s">
        <v>34</v>
      </c>
      <c r="D39" s="37" t="s">
        <v>67</v>
      </c>
      <c r="E39" s="36" t="s">
        <v>68</v>
      </c>
    </row>
    <row r="41" spans="1:8" ht="33.75" x14ac:dyDescent="0.25">
      <c r="A41" s="38" t="s">
        <v>69</v>
      </c>
      <c r="B41" s="38">
        <v>1</v>
      </c>
      <c r="C41" s="38" t="s">
        <v>70</v>
      </c>
      <c r="D41" s="39" t="s">
        <v>41</v>
      </c>
      <c r="E41" s="38" t="s">
        <v>71</v>
      </c>
      <c r="F41" s="1">
        <v>44.69</v>
      </c>
      <c r="G41" s="40">
        <v>4.8</v>
      </c>
      <c r="H41" s="41">
        <f>ROUND(ROUND(F41,2)*ROUND(G41,3),2)</f>
        <v>214.51</v>
      </c>
    </row>
    <row r="42" spans="1:8" ht="101.25" x14ac:dyDescent="0.25">
      <c r="A42" s="38" t="s">
        <v>69</v>
      </c>
      <c r="B42" s="38">
        <v>2</v>
      </c>
      <c r="C42" s="38" t="s">
        <v>72</v>
      </c>
      <c r="D42" s="39" t="s">
        <v>41</v>
      </c>
      <c r="E42" s="38" t="s">
        <v>73</v>
      </c>
      <c r="F42" s="1">
        <v>336.46</v>
      </c>
      <c r="G42" s="40">
        <v>16.276</v>
      </c>
      <c r="H42" s="41">
        <f>ROUND(ROUND(F42,2)*ROUND(G42,3),2)</f>
        <v>5476.22</v>
      </c>
    </row>
    <row r="43" spans="1:8" x14ac:dyDescent="0.25">
      <c r="E43" s="36" t="s">
        <v>53</v>
      </c>
      <c r="F43" s="36"/>
      <c r="G43" s="36"/>
      <c r="H43" s="42">
        <f>SUM(H41:H42)</f>
        <v>5690.7300000000005</v>
      </c>
    </row>
    <row r="45" spans="1:8" x14ac:dyDescent="0.25">
      <c r="C45" s="36" t="s">
        <v>28</v>
      </c>
      <c r="D45" s="37" t="s">
        <v>29</v>
      </c>
      <c r="E45" s="36" t="s">
        <v>236</v>
      </c>
    </row>
    <row r="46" spans="1:8" x14ac:dyDescent="0.25">
      <c r="C46" s="36" t="s">
        <v>30</v>
      </c>
      <c r="D46" s="37" t="s">
        <v>29</v>
      </c>
      <c r="E46" s="36" t="s">
        <v>31</v>
      </c>
    </row>
    <row r="47" spans="1:8" x14ac:dyDescent="0.25">
      <c r="C47" s="36" t="s">
        <v>32</v>
      </c>
      <c r="D47" s="37" t="s">
        <v>29</v>
      </c>
      <c r="E47" s="36" t="s">
        <v>33</v>
      </c>
    </row>
    <row r="48" spans="1:8" x14ac:dyDescent="0.25">
      <c r="C48" s="36" t="s">
        <v>34</v>
      </c>
      <c r="D48" s="37" t="s">
        <v>74</v>
      </c>
      <c r="E48" s="36" t="s">
        <v>75</v>
      </c>
    </row>
    <row r="50" spans="1:8" ht="78.75" x14ac:dyDescent="0.25">
      <c r="A50" s="38" t="s">
        <v>76</v>
      </c>
      <c r="B50" s="38">
        <v>1</v>
      </c>
      <c r="C50" s="38" t="s">
        <v>77</v>
      </c>
      <c r="D50" s="39" t="s">
        <v>78</v>
      </c>
      <c r="E50" s="38" t="s">
        <v>79</v>
      </c>
      <c r="F50" s="1">
        <v>11.6</v>
      </c>
      <c r="G50" s="40">
        <v>48</v>
      </c>
      <c r="H50" s="41">
        <f t="shared" ref="H50:H57" si="1">ROUND(ROUND(F50,2)*ROUND(G50,3),2)</f>
        <v>556.79999999999995</v>
      </c>
    </row>
    <row r="51" spans="1:8" ht="22.5" x14ac:dyDescent="0.25">
      <c r="A51" s="38" t="s">
        <v>76</v>
      </c>
      <c r="B51" s="38">
        <v>2</v>
      </c>
      <c r="C51" s="38" t="s">
        <v>80</v>
      </c>
      <c r="D51" s="39" t="s">
        <v>38</v>
      </c>
      <c r="E51" s="38" t="s">
        <v>81</v>
      </c>
      <c r="F51" s="1">
        <v>37.340000000000003</v>
      </c>
      <c r="G51" s="40">
        <v>2</v>
      </c>
      <c r="H51" s="41">
        <f t="shared" si="1"/>
        <v>74.680000000000007</v>
      </c>
    </row>
    <row r="52" spans="1:8" ht="33.75" x14ac:dyDescent="0.25">
      <c r="A52" s="38" t="s">
        <v>76</v>
      </c>
      <c r="B52" s="38">
        <v>3</v>
      </c>
      <c r="C52" s="38" t="s">
        <v>82</v>
      </c>
      <c r="D52" s="39" t="s">
        <v>78</v>
      </c>
      <c r="E52" s="38" t="s">
        <v>83</v>
      </c>
      <c r="F52" s="1">
        <v>9.98</v>
      </c>
      <c r="G52" s="40">
        <v>24</v>
      </c>
      <c r="H52" s="41">
        <f t="shared" si="1"/>
        <v>239.52</v>
      </c>
    </row>
    <row r="53" spans="1:8" ht="22.5" x14ac:dyDescent="0.25">
      <c r="A53" s="38" t="s">
        <v>76</v>
      </c>
      <c r="B53" s="38">
        <v>4</v>
      </c>
      <c r="C53" s="38" t="s">
        <v>84</v>
      </c>
      <c r="D53" s="39" t="s">
        <v>78</v>
      </c>
      <c r="E53" s="38" t="s">
        <v>85</v>
      </c>
      <c r="F53" s="1">
        <v>6.04</v>
      </c>
      <c r="G53" s="40">
        <v>2</v>
      </c>
      <c r="H53" s="41">
        <f t="shared" si="1"/>
        <v>12.08</v>
      </c>
    </row>
    <row r="54" spans="1:8" ht="33.75" x14ac:dyDescent="0.25">
      <c r="A54" s="38" t="s">
        <v>76</v>
      </c>
      <c r="B54" s="38">
        <v>5</v>
      </c>
      <c r="C54" s="38" t="s">
        <v>86</v>
      </c>
      <c r="D54" s="39" t="s">
        <v>78</v>
      </c>
      <c r="E54" s="38" t="s">
        <v>87</v>
      </c>
      <c r="F54" s="1">
        <v>3.22</v>
      </c>
      <c r="G54" s="40">
        <v>24</v>
      </c>
      <c r="H54" s="41">
        <f t="shared" si="1"/>
        <v>77.28</v>
      </c>
    </row>
    <row r="55" spans="1:8" ht="33.75" x14ac:dyDescent="0.25">
      <c r="A55" s="38" t="s">
        <v>76</v>
      </c>
      <c r="B55" s="38">
        <v>6</v>
      </c>
      <c r="C55" s="38" t="s">
        <v>88</v>
      </c>
      <c r="D55" s="39" t="s">
        <v>78</v>
      </c>
      <c r="E55" s="38" t="s">
        <v>89</v>
      </c>
      <c r="F55" s="1">
        <v>42.19</v>
      </c>
      <c r="G55" s="40">
        <v>6</v>
      </c>
      <c r="H55" s="41">
        <f t="shared" si="1"/>
        <v>253.14</v>
      </c>
    </row>
    <row r="56" spans="1:8" ht="33.75" x14ac:dyDescent="0.25">
      <c r="A56" s="38" t="s">
        <v>76</v>
      </c>
      <c r="B56" s="38">
        <v>7</v>
      </c>
      <c r="C56" s="38" t="s">
        <v>90</v>
      </c>
      <c r="D56" s="39" t="s">
        <v>78</v>
      </c>
      <c r="E56" s="38" t="s">
        <v>91</v>
      </c>
      <c r="F56" s="1">
        <v>1.25</v>
      </c>
      <c r="G56" s="40">
        <v>48</v>
      </c>
      <c r="H56" s="41">
        <f t="shared" si="1"/>
        <v>60</v>
      </c>
    </row>
    <row r="57" spans="1:8" ht="78.75" x14ac:dyDescent="0.25">
      <c r="A57" s="38" t="s">
        <v>76</v>
      </c>
      <c r="B57" s="38">
        <v>8</v>
      </c>
      <c r="C57" s="38" t="s">
        <v>92</v>
      </c>
      <c r="D57" s="39" t="s">
        <v>38</v>
      </c>
      <c r="E57" s="38" t="s">
        <v>93</v>
      </c>
      <c r="F57" s="1">
        <v>1645.09</v>
      </c>
      <c r="G57" s="40">
        <v>1</v>
      </c>
      <c r="H57" s="41">
        <f t="shared" si="1"/>
        <v>1645.09</v>
      </c>
    </row>
    <row r="58" spans="1:8" x14ac:dyDescent="0.25">
      <c r="E58" s="36" t="s">
        <v>53</v>
      </c>
      <c r="F58" s="36"/>
      <c r="G58" s="36"/>
      <c r="H58" s="42">
        <f>SUM(H50:H57)</f>
        <v>2918.59</v>
      </c>
    </row>
    <row r="60" spans="1:8" x14ac:dyDescent="0.25">
      <c r="C60" s="36" t="s">
        <v>28</v>
      </c>
      <c r="D60" s="37" t="s">
        <v>29</v>
      </c>
      <c r="E60" s="36" t="s">
        <v>236</v>
      </c>
    </row>
    <row r="61" spans="1:8" x14ac:dyDescent="0.25">
      <c r="C61" s="36" t="s">
        <v>30</v>
      </c>
      <c r="D61" s="37" t="s">
        <v>29</v>
      </c>
      <c r="E61" s="36" t="s">
        <v>31</v>
      </c>
    </row>
    <row r="62" spans="1:8" x14ac:dyDescent="0.25">
      <c r="C62" s="36" t="s">
        <v>32</v>
      </c>
      <c r="D62" s="37" t="s">
        <v>29</v>
      </c>
      <c r="E62" s="36" t="s">
        <v>33</v>
      </c>
    </row>
    <row r="63" spans="1:8" x14ac:dyDescent="0.25">
      <c r="C63" s="36" t="s">
        <v>34</v>
      </c>
      <c r="D63" s="37" t="s">
        <v>94</v>
      </c>
      <c r="E63" s="36" t="s">
        <v>95</v>
      </c>
    </row>
    <row r="65" spans="1:8" ht="56.25" x14ac:dyDescent="0.25">
      <c r="A65" s="38" t="s">
        <v>96</v>
      </c>
      <c r="B65" s="38">
        <v>1</v>
      </c>
      <c r="C65" s="38" t="s">
        <v>97</v>
      </c>
      <c r="D65" s="39" t="s">
        <v>38</v>
      </c>
      <c r="E65" s="38" t="s">
        <v>98</v>
      </c>
      <c r="F65" s="1">
        <v>1782.24</v>
      </c>
      <c r="G65" s="40">
        <v>1</v>
      </c>
      <c r="H65" s="41">
        <f t="shared" ref="H65:H72" si="2">ROUND(ROUND(F65,2)*ROUND(G65,3),2)</f>
        <v>1782.24</v>
      </c>
    </row>
    <row r="66" spans="1:8" ht="157.5" x14ac:dyDescent="0.25">
      <c r="A66" s="38" t="s">
        <v>96</v>
      </c>
      <c r="B66" s="38">
        <v>2</v>
      </c>
      <c r="C66" s="38" t="s">
        <v>99</v>
      </c>
      <c r="D66" s="39" t="s">
        <v>38</v>
      </c>
      <c r="E66" s="38" t="s">
        <v>100</v>
      </c>
      <c r="F66" s="1">
        <v>2849.54</v>
      </c>
      <c r="G66" s="40">
        <v>1</v>
      </c>
      <c r="H66" s="41">
        <f t="shared" si="2"/>
        <v>2849.54</v>
      </c>
    </row>
    <row r="67" spans="1:8" ht="33.75" x14ac:dyDescent="0.25">
      <c r="A67" s="38" t="s">
        <v>96</v>
      </c>
      <c r="B67" s="38">
        <v>3</v>
      </c>
      <c r="C67" s="38" t="s">
        <v>101</v>
      </c>
      <c r="D67" s="39" t="s">
        <v>38</v>
      </c>
      <c r="E67" s="38" t="s">
        <v>102</v>
      </c>
      <c r="F67" s="1">
        <v>3.55</v>
      </c>
      <c r="G67" s="40">
        <v>30</v>
      </c>
      <c r="H67" s="41">
        <f t="shared" si="2"/>
        <v>106.5</v>
      </c>
    </row>
    <row r="68" spans="1:8" ht="22.5" x14ac:dyDescent="0.25">
      <c r="A68" s="38" t="s">
        <v>96</v>
      </c>
      <c r="B68" s="38">
        <v>4</v>
      </c>
      <c r="C68" s="38" t="s">
        <v>80</v>
      </c>
      <c r="D68" s="39" t="s">
        <v>38</v>
      </c>
      <c r="E68" s="38" t="s">
        <v>81</v>
      </c>
      <c r="F68" s="1">
        <v>37.340000000000003</v>
      </c>
      <c r="G68" s="40">
        <v>2</v>
      </c>
      <c r="H68" s="41">
        <f t="shared" si="2"/>
        <v>74.680000000000007</v>
      </c>
    </row>
    <row r="69" spans="1:8" ht="33.75" x14ac:dyDescent="0.25">
      <c r="A69" s="38" t="s">
        <v>96</v>
      </c>
      <c r="B69" s="38">
        <v>5</v>
      </c>
      <c r="C69" s="38" t="s">
        <v>82</v>
      </c>
      <c r="D69" s="39" t="s">
        <v>78</v>
      </c>
      <c r="E69" s="38" t="s">
        <v>83</v>
      </c>
      <c r="F69" s="1">
        <v>9.98</v>
      </c>
      <c r="G69" s="40">
        <v>30</v>
      </c>
      <c r="H69" s="41">
        <f t="shared" si="2"/>
        <v>299.39999999999998</v>
      </c>
    </row>
    <row r="70" spans="1:8" ht="33.75" x14ac:dyDescent="0.25">
      <c r="A70" s="38" t="s">
        <v>96</v>
      </c>
      <c r="B70" s="38">
        <v>6</v>
      </c>
      <c r="C70" s="38" t="s">
        <v>103</v>
      </c>
      <c r="D70" s="39" t="s">
        <v>38</v>
      </c>
      <c r="E70" s="38" t="s">
        <v>104</v>
      </c>
      <c r="F70" s="1">
        <v>17.8</v>
      </c>
      <c r="G70" s="40">
        <v>2</v>
      </c>
      <c r="H70" s="41">
        <f t="shared" si="2"/>
        <v>35.6</v>
      </c>
    </row>
    <row r="71" spans="1:8" ht="45" x14ac:dyDescent="0.25">
      <c r="A71" s="38" t="s">
        <v>96</v>
      </c>
      <c r="B71" s="38">
        <v>7</v>
      </c>
      <c r="C71" s="38" t="s">
        <v>105</v>
      </c>
      <c r="D71" s="39" t="s">
        <v>38</v>
      </c>
      <c r="E71" s="38" t="s">
        <v>106</v>
      </c>
      <c r="F71" s="1">
        <v>53.43</v>
      </c>
      <c r="G71" s="40">
        <v>1</v>
      </c>
      <c r="H71" s="41">
        <f t="shared" si="2"/>
        <v>53.43</v>
      </c>
    </row>
    <row r="72" spans="1:8" ht="56.25" x14ac:dyDescent="0.25">
      <c r="A72" s="38" t="s">
        <v>96</v>
      </c>
      <c r="B72" s="38">
        <v>8</v>
      </c>
      <c r="C72" s="38" t="s">
        <v>107</v>
      </c>
      <c r="D72" s="39" t="s">
        <v>38</v>
      </c>
      <c r="E72" s="38" t="s">
        <v>108</v>
      </c>
      <c r="F72" s="1">
        <v>125.42</v>
      </c>
      <c r="G72" s="40">
        <v>1</v>
      </c>
      <c r="H72" s="41">
        <f t="shared" si="2"/>
        <v>125.42</v>
      </c>
    </row>
    <row r="73" spans="1:8" x14ac:dyDescent="0.25">
      <c r="E73" s="36" t="s">
        <v>53</v>
      </c>
      <c r="F73" s="36"/>
      <c r="G73" s="36"/>
      <c r="H73" s="42">
        <f>SUM(H65:H72)</f>
        <v>5326.81</v>
      </c>
    </row>
    <row r="75" spans="1:8" x14ac:dyDescent="0.25">
      <c r="C75" s="36" t="s">
        <v>28</v>
      </c>
      <c r="D75" s="37" t="s">
        <v>29</v>
      </c>
      <c r="E75" s="36" t="s">
        <v>236</v>
      </c>
    </row>
    <row r="76" spans="1:8" x14ac:dyDescent="0.25">
      <c r="C76" s="36" t="s">
        <v>30</v>
      </c>
      <c r="D76" s="37" t="s">
        <v>29</v>
      </c>
      <c r="E76" s="36" t="s">
        <v>31</v>
      </c>
    </row>
    <row r="77" spans="1:8" x14ac:dyDescent="0.25">
      <c r="C77" s="36" t="s">
        <v>32</v>
      </c>
      <c r="D77" s="37" t="s">
        <v>54</v>
      </c>
      <c r="E77" s="36" t="s">
        <v>109</v>
      </c>
    </row>
    <row r="78" spans="1:8" x14ac:dyDescent="0.25">
      <c r="C78" s="36" t="s">
        <v>34</v>
      </c>
      <c r="D78" s="37" t="s">
        <v>29</v>
      </c>
      <c r="E78" s="36" t="s">
        <v>35</v>
      </c>
    </row>
    <row r="80" spans="1:8" ht="90" x14ac:dyDescent="0.25">
      <c r="A80" s="38" t="s">
        <v>110</v>
      </c>
      <c r="B80" s="38">
        <v>1</v>
      </c>
      <c r="C80" s="38" t="s">
        <v>37</v>
      </c>
      <c r="D80" s="39" t="s">
        <v>38</v>
      </c>
      <c r="E80" s="38" t="s">
        <v>39</v>
      </c>
      <c r="F80" s="1">
        <v>141.38999999999999</v>
      </c>
      <c r="G80" s="40">
        <v>7</v>
      </c>
      <c r="H80" s="41">
        <f t="shared" ref="H80:H86" si="3">ROUND(ROUND(F80,2)*ROUND(G80,3),2)</f>
        <v>989.73</v>
      </c>
    </row>
    <row r="81" spans="1:8" ht="67.5" x14ac:dyDescent="0.25">
      <c r="A81" s="38" t="s">
        <v>110</v>
      </c>
      <c r="B81" s="38">
        <v>2</v>
      </c>
      <c r="C81" s="38" t="s">
        <v>40</v>
      </c>
      <c r="D81" s="39" t="s">
        <v>41</v>
      </c>
      <c r="E81" s="38" t="s">
        <v>42</v>
      </c>
      <c r="F81" s="1">
        <v>5.88</v>
      </c>
      <c r="G81" s="40">
        <v>13.7</v>
      </c>
      <c r="H81" s="41">
        <f t="shared" si="3"/>
        <v>80.56</v>
      </c>
    </row>
    <row r="82" spans="1:8" ht="67.5" x14ac:dyDescent="0.25">
      <c r="A82" s="38" t="s">
        <v>110</v>
      </c>
      <c r="B82" s="38">
        <v>3</v>
      </c>
      <c r="C82" s="38" t="s">
        <v>43</v>
      </c>
      <c r="D82" s="39" t="s">
        <v>41</v>
      </c>
      <c r="E82" s="38" t="s">
        <v>44</v>
      </c>
      <c r="F82" s="1">
        <v>29.2</v>
      </c>
      <c r="G82" s="40">
        <v>13.7</v>
      </c>
      <c r="H82" s="41">
        <f t="shared" si="3"/>
        <v>400.04</v>
      </c>
    </row>
    <row r="83" spans="1:8" ht="33.75" x14ac:dyDescent="0.25">
      <c r="A83" s="38" t="s">
        <v>110</v>
      </c>
      <c r="B83" s="38">
        <v>4</v>
      </c>
      <c r="C83" s="38" t="s">
        <v>45</v>
      </c>
      <c r="D83" s="39" t="s">
        <v>41</v>
      </c>
      <c r="E83" s="38" t="s">
        <v>46</v>
      </c>
      <c r="F83" s="1">
        <v>20.68</v>
      </c>
      <c r="G83" s="40">
        <v>13.7</v>
      </c>
      <c r="H83" s="41">
        <f t="shared" si="3"/>
        <v>283.32</v>
      </c>
    </row>
    <row r="84" spans="1:8" ht="67.5" x14ac:dyDescent="0.25">
      <c r="A84" s="38" t="s">
        <v>110</v>
      </c>
      <c r="B84" s="38">
        <v>5</v>
      </c>
      <c r="C84" s="38" t="s">
        <v>47</v>
      </c>
      <c r="D84" s="39" t="s">
        <v>38</v>
      </c>
      <c r="E84" s="38" t="s">
        <v>48</v>
      </c>
      <c r="F84" s="1">
        <v>1426.16</v>
      </c>
      <c r="G84" s="40">
        <v>2</v>
      </c>
      <c r="H84" s="41">
        <f t="shared" si="3"/>
        <v>2852.32</v>
      </c>
    </row>
    <row r="85" spans="1:8" ht="56.25" x14ac:dyDescent="0.25">
      <c r="A85" s="38" t="s">
        <v>110</v>
      </c>
      <c r="B85" s="38">
        <v>6</v>
      </c>
      <c r="C85" s="38" t="s">
        <v>49</v>
      </c>
      <c r="D85" s="39" t="s">
        <v>38</v>
      </c>
      <c r="E85" s="38" t="s">
        <v>50</v>
      </c>
      <c r="F85" s="1">
        <v>1060.32</v>
      </c>
      <c r="G85" s="40">
        <v>1</v>
      </c>
      <c r="H85" s="41">
        <f t="shared" si="3"/>
        <v>1060.32</v>
      </c>
    </row>
    <row r="86" spans="1:8" ht="56.25" x14ac:dyDescent="0.25">
      <c r="A86" s="38" t="s">
        <v>110</v>
      </c>
      <c r="B86" s="38">
        <v>7</v>
      </c>
      <c r="C86" s="38" t="s">
        <v>51</v>
      </c>
      <c r="D86" s="39" t="s">
        <v>38</v>
      </c>
      <c r="E86" s="38" t="s">
        <v>52</v>
      </c>
      <c r="F86" s="1">
        <v>3457.35</v>
      </c>
      <c r="G86" s="40">
        <v>1</v>
      </c>
      <c r="H86" s="41">
        <f t="shared" si="3"/>
        <v>3457.35</v>
      </c>
    </row>
    <row r="87" spans="1:8" x14ac:dyDescent="0.25">
      <c r="E87" s="36" t="s">
        <v>53</v>
      </c>
      <c r="F87" s="36"/>
      <c r="G87" s="36"/>
      <c r="H87" s="42">
        <f>SUM(H80:H86)</f>
        <v>9123.64</v>
      </c>
    </row>
    <row r="89" spans="1:8" x14ac:dyDescent="0.25">
      <c r="C89" s="36" t="s">
        <v>28</v>
      </c>
      <c r="D89" s="37" t="s">
        <v>29</v>
      </c>
      <c r="E89" s="36" t="s">
        <v>236</v>
      </c>
    </row>
    <row r="90" spans="1:8" x14ac:dyDescent="0.25">
      <c r="C90" s="36" t="s">
        <v>30</v>
      </c>
      <c r="D90" s="37" t="s">
        <v>29</v>
      </c>
      <c r="E90" s="36" t="s">
        <v>31</v>
      </c>
    </row>
    <row r="91" spans="1:8" x14ac:dyDescent="0.25">
      <c r="C91" s="36" t="s">
        <v>32</v>
      </c>
      <c r="D91" s="37" t="s">
        <v>54</v>
      </c>
      <c r="E91" s="36" t="s">
        <v>109</v>
      </c>
    </row>
    <row r="92" spans="1:8" x14ac:dyDescent="0.25">
      <c r="C92" s="36" t="s">
        <v>34</v>
      </c>
      <c r="D92" s="37" t="s">
        <v>54</v>
      </c>
      <c r="E92" s="36" t="s">
        <v>55</v>
      </c>
    </row>
    <row r="94" spans="1:8" ht="326.25" x14ac:dyDescent="0.25">
      <c r="A94" s="38" t="s">
        <v>111</v>
      </c>
      <c r="B94" s="38">
        <v>1</v>
      </c>
      <c r="C94" s="38" t="s">
        <v>57</v>
      </c>
      <c r="D94" s="39" t="s">
        <v>38</v>
      </c>
      <c r="E94" s="38" t="s">
        <v>58</v>
      </c>
      <c r="F94" s="1">
        <v>154434.97</v>
      </c>
      <c r="G94" s="40">
        <v>1</v>
      </c>
      <c r="H94" s="41">
        <f>ROUND(ROUND(F94,2)*ROUND(G94,3),2)</f>
        <v>154434.97</v>
      </c>
    </row>
    <row r="95" spans="1:8" ht="90" x14ac:dyDescent="0.25">
      <c r="A95" s="38" t="s">
        <v>111</v>
      </c>
      <c r="B95" s="38">
        <v>2</v>
      </c>
      <c r="C95" s="38" t="s">
        <v>59</v>
      </c>
      <c r="D95" s="39" t="s">
        <v>38</v>
      </c>
      <c r="E95" s="38" t="s">
        <v>60</v>
      </c>
      <c r="F95" s="1">
        <v>1747.06</v>
      </c>
      <c r="G95" s="40">
        <v>2</v>
      </c>
      <c r="H95" s="41">
        <f>ROUND(ROUND(F95,2)*ROUND(G95,3),2)</f>
        <v>3494.12</v>
      </c>
    </row>
    <row r="96" spans="1:8" ht="123.75" x14ac:dyDescent="0.25">
      <c r="A96" s="38" t="s">
        <v>111</v>
      </c>
      <c r="B96" s="38">
        <v>3</v>
      </c>
      <c r="C96" s="38" t="s">
        <v>61</v>
      </c>
      <c r="D96" s="39" t="s">
        <v>41</v>
      </c>
      <c r="E96" s="38" t="s">
        <v>62</v>
      </c>
      <c r="F96" s="1">
        <v>36</v>
      </c>
      <c r="G96" s="40">
        <v>80.415999999999997</v>
      </c>
      <c r="H96" s="41">
        <f>ROUND(ROUND(F96,2)*ROUND(G96,3),2)</f>
        <v>2894.98</v>
      </c>
    </row>
    <row r="97" spans="1:8" ht="22.5" x14ac:dyDescent="0.25">
      <c r="A97" s="38" t="s">
        <v>111</v>
      </c>
      <c r="B97" s="38">
        <v>4</v>
      </c>
      <c r="C97" s="38" t="s">
        <v>63</v>
      </c>
      <c r="D97" s="39" t="s">
        <v>38</v>
      </c>
      <c r="E97" s="38" t="s">
        <v>64</v>
      </c>
      <c r="F97" s="1">
        <v>228.45</v>
      </c>
      <c r="G97" s="40">
        <v>1</v>
      </c>
      <c r="H97" s="41">
        <f>ROUND(ROUND(F97,2)*ROUND(G97,3),2)</f>
        <v>228.45</v>
      </c>
    </row>
    <row r="98" spans="1:8" ht="135" x14ac:dyDescent="0.25">
      <c r="A98" s="38" t="s">
        <v>111</v>
      </c>
      <c r="B98" s="38">
        <v>5</v>
      </c>
      <c r="C98" s="38" t="s">
        <v>65</v>
      </c>
      <c r="D98" s="39" t="s">
        <v>38</v>
      </c>
      <c r="E98" s="38" t="s">
        <v>66</v>
      </c>
      <c r="F98" s="1">
        <v>7869.81</v>
      </c>
      <c r="G98" s="40">
        <v>1</v>
      </c>
      <c r="H98" s="41">
        <f>ROUND(ROUND(F98,2)*ROUND(G98,3),2)</f>
        <v>7869.81</v>
      </c>
    </row>
    <row r="99" spans="1:8" x14ac:dyDescent="0.25">
      <c r="E99" s="36" t="s">
        <v>53</v>
      </c>
      <c r="F99" s="36"/>
      <c r="G99" s="36"/>
      <c r="H99" s="42">
        <f>SUM(H94:H98)</f>
        <v>168922.33000000002</v>
      </c>
    </row>
    <row r="101" spans="1:8" x14ac:dyDescent="0.25">
      <c r="C101" s="36" t="s">
        <v>28</v>
      </c>
      <c r="D101" s="37" t="s">
        <v>29</v>
      </c>
      <c r="E101" s="36" t="s">
        <v>236</v>
      </c>
    </row>
    <row r="102" spans="1:8" x14ac:dyDescent="0.25">
      <c r="C102" s="36" t="s">
        <v>30</v>
      </c>
      <c r="D102" s="37" t="s">
        <v>29</v>
      </c>
      <c r="E102" s="36" t="s">
        <v>31</v>
      </c>
    </row>
    <row r="103" spans="1:8" x14ac:dyDescent="0.25">
      <c r="C103" s="36" t="s">
        <v>32</v>
      </c>
      <c r="D103" s="37" t="s">
        <v>54</v>
      </c>
      <c r="E103" s="36" t="s">
        <v>109</v>
      </c>
    </row>
    <row r="104" spans="1:8" x14ac:dyDescent="0.25">
      <c r="C104" s="36" t="s">
        <v>34</v>
      </c>
      <c r="D104" s="37" t="s">
        <v>67</v>
      </c>
      <c r="E104" s="36" t="s">
        <v>68</v>
      </c>
    </row>
    <row r="106" spans="1:8" ht="33.75" x14ac:dyDescent="0.25">
      <c r="A106" s="38" t="s">
        <v>112</v>
      </c>
      <c r="B106" s="38">
        <v>1</v>
      </c>
      <c r="C106" s="38" t="s">
        <v>70</v>
      </c>
      <c r="D106" s="39" t="s">
        <v>41</v>
      </c>
      <c r="E106" s="38" t="s">
        <v>71</v>
      </c>
      <c r="F106" s="1">
        <v>44.69</v>
      </c>
      <c r="G106" s="40">
        <v>4.8</v>
      </c>
      <c r="H106" s="41">
        <f>ROUND(ROUND(F106,2)*ROUND(G106,3),2)</f>
        <v>214.51</v>
      </c>
    </row>
    <row r="107" spans="1:8" ht="101.25" x14ac:dyDescent="0.25">
      <c r="A107" s="38" t="s">
        <v>112</v>
      </c>
      <c r="B107" s="38">
        <v>2</v>
      </c>
      <c r="C107" s="38" t="s">
        <v>72</v>
      </c>
      <c r="D107" s="39" t="s">
        <v>41</v>
      </c>
      <c r="E107" s="38" t="s">
        <v>73</v>
      </c>
      <c r="F107" s="1">
        <v>336.46</v>
      </c>
      <c r="G107" s="40">
        <v>16.276</v>
      </c>
      <c r="H107" s="41">
        <f>ROUND(ROUND(F107,2)*ROUND(G107,3),2)</f>
        <v>5476.22</v>
      </c>
    </row>
    <row r="108" spans="1:8" x14ac:dyDescent="0.25">
      <c r="E108" s="36" t="s">
        <v>53</v>
      </c>
      <c r="F108" s="36"/>
      <c r="G108" s="36"/>
      <c r="H108" s="42">
        <f>SUM(H106:H107)</f>
        <v>5690.7300000000005</v>
      </c>
    </row>
    <row r="110" spans="1:8" x14ac:dyDescent="0.25">
      <c r="C110" s="36" t="s">
        <v>28</v>
      </c>
      <c r="D110" s="37" t="s">
        <v>29</v>
      </c>
      <c r="E110" s="36" t="s">
        <v>236</v>
      </c>
    </row>
    <row r="111" spans="1:8" x14ac:dyDescent="0.25">
      <c r="C111" s="36" t="s">
        <v>30</v>
      </c>
      <c r="D111" s="37" t="s">
        <v>29</v>
      </c>
      <c r="E111" s="36" t="s">
        <v>31</v>
      </c>
    </row>
    <row r="112" spans="1:8" x14ac:dyDescent="0.25">
      <c r="C112" s="36" t="s">
        <v>32</v>
      </c>
      <c r="D112" s="37" t="s">
        <v>54</v>
      </c>
      <c r="E112" s="36" t="s">
        <v>109</v>
      </c>
    </row>
    <row r="113" spans="1:8" x14ac:dyDescent="0.25">
      <c r="C113" s="36" t="s">
        <v>34</v>
      </c>
      <c r="D113" s="37" t="s">
        <v>74</v>
      </c>
      <c r="E113" s="36" t="s">
        <v>75</v>
      </c>
    </row>
    <row r="115" spans="1:8" ht="78.75" x14ac:dyDescent="0.25">
      <c r="A115" s="38" t="s">
        <v>113</v>
      </c>
      <c r="B115" s="38">
        <v>1</v>
      </c>
      <c r="C115" s="38" t="s">
        <v>77</v>
      </c>
      <c r="D115" s="39" t="s">
        <v>78</v>
      </c>
      <c r="E115" s="38" t="s">
        <v>79</v>
      </c>
      <c r="F115" s="1">
        <v>11.6</v>
      </c>
      <c r="G115" s="40">
        <v>72</v>
      </c>
      <c r="H115" s="41">
        <f t="shared" ref="H115:H122" si="4">ROUND(ROUND(F115,2)*ROUND(G115,3),2)</f>
        <v>835.2</v>
      </c>
    </row>
    <row r="116" spans="1:8" ht="22.5" x14ac:dyDescent="0.25">
      <c r="A116" s="38" t="s">
        <v>113</v>
      </c>
      <c r="B116" s="38">
        <v>2</v>
      </c>
      <c r="C116" s="38" t="s">
        <v>80</v>
      </c>
      <c r="D116" s="39" t="s">
        <v>38</v>
      </c>
      <c r="E116" s="38" t="s">
        <v>81</v>
      </c>
      <c r="F116" s="1">
        <v>37.340000000000003</v>
      </c>
      <c r="G116" s="40">
        <v>4</v>
      </c>
      <c r="H116" s="41">
        <f t="shared" si="4"/>
        <v>149.36000000000001</v>
      </c>
    </row>
    <row r="117" spans="1:8" ht="33.75" x14ac:dyDescent="0.25">
      <c r="A117" s="38" t="s">
        <v>113</v>
      </c>
      <c r="B117" s="38">
        <v>3</v>
      </c>
      <c r="C117" s="38" t="s">
        <v>82</v>
      </c>
      <c r="D117" s="39" t="s">
        <v>78</v>
      </c>
      <c r="E117" s="38" t="s">
        <v>83</v>
      </c>
      <c r="F117" s="1">
        <v>9.98</v>
      </c>
      <c r="G117" s="40">
        <v>36</v>
      </c>
      <c r="H117" s="41">
        <f t="shared" si="4"/>
        <v>359.28</v>
      </c>
    </row>
    <row r="118" spans="1:8" ht="22.5" x14ac:dyDescent="0.25">
      <c r="A118" s="38" t="s">
        <v>113</v>
      </c>
      <c r="B118" s="38">
        <v>4</v>
      </c>
      <c r="C118" s="38" t="s">
        <v>84</v>
      </c>
      <c r="D118" s="39" t="s">
        <v>78</v>
      </c>
      <c r="E118" s="38" t="s">
        <v>85</v>
      </c>
      <c r="F118" s="1">
        <v>6.04</v>
      </c>
      <c r="G118" s="40">
        <v>4</v>
      </c>
      <c r="H118" s="41">
        <f t="shared" si="4"/>
        <v>24.16</v>
      </c>
    </row>
    <row r="119" spans="1:8" ht="33.75" x14ac:dyDescent="0.25">
      <c r="A119" s="38" t="s">
        <v>113</v>
      </c>
      <c r="B119" s="38">
        <v>5</v>
      </c>
      <c r="C119" s="38" t="s">
        <v>88</v>
      </c>
      <c r="D119" s="39" t="s">
        <v>78</v>
      </c>
      <c r="E119" s="38" t="s">
        <v>89</v>
      </c>
      <c r="F119" s="1">
        <v>42.19</v>
      </c>
      <c r="G119" s="40">
        <v>6</v>
      </c>
      <c r="H119" s="41">
        <f t="shared" si="4"/>
        <v>253.14</v>
      </c>
    </row>
    <row r="120" spans="1:8" ht="33.75" x14ac:dyDescent="0.25">
      <c r="A120" s="38" t="s">
        <v>113</v>
      </c>
      <c r="B120" s="38">
        <v>6</v>
      </c>
      <c r="C120" s="38" t="s">
        <v>86</v>
      </c>
      <c r="D120" s="39" t="s">
        <v>78</v>
      </c>
      <c r="E120" s="38" t="s">
        <v>87</v>
      </c>
      <c r="F120" s="1">
        <v>3.22</v>
      </c>
      <c r="G120" s="40">
        <v>54</v>
      </c>
      <c r="H120" s="41">
        <f t="shared" si="4"/>
        <v>173.88</v>
      </c>
    </row>
    <row r="121" spans="1:8" ht="33.75" x14ac:dyDescent="0.25">
      <c r="A121" s="38" t="s">
        <v>113</v>
      </c>
      <c r="B121" s="38">
        <v>7</v>
      </c>
      <c r="C121" s="38" t="s">
        <v>90</v>
      </c>
      <c r="D121" s="39" t="s">
        <v>78</v>
      </c>
      <c r="E121" s="38" t="s">
        <v>91</v>
      </c>
      <c r="F121" s="1">
        <v>1.25</v>
      </c>
      <c r="G121" s="40">
        <v>60</v>
      </c>
      <c r="H121" s="41">
        <f t="shared" si="4"/>
        <v>75</v>
      </c>
    </row>
    <row r="122" spans="1:8" ht="78.75" x14ac:dyDescent="0.25">
      <c r="A122" s="38" t="s">
        <v>113</v>
      </c>
      <c r="B122" s="38">
        <v>8</v>
      </c>
      <c r="C122" s="38" t="s">
        <v>92</v>
      </c>
      <c r="D122" s="39" t="s">
        <v>38</v>
      </c>
      <c r="E122" s="38" t="s">
        <v>93</v>
      </c>
      <c r="F122" s="1">
        <v>1645.09</v>
      </c>
      <c r="G122" s="40">
        <v>1</v>
      </c>
      <c r="H122" s="41">
        <f t="shared" si="4"/>
        <v>1645.09</v>
      </c>
    </row>
    <row r="123" spans="1:8" x14ac:dyDescent="0.25">
      <c r="E123" s="36" t="s">
        <v>53</v>
      </c>
      <c r="F123" s="36"/>
      <c r="G123" s="36"/>
      <c r="H123" s="42">
        <f>SUM(H115:H122)</f>
        <v>3515.1100000000006</v>
      </c>
    </row>
    <row r="125" spans="1:8" x14ac:dyDescent="0.25">
      <c r="C125" s="36" t="s">
        <v>28</v>
      </c>
      <c r="D125" s="37" t="s">
        <v>29</v>
      </c>
      <c r="E125" s="36" t="s">
        <v>236</v>
      </c>
    </row>
    <row r="126" spans="1:8" x14ac:dyDescent="0.25">
      <c r="C126" s="36" t="s">
        <v>30</v>
      </c>
      <c r="D126" s="37" t="s">
        <v>29</v>
      </c>
      <c r="E126" s="36" t="s">
        <v>31</v>
      </c>
    </row>
    <row r="127" spans="1:8" x14ac:dyDescent="0.25">
      <c r="C127" s="36" t="s">
        <v>32</v>
      </c>
      <c r="D127" s="37" t="s">
        <v>54</v>
      </c>
      <c r="E127" s="36" t="s">
        <v>109</v>
      </c>
    </row>
    <row r="128" spans="1:8" x14ac:dyDescent="0.25">
      <c r="C128" s="36" t="s">
        <v>34</v>
      </c>
      <c r="D128" s="37" t="s">
        <v>94</v>
      </c>
      <c r="E128" s="36" t="s">
        <v>95</v>
      </c>
    </row>
    <row r="130" spans="1:8" ht="56.25" x14ac:dyDescent="0.25">
      <c r="A130" s="38" t="s">
        <v>114</v>
      </c>
      <c r="B130" s="38">
        <v>1</v>
      </c>
      <c r="C130" s="38" t="s">
        <v>97</v>
      </c>
      <c r="D130" s="39" t="s">
        <v>38</v>
      </c>
      <c r="E130" s="38" t="s">
        <v>98</v>
      </c>
      <c r="F130" s="1">
        <v>1782.24</v>
      </c>
      <c r="G130" s="40">
        <v>1</v>
      </c>
      <c r="H130" s="41">
        <f t="shared" ref="H130:H137" si="5">ROUND(ROUND(F130,2)*ROUND(G130,3),2)</f>
        <v>1782.24</v>
      </c>
    </row>
    <row r="131" spans="1:8" ht="157.5" x14ac:dyDescent="0.25">
      <c r="A131" s="38" t="s">
        <v>114</v>
      </c>
      <c r="B131" s="38">
        <v>2</v>
      </c>
      <c r="C131" s="38" t="s">
        <v>99</v>
      </c>
      <c r="D131" s="39" t="s">
        <v>38</v>
      </c>
      <c r="E131" s="38" t="s">
        <v>100</v>
      </c>
      <c r="F131" s="1">
        <v>2849.54</v>
      </c>
      <c r="G131" s="40">
        <v>1</v>
      </c>
      <c r="H131" s="41">
        <f t="shared" si="5"/>
        <v>2849.54</v>
      </c>
    </row>
    <row r="132" spans="1:8" ht="33.75" x14ac:dyDescent="0.25">
      <c r="A132" s="38" t="s">
        <v>114</v>
      </c>
      <c r="B132" s="38">
        <v>3</v>
      </c>
      <c r="C132" s="38" t="s">
        <v>101</v>
      </c>
      <c r="D132" s="39" t="s">
        <v>38</v>
      </c>
      <c r="E132" s="38" t="s">
        <v>102</v>
      </c>
      <c r="F132" s="1">
        <v>3.55</v>
      </c>
      <c r="G132" s="40">
        <v>42</v>
      </c>
      <c r="H132" s="41">
        <f t="shared" si="5"/>
        <v>149.1</v>
      </c>
    </row>
    <row r="133" spans="1:8" ht="22.5" x14ac:dyDescent="0.25">
      <c r="A133" s="38" t="s">
        <v>114</v>
      </c>
      <c r="B133" s="38">
        <v>4</v>
      </c>
      <c r="C133" s="38" t="s">
        <v>80</v>
      </c>
      <c r="D133" s="39" t="s">
        <v>38</v>
      </c>
      <c r="E133" s="38" t="s">
        <v>81</v>
      </c>
      <c r="F133" s="1">
        <v>37.340000000000003</v>
      </c>
      <c r="G133" s="40">
        <v>4</v>
      </c>
      <c r="H133" s="41">
        <f t="shared" si="5"/>
        <v>149.36000000000001</v>
      </c>
    </row>
    <row r="134" spans="1:8" ht="33.75" x14ac:dyDescent="0.25">
      <c r="A134" s="38" t="s">
        <v>114</v>
      </c>
      <c r="B134" s="38">
        <v>5</v>
      </c>
      <c r="C134" s="38" t="s">
        <v>82</v>
      </c>
      <c r="D134" s="39" t="s">
        <v>78</v>
      </c>
      <c r="E134" s="38" t="s">
        <v>83</v>
      </c>
      <c r="F134" s="1">
        <v>9.98</v>
      </c>
      <c r="G134" s="40">
        <v>36</v>
      </c>
      <c r="H134" s="41">
        <f t="shared" si="5"/>
        <v>359.28</v>
      </c>
    </row>
    <row r="135" spans="1:8" ht="33.75" x14ac:dyDescent="0.25">
      <c r="A135" s="38" t="s">
        <v>114</v>
      </c>
      <c r="B135" s="38">
        <v>6</v>
      </c>
      <c r="C135" s="38" t="s">
        <v>103</v>
      </c>
      <c r="D135" s="39" t="s">
        <v>38</v>
      </c>
      <c r="E135" s="38" t="s">
        <v>104</v>
      </c>
      <c r="F135" s="1">
        <v>17.8</v>
      </c>
      <c r="G135" s="40">
        <v>2</v>
      </c>
      <c r="H135" s="41">
        <f t="shared" si="5"/>
        <v>35.6</v>
      </c>
    </row>
    <row r="136" spans="1:8" ht="45" x14ac:dyDescent="0.25">
      <c r="A136" s="38" t="s">
        <v>114</v>
      </c>
      <c r="B136" s="38">
        <v>7</v>
      </c>
      <c r="C136" s="38" t="s">
        <v>105</v>
      </c>
      <c r="D136" s="39" t="s">
        <v>38</v>
      </c>
      <c r="E136" s="38" t="s">
        <v>106</v>
      </c>
      <c r="F136" s="1">
        <v>53.43</v>
      </c>
      <c r="G136" s="40">
        <v>1</v>
      </c>
      <c r="H136" s="41">
        <f t="shared" si="5"/>
        <v>53.43</v>
      </c>
    </row>
    <row r="137" spans="1:8" ht="56.25" x14ac:dyDescent="0.25">
      <c r="A137" s="38" t="s">
        <v>114</v>
      </c>
      <c r="B137" s="38">
        <v>8</v>
      </c>
      <c r="C137" s="38" t="s">
        <v>107</v>
      </c>
      <c r="D137" s="39" t="s">
        <v>38</v>
      </c>
      <c r="E137" s="38" t="s">
        <v>108</v>
      </c>
      <c r="F137" s="1">
        <v>125.42</v>
      </c>
      <c r="G137" s="40">
        <v>1</v>
      </c>
      <c r="H137" s="41">
        <f t="shared" si="5"/>
        <v>125.42</v>
      </c>
    </row>
    <row r="138" spans="1:8" x14ac:dyDescent="0.25">
      <c r="E138" s="36" t="s">
        <v>53</v>
      </c>
      <c r="F138" s="36"/>
      <c r="G138" s="36"/>
      <c r="H138" s="42">
        <f>SUM(H130:H137)</f>
        <v>5503.97</v>
      </c>
    </row>
    <row r="140" spans="1:8" x14ac:dyDescent="0.25">
      <c r="C140" s="36" t="s">
        <v>28</v>
      </c>
      <c r="D140" s="37" t="s">
        <v>29</v>
      </c>
      <c r="E140" s="36" t="s">
        <v>236</v>
      </c>
    </row>
    <row r="141" spans="1:8" x14ac:dyDescent="0.25">
      <c r="C141" s="36" t="s">
        <v>30</v>
      </c>
      <c r="D141" s="37" t="s">
        <v>54</v>
      </c>
      <c r="E141" s="36" t="s">
        <v>115</v>
      </c>
    </row>
    <row r="142" spans="1:8" x14ac:dyDescent="0.25">
      <c r="C142" s="36" t="s">
        <v>32</v>
      </c>
      <c r="D142" s="37" t="s">
        <v>29</v>
      </c>
      <c r="E142" s="36" t="s">
        <v>116</v>
      </c>
    </row>
    <row r="144" spans="1:8" ht="22.5" x14ac:dyDescent="0.25">
      <c r="A144" s="38" t="s">
        <v>117</v>
      </c>
      <c r="B144" s="38">
        <v>1</v>
      </c>
      <c r="C144" s="38" t="s">
        <v>118</v>
      </c>
      <c r="D144" s="39" t="s">
        <v>38</v>
      </c>
      <c r="E144" s="38" t="s">
        <v>119</v>
      </c>
      <c r="F144" s="41">
        <v>6.09</v>
      </c>
      <c r="G144" s="40">
        <v>10</v>
      </c>
      <c r="H144" s="41">
        <f t="shared" ref="H144:H155" si="6">ROUND(ROUND(F144,2)*ROUND(G144,3),2)</f>
        <v>60.9</v>
      </c>
    </row>
    <row r="145" spans="1:8" ht="45" x14ac:dyDescent="0.25">
      <c r="A145" s="38" t="s">
        <v>117</v>
      </c>
      <c r="B145" s="38">
        <v>2</v>
      </c>
      <c r="C145" s="38" t="s">
        <v>120</v>
      </c>
      <c r="D145" s="39" t="s">
        <v>38</v>
      </c>
      <c r="E145" s="38" t="s">
        <v>121</v>
      </c>
      <c r="F145" s="41">
        <v>8.7899999999999991</v>
      </c>
      <c r="G145" s="40">
        <v>1</v>
      </c>
      <c r="H145" s="41">
        <f t="shared" si="6"/>
        <v>8.7899999999999991</v>
      </c>
    </row>
    <row r="146" spans="1:8" ht="22.5" x14ac:dyDescent="0.25">
      <c r="A146" s="38" t="s">
        <v>117</v>
      </c>
      <c r="B146" s="38">
        <v>3</v>
      </c>
      <c r="C146" s="38" t="s">
        <v>122</v>
      </c>
      <c r="D146" s="39" t="s">
        <v>38</v>
      </c>
      <c r="E146" s="38" t="s">
        <v>123</v>
      </c>
      <c r="F146" s="41">
        <v>18.600000000000001</v>
      </c>
      <c r="G146" s="40">
        <v>3</v>
      </c>
      <c r="H146" s="41">
        <f t="shared" si="6"/>
        <v>55.8</v>
      </c>
    </row>
    <row r="147" spans="1:8" x14ac:dyDescent="0.25">
      <c r="A147" s="38" t="s">
        <v>117</v>
      </c>
      <c r="B147" s="38">
        <v>4</v>
      </c>
      <c r="C147" s="38" t="s">
        <v>124</v>
      </c>
      <c r="D147" s="39" t="s">
        <v>38</v>
      </c>
      <c r="E147" s="38" t="s">
        <v>125</v>
      </c>
      <c r="F147" s="41">
        <v>1.46</v>
      </c>
      <c r="G147" s="40">
        <v>2</v>
      </c>
      <c r="H147" s="41">
        <f t="shared" si="6"/>
        <v>2.92</v>
      </c>
    </row>
    <row r="148" spans="1:8" ht="22.5" x14ac:dyDescent="0.25">
      <c r="A148" s="38" t="s">
        <v>117</v>
      </c>
      <c r="B148" s="38">
        <v>5</v>
      </c>
      <c r="C148" s="38" t="s">
        <v>126</v>
      </c>
      <c r="D148" s="39" t="s">
        <v>38</v>
      </c>
      <c r="E148" s="38" t="s">
        <v>127</v>
      </c>
      <c r="F148" s="41">
        <v>1.1000000000000001</v>
      </c>
      <c r="G148" s="40">
        <v>5</v>
      </c>
      <c r="H148" s="41">
        <f t="shared" si="6"/>
        <v>5.5</v>
      </c>
    </row>
    <row r="149" spans="1:8" ht="22.5" x14ac:dyDescent="0.25">
      <c r="A149" s="38" t="s">
        <v>117</v>
      </c>
      <c r="B149" s="38">
        <v>6</v>
      </c>
      <c r="C149" s="38" t="s">
        <v>128</v>
      </c>
      <c r="D149" s="39" t="s">
        <v>38</v>
      </c>
      <c r="E149" s="38" t="s">
        <v>129</v>
      </c>
      <c r="F149" s="41">
        <v>3.1</v>
      </c>
      <c r="G149" s="40">
        <v>5</v>
      </c>
      <c r="H149" s="41">
        <f t="shared" si="6"/>
        <v>15.5</v>
      </c>
    </row>
    <row r="150" spans="1:8" ht="33.75" x14ac:dyDescent="0.25">
      <c r="A150" s="38" t="s">
        <v>117</v>
      </c>
      <c r="B150" s="38">
        <v>7</v>
      </c>
      <c r="C150" s="38" t="s">
        <v>130</v>
      </c>
      <c r="D150" s="39" t="s">
        <v>38</v>
      </c>
      <c r="E150" s="38" t="s">
        <v>131</v>
      </c>
      <c r="F150" s="41">
        <v>2.84</v>
      </c>
      <c r="G150" s="40">
        <v>20</v>
      </c>
      <c r="H150" s="41">
        <f t="shared" si="6"/>
        <v>56.8</v>
      </c>
    </row>
    <row r="151" spans="1:8" x14ac:dyDescent="0.25">
      <c r="A151" s="38" t="s">
        <v>117</v>
      </c>
      <c r="B151" s="38">
        <v>8</v>
      </c>
      <c r="C151" s="38" t="s">
        <v>132</v>
      </c>
      <c r="D151" s="39" t="s">
        <v>38</v>
      </c>
      <c r="E151" s="38" t="s">
        <v>133</v>
      </c>
      <c r="F151" s="41">
        <v>16.059999999999999</v>
      </c>
      <c r="G151" s="40">
        <v>3</v>
      </c>
      <c r="H151" s="41">
        <f t="shared" si="6"/>
        <v>48.18</v>
      </c>
    </row>
    <row r="152" spans="1:8" ht="78.75" x14ac:dyDescent="0.25">
      <c r="A152" s="38" t="s">
        <v>117</v>
      </c>
      <c r="B152" s="38">
        <v>9</v>
      </c>
      <c r="C152" s="38" t="s">
        <v>134</v>
      </c>
      <c r="D152" s="39" t="s">
        <v>38</v>
      </c>
      <c r="E152" s="38" t="s">
        <v>135</v>
      </c>
      <c r="F152" s="41">
        <v>43.53</v>
      </c>
      <c r="G152" s="40">
        <v>2</v>
      </c>
      <c r="H152" s="41">
        <f t="shared" si="6"/>
        <v>87.06</v>
      </c>
    </row>
    <row r="153" spans="1:8" ht="78.75" x14ac:dyDescent="0.25">
      <c r="A153" s="38" t="s">
        <v>117</v>
      </c>
      <c r="B153" s="38">
        <v>10</v>
      </c>
      <c r="C153" s="38" t="s">
        <v>136</v>
      </c>
      <c r="D153" s="39" t="s">
        <v>38</v>
      </c>
      <c r="E153" s="38" t="s">
        <v>137</v>
      </c>
      <c r="F153" s="41">
        <v>461.38</v>
      </c>
      <c r="G153" s="40">
        <v>2</v>
      </c>
      <c r="H153" s="41">
        <f t="shared" si="6"/>
        <v>922.76</v>
      </c>
    </row>
    <row r="154" spans="1:8" ht="56.25" x14ac:dyDescent="0.25">
      <c r="A154" s="38" t="s">
        <v>117</v>
      </c>
      <c r="B154" s="38">
        <v>11</v>
      </c>
      <c r="C154" s="38" t="s">
        <v>138</v>
      </c>
      <c r="D154" s="39" t="s">
        <v>38</v>
      </c>
      <c r="E154" s="38" t="s">
        <v>139</v>
      </c>
      <c r="F154" s="41">
        <v>35</v>
      </c>
      <c r="G154" s="40">
        <v>1</v>
      </c>
      <c r="H154" s="41">
        <f t="shared" si="6"/>
        <v>35</v>
      </c>
    </row>
    <row r="155" spans="1:8" ht="33.75" x14ac:dyDescent="0.25">
      <c r="A155" s="38" t="s">
        <v>117</v>
      </c>
      <c r="B155" s="38">
        <v>12</v>
      </c>
      <c r="C155" s="38" t="s">
        <v>140</v>
      </c>
      <c r="D155" s="39" t="s">
        <v>38</v>
      </c>
      <c r="E155" s="38" t="s">
        <v>141</v>
      </c>
      <c r="F155" s="41">
        <v>23.75</v>
      </c>
      <c r="G155" s="40">
        <v>3</v>
      </c>
      <c r="H155" s="41">
        <f t="shared" si="6"/>
        <v>71.25</v>
      </c>
    </row>
    <row r="156" spans="1:8" x14ac:dyDescent="0.25">
      <c r="E156" s="36" t="s">
        <v>53</v>
      </c>
      <c r="F156" s="36"/>
      <c r="G156" s="36"/>
      <c r="H156" s="42">
        <f>SUM(H144:H155)</f>
        <v>1370.46</v>
      </c>
    </row>
    <row r="158" spans="1:8" x14ac:dyDescent="0.25">
      <c r="C158" s="36" t="s">
        <v>28</v>
      </c>
      <c r="D158" s="37" t="s">
        <v>29</v>
      </c>
      <c r="E158" s="36" t="s">
        <v>236</v>
      </c>
    </row>
    <row r="159" spans="1:8" x14ac:dyDescent="0.25">
      <c r="C159" s="36" t="s">
        <v>30</v>
      </c>
      <c r="D159" s="37" t="s">
        <v>54</v>
      </c>
      <c r="E159" s="36" t="s">
        <v>115</v>
      </c>
    </row>
    <row r="160" spans="1:8" x14ac:dyDescent="0.25">
      <c r="C160" s="36" t="s">
        <v>32</v>
      </c>
      <c r="D160" s="37" t="s">
        <v>67</v>
      </c>
      <c r="E160" s="36" t="s">
        <v>142</v>
      </c>
    </row>
    <row r="162" spans="1:8" ht="33.75" x14ac:dyDescent="0.25">
      <c r="A162" s="38" t="s">
        <v>143</v>
      </c>
      <c r="B162" s="38">
        <v>1</v>
      </c>
      <c r="C162" s="38" t="s">
        <v>144</v>
      </c>
      <c r="D162" s="39" t="s">
        <v>41</v>
      </c>
      <c r="E162" s="38" t="s">
        <v>145</v>
      </c>
      <c r="F162" s="41">
        <v>9.0399999999999991</v>
      </c>
      <c r="G162" s="40">
        <v>38</v>
      </c>
      <c r="H162" s="41">
        <f t="shared" ref="H162:H174" si="7">ROUND(ROUND(F162,2)*ROUND(G162,3),2)</f>
        <v>343.52</v>
      </c>
    </row>
    <row r="163" spans="1:8" ht="56.25" x14ac:dyDescent="0.25">
      <c r="A163" s="38" t="s">
        <v>143</v>
      </c>
      <c r="B163" s="38">
        <v>2</v>
      </c>
      <c r="C163" s="38" t="s">
        <v>146</v>
      </c>
      <c r="D163" s="39" t="s">
        <v>78</v>
      </c>
      <c r="E163" s="38" t="s">
        <v>147</v>
      </c>
      <c r="F163" s="41">
        <v>16.39</v>
      </c>
      <c r="G163" s="40">
        <v>14.5</v>
      </c>
      <c r="H163" s="41">
        <f t="shared" si="7"/>
        <v>237.66</v>
      </c>
    </row>
    <row r="164" spans="1:8" ht="56.25" x14ac:dyDescent="0.25">
      <c r="A164" s="38" t="s">
        <v>143</v>
      </c>
      <c r="B164" s="38">
        <v>3</v>
      </c>
      <c r="C164" s="38" t="s">
        <v>148</v>
      </c>
      <c r="D164" s="39" t="s">
        <v>41</v>
      </c>
      <c r="E164" s="38" t="s">
        <v>149</v>
      </c>
      <c r="F164" s="41">
        <v>10.4</v>
      </c>
      <c r="G164" s="40">
        <v>55.5</v>
      </c>
      <c r="H164" s="41">
        <f t="shared" si="7"/>
        <v>577.20000000000005</v>
      </c>
    </row>
    <row r="165" spans="1:8" ht="101.25" x14ac:dyDescent="0.25">
      <c r="A165" s="38" t="s">
        <v>143</v>
      </c>
      <c r="B165" s="38">
        <v>4</v>
      </c>
      <c r="C165" s="38" t="s">
        <v>150</v>
      </c>
      <c r="D165" s="39" t="s">
        <v>78</v>
      </c>
      <c r="E165" s="38" t="s">
        <v>151</v>
      </c>
      <c r="F165" s="41">
        <v>17.52</v>
      </c>
      <c r="G165" s="40">
        <v>14.5</v>
      </c>
      <c r="H165" s="41">
        <f t="shared" si="7"/>
        <v>254.04</v>
      </c>
    </row>
    <row r="166" spans="1:8" ht="67.5" x14ac:dyDescent="0.25">
      <c r="A166" s="38" t="s">
        <v>143</v>
      </c>
      <c r="B166" s="38">
        <v>5</v>
      </c>
      <c r="C166" s="38" t="s">
        <v>152</v>
      </c>
      <c r="D166" s="39" t="s">
        <v>41</v>
      </c>
      <c r="E166" s="38" t="s">
        <v>153</v>
      </c>
      <c r="F166" s="41">
        <v>5.97</v>
      </c>
      <c r="G166" s="40">
        <v>55.5</v>
      </c>
      <c r="H166" s="41">
        <f t="shared" si="7"/>
        <v>331.34</v>
      </c>
    </row>
    <row r="167" spans="1:8" ht="33.75" x14ac:dyDescent="0.25">
      <c r="A167" s="38" t="s">
        <v>143</v>
      </c>
      <c r="B167" s="38">
        <v>6</v>
      </c>
      <c r="C167" s="38" t="s">
        <v>154</v>
      </c>
      <c r="D167" s="39" t="s">
        <v>41</v>
      </c>
      <c r="E167" s="38" t="s">
        <v>155</v>
      </c>
      <c r="F167" s="41">
        <v>7.21</v>
      </c>
      <c r="G167" s="40">
        <v>55.5</v>
      </c>
      <c r="H167" s="41">
        <f t="shared" si="7"/>
        <v>400.16</v>
      </c>
    </row>
    <row r="168" spans="1:8" ht="22.5" x14ac:dyDescent="0.25">
      <c r="A168" s="38" t="s">
        <v>143</v>
      </c>
      <c r="B168" s="38">
        <v>7</v>
      </c>
      <c r="C168" s="38" t="s">
        <v>156</v>
      </c>
      <c r="D168" s="39" t="s">
        <v>41</v>
      </c>
      <c r="E168" s="38" t="s">
        <v>157</v>
      </c>
      <c r="F168" s="41">
        <v>14.74</v>
      </c>
      <c r="G168" s="40">
        <v>28</v>
      </c>
      <c r="H168" s="41">
        <f t="shared" si="7"/>
        <v>412.72</v>
      </c>
    </row>
    <row r="169" spans="1:8" ht="33.75" x14ac:dyDescent="0.25">
      <c r="A169" s="38" t="s">
        <v>143</v>
      </c>
      <c r="B169" s="38">
        <v>8</v>
      </c>
      <c r="C169" s="38" t="s">
        <v>158</v>
      </c>
      <c r="D169" s="39" t="s">
        <v>78</v>
      </c>
      <c r="E169" s="38" t="s">
        <v>159</v>
      </c>
      <c r="F169" s="41">
        <v>2.5099999999999998</v>
      </c>
      <c r="G169" s="40">
        <v>6</v>
      </c>
      <c r="H169" s="41">
        <f t="shared" si="7"/>
        <v>15.06</v>
      </c>
    </row>
    <row r="170" spans="1:8" ht="45" x14ac:dyDescent="0.25">
      <c r="A170" s="38" t="s">
        <v>143</v>
      </c>
      <c r="B170" s="38">
        <v>9</v>
      </c>
      <c r="C170" s="38" t="s">
        <v>160</v>
      </c>
      <c r="D170" s="39" t="s">
        <v>38</v>
      </c>
      <c r="E170" s="38" t="s">
        <v>161</v>
      </c>
      <c r="F170" s="41">
        <v>315.42</v>
      </c>
      <c r="G170" s="40">
        <v>2</v>
      </c>
      <c r="H170" s="41">
        <f t="shared" si="7"/>
        <v>630.84</v>
      </c>
    </row>
    <row r="171" spans="1:8" ht="56.25" x14ac:dyDescent="0.25">
      <c r="A171" s="38" t="s">
        <v>143</v>
      </c>
      <c r="B171" s="38">
        <v>10</v>
      </c>
      <c r="C171" s="38" t="s">
        <v>162</v>
      </c>
      <c r="D171" s="39" t="s">
        <v>38</v>
      </c>
      <c r="E171" s="38" t="s">
        <v>163</v>
      </c>
      <c r="F171" s="41">
        <v>37.950000000000003</v>
      </c>
      <c r="G171" s="40">
        <v>4</v>
      </c>
      <c r="H171" s="41">
        <f t="shared" si="7"/>
        <v>151.80000000000001</v>
      </c>
    </row>
    <row r="172" spans="1:8" ht="45" x14ac:dyDescent="0.25">
      <c r="A172" s="38" t="s">
        <v>143</v>
      </c>
      <c r="B172" s="38">
        <v>11</v>
      </c>
      <c r="C172" s="38" t="s">
        <v>164</v>
      </c>
      <c r="D172" s="39" t="s">
        <v>38</v>
      </c>
      <c r="E172" s="38" t="s">
        <v>165</v>
      </c>
      <c r="F172" s="41">
        <v>36.92</v>
      </c>
      <c r="G172" s="40">
        <v>4</v>
      </c>
      <c r="H172" s="41">
        <f t="shared" si="7"/>
        <v>147.68</v>
      </c>
    </row>
    <row r="173" spans="1:8" ht="22.5" x14ac:dyDescent="0.25">
      <c r="A173" s="38" t="s">
        <v>143</v>
      </c>
      <c r="B173" s="38">
        <v>12</v>
      </c>
      <c r="C173" s="38" t="s">
        <v>166</v>
      </c>
      <c r="D173" s="39" t="s">
        <v>38</v>
      </c>
      <c r="E173" s="38" t="s">
        <v>167</v>
      </c>
      <c r="F173" s="41">
        <v>5.52</v>
      </c>
      <c r="G173" s="40">
        <v>4</v>
      </c>
      <c r="H173" s="41">
        <f t="shared" si="7"/>
        <v>22.08</v>
      </c>
    </row>
    <row r="174" spans="1:8" ht="45" x14ac:dyDescent="0.25">
      <c r="A174" s="38" t="s">
        <v>143</v>
      </c>
      <c r="B174" s="38">
        <v>13</v>
      </c>
      <c r="C174" s="38" t="s">
        <v>168</v>
      </c>
      <c r="D174" s="39" t="s">
        <v>38</v>
      </c>
      <c r="E174" s="38" t="s">
        <v>169</v>
      </c>
      <c r="F174" s="41">
        <v>46.01</v>
      </c>
      <c r="G174" s="40">
        <v>4</v>
      </c>
      <c r="H174" s="41">
        <f t="shared" si="7"/>
        <v>184.04</v>
      </c>
    </row>
    <row r="175" spans="1:8" x14ac:dyDescent="0.25">
      <c r="E175" s="36" t="s">
        <v>53</v>
      </c>
      <c r="F175" s="36"/>
      <c r="G175" s="36"/>
      <c r="H175" s="42">
        <f>SUM(H162:H174)</f>
        <v>3708.1400000000003</v>
      </c>
    </row>
    <row r="177" spans="1:8" x14ac:dyDescent="0.25">
      <c r="C177" s="36" t="s">
        <v>28</v>
      </c>
      <c r="D177" s="37" t="s">
        <v>29</v>
      </c>
      <c r="E177" s="36" t="s">
        <v>236</v>
      </c>
    </row>
    <row r="178" spans="1:8" x14ac:dyDescent="0.25">
      <c r="C178" s="36" t="s">
        <v>30</v>
      </c>
      <c r="D178" s="37" t="s">
        <v>54</v>
      </c>
      <c r="E178" s="36" t="s">
        <v>115</v>
      </c>
    </row>
    <row r="179" spans="1:8" x14ac:dyDescent="0.25">
      <c r="C179" s="36" t="s">
        <v>32</v>
      </c>
      <c r="D179" s="37" t="s">
        <v>74</v>
      </c>
      <c r="E179" s="36" t="s">
        <v>170</v>
      </c>
    </row>
    <row r="181" spans="1:8" ht="45" x14ac:dyDescent="0.25">
      <c r="A181" s="38" t="s">
        <v>171</v>
      </c>
      <c r="B181" s="38">
        <v>1</v>
      </c>
      <c r="C181" s="38" t="s">
        <v>172</v>
      </c>
      <c r="D181" s="39" t="s">
        <v>38</v>
      </c>
      <c r="E181" s="38" t="s">
        <v>173</v>
      </c>
      <c r="F181" s="41">
        <v>153.19999999999999</v>
      </c>
      <c r="G181" s="40">
        <v>2</v>
      </c>
      <c r="H181" s="41">
        <f t="shared" ref="H181:H193" si="8">ROUND(ROUND(F181,2)*ROUND(G181,3),2)</f>
        <v>306.39999999999998</v>
      </c>
    </row>
    <row r="182" spans="1:8" ht="45" x14ac:dyDescent="0.25">
      <c r="A182" s="38" t="s">
        <v>171</v>
      </c>
      <c r="B182" s="38">
        <v>2</v>
      </c>
      <c r="C182" s="38" t="s">
        <v>174</v>
      </c>
      <c r="D182" s="39" t="s">
        <v>78</v>
      </c>
      <c r="E182" s="38" t="s">
        <v>175</v>
      </c>
      <c r="F182" s="41">
        <v>2.99</v>
      </c>
      <c r="G182" s="40">
        <v>6</v>
      </c>
      <c r="H182" s="41">
        <f t="shared" si="8"/>
        <v>17.940000000000001</v>
      </c>
    </row>
    <row r="183" spans="1:8" ht="78.75" x14ac:dyDescent="0.25">
      <c r="A183" s="38" t="s">
        <v>171</v>
      </c>
      <c r="B183" s="38">
        <v>3</v>
      </c>
      <c r="C183" s="38" t="s">
        <v>176</v>
      </c>
      <c r="D183" s="39" t="s">
        <v>78</v>
      </c>
      <c r="E183" s="38" t="s">
        <v>177</v>
      </c>
      <c r="F183" s="41">
        <v>33.11</v>
      </c>
      <c r="G183" s="40">
        <v>6</v>
      </c>
      <c r="H183" s="41">
        <f t="shared" si="8"/>
        <v>198.66</v>
      </c>
    </row>
    <row r="184" spans="1:8" x14ac:dyDescent="0.25">
      <c r="A184" s="38" t="s">
        <v>171</v>
      </c>
      <c r="B184" s="38">
        <v>4</v>
      </c>
      <c r="C184" s="38" t="s">
        <v>178</v>
      </c>
      <c r="D184" s="39" t="s">
        <v>38</v>
      </c>
      <c r="E184" s="38" t="s">
        <v>179</v>
      </c>
      <c r="F184" s="41">
        <v>12.18</v>
      </c>
      <c r="G184" s="40">
        <v>2</v>
      </c>
      <c r="H184" s="41">
        <f t="shared" si="8"/>
        <v>24.36</v>
      </c>
    </row>
    <row r="185" spans="1:8" ht="33.75" x14ac:dyDescent="0.25">
      <c r="A185" s="38" t="s">
        <v>171</v>
      </c>
      <c r="B185" s="38">
        <v>5</v>
      </c>
      <c r="C185" s="38" t="s">
        <v>180</v>
      </c>
      <c r="D185" s="39" t="s">
        <v>38</v>
      </c>
      <c r="E185" s="38" t="s">
        <v>181</v>
      </c>
      <c r="F185" s="41">
        <v>18.93</v>
      </c>
      <c r="G185" s="40">
        <v>4</v>
      </c>
      <c r="H185" s="41">
        <f t="shared" si="8"/>
        <v>75.72</v>
      </c>
    </row>
    <row r="186" spans="1:8" ht="33.75" x14ac:dyDescent="0.25">
      <c r="A186" s="38" t="s">
        <v>171</v>
      </c>
      <c r="B186" s="38">
        <v>6</v>
      </c>
      <c r="C186" s="38" t="s">
        <v>182</v>
      </c>
      <c r="D186" s="39" t="s">
        <v>38</v>
      </c>
      <c r="E186" s="38" t="s">
        <v>183</v>
      </c>
      <c r="F186" s="41">
        <v>3.73</v>
      </c>
      <c r="G186" s="40">
        <v>4</v>
      </c>
      <c r="H186" s="41">
        <f t="shared" si="8"/>
        <v>14.92</v>
      </c>
    </row>
    <row r="187" spans="1:8" ht="22.5" x14ac:dyDescent="0.25">
      <c r="A187" s="38" t="s">
        <v>171</v>
      </c>
      <c r="B187" s="38">
        <v>7</v>
      </c>
      <c r="C187" s="38" t="s">
        <v>184</v>
      </c>
      <c r="D187" s="39" t="s">
        <v>38</v>
      </c>
      <c r="E187" s="38" t="s">
        <v>185</v>
      </c>
      <c r="F187" s="41">
        <v>23.19</v>
      </c>
      <c r="G187" s="40">
        <v>4</v>
      </c>
      <c r="H187" s="41">
        <f t="shared" si="8"/>
        <v>92.76</v>
      </c>
    </row>
    <row r="188" spans="1:8" ht="22.5" x14ac:dyDescent="0.25">
      <c r="A188" s="38" t="s">
        <v>171</v>
      </c>
      <c r="B188" s="38">
        <v>8</v>
      </c>
      <c r="C188" s="38" t="s">
        <v>186</v>
      </c>
      <c r="D188" s="39" t="s">
        <v>38</v>
      </c>
      <c r="E188" s="38" t="s">
        <v>187</v>
      </c>
      <c r="F188" s="41">
        <v>61.2</v>
      </c>
      <c r="G188" s="40">
        <v>3</v>
      </c>
      <c r="H188" s="41">
        <f t="shared" si="8"/>
        <v>183.6</v>
      </c>
    </row>
    <row r="189" spans="1:8" ht="22.5" x14ac:dyDescent="0.25">
      <c r="A189" s="38" t="s">
        <v>171</v>
      </c>
      <c r="B189" s="38">
        <v>9</v>
      </c>
      <c r="C189" s="38" t="s">
        <v>188</v>
      </c>
      <c r="D189" s="39" t="s">
        <v>38</v>
      </c>
      <c r="E189" s="38" t="s">
        <v>189</v>
      </c>
      <c r="F189" s="41">
        <v>25.3</v>
      </c>
      <c r="G189" s="40">
        <v>1</v>
      </c>
      <c r="H189" s="41">
        <f t="shared" si="8"/>
        <v>25.3</v>
      </c>
    </row>
    <row r="190" spans="1:8" ht="33.75" x14ac:dyDescent="0.25">
      <c r="A190" s="38" t="s">
        <v>171</v>
      </c>
      <c r="B190" s="38">
        <v>10</v>
      </c>
      <c r="C190" s="38" t="s">
        <v>190</v>
      </c>
      <c r="D190" s="39" t="s">
        <v>38</v>
      </c>
      <c r="E190" s="38" t="s">
        <v>191</v>
      </c>
      <c r="F190" s="41">
        <v>31.53</v>
      </c>
      <c r="G190" s="40">
        <v>1</v>
      </c>
      <c r="H190" s="41">
        <f t="shared" si="8"/>
        <v>31.53</v>
      </c>
    </row>
    <row r="191" spans="1:8" ht="22.5" x14ac:dyDescent="0.25">
      <c r="A191" s="38" t="s">
        <v>171</v>
      </c>
      <c r="B191" s="38">
        <v>11</v>
      </c>
      <c r="C191" s="38" t="s">
        <v>192</v>
      </c>
      <c r="D191" s="39" t="s">
        <v>38</v>
      </c>
      <c r="E191" s="38" t="s">
        <v>193</v>
      </c>
      <c r="F191" s="41">
        <v>109.24</v>
      </c>
      <c r="G191" s="40">
        <v>1</v>
      </c>
      <c r="H191" s="41">
        <f t="shared" si="8"/>
        <v>109.24</v>
      </c>
    </row>
    <row r="192" spans="1:8" ht="22.5" x14ac:dyDescent="0.25">
      <c r="A192" s="38" t="s">
        <v>171</v>
      </c>
      <c r="B192" s="38">
        <v>12</v>
      </c>
      <c r="C192" s="38" t="s">
        <v>194</v>
      </c>
      <c r="D192" s="39" t="s">
        <v>38</v>
      </c>
      <c r="E192" s="38" t="s">
        <v>195</v>
      </c>
      <c r="F192" s="41">
        <v>45.52</v>
      </c>
      <c r="G192" s="40">
        <v>1</v>
      </c>
      <c r="H192" s="41">
        <f t="shared" si="8"/>
        <v>45.52</v>
      </c>
    </row>
    <row r="193" spans="1:8" x14ac:dyDescent="0.25">
      <c r="A193" s="38" t="s">
        <v>171</v>
      </c>
      <c r="B193" s="38">
        <v>13</v>
      </c>
      <c r="C193" s="38" t="s">
        <v>196</v>
      </c>
      <c r="D193" s="39" t="s">
        <v>38</v>
      </c>
      <c r="E193" s="38" t="s">
        <v>197</v>
      </c>
      <c r="F193" s="41">
        <v>2.2200000000000002</v>
      </c>
      <c r="G193" s="40">
        <v>1</v>
      </c>
      <c r="H193" s="41">
        <f t="shared" si="8"/>
        <v>2.2200000000000002</v>
      </c>
    </row>
    <row r="194" spans="1:8" x14ac:dyDescent="0.25">
      <c r="E194" s="36" t="s">
        <v>53</v>
      </c>
      <c r="F194" s="36"/>
      <c r="G194" s="36"/>
      <c r="H194" s="42">
        <f>SUM(H181:H193)</f>
        <v>1128.1699999999998</v>
      </c>
    </row>
    <row r="196" spans="1:8" x14ac:dyDescent="0.25">
      <c r="C196" s="36" t="s">
        <v>28</v>
      </c>
      <c r="D196" s="37" t="s">
        <v>29</v>
      </c>
      <c r="E196" s="36" t="s">
        <v>236</v>
      </c>
    </row>
    <row r="197" spans="1:8" x14ac:dyDescent="0.25">
      <c r="C197" s="36" t="s">
        <v>30</v>
      </c>
      <c r="D197" s="37" t="s">
        <v>54</v>
      </c>
      <c r="E197" s="36" t="s">
        <v>115</v>
      </c>
    </row>
    <row r="198" spans="1:8" x14ac:dyDescent="0.25">
      <c r="C198" s="36" t="s">
        <v>32</v>
      </c>
      <c r="D198" s="37" t="s">
        <v>94</v>
      </c>
      <c r="E198" s="36" t="s">
        <v>198</v>
      </c>
    </row>
    <row r="200" spans="1:8" x14ac:dyDescent="0.25">
      <c r="A200" s="38" t="s">
        <v>199</v>
      </c>
      <c r="B200" s="38">
        <v>1</v>
      </c>
      <c r="C200" s="38" t="s">
        <v>200</v>
      </c>
      <c r="D200" s="39" t="s">
        <v>201</v>
      </c>
      <c r="E200" s="38" t="s">
        <v>202</v>
      </c>
      <c r="F200" s="41">
        <v>28.8</v>
      </c>
      <c r="G200" s="40">
        <v>10</v>
      </c>
      <c r="H200" s="41">
        <f>ROUND(ROUND(F200,2)*ROUND(G200,3),2)</f>
        <v>288</v>
      </c>
    </row>
    <row r="201" spans="1:8" x14ac:dyDescent="0.25">
      <c r="E201" s="36" t="s">
        <v>53</v>
      </c>
      <c r="F201" s="36"/>
      <c r="G201" s="36"/>
      <c r="H201" s="42">
        <f>SUM(H200:H200)</f>
        <v>288</v>
      </c>
    </row>
    <row r="203" spans="1:8" x14ac:dyDescent="0.25">
      <c r="C203" s="36" t="s">
        <v>28</v>
      </c>
      <c r="D203" s="37" t="s">
        <v>29</v>
      </c>
      <c r="E203" s="36" t="s">
        <v>236</v>
      </c>
    </row>
    <row r="204" spans="1:8" x14ac:dyDescent="0.25">
      <c r="C204" s="36" t="s">
        <v>30</v>
      </c>
      <c r="D204" s="37" t="s">
        <v>67</v>
      </c>
      <c r="E204" s="36" t="s">
        <v>203</v>
      </c>
    </row>
    <row r="206" spans="1:8" ht="33.75" x14ac:dyDescent="0.25">
      <c r="A206" s="38" t="s">
        <v>204</v>
      </c>
      <c r="B206" s="38">
        <v>1</v>
      </c>
      <c r="C206" s="38" t="s">
        <v>205</v>
      </c>
      <c r="D206" s="39" t="s">
        <v>38</v>
      </c>
      <c r="E206" s="38" t="s">
        <v>206</v>
      </c>
      <c r="F206" s="1">
        <v>2456.79</v>
      </c>
      <c r="G206" s="40">
        <v>2</v>
      </c>
      <c r="H206" s="41">
        <f>ROUND(ROUND(F206,2)*ROUND(G206,3),2)</f>
        <v>4913.58</v>
      </c>
    </row>
    <row r="207" spans="1:8" ht="33.75" x14ac:dyDescent="0.25">
      <c r="A207" s="38" t="s">
        <v>204</v>
      </c>
      <c r="B207" s="38">
        <v>2</v>
      </c>
      <c r="C207" s="38" t="s">
        <v>207</v>
      </c>
      <c r="D207" s="39" t="s">
        <v>38</v>
      </c>
      <c r="E207" s="38" t="s">
        <v>208</v>
      </c>
      <c r="F207" s="1">
        <v>128.99</v>
      </c>
      <c r="G207" s="40">
        <v>2</v>
      </c>
      <c r="H207" s="41">
        <f>ROUND(ROUND(F207,2)*ROUND(G207,3),2)</f>
        <v>257.98</v>
      </c>
    </row>
    <row r="208" spans="1:8" ht="45" x14ac:dyDescent="0.25">
      <c r="A208" s="38" t="s">
        <v>204</v>
      </c>
      <c r="B208" s="38">
        <v>3</v>
      </c>
      <c r="C208" s="38" t="s">
        <v>209</v>
      </c>
      <c r="D208" s="39" t="s">
        <v>210</v>
      </c>
      <c r="E208" s="38" t="s">
        <v>211</v>
      </c>
      <c r="F208" s="1">
        <v>36.47</v>
      </c>
      <c r="G208" s="40">
        <v>8.4060000000000006</v>
      </c>
      <c r="H208" s="41">
        <f>ROUND(ROUND(F208,2)*ROUND(G208,3),2)</f>
        <v>306.57</v>
      </c>
    </row>
    <row r="209" spans="1:8" ht="45" x14ac:dyDescent="0.25">
      <c r="A209" s="38" t="s">
        <v>204</v>
      </c>
      <c r="B209" s="38">
        <v>4</v>
      </c>
      <c r="C209" s="38" t="s">
        <v>212</v>
      </c>
      <c r="D209" s="39" t="s">
        <v>210</v>
      </c>
      <c r="E209" s="38" t="s">
        <v>213</v>
      </c>
      <c r="F209" s="1">
        <v>23.17</v>
      </c>
      <c r="G209" s="40">
        <v>0.84</v>
      </c>
      <c r="H209" s="41">
        <f>ROUND(ROUND(F209,2)*ROUND(G209,3),2)</f>
        <v>19.46</v>
      </c>
    </row>
    <row r="210" spans="1:8" ht="45" x14ac:dyDescent="0.25">
      <c r="A210" s="38" t="s">
        <v>204</v>
      </c>
      <c r="B210" s="38">
        <v>5</v>
      </c>
      <c r="C210" s="38" t="s">
        <v>214</v>
      </c>
      <c r="D210" s="39" t="s">
        <v>210</v>
      </c>
      <c r="E210" s="38" t="s">
        <v>215</v>
      </c>
      <c r="F210" s="1">
        <v>23.17</v>
      </c>
      <c r="G210" s="40">
        <v>1.6819999999999999</v>
      </c>
      <c r="H210" s="41">
        <f>ROUND(ROUND(F210,2)*ROUND(G210,3),2)</f>
        <v>38.97</v>
      </c>
    </row>
    <row r="211" spans="1:8" x14ac:dyDescent="0.25">
      <c r="E211" s="36" t="s">
        <v>53</v>
      </c>
      <c r="F211" s="36"/>
      <c r="G211" s="36"/>
      <c r="H211" s="42">
        <f>SUM(H206:H210)</f>
        <v>5536.5599999999995</v>
      </c>
    </row>
    <row r="213" spans="1:8" x14ac:dyDescent="0.25">
      <c r="C213" s="36" t="s">
        <v>28</v>
      </c>
      <c r="D213" s="37" t="s">
        <v>29</v>
      </c>
      <c r="E213" s="36" t="s">
        <v>236</v>
      </c>
    </row>
    <row r="214" spans="1:8" x14ac:dyDescent="0.25">
      <c r="C214" s="36" t="s">
        <v>30</v>
      </c>
      <c r="D214" s="37" t="s">
        <v>74</v>
      </c>
      <c r="E214" s="36" t="s">
        <v>216</v>
      </c>
    </row>
    <row r="216" spans="1:8" ht="78.75" x14ac:dyDescent="0.25">
      <c r="A216" s="38" t="s">
        <v>217</v>
      </c>
      <c r="B216" s="38">
        <v>1</v>
      </c>
      <c r="C216" s="38" t="s">
        <v>218</v>
      </c>
      <c r="D216" s="39" t="s">
        <v>38</v>
      </c>
      <c r="E216" s="38" t="s">
        <v>219</v>
      </c>
      <c r="F216" s="1">
        <v>2124.64</v>
      </c>
      <c r="G216" s="40">
        <v>1</v>
      </c>
      <c r="H216" s="41">
        <f>ROUND(ROUND(F216,2)*ROUND(G216,3),2)</f>
        <v>2124.64</v>
      </c>
    </row>
    <row r="217" spans="1:8" ht="22.5" x14ac:dyDescent="0.25">
      <c r="A217" s="38" t="s">
        <v>217</v>
      </c>
      <c r="B217" s="38">
        <v>2</v>
      </c>
      <c r="C217" s="38" t="s">
        <v>220</v>
      </c>
      <c r="D217" s="39" t="s">
        <v>38</v>
      </c>
      <c r="E217" s="38" t="s">
        <v>221</v>
      </c>
      <c r="F217" s="1">
        <v>32.32</v>
      </c>
      <c r="G217" s="40">
        <v>2</v>
      </c>
      <c r="H217" s="41">
        <f>ROUND(ROUND(F217,2)*ROUND(G217,3),2)</f>
        <v>64.64</v>
      </c>
    </row>
    <row r="218" spans="1:8" x14ac:dyDescent="0.25">
      <c r="E218" s="36" t="s">
        <v>53</v>
      </c>
      <c r="F218" s="36"/>
      <c r="G218" s="36"/>
      <c r="H218" s="42">
        <f>SUM(H216:H217)</f>
        <v>2189.2799999999997</v>
      </c>
    </row>
    <row r="220" spans="1:8" x14ac:dyDescent="0.25">
      <c r="E220" s="43" t="s">
        <v>222</v>
      </c>
      <c r="H220" s="44">
        <f>SUM(H9:H219)/2</f>
        <v>399099.88000000018</v>
      </c>
    </row>
  </sheetData>
  <sheetProtection algorithmName="SHA-512" hashValue="zkoLnDpep05hl9Wj0ffBkkxZ6uwgMfi89nu4qpQ0U4rn5dFpmviHxo1msAnrP28Ubj2vK6ReHigzO0v4Ii7tOw==" saltValue="9XLItbzCiaQ4c/0ySHRhuA==" spinCount="100000" sheet="1" objects="1" scenarios="1" selectLockedCells="1"/>
  <mergeCells count="4">
    <mergeCell ref="E1:H1"/>
    <mergeCell ref="E2:H2"/>
    <mergeCell ref="E3:H3"/>
    <mergeCell ref="E4:H4"/>
  </mergeCells>
  <pageMargins left="0.39370078740157483" right="0.78740157480314965" top="0.39370078740157483" bottom="0.39370078740157483" header="0.39370078740157483" footer="0.59055118110236227"/>
  <pageSetup paperSize="9" scale="66" fitToHeight="0" orientation="portrait" r:id="rId1"/>
  <ignoredErrors>
    <ignoredError sqref="D10:D2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808f71257812cc601d7b034d94d288e9">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43bafe2dab42beb3762e8274b8d355c3"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Props1.xml><?xml version="1.0" encoding="utf-8"?>
<ds:datastoreItem xmlns:ds="http://schemas.openxmlformats.org/officeDocument/2006/customXml" ds:itemID="{7BEA3378-13D0-4C19-9026-2C01469F045D}"/>
</file>

<file path=customXml/itemProps2.xml><?xml version="1.0" encoding="utf-8"?>
<ds:datastoreItem xmlns:ds="http://schemas.openxmlformats.org/officeDocument/2006/customXml" ds:itemID="{376555FF-4460-401D-8A78-3D173ED830C4}">
  <ds:schemaRefs>
    <ds:schemaRef ds:uri="http://schemas.microsoft.com/sharepoint/v3/contenttype/forms"/>
  </ds:schemaRefs>
</ds:datastoreItem>
</file>

<file path=customXml/itemProps3.xml><?xml version="1.0" encoding="utf-8"?>
<ds:datastoreItem xmlns:ds="http://schemas.openxmlformats.org/officeDocument/2006/customXml" ds:itemID="{3E295262-EE07-4830-8FD0-28EDF8E67D5E}">
  <ds:schemaRefs>
    <ds:schemaRef ds:uri="http://schemas.microsoft.com/office/2006/metadata/properties"/>
    <ds:schemaRef ds:uri="http://schemas.microsoft.com/office/infopath/2007/PartnerControls"/>
    <ds:schemaRef ds:uri="fe08ea48-1b9d-4ed7-8171-acc9541fe042"/>
    <ds:schemaRef ds:uri="fbebbee8-f924-47d4-a5c3-7e8cb0f764e0"/>
    <ds:schemaRef ds:uri="a4e8c040-620f-42a2-8d8e-d59e2c082eaf"/>
    <ds:schemaRef ds:uri="c6cc41f6-4694-4999-a616-93cae258ec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ANNEX 2</vt:lpstr>
      <vt:lpstr>ANNEX 2A. PRESSUPOST OBRES</vt:lpstr>
      <vt:lpstr>'ANNEX 2'!Área_de_impresión</vt:lpstr>
      <vt:lpstr>'ANNEX 2A. PRESSUPOST OBRES'!Área_de_impresión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Cristina Díaz-Jorge Hurtado</cp:lastModifiedBy>
  <cp:revision/>
  <cp:lastPrinted>2025-12-10T08:29:00Z</cp:lastPrinted>
  <dcterms:created xsi:type="dcterms:W3CDTF">2024-12-10T15:08:59Z</dcterms:created>
  <dcterms:modified xsi:type="dcterms:W3CDTF">2026-05-04T08:16:44Z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