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3. MANTENIMIENTO Y SERVICIOS USPC\CONTRATO MENOR AÑO 2025 MTTO BOLARDOS SAGRERA\oferta para preparar licitación\"/>
    </mc:Choice>
  </mc:AlternateContent>
  <xr:revisionPtr revIDLastSave="0" documentId="13_ncr:1_{466A73A8-9525-4785-B3A7-29A7F7717A4E}" xr6:coauthVersionLast="47" xr6:coauthVersionMax="47" xr10:uidLastSave="{00000000-0000-0000-0000-000000000000}"/>
  <bookViews>
    <workbookView xWindow="3735" yWindow="1485" windowWidth="21600" windowHeight="12735" tabRatio="492" xr2:uid="{00000000-000D-0000-FFFF-FFFF00000000}"/>
  </bookViews>
  <sheets>
    <sheet name="VALORACIÓ OFERTA" sheetId="4" r:id="rId1"/>
  </sheets>
  <definedNames>
    <definedName name="_xlnm.Print_Area" localSheetId="0">'VALORACIÓ OFERTA'!$B$1:$O$33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4" l="1"/>
  <c r="L19" i="4" l="1"/>
  <c r="L17" i="4"/>
  <c r="L15" i="4"/>
  <c r="L16" i="4"/>
  <c r="L18" i="4"/>
  <c r="L21" i="4"/>
  <c r="L28" i="4"/>
  <c r="L29" i="4" s="1"/>
  <c r="G7" i="4" l="1"/>
  <c r="K6" i="4" l="1"/>
  <c r="K45" i="4" s="1"/>
  <c r="L22" i="4"/>
  <c r="O22" i="4" s="1"/>
  <c r="L45" i="4" l="1"/>
  <c r="K7" i="4"/>
  <c r="O8" i="4" s="1"/>
  <c r="O33" i="4" s="1"/>
  <c r="K46" i="4" l="1"/>
  <c r="K47" i="4"/>
  <c r="L47" i="4" s="1"/>
  <c r="K49" i="4" l="1"/>
  <c r="K51" i="4" s="1"/>
  <c r="K52" i="4"/>
  <c r="L46" i="4"/>
  <c r="L48" i="4" s="1"/>
</calcChain>
</file>

<file path=xl/sharedStrings.xml><?xml version="1.0" encoding="utf-8"?>
<sst xmlns="http://schemas.openxmlformats.org/spreadsheetml/2006/main" count="67" uniqueCount="53">
  <si>
    <t>IMPORT  REVISIONS PREVENTIVES D'UN ANY (D'ACORD ANNEX 3)</t>
  </si>
  <si>
    <t>IMPORT TOTAL ANUAL REVISIONS PREVENTIVES (D'ACORD ANNEX 3 ) PER A 4 ANYS DE CONTRACTE</t>
  </si>
  <si>
    <t>Concepte</t>
  </si>
  <si>
    <t>€/Any</t>
  </si>
  <si>
    <t>€/4 Anys</t>
  </si>
  <si>
    <t>MTT PREVENTIU  I NORMATIU 1 REVISIÓ ANUAL  DEL SISTEMA DE LES DUES PILONES DE SEGURETAT A TALLER SAGRERA JOSEP ESTIVILL</t>
  </si>
  <si>
    <t>MTT PREVENTIU  I NORMATIU DEL SISTEMA DE LES DUES PILONES DE SEGURETAT A TALLER SAGRERA JOSEP ESTIVILL</t>
  </si>
  <si>
    <t>TOTAL SERVEI PREVENTIU I  NORMATIU 1 ANY</t>
  </si>
  <si>
    <t>TOTAL SERVEI PREVENTIU I  NORMATIU PER A 4 ANYS DE CONTRACTE</t>
  </si>
  <si>
    <t>TOTAL SERVEI PREVENTIU I  NORMATIU 4 ANYS</t>
  </si>
  <si>
    <t>*inclou factor 1,12% previsió pujada IPC acumulat durant pròxims 4 anys</t>
  </si>
  <si>
    <t>RECOMPTE INCIDÈNCIES PER A PRECIARI CORRECTIU ÚLTIM ANY</t>
  </si>
  <si>
    <t xml:space="preserve">PRECIARI IMPORT UNITARI CORRECTIU ANUAL </t>
  </si>
  <si>
    <t>IMPORT TOTAL PREVISIÓ ANUAL CORRECTIU</t>
  </si>
  <si>
    <t>Unitat</t>
  </si>
  <si>
    <t>€/unit. (subministrament i col·locació funcional)</t>
  </si>
  <si>
    <t>Descripció breu</t>
  </si>
  <si>
    <t>unitats</t>
  </si>
  <si>
    <t>Mà d'obra Manteniment correctiu en jornada laboral (dilluns a divendres). Horari de _8_:_00_h a _20_:_00_h</t>
  </si>
  <si>
    <t>Preu mà d'obra Manteniment correctiu en jornada laboral (dilluns a divendres). Horari de _8_:_00_h a _20_:_00_h</t>
  </si>
  <si>
    <t>Preu mà d'obra Manteniment correctiu en jornada laboral (dilluns a divendres) indicar horari de _8_:_00_h a _20_:_00_h</t>
  </si>
  <si>
    <t>Desplaçament</t>
  </si>
  <si>
    <t>Preu mà d'obra Manteniment correctiu en jornada NOCTURNA feiners (dilluns a divendres) Horari de _20_:_00_h a _8_:_00_h</t>
  </si>
  <si>
    <t>Preu mà d'obra Manteniment correctiu en jornada NOCTURNA feiners (dilluns a divendres) indicar horari de _20_:_00_h a _8_:_00_h</t>
  </si>
  <si>
    <t>Font d'alimentació substituïda a causa de danys produïts després de l'apagada d'abril de 2025.</t>
  </si>
  <si>
    <t>Preu mà d'obra Manteniment correctiu en Caps de Setmana - festius. Horari de _8_:_00_h a _20_:_00_h</t>
  </si>
  <si>
    <t>Preu mà d'obra Manteniment correctiu en Caps de Setmana - festius (indicar horari de _8_:_00_h a _20_:_00_h</t>
  </si>
  <si>
    <t>Bateria 12 V Substituïda a causa de danys produïts després de l'apagada d'abril de 2025.</t>
  </si>
  <si>
    <t>Preu mà d'obra Manteniment correctiu NOCTURNA en Caps de Setmana - festius Horari de _20_:_00_h a _8_:_00_h</t>
  </si>
  <si>
    <t>Preu mà d'obra Manteniment correctiu NOCTURNA en Caps de Setmana - festius (indicar horari de _20_:_00_h a _8_:_00_h</t>
  </si>
  <si>
    <t>Preu desplaçament</t>
  </si>
  <si>
    <t>Preu hora servei de camió ploma amb conductor per a correctiu específic d'elevació i extracció de pilones en horari de jornada laboral (dilluns a divendres). Horari de _8_:_00_h a _20_:_00_h</t>
  </si>
  <si>
    <t>Preu hora servei de camió ploma amb conductor</t>
  </si>
  <si>
    <t xml:space="preserve">Previsió estimada  per als correctius de suministrament e instal·lació de dispositius i equipament especific del sistema malmès per al correctiu així com ara </t>
  </si>
  <si>
    <t>Previsió estimada  per als correctius de suministrament e instal·lació de dispositius i equipament especific del sistema malmès per al correctiu</t>
  </si>
  <si>
    <t>TOTAL PREVISIÓ CORRECTIU 4 ANYS</t>
  </si>
  <si>
    <t>TOTAL PREVISIÓ CORRECTIU 1 ANY</t>
  </si>
  <si>
    <t>RECOMPTE RECUPERACIÓ EQUIPAMENTS EXISTENTS MALMESOS</t>
  </si>
  <si>
    <t>IMPORT RECOMPTE RECUPERACIÓ EQUIPAMENTS EXISTENTS MALMESOS</t>
  </si>
  <si>
    <t>IMPORT TOTAL RECOMPTE RECUPERACIÓ EQUIPAMENTS EXISTENTS MALMESOS</t>
  </si>
  <si>
    <t>Treballs de recuperació del semàfor exterior en fora de servei. Inclou mà d'obra i suministrament e instal·lació de nou semàfor de característiques equivalents o compatibles amb l'existent (Traffic light LED 200 mm. Semàfor vermell i verd sense fletxes compatible amb electrònica ES028). Inclou desmontatge antic semàfor malmès.</t>
  </si>
  <si>
    <t>TOTAL RECUPERACIÓ EQUIPAMENTS EXISTENTS MALMESOS</t>
  </si>
  <si>
    <t>VALOR ESTIMAT DEL CONTRACTE (V.E.C.)</t>
  </si>
  <si>
    <t xml:space="preserve">*inclou factor 1,12% previsió pujada IPC acumulat durant pròxims 4 anys dels subtotals Servei Preventiu i Normatiu, i Previsió Correctiu </t>
  </si>
  <si>
    <t>CONCEPTE</t>
  </si>
  <si>
    <t>IVA inclòs</t>
  </si>
  <si>
    <t xml:space="preserve">MTT PREVENTIU  I NORMATIU  2 PILONES SAGRERA JOSEP ESTIVILL </t>
  </si>
  <si>
    <t>PREVISIÓ CORRECTIVES</t>
  </si>
  <si>
    <t>RECUPERACIÓ EQUIPAMENTS EXISTENTS MALMESOS</t>
  </si>
  <si>
    <t>TOTAL PBL</t>
  </si>
  <si>
    <t>TOTAL VEC --&gt;</t>
  </si>
  <si>
    <t>Total VEC amb factor Previsió 20% amb motiu de modificacions previstes per desviament de manteniments correctius</t>
  </si>
  <si>
    <t>Increment específic de Previsió 20% amb motiu de modificacions previstes per desviament de manteniments correctius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</si>
</sst>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\ [$€-403]_-;\-* #,##0\ [$€-403]_-;_-* &quot;-&quot;??\ [$€-403]_-;_-@_-"/>
    <numFmt numFmtId="165" formatCode="_-* #,##0\ _€_-;\-* #,##0\ _€_-;_-* &quot;-&quot;??\ _€_-;_-@_-"/>
    <numFmt numFmtId="166" formatCode="_-* #,##0\ &quot;€&quot;_-;\-* #,##0\ &quot;€&quot;_-;_-* &quot;-&quot;??\ &quot;€&quot;_-;_-@_-"/>
    <numFmt numFmtId="167" formatCode="_-* #,##0.0\ [$€-403]_-;\-* #,##0.0\ [$€-403]_-;_-* &quot;-&quot;??\ [$€-403]_-;_-@_-"/>
    <numFmt numFmtId="168" formatCode="_-* #,##0.00\ [$€-403]_-;\-* #,##0.00\ [$€-403]_-;_-* &quot;-&quot;??\ [$€-403]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4BC9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66" fontId="2" fillId="0" borderId="0" xfId="1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44" fontId="2" fillId="0" borderId="0" xfId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vertical="center"/>
    </xf>
    <xf numFmtId="0" fontId="2" fillId="0" borderId="0" xfId="0" applyFont="1"/>
    <xf numFmtId="166" fontId="2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166" fontId="2" fillId="0" borderId="0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6" borderId="0" xfId="0" applyFill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65" fontId="0" fillId="0" borderId="3" xfId="0" applyNumberFormat="1" applyBorder="1" applyAlignment="1">
      <alignment vertical="center"/>
    </xf>
    <xf numFmtId="0" fontId="0" fillId="0" borderId="6" xfId="0" applyBorder="1" applyAlignment="1">
      <alignment horizontal="left" vertical="center"/>
    </xf>
    <xf numFmtId="44" fontId="5" fillId="0" borderId="0" xfId="0" applyNumberFormat="1" applyFont="1"/>
    <xf numFmtId="0" fontId="5" fillId="4" borderId="0" xfId="0" applyFont="1" applyFill="1"/>
    <xf numFmtId="0" fontId="0" fillId="0" borderId="5" xfId="0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5" fillId="4" borderId="0" xfId="0" applyFont="1" applyFill="1" applyAlignment="1">
      <alignment horizontal="center"/>
    </xf>
    <xf numFmtId="0" fontId="0" fillId="4" borderId="0" xfId="0" applyFill="1"/>
    <xf numFmtId="164" fontId="5" fillId="6" borderId="0" xfId="0" applyNumberFormat="1" applyFont="1" applyFill="1" applyAlignment="1">
      <alignment horizontal="center" vertical="center" wrapText="1"/>
    </xf>
    <xf numFmtId="164" fontId="0" fillId="5" borderId="3" xfId="0" applyNumberFormat="1" applyFill="1" applyBorder="1" applyAlignment="1">
      <alignment horizontal="center" vertical="center"/>
    </xf>
    <xf numFmtId="164" fontId="0" fillId="0" borderId="0" xfId="0" applyNumberFormat="1"/>
    <xf numFmtId="168" fontId="8" fillId="4" borderId="0" xfId="0" applyNumberFormat="1" applyFont="1" applyFill="1"/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4" fontId="0" fillId="2" borderId="3" xfId="0" applyNumberForma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44" fontId="0" fillId="2" borderId="2" xfId="0" applyNumberFormat="1" applyFill="1" applyBorder="1" applyAlignment="1">
      <alignment vertical="center"/>
    </xf>
    <xf numFmtId="44" fontId="0" fillId="2" borderId="7" xfId="0" applyNumberForma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5" fillId="0" borderId="1" xfId="0" applyFont="1" applyBorder="1" applyAlignment="1">
      <alignment vertical="center"/>
    </xf>
    <xf numFmtId="44" fontId="7" fillId="7" borderId="12" xfId="1" applyFont="1" applyFill="1" applyBorder="1" applyAlignment="1">
      <alignment horizontal="center" vertical="center"/>
    </xf>
    <xf numFmtId="44" fontId="0" fillId="2" borderId="3" xfId="1" applyFont="1" applyFill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164" fontId="6" fillId="3" borderId="3" xfId="0" applyNumberFormat="1" applyFont="1" applyFill="1" applyBorder="1" applyAlignment="1">
      <alignment vertical="center"/>
    </xf>
    <xf numFmtId="44" fontId="5" fillId="0" borderId="3" xfId="1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165" fontId="0" fillId="0" borderId="3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164" fontId="5" fillId="5" borderId="3" xfId="0" applyNumberFormat="1" applyFont="1" applyFill="1" applyBorder="1" applyAlignment="1">
      <alignment horizontal="center" vertical="center"/>
    </xf>
    <xf numFmtId="44" fontId="0" fillId="8" borderId="3" xfId="1" applyFont="1" applyFill="1" applyBorder="1" applyAlignment="1">
      <alignment vertical="center"/>
    </xf>
    <xf numFmtId="0" fontId="0" fillId="0" borderId="3" xfId="0" applyBorder="1" applyAlignment="1">
      <alignment wrapText="1"/>
    </xf>
    <xf numFmtId="0" fontId="0" fillId="8" borderId="3" xfId="0" applyFill="1" applyBorder="1" applyAlignment="1">
      <alignment horizontal="center" vertical="center"/>
    </xf>
    <xf numFmtId="0" fontId="0" fillId="8" borderId="3" xfId="0" applyFill="1" applyBorder="1" applyAlignment="1">
      <alignment horizontal="center"/>
    </xf>
    <xf numFmtId="167" fontId="0" fillId="8" borderId="9" xfId="1" applyNumberFormat="1" applyFont="1" applyFill="1" applyBorder="1" applyAlignment="1">
      <alignment horizontal="center" vertical="center"/>
    </xf>
    <xf numFmtId="168" fontId="0" fillId="8" borderId="8" xfId="1" applyNumberFormat="1" applyFont="1" applyFill="1" applyBorder="1" applyAlignment="1">
      <alignment horizontal="center" vertical="center"/>
    </xf>
    <xf numFmtId="167" fontId="0" fillId="8" borderId="13" xfId="1" applyNumberFormat="1" applyFont="1" applyFill="1" applyBorder="1" applyAlignment="1">
      <alignment horizontal="center" vertical="center"/>
    </xf>
    <xf numFmtId="168" fontId="0" fillId="8" borderId="14" xfId="1" applyNumberFormat="1" applyFont="1" applyFill="1" applyBorder="1" applyAlignment="1">
      <alignment horizontal="center" vertical="center"/>
    </xf>
    <xf numFmtId="44" fontId="0" fillId="8" borderId="3" xfId="0" applyNumberFormat="1" applyFill="1" applyBorder="1"/>
    <xf numFmtId="164" fontId="0" fillId="8" borderId="3" xfId="1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4" fontId="9" fillId="9" borderId="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4" fontId="0" fillId="8" borderId="3" xfId="0" applyNumberForma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4" fontId="0" fillId="8" borderId="3" xfId="0" applyNumberForma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right" vertical="center" wrapText="1"/>
    </xf>
    <xf numFmtId="0" fontId="7" fillId="7" borderId="1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4" fontId="5" fillId="3" borderId="1" xfId="0" applyNumberFormat="1" applyFont="1" applyFill="1" applyBorder="1" applyAlignment="1">
      <alignment horizontal="center" vertical="center"/>
    </xf>
    <xf numFmtId="44" fontId="5" fillId="3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3">
    <cellStyle name="Moneda" xfId="1" builtinId="4"/>
    <cellStyle name="Moneda 2" xfId="2" xr:uid="{723A7F51-7815-4B15-9115-0F9650166B3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P52"/>
  <sheetViews>
    <sheetView tabSelected="1" zoomScale="70" zoomScaleNormal="70" workbookViewId="0">
      <selection activeCell="J8" sqref="A8:J8"/>
    </sheetView>
  </sheetViews>
  <sheetFormatPr defaultColWidth="11.42578125" defaultRowHeight="15"/>
  <cols>
    <col min="1" max="1" width="2.42578125" customWidth="1"/>
    <col min="2" max="2" width="76.7109375" customWidth="1"/>
    <col min="4" max="5" width="11.42578125" customWidth="1"/>
    <col min="6" max="6" width="81.85546875" customWidth="1"/>
    <col min="7" max="7" width="25.7109375" customWidth="1"/>
    <col min="8" max="8" width="20.85546875" customWidth="1"/>
    <col min="10" max="10" width="70.42578125" customWidth="1"/>
    <col min="11" max="11" width="17.7109375" customWidth="1"/>
    <col min="12" max="12" width="16.7109375" bestFit="1" customWidth="1"/>
    <col min="13" max="13" width="38.28515625" customWidth="1"/>
    <col min="15" max="15" width="23.5703125" customWidth="1"/>
    <col min="16" max="16" width="19.5703125" customWidth="1"/>
  </cols>
  <sheetData>
    <row r="2" spans="2:16" ht="15.75" thickBot="1"/>
    <row r="3" spans="2:16" ht="15.75" thickBot="1">
      <c r="B3" s="88"/>
      <c r="C3" s="88"/>
      <c r="D3" s="20"/>
      <c r="E3" s="20"/>
      <c r="F3" s="71" t="s">
        <v>0</v>
      </c>
      <c r="G3" s="73"/>
      <c r="H3" s="15"/>
      <c r="I3" s="1"/>
      <c r="J3" s="71" t="s">
        <v>1</v>
      </c>
      <c r="K3" s="72"/>
      <c r="L3" s="72"/>
      <c r="M3" s="72"/>
      <c r="N3" s="72"/>
      <c r="O3" s="73"/>
    </row>
    <row r="4" spans="2:16">
      <c r="B4" s="20"/>
      <c r="C4" s="20"/>
      <c r="D4" s="20"/>
      <c r="E4" s="20"/>
      <c r="F4" s="54"/>
      <c r="G4" s="54"/>
      <c r="H4" s="15"/>
      <c r="I4" s="1"/>
      <c r="J4" s="20"/>
      <c r="K4" s="20"/>
      <c r="L4" s="20"/>
      <c r="M4" s="20"/>
      <c r="N4" s="20"/>
      <c r="O4" s="20"/>
    </row>
    <row r="5" spans="2:16">
      <c r="C5" s="21"/>
      <c r="D5" s="21"/>
      <c r="E5" s="21"/>
      <c r="F5" s="42" t="s">
        <v>2</v>
      </c>
      <c r="G5" s="43" t="s">
        <v>3</v>
      </c>
      <c r="H5" s="9"/>
      <c r="I5" s="1"/>
      <c r="J5" s="42" t="s">
        <v>2</v>
      </c>
      <c r="K5" s="43" t="s">
        <v>4</v>
      </c>
      <c r="L5" s="2"/>
      <c r="N5" s="2"/>
      <c r="O5" s="2"/>
    </row>
    <row r="6" spans="2:16" ht="30">
      <c r="B6" s="22"/>
      <c r="C6" s="23"/>
      <c r="D6" s="23"/>
      <c r="E6" s="23"/>
      <c r="F6" s="41" t="s">
        <v>5</v>
      </c>
      <c r="G6" s="52"/>
      <c r="H6" s="7"/>
      <c r="I6" s="1"/>
      <c r="J6" s="41" t="s">
        <v>6</v>
      </c>
      <c r="K6" s="70">
        <f>4*G6</f>
        <v>0</v>
      </c>
      <c r="L6" s="8"/>
      <c r="N6" s="8"/>
      <c r="O6" s="2"/>
    </row>
    <row r="7" spans="2:16" ht="45">
      <c r="B7" s="22"/>
      <c r="C7" s="23"/>
      <c r="D7" s="23"/>
      <c r="E7" s="23"/>
      <c r="F7" s="53" t="s">
        <v>7</v>
      </c>
      <c r="G7" s="56">
        <f>SUM(G6:G6)</f>
        <v>0</v>
      </c>
      <c r="H7" s="1"/>
      <c r="I7" s="1"/>
      <c r="J7" s="53" t="s">
        <v>8</v>
      </c>
      <c r="K7" s="55">
        <f>SUM(K6:K6)</f>
        <v>0</v>
      </c>
      <c r="L7" s="17"/>
      <c r="N7" s="16"/>
      <c r="O7" s="34" t="s">
        <v>9</v>
      </c>
    </row>
    <row r="8" spans="2:16" ht="60">
      <c r="F8" s="24"/>
      <c r="G8" s="24"/>
      <c r="H8" s="1"/>
      <c r="I8" s="1"/>
      <c r="J8" s="3"/>
      <c r="O8" s="60">
        <f>K7*1.12</f>
        <v>0</v>
      </c>
      <c r="P8" s="59" t="s">
        <v>10</v>
      </c>
    </row>
    <row r="9" spans="2:16">
      <c r="B9" s="24"/>
      <c r="C9" s="24"/>
      <c r="D9" s="24"/>
      <c r="E9" s="24"/>
      <c r="F9" s="24"/>
      <c r="G9" s="24"/>
      <c r="H9" s="1"/>
      <c r="J9" s="12"/>
      <c r="K9" s="13"/>
      <c r="L9" s="1"/>
      <c r="M9" s="1"/>
      <c r="N9" s="1"/>
    </row>
    <row r="10" spans="2:16">
      <c r="B10" s="24"/>
      <c r="C10" s="24"/>
      <c r="D10" s="24"/>
      <c r="E10" s="24"/>
      <c r="F10" s="24"/>
      <c r="G10" s="24"/>
      <c r="H10" s="1"/>
      <c r="I10" s="1"/>
      <c r="L10" s="5"/>
      <c r="M10" s="10"/>
      <c r="N10" s="10"/>
      <c r="O10" s="1"/>
    </row>
    <row r="11" spans="2:16" ht="15.75" thickBot="1">
      <c r="I11" s="1"/>
    </row>
    <row r="12" spans="2:16" ht="15.75" thickBot="1">
      <c r="B12" s="71" t="s">
        <v>11</v>
      </c>
      <c r="C12" s="73"/>
      <c r="D12" s="20"/>
      <c r="E12" s="24"/>
      <c r="F12" s="71" t="s">
        <v>12</v>
      </c>
      <c r="G12" s="73"/>
      <c r="H12" s="15"/>
      <c r="I12" s="1"/>
      <c r="J12" s="71" t="s">
        <v>13</v>
      </c>
      <c r="K12" s="72"/>
      <c r="L12" s="72"/>
      <c r="M12" s="72"/>
      <c r="N12" s="72"/>
      <c r="O12" s="73"/>
    </row>
    <row r="13" spans="2:16">
      <c r="B13" s="25"/>
      <c r="C13" s="25"/>
      <c r="D13" s="25"/>
      <c r="E13" s="24"/>
      <c r="F13" s="24"/>
      <c r="G13" s="24"/>
      <c r="H13" s="1"/>
      <c r="I13" s="1"/>
      <c r="J13" s="3"/>
      <c r="K13" s="14"/>
      <c r="L13" s="14"/>
      <c r="M13" s="14"/>
      <c r="N13" s="6"/>
      <c r="O13" s="2"/>
    </row>
    <row r="14" spans="2:16" ht="15" customHeight="1">
      <c r="B14" s="50" t="s">
        <v>2</v>
      </c>
      <c r="C14" s="42" t="s">
        <v>14</v>
      </c>
      <c r="E14" s="24"/>
      <c r="F14" s="39" t="s">
        <v>2</v>
      </c>
      <c r="G14" s="49" t="s">
        <v>15</v>
      </c>
      <c r="H14" s="9"/>
      <c r="I14" s="1"/>
      <c r="J14" s="57" t="s">
        <v>16</v>
      </c>
      <c r="K14" s="40" t="s">
        <v>17</v>
      </c>
      <c r="L14" s="77" t="s">
        <v>15</v>
      </c>
      <c r="M14" s="78"/>
      <c r="N14" s="1"/>
    </row>
    <row r="15" spans="2:16" ht="62.25" customHeight="1">
      <c r="B15" s="41" t="s">
        <v>18</v>
      </c>
      <c r="C15" s="58">
        <v>2</v>
      </c>
      <c r="E15" s="24"/>
      <c r="F15" s="41" t="s">
        <v>19</v>
      </c>
      <c r="G15" s="45"/>
      <c r="H15" s="19"/>
      <c r="I15" s="1"/>
      <c r="J15" s="41" t="s">
        <v>20</v>
      </c>
      <c r="K15" s="63">
        <v>8</v>
      </c>
      <c r="L15" s="79">
        <f>G15*K15</f>
        <v>0</v>
      </c>
      <c r="M15" s="79"/>
      <c r="N15" s="1"/>
    </row>
    <row r="16" spans="2:16" ht="42" customHeight="1">
      <c r="B16" s="27" t="s">
        <v>21</v>
      </c>
      <c r="C16" s="58">
        <v>1</v>
      </c>
      <c r="E16" s="24"/>
      <c r="F16" s="41" t="s">
        <v>22</v>
      </c>
      <c r="G16" s="45"/>
      <c r="H16" s="19"/>
      <c r="I16" s="1"/>
      <c r="J16" s="41" t="s">
        <v>23</v>
      </c>
      <c r="K16" s="64"/>
      <c r="L16" s="76">
        <f t="shared" ref="L16:L21" si="0">G16*K16</f>
        <v>0</v>
      </c>
      <c r="M16" s="76"/>
      <c r="N16" s="1"/>
    </row>
    <row r="17" spans="2:16" ht="42" customHeight="1">
      <c r="B17" s="38" t="s">
        <v>24</v>
      </c>
      <c r="C17" s="58">
        <v>1</v>
      </c>
      <c r="E17" s="24"/>
      <c r="F17" s="41" t="s">
        <v>25</v>
      </c>
      <c r="G17" s="45"/>
      <c r="H17" s="19"/>
      <c r="I17" s="1"/>
      <c r="J17" s="41" t="s">
        <v>26</v>
      </c>
      <c r="K17" s="63">
        <v>2</v>
      </c>
      <c r="L17" s="76">
        <f>G17*K17</f>
        <v>0</v>
      </c>
      <c r="M17" s="76"/>
      <c r="N17" s="1"/>
    </row>
    <row r="18" spans="2:16" ht="42" customHeight="1">
      <c r="B18" s="41" t="s">
        <v>27</v>
      </c>
      <c r="C18" s="58">
        <v>1</v>
      </c>
      <c r="E18" s="24"/>
      <c r="F18" s="41" t="s">
        <v>28</v>
      </c>
      <c r="G18" s="45"/>
      <c r="H18" s="19"/>
      <c r="I18" s="1"/>
      <c r="J18" s="41" t="s">
        <v>29</v>
      </c>
      <c r="K18" s="64"/>
      <c r="L18" s="76">
        <f t="shared" si="0"/>
        <v>0</v>
      </c>
      <c r="M18" s="76"/>
      <c r="N18" s="1"/>
    </row>
    <row r="19" spans="2:16" ht="42" customHeight="1">
      <c r="E19" s="24"/>
      <c r="F19" s="41" t="s">
        <v>30</v>
      </c>
      <c r="G19" s="47"/>
      <c r="H19" s="19"/>
      <c r="I19" s="1"/>
      <c r="J19" s="41" t="s">
        <v>30</v>
      </c>
      <c r="K19" s="63">
        <v>5</v>
      </c>
      <c r="L19" s="76">
        <f>G19*K19</f>
        <v>0</v>
      </c>
      <c r="M19" s="76"/>
      <c r="N19" s="1"/>
    </row>
    <row r="20" spans="2:16" ht="42" customHeight="1">
      <c r="E20" s="24"/>
      <c r="F20" s="41" t="s">
        <v>31</v>
      </c>
      <c r="G20" s="47"/>
      <c r="H20" s="19"/>
      <c r="I20" s="1"/>
      <c r="J20" s="41" t="s">
        <v>32</v>
      </c>
      <c r="K20" s="63">
        <v>8</v>
      </c>
      <c r="L20" s="76">
        <f>G20*K20</f>
        <v>0</v>
      </c>
      <c r="M20" s="76"/>
      <c r="N20" s="1"/>
    </row>
    <row r="21" spans="2:16" ht="147.75" customHeight="1">
      <c r="E21" s="24"/>
      <c r="F21" s="41" t="s">
        <v>33</v>
      </c>
      <c r="G21" s="61">
        <v>2000</v>
      </c>
      <c r="H21" s="19"/>
      <c r="I21" s="1"/>
      <c r="J21" s="41" t="s">
        <v>34</v>
      </c>
      <c r="K21" s="63">
        <v>1</v>
      </c>
      <c r="L21" s="76">
        <f t="shared" si="0"/>
        <v>2000</v>
      </c>
      <c r="M21" s="76"/>
      <c r="N21" s="1"/>
      <c r="O21" s="34" t="s">
        <v>35</v>
      </c>
    </row>
    <row r="22" spans="2:16" ht="60">
      <c r="B22" s="4"/>
      <c r="E22" s="1"/>
      <c r="F22" s="1"/>
      <c r="G22" s="1"/>
      <c r="H22" s="1"/>
      <c r="I22" s="3"/>
      <c r="J22" s="82" t="s">
        <v>36</v>
      </c>
      <c r="K22" s="83"/>
      <c r="L22" s="84">
        <f>SUM(L15:M21)</f>
        <v>2000</v>
      </c>
      <c r="M22" s="85"/>
      <c r="N22" s="1"/>
      <c r="O22" s="35">
        <f>L22*4*1.12</f>
        <v>8960</v>
      </c>
      <c r="P22" s="59" t="s">
        <v>10</v>
      </c>
    </row>
    <row r="23" spans="2:16">
      <c r="B23" s="4"/>
      <c r="E23" s="1"/>
      <c r="F23" s="1"/>
      <c r="G23" s="1"/>
      <c r="H23" s="1"/>
      <c r="I23" s="3"/>
      <c r="J23" s="3"/>
      <c r="K23" s="3"/>
      <c r="L23" s="3"/>
      <c r="M23" s="3"/>
      <c r="N23" s="3"/>
      <c r="O23" s="3"/>
      <c r="P23" s="3"/>
    </row>
    <row r="24" spans="2:16" ht="15.75" thickBot="1">
      <c r="B24" s="3"/>
      <c r="C24" s="3"/>
      <c r="D24" s="3"/>
      <c r="E24" s="3"/>
      <c r="G24" s="1"/>
      <c r="H24" s="1"/>
      <c r="I24" s="1"/>
      <c r="J24" s="1"/>
      <c r="K24" s="3"/>
      <c r="L24" s="11"/>
      <c r="M24" s="11"/>
    </row>
    <row r="25" spans="2:16" ht="40.5" customHeight="1" thickBot="1">
      <c r="B25" s="89" t="s">
        <v>37</v>
      </c>
      <c r="C25" s="90"/>
      <c r="D25" s="3"/>
      <c r="E25" s="3"/>
      <c r="F25" s="89" t="s">
        <v>38</v>
      </c>
      <c r="G25" s="90"/>
      <c r="H25" s="1"/>
      <c r="I25" s="1"/>
      <c r="J25" s="71" t="s">
        <v>39</v>
      </c>
      <c r="K25" s="72"/>
      <c r="L25" s="72"/>
      <c r="M25" s="72"/>
      <c r="N25" s="73"/>
    </row>
    <row r="26" spans="2:16" ht="13.5" customHeight="1">
      <c r="B26" s="46"/>
      <c r="C26" s="46"/>
      <c r="D26" s="3"/>
      <c r="E26" s="3"/>
      <c r="F26" s="46"/>
      <c r="G26" s="46"/>
      <c r="H26" s="1"/>
      <c r="I26" s="1"/>
      <c r="J26" s="20"/>
      <c r="K26" s="20"/>
      <c r="L26" s="20"/>
      <c r="M26" s="20"/>
      <c r="N26" s="20"/>
    </row>
    <row r="27" spans="2:16" ht="15" customHeight="1">
      <c r="B27" s="44" t="s">
        <v>16</v>
      </c>
      <c r="C27" s="3"/>
      <c r="D27" s="3"/>
      <c r="E27" s="3"/>
      <c r="F27" s="39" t="s">
        <v>16</v>
      </c>
      <c r="G27" s="49" t="s">
        <v>15</v>
      </c>
      <c r="H27" s="1"/>
      <c r="I27" s="1"/>
      <c r="J27" s="86" t="s">
        <v>16</v>
      </c>
      <c r="K27" s="86"/>
      <c r="L27" s="87" t="s">
        <v>15</v>
      </c>
      <c r="M27" s="87"/>
    </row>
    <row r="28" spans="2:16" ht="75">
      <c r="B28" s="38" t="s">
        <v>40</v>
      </c>
      <c r="C28" s="26">
        <v>1</v>
      </c>
      <c r="D28" s="3"/>
      <c r="E28" s="3"/>
      <c r="F28" s="38" t="s">
        <v>40</v>
      </c>
      <c r="G28" s="48"/>
      <c r="H28" s="1"/>
      <c r="I28" s="1"/>
      <c r="J28" s="75" t="s">
        <v>40</v>
      </c>
      <c r="K28" s="75"/>
      <c r="L28" s="74">
        <f>G28*C28</f>
        <v>0</v>
      </c>
      <c r="M28" s="74"/>
    </row>
    <row r="29" spans="2:16" ht="35.25" customHeight="1">
      <c r="B29" s="3"/>
      <c r="C29" s="3"/>
      <c r="D29" s="3"/>
      <c r="E29" s="3"/>
      <c r="G29" s="1"/>
      <c r="H29" s="1"/>
      <c r="I29" s="1"/>
      <c r="J29" s="82" t="s">
        <v>41</v>
      </c>
      <c r="K29" s="83"/>
      <c r="L29" s="84">
        <f>SUM(L28)</f>
        <v>0</v>
      </c>
      <c r="M29" s="85"/>
      <c r="N29" s="1"/>
    </row>
    <row r="30" spans="2:16">
      <c r="B30" s="3"/>
      <c r="C30" s="3"/>
      <c r="D30" s="3"/>
      <c r="E30" s="3"/>
      <c r="G30" s="1"/>
      <c r="H30" s="1"/>
      <c r="I30" s="1"/>
      <c r="J30" s="1"/>
      <c r="K30" s="1"/>
    </row>
    <row r="32" spans="2:16">
      <c r="K32" s="18"/>
      <c r="L32" s="18"/>
      <c r="M32" s="18"/>
      <c r="N32" s="18"/>
      <c r="O32" s="18"/>
      <c r="P32" s="18"/>
    </row>
    <row r="33" spans="10:16" ht="15.75">
      <c r="K33" s="18"/>
      <c r="L33" s="29" t="s">
        <v>42</v>
      </c>
      <c r="M33" s="33"/>
      <c r="N33" s="33"/>
      <c r="O33" s="37">
        <f>O8+O22+L29</f>
        <v>8960</v>
      </c>
      <c r="P33" t="s">
        <v>43</v>
      </c>
    </row>
    <row r="34" spans="10:16">
      <c r="K34" s="18"/>
      <c r="L34" s="18"/>
      <c r="M34" s="18"/>
      <c r="N34" s="18"/>
      <c r="O34" s="18"/>
      <c r="P34" s="18"/>
    </row>
    <row r="35" spans="10:16">
      <c r="O35" s="36"/>
    </row>
    <row r="44" spans="10:16">
      <c r="J44" s="29" t="s">
        <v>44</v>
      </c>
      <c r="K44" s="32" t="s">
        <v>4</v>
      </c>
      <c r="L44" s="32" t="s">
        <v>45</v>
      </c>
    </row>
    <row r="45" spans="10:16">
      <c r="J45" s="30" t="s">
        <v>46</v>
      </c>
      <c r="K45" s="65">
        <f>K6</f>
        <v>0</v>
      </c>
      <c r="L45" s="66">
        <f>K45*1.21</f>
        <v>0</v>
      </c>
    </row>
    <row r="46" spans="10:16">
      <c r="J46" s="30" t="s">
        <v>47</v>
      </c>
      <c r="K46" s="65">
        <f>O22</f>
        <v>8960</v>
      </c>
      <c r="L46" s="66">
        <f t="shared" ref="L46:L47" si="1">K46*1.21</f>
        <v>10841.6</v>
      </c>
    </row>
    <row r="47" spans="10:16" ht="15.75" thickBot="1">
      <c r="J47" s="30" t="s">
        <v>48</v>
      </c>
      <c r="K47" s="67">
        <f>L29</f>
        <v>0</v>
      </c>
      <c r="L47" s="68">
        <f t="shared" si="1"/>
        <v>0</v>
      </c>
    </row>
    <row r="48" spans="10:16" ht="15.75" thickBot="1">
      <c r="J48" s="80" t="s">
        <v>49</v>
      </c>
      <c r="K48" s="81"/>
      <c r="L48" s="51">
        <f>SUM(L45:L47)</f>
        <v>10841.6</v>
      </c>
    </row>
    <row r="49" spans="10:11">
      <c r="J49" s="31" t="s">
        <v>50</v>
      </c>
      <c r="K49" s="28">
        <f>SUM(K45:K47)</f>
        <v>8960</v>
      </c>
    </row>
    <row r="51" spans="10:11" ht="30">
      <c r="J51" s="62" t="s">
        <v>51</v>
      </c>
      <c r="K51" s="69">
        <f>K49*1.2</f>
        <v>10752</v>
      </c>
    </row>
    <row r="52" spans="10:11" ht="30">
      <c r="J52" s="62" t="s">
        <v>52</v>
      </c>
      <c r="K52" s="69">
        <f>K51-K49</f>
        <v>1792</v>
      </c>
    </row>
  </sheetData>
  <mergeCells count="26">
    <mergeCell ref="B3:C3"/>
    <mergeCell ref="F3:G3"/>
    <mergeCell ref="B12:C12"/>
    <mergeCell ref="F12:G12"/>
    <mergeCell ref="B25:C25"/>
    <mergeCell ref="F25:G25"/>
    <mergeCell ref="J48:K48"/>
    <mergeCell ref="L16:M16"/>
    <mergeCell ref="J22:K22"/>
    <mergeCell ref="L22:M22"/>
    <mergeCell ref="J29:K29"/>
    <mergeCell ref="L29:M29"/>
    <mergeCell ref="J25:N25"/>
    <mergeCell ref="J27:K27"/>
    <mergeCell ref="L27:M27"/>
    <mergeCell ref="J3:O3"/>
    <mergeCell ref="J12:O12"/>
    <mergeCell ref="L28:M28"/>
    <mergeCell ref="J28:K28"/>
    <mergeCell ref="L17:M17"/>
    <mergeCell ref="L18:M18"/>
    <mergeCell ref="L19:M19"/>
    <mergeCell ref="L21:M21"/>
    <mergeCell ref="L14:M14"/>
    <mergeCell ref="L20:M20"/>
    <mergeCell ref="L15:M15"/>
  </mergeCells>
  <pageMargins left="0.82677165354330717" right="0.23622047244094491" top="0.74803149606299213" bottom="0.74803149606299213" header="0.31496062992125984" footer="0.31496062992125984"/>
  <pageSetup paperSize="8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16124578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16124578 - Manteniment pilones Seguretat Estivill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DocOkMA xmlns="b33c6233-2ab6-44e4-b566-b78dc0012292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PCP</TMB_CH_TipusDocu>
    <TMB_OP xmlns="c8de0594-42e2-4f26-8a69-9df094374455">2026-04-23T22:00:00+00:00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TMB_IDLicitacio xmlns="c8de0594-42e2-4f26-8a69-9df094374455">555060</TMB_IDLicitacio>
    <TMB_CA xmlns="c8de0594-42e2-4f26-8a69-9df094374455">2026-04-27T22:00:00+00:00</TMB_CA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E29280-541D-4130-93C4-2B0578FEB5F7}"/>
</file>

<file path=customXml/itemProps2.xml><?xml version="1.0" encoding="utf-8"?>
<ds:datastoreItem xmlns:ds="http://schemas.openxmlformats.org/officeDocument/2006/customXml" ds:itemID="{324140E1-F719-40BE-94CC-52326BE024AE}"/>
</file>

<file path=customXml/itemProps3.xml><?xml version="1.0" encoding="utf-8"?>
<ds:datastoreItem xmlns:ds="http://schemas.openxmlformats.org/officeDocument/2006/customXml" ds:itemID="{D8076207-73E8-4644-9022-C63C21A4EA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 Berenguer De la Cuesta</dc:creator>
  <cp:keywords/>
  <dc:description/>
  <cp:lastModifiedBy>Nieto Marin, Nuria</cp:lastModifiedBy>
  <cp:revision/>
  <dcterms:created xsi:type="dcterms:W3CDTF">2017-06-26T11:14:40Z</dcterms:created>
  <dcterms:modified xsi:type="dcterms:W3CDTF">2026-04-16T05:30:17Z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h80888fb7b914359b90c46b7c452b251">
    <vt:lpwstr/>
  </property>
  <property fmtid="{D5CDD505-2E9C-101B-9397-08002B2CF9AE}" pid="21" name="o0f6527fa5184dfa91381007b0eb82df">
    <vt:lpwstr/>
  </property>
  <property fmtid="{D5CDD505-2E9C-101B-9397-08002B2CF9AE}" pid="22" name="ba05a5f98ed745b98d9dacf37bda167c">
    <vt:lpwstr/>
  </property>
  <property fmtid="{D5CDD505-2E9C-101B-9397-08002B2CF9AE}" pid="24" name="h3e189544f4e4582960eb2fb36374928">
    <vt:lpwstr/>
  </property>
  <property fmtid="{D5CDD505-2E9C-101B-9397-08002B2CF9AE}" pid="26" name="TMB_Perfil">
    <vt:bool>false</vt:bool>
  </property>
  <property fmtid="{D5CDD505-2E9C-101B-9397-08002B2CF9AE}" pid="27" name="TMB_IDLicitacio">
    <vt:r8>555060</vt:r8>
  </property>
  <property fmtid="{D5CDD505-2E9C-101B-9397-08002B2CF9AE}" pid="28" name="TMB_LastProcessedHash">
    <vt:lpwstr>ad8da610b983d67b0445616fdd729b61beb24822f015b96c9a582ec2afc4fccc</vt:lpwstr>
  </property>
  <property fmtid="{D5CDD505-2E9C-101B-9397-08002B2CF9AE}" pid="29" name="FirstName">
    <vt:lpwstr/>
  </property>
</Properties>
</file>