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\\tirithnew.incasol.intranet\unitatu\EXPLOTACIO\Actuacions\0376_EstacioMercaderies\0376-1_EstacioMercaderies\Seg\CNT\Urb\03761070ColEbre\Serveis\25_06_Control qualitat\Pla d'assaigs\"/>
    </mc:Choice>
  </mc:AlternateContent>
  <xr:revisionPtr revIDLastSave="0" documentId="13_ncr:1_{1044271B-AE60-442A-AB55-04453890A34F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Press Comparatiu" sheetId="2" r:id="rId1"/>
    <sheet name="Resum Press Comparatiu" sheetId="10" r:id="rId2"/>
  </sheets>
  <definedNames>
    <definedName name="_xlnm._FilterDatabase" localSheetId="0" hidden="1">'Press Comparatiu'!$A$24:$F$25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1" i="2" l="1"/>
  <c r="H83" i="2"/>
  <c r="I83" i="2" s="1"/>
  <c r="H96" i="2"/>
  <c r="I96" i="2" s="1"/>
  <c r="H78" i="2"/>
  <c r="I24" i="2"/>
  <c r="F24" i="2"/>
  <c r="I77" i="2"/>
  <c r="F86" i="2"/>
  <c r="I86" i="2"/>
  <c r="I85" i="2"/>
  <c r="I84" i="2"/>
  <c r="I82" i="2"/>
  <c r="I81" i="2"/>
  <c r="I80" i="2"/>
  <c r="I79" i="2"/>
  <c r="F56" i="2"/>
  <c r="F55" i="2"/>
  <c r="I56" i="2"/>
  <c r="I55" i="2"/>
  <c r="I54" i="2"/>
  <c r="I44" i="2"/>
  <c r="I43" i="2"/>
  <c r="I42" i="2"/>
  <c r="I41" i="2"/>
  <c r="I40" i="2"/>
  <c r="I39" i="2"/>
  <c r="I38" i="2"/>
  <c r="I37" i="2"/>
  <c r="I36" i="2"/>
  <c r="F44" i="2"/>
  <c r="F43" i="2"/>
  <c r="F42" i="2"/>
  <c r="F41" i="2"/>
  <c r="F40" i="2"/>
  <c r="F39" i="2"/>
  <c r="F38" i="2"/>
  <c r="F37" i="2"/>
  <c r="F36" i="2"/>
  <c r="I57" i="2" l="1"/>
  <c r="F3" i="10"/>
  <c r="F4" i="2"/>
  <c r="H112" i="2" l="1"/>
  <c r="H141" i="2"/>
  <c r="I168" i="2" l="1"/>
  <c r="I167" i="2"/>
  <c r="I166" i="2"/>
  <c r="I165" i="2"/>
  <c r="I164" i="2"/>
  <c r="I163" i="2"/>
  <c r="I162" i="2"/>
  <c r="I161" i="2"/>
  <c r="I151" i="2"/>
  <c r="I141" i="2"/>
  <c r="I128" i="2"/>
  <c r="I117" i="2"/>
  <c r="I116" i="2"/>
  <c r="I115" i="2"/>
  <c r="I114" i="2"/>
  <c r="I113" i="2"/>
  <c r="I112" i="2"/>
  <c r="I111" i="2"/>
  <c r="I78" i="2"/>
  <c r="I87" i="2" s="1"/>
  <c r="I67" i="2"/>
  <c r="I66" i="2"/>
  <c r="I35" i="2"/>
  <c r="I34" i="2"/>
  <c r="I25" i="2"/>
  <c r="H9" i="10" s="1"/>
  <c r="F25" i="2"/>
  <c r="E9" i="10" s="1"/>
  <c r="F34" i="2"/>
  <c r="F82" i="2"/>
  <c r="F84" i="2"/>
  <c r="F111" i="2"/>
  <c r="F115" i="2"/>
  <c r="F117" i="2"/>
  <c r="F162" i="2"/>
  <c r="F168" i="2"/>
  <c r="F167" i="2"/>
  <c r="F166" i="2"/>
  <c r="F165" i="2"/>
  <c r="F164" i="2"/>
  <c r="F163" i="2"/>
  <c r="F161" i="2"/>
  <c r="F151" i="2"/>
  <c r="F141" i="2"/>
  <c r="F128" i="2"/>
  <c r="F116" i="2"/>
  <c r="F114" i="2"/>
  <c r="F113" i="2"/>
  <c r="F112" i="2"/>
  <c r="F96" i="2"/>
  <c r="F85" i="2"/>
  <c r="F83" i="2"/>
  <c r="F81" i="2"/>
  <c r="F80" i="2"/>
  <c r="F79" i="2"/>
  <c r="F78" i="2"/>
  <c r="F77" i="2"/>
  <c r="F67" i="2"/>
  <c r="F66" i="2"/>
  <c r="F54" i="2"/>
  <c r="F57" i="2" s="1"/>
  <c r="F35" i="2"/>
  <c r="F45" i="2" l="1"/>
  <c r="I45" i="2"/>
  <c r="F87" i="2"/>
  <c r="E13" i="10" s="1"/>
  <c r="K9" i="10"/>
  <c r="L9" i="10" s="1"/>
  <c r="I68" i="2"/>
  <c r="H11" i="10"/>
  <c r="I142" i="2"/>
  <c r="H17" i="10" s="1"/>
  <c r="I152" i="2"/>
  <c r="H18" i="10" s="1"/>
  <c r="I129" i="2"/>
  <c r="H16" i="10" s="1"/>
  <c r="I169" i="2"/>
  <c r="H19" i="10" s="1"/>
  <c r="I97" i="2"/>
  <c r="H14" i="10" s="1"/>
  <c r="I118" i="2"/>
  <c r="H15" i="10" s="1"/>
  <c r="H10" i="10"/>
  <c r="H13" i="10"/>
  <c r="E11" i="10"/>
  <c r="E10" i="10"/>
  <c r="F68" i="2"/>
  <c r="F142" i="2"/>
  <c r="E17" i="10" s="1"/>
  <c r="F97" i="2"/>
  <c r="E14" i="10" s="1"/>
  <c r="F129" i="2"/>
  <c r="E16" i="10" s="1"/>
  <c r="F169" i="2"/>
  <c r="E19" i="10" s="1"/>
  <c r="F152" i="2"/>
  <c r="E18" i="10" s="1"/>
  <c r="F118" i="2"/>
  <c r="E15" i="10" s="1"/>
  <c r="K17" i="10" l="1"/>
  <c r="L17" i="10" s="1"/>
  <c r="K19" i="10"/>
  <c r="L19" i="10" s="1"/>
  <c r="K18" i="10"/>
  <c r="L18" i="10" s="1"/>
  <c r="K16" i="10"/>
  <c r="L16" i="10" s="1"/>
  <c r="K15" i="10"/>
  <c r="L15" i="10" s="1"/>
  <c r="H12" i="10"/>
  <c r="K13" i="10"/>
  <c r="L13" i="10" s="1"/>
  <c r="H21" i="10"/>
  <c r="K11" i="10"/>
  <c r="L11" i="10" s="1"/>
  <c r="K10" i="10"/>
  <c r="L10" i="10" s="1"/>
  <c r="K14" i="10"/>
  <c r="L14" i="10" s="1"/>
  <c r="E12" i="10"/>
  <c r="I172" i="2"/>
  <c r="F171" i="2"/>
  <c r="E21" i="10" l="1"/>
  <c r="C23" i="10" s="1"/>
  <c r="K12" i="10"/>
  <c r="L12" i="10" s="1"/>
  <c r="K21" i="10" l="1"/>
  <c r="L21" i="10" s="1"/>
</calcChain>
</file>

<file path=xl/sharedStrings.xml><?xml version="1.0" encoding="utf-8"?>
<sst xmlns="http://schemas.openxmlformats.org/spreadsheetml/2006/main" count="308" uniqueCount="146">
  <si>
    <t>Obra</t>
  </si>
  <si>
    <t>01</t>
  </si>
  <si>
    <t>Pressupost01</t>
  </si>
  <si>
    <t>Capítol</t>
  </si>
  <si>
    <t>SERVEIS COMUNS</t>
  </si>
  <si>
    <t>NIVELL 3</t>
  </si>
  <si>
    <t>SERVEIS COMUNS A TOTES LES TIPOLOGIES</t>
  </si>
  <si>
    <t>NIVELL 4</t>
  </si>
  <si>
    <t>CONTROL DE QUALITAT</t>
  </si>
  <si>
    <t>NIVELL 5</t>
  </si>
  <si>
    <t>NIVELL 6</t>
  </si>
  <si>
    <t>CONTROL DE MATERIALS</t>
  </si>
  <si>
    <t>J03D2202</t>
  </si>
  <si>
    <t>Anàlisi granulomètrica per tamisatge d'una mostra de sòl, segons la norma UNE 103101</t>
  </si>
  <si>
    <t>J03D4204</t>
  </si>
  <si>
    <t>Determinació dels límits d'Atterberg (límit líquid i límit plàstic) d'una mostra de sòl, segons la norma UNE 103103, UNE 103104</t>
  </si>
  <si>
    <t>J03D8208</t>
  </si>
  <si>
    <t>Assaig de piconatge pel mètode del Proctor modificat d'una mostra de sòl, segons la norma UNE 103501</t>
  </si>
  <si>
    <t>J03DA209</t>
  </si>
  <si>
    <t>Determinació de l'índex CBR en laboratori, amb la metodologia del Próctor modificat (a tres punts) d'una mostra de sòl, segons la norma UNE 103502</t>
  </si>
  <si>
    <t>TOTAL</t>
  </si>
  <si>
    <t>CONTROL DE COMPACTACIÓ</t>
  </si>
  <si>
    <t>J2VCR10P</t>
  </si>
  <si>
    <t>Determinació in situ de la humitat i la densitat pel mètode dels isòtops radioactius, d'un sòl, segons la norma ASTM D 6938, per a un nombre mínim de determinacions conjuntes igual a 15</t>
  </si>
  <si>
    <t>J2VCS10Q</t>
  </si>
  <si>
    <t>Assaig de càrrega in situ, amb placa de 30 cm de diàmetre d'un sòl, segons la norma NLT 357</t>
  </si>
  <si>
    <t>J2VCY10Q</t>
  </si>
  <si>
    <t>Assaig de càrrega in situ, amb placa de 60 cm de diàmetre d'un sòl, segons la norma NLT 357</t>
  </si>
  <si>
    <t>CLAVEGUERAM I CREUAMENT DE VIALS</t>
  </si>
  <si>
    <t>J060770A</t>
  </si>
  <si>
    <t>Mostreig, realització de con d'Abrams, elaboració de les provetes, cura, recapçament i assaig a compressió d'una sèrie de cinc provetes cilíndriques de 15x30 cm, segons la norma UNE-EN 12350-1, UNE-EN 12350-2, UNE-EN 12390-1, UNE-EN 12390-2, UNE-EN 12390-3</t>
  </si>
  <si>
    <t>MATERIALS PER A REBLERT DE RASES</t>
  </si>
  <si>
    <t>COMPACTACIÓ DE RASES</t>
  </si>
  <si>
    <t>ALTRES</t>
  </si>
  <si>
    <t>JFV2I076</t>
  </si>
  <si>
    <t>SOTABASE DE TOT-Ú</t>
  </si>
  <si>
    <t>J030F60F</t>
  </si>
  <si>
    <t>Determinació de l'equivalent de sorra d'una mostra d'àrids fins, segons la norma UNE-EN 933-8</t>
  </si>
  <si>
    <t>J030970B</t>
  </si>
  <si>
    <t>Determinació de la resistència al desgast mitjançant la màquina de Los Ángeles d'una mostra d'àrids gruixuts, segons la norma UNE-EN 1097-2</t>
  </si>
  <si>
    <t>J03DI002</t>
  </si>
  <si>
    <t>Determinació del coeficient de neteja de tot-ú, segons la norma NLT-172</t>
  </si>
  <si>
    <t>J030K50L</t>
  </si>
  <si>
    <t>Determinació de l'índex de llenques i agulles d'una mostra d'àrids, segons la norma NLT 354, UNE-EN 933-3</t>
  </si>
  <si>
    <t>J03DI004</t>
  </si>
  <si>
    <t>Determinació del pes específic, de tot-ú, segons la norma NLT-153 i NLT-154</t>
  </si>
  <si>
    <t>FORMIGONS</t>
  </si>
  <si>
    <t>PAVIMENTS</t>
  </si>
  <si>
    <t>NIVELL 7</t>
  </si>
  <si>
    <t>PAVIMENTS DE MESCLES BITUMINOSES</t>
  </si>
  <si>
    <t>J9H1I020</t>
  </si>
  <si>
    <t>Projecte de mescla pel mètode Marshall. Estudi teòric de la composició, assaig Marshall complert d'una mostra d'aglomerat asfàltic, inclós: % percentatge lligant, preparació de la barreja fabricació de les probetes, determinació de la densitat aparent, segons la norma UNE-EN12697-34 i UNE-EN12697-6</t>
  </si>
  <si>
    <t>J030G60G</t>
  </si>
  <si>
    <t>Determinació del valor del blau de metilè d'una mostra d'àrids fins, segons la norma UNE-EN 933-9</t>
  </si>
  <si>
    <t>J9H1210F</t>
  </si>
  <si>
    <t>Determinació del contingut de lligant d'una mostra de mescla bituminosa, segons la norma UNE-EN 12697-1</t>
  </si>
  <si>
    <t>J056230B</t>
  </si>
  <si>
    <t>Determinació del contingut d'aigua d'una mostra d'emulsió bituminosa, segons la norma UNE-EN 1428</t>
  </si>
  <si>
    <t>FABRICACIÓ I ESTESA</t>
  </si>
  <si>
    <t>J9H1310G</t>
  </si>
  <si>
    <t>Anàlisi granulomètrica del granulat recuperat d'una mostra de mescla bituminosa, segons la norma UNE-EN 12697-2</t>
  </si>
  <si>
    <t>COMPACTACIÓ</t>
  </si>
  <si>
    <t>J9H1G205</t>
  </si>
  <si>
    <t>Extracció, tall i ruptura a tracció indirecta d'una proveta testimoni de mescla bituminosa, segons la norma NLT 346</t>
  </si>
  <si>
    <t>ESTRUCTURES FORMIGÓ - ACER - CERÀMICS</t>
  </si>
  <si>
    <t>ACER</t>
  </si>
  <si>
    <t>J0B2I070</t>
  </si>
  <si>
    <t>Assaig sobre dues barres (tracció, secció equivalent, doblegament simple, doblegament-desdoblegament i característiques geomètriques)</t>
  </si>
  <si>
    <t>JARDINERIA</t>
  </si>
  <si>
    <t>JR31I010</t>
  </si>
  <si>
    <t>Anàlisis granulomètric per garbellat/textura (USDA), segons la norma NLT 104</t>
  </si>
  <si>
    <t>JR31I020</t>
  </si>
  <si>
    <t>Anàlisis del contingut en carbonats</t>
  </si>
  <si>
    <t>JR31I030</t>
  </si>
  <si>
    <t>Determinació quantitativa del contingut de matèria orgànica, en presa de mostra del substrat vegetal, segons la norma UNE 103204</t>
  </si>
  <si>
    <t>JR31I040</t>
  </si>
  <si>
    <t>Determinació del PH, en presa de mostra del substrat vegetal, segons la norma UNE 77305</t>
  </si>
  <si>
    <t>JR31I050</t>
  </si>
  <si>
    <t>Anàlisis conductivitat elèctrica a 25 C de l'extracte</t>
  </si>
  <si>
    <t>JR31I060</t>
  </si>
  <si>
    <t>Determinació del contingut de nitrogen, en presa de mostra del substrat vegetal, segons la norma UNE 77306</t>
  </si>
  <si>
    <t>JR31I070</t>
  </si>
  <si>
    <t>Anàlisis contingut en fosfor, mètode Olsen</t>
  </si>
  <si>
    <t>JR31I080</t>
  </si>
  <si>
    <t>Anàlisis contingut en potàssi de l'extracte NH4AcO 1N</t>
  </si>
  <si>
    <t>%</t>
  </si>
  <si>
    <t>Data:</t>
  </si>
  <si>
    <t>a omplir per la licitadora</t>
  </si>
  <si>
    <t>Unitats</t>
  </si>
  <si>
    <t>Preu unitari màxim estimat</t>
  </si>
  <si>
    <t>Pressupost base licitació</t>
  </si>
  <si>
    <t xml:space="preserve">Preu unitari * OFERTAT </t>
  </si>
  <si>
    <t>Import de l'OFERTA</t>
  </si>
  <si>
    <t>Descripció</t>
  </si>
  <si>
    <t>PRESSUPOST LICITACIÓ (sense IVA)</t>
  </si>
  <si>
    <t xml:space="preserve">Expedient: </t>
  </si>
  <si>
    <t>Municipi: Lliçà d'Amunt</t>
  </si>
  <si>
    <t>DIFERÈNCIA</t>
  </si>
  <si>
    <t>Import</t>
  </si>
  <si>
    <r>
      <t>Data</t>
    </r>
    <r>
      <rPr>
        <sz val="10"/>
        <rFont val="Calibri"/>
        <family val="2"/>
      </rPr>
      <t>:</t>
    </r>
  </si>
  <si>
    <t>Expedient :</t>
  </si>
  <si>
    <t xml:space="preserve"> </t>
  </si>
  <si>
    <t>PRESSUPOST OFERTA (sense IVA)</t>
  </si>
  <si>
    <t>PRESSUPOST LICITACIÓ</t>
  </si>
  <si>
    <t>PRESSUPOST OFERTA</t>
  </si>
  <si>
    <t>CLAVEGUERAM I CREUAMENT DE VIALS - FORMIGONS</t>
  </si>
  <si>
    <t>CLAVEGUERAM I CREUAMENT DE VIALS - MATERIALS PER AL REBLIMENT DE RASES</t>
  </si>
  <si>
    <t>CLAVEGUERAM I CREUAMENT DE VIALS - COMPACTACIÓ DE RASES</t>
  </si>
  <si>
    <t>CLAVEGUERAM I CREUAMENT DE VIALS - ALTRES</t>
  </si>
  <si>
    <t>SOTABASE DE TOT-Ú - CONTROL DE MATERIALS</t>
  </si>
  <si>
    <t>SOTABASE DE TOT-Ú - CONTROL DE COMPACTACIÓ</t>
  </si>
  <si>
    <t>PAVIMENTS DE MESCLES BITUMINOSES - FABRICACIÓ I ESTESA</t>
  </si>
  <si>
    <t>PAVIMENTS DE MESCLES BITUMINOSES - COMPACTACIÓ</t>
  </si>
  <si>
    <t>ESTRUCTURES FORMIGÓ / ACER / CERÀMICS - FORMIGONS</t>
  </si>
  <si>
    <t>ESTRUCTURES FORMIGÓ / ACER / CERÀMICS - ACER</t>
  </si>
  <si>
    <t>Coeficient adjudicació :</t>
  </si>
  <si>
    <t>Obra: Projecte de construcció del nou col·lector d’aigües residuals tractades a la estació depuradora del sector industrial Estació de Mercaderies fins al riu Ebre (Fase I i Fase II)</t>
  </si>
  <si>
    <t>Municipi : l'Aldea (Baix Ebre)</t>
  </si>
  <si>
    <t>J03DK20H</t>
  </si>
  <si>
    <t>J03DN10Z</t>
  </si>
  <si>
    <t>J03DK10Y</t>
  </si>
  <si>
    <t>J03DI008</t>
  </si>
  <si>
    <t>J2VGY20X</t>
  </si>
  <si>
    <t>J03DM20K</t>
  </si>
  <si>
    <t>J030L50A</t>
  </si>
  <si>
    <t>Determinació del contingut de matèria orgànica, pel mètode del permanganat potàssic d'una mostra de sòl, segons la norma UNE 103204</t>
  </si>
  <si>
    <t>Determinació del contingut de sals solubles d'un sòl, segons la norma NLT 114</t>
  </si>
  <si>
    <t>Determinació del contingut de guix d'un sòl, segons la norma NLT 115</t>
  </si>
  <si>
    <t>Assaig de col·lapse d'un sòl, segons la norma NLT-254 i la UNE 103406</t>
  </si>
  <si>
    <t>Determinació de l'inflament lliure d'una mostra de sòl pel mètode de l'edòmetre, segons la norma UNE 103601</t>
  </si>
  <si>
    <t>Determinació quantitativa del contingut de sulfats solubles d'una mostra de sòl, segons la norma UNE 103201</t>
  </si>
  <si>
    <t>Determinació del contingut d'aigua per assecat en estufa d'una mostra d'àrids, segons la norma UNE-EN 1097-5</t>
  </si>
  <si>
    <t>JFV2I088</t>
  </si>
  <si>
    <t>Jornada de prova d'estanquitat d'un tram de xarxa de clavegueram, segons norma UNE EN 1610</t>
  </si>
  <si>
    <t>Jornada d'inspecció de xarxa de clavegueram mitjançant sistemas robótics, inclou redacció d'informes.</t>
  </si>
  <si>
    <t>J038I030</t>
  </si>
  <si>
    <t>Determinació de la humitat natural d'un sòl segons la norma UNE 103300</t>
  </si>
  <si>
    <t>J9H1I055</t>
  </si>
  <si>
    <t>Determinació de la resistència a la deformació plàstica mitjançant la pista d'assaig de laboratori d'una mostra de mescla bituminosa, segons la norma NLT 173</t>
  </si>
  <si>
    <t>FORMIGONS (FONAMENTS I ALÇATS DE TUBS)</t>
  </si>
  <si>
    <t>(Preu igual que en casella H34)</t>
  </si>
  <si>
    <t>(Preu igual que en casella H37)</t>
  </si>
  <si>
    <t>(Preu igual a casella H24)</t>
  </si>
  <si>
    <t>(Preu igual que en casella H54)</t>
  </si>
  <si>
    <t>(Preu igual que en casella H42)</t>
  </si>
  <si>
    <t>(Preu igual que en casella H40)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</si>
</sst>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###,###,##0.00"/>
    <numFmt numFmtId="165" formatCode="#,##0.000"/>
    <numFmt numFmtId="166" formatCode="#,##0.0000000000"/>
  </numFmts>
  <fonts count="22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b/>
      <sz val="11"/>
      <color rgb="FF00000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7"/>
      <color theme="1"/>
      <name val="Arial"/>
      <family val="2"/>
    </font>
    <font>
      <sz val="8"/>
      <color theme="0"/>
      <name val="Calibri"/>
      <family val="2"/>
    </font>
    <font>
      <b/>
      <sz val="8"/>
      <color theme="0"/>
      <name val="Calibri"/>
      <family val="2"/>
    </font>
    <font>
      <b/>
      <sz val="8"/>
      <color theme="0"/>
      <name val="Arial"/>
      <family val="2"/>
    </font>
    <font>
      <sz val="11"/>
      <name val="Calibri"/>
      <family val="2"/>
    </font>
    <font>
      <sz val="8"/>
      <name val="Calibri"/>
      <family val="2"/>
    </font>
    <font>
      <sz val="11"/>
      <color rgb="FF000000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b/>
      <sz val="8"/>
      <name val="Calibri"/>
      <family val="2"/>
    </font>
    <font>
      <sz val="8"/>
      <color rgb="FFFF0000"/>
      <name val="Calibri"/>
      <family val="2"/>
    </font>
    <font>
      <b/>
      <sz val="7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 applyNumberFormat="0" applyBorder="0" applyAlignment="0"/>
    <xf numFmtId="0" fontId="1" fillId="0" borderId="0"/>
    <xf numFmtId="41" fontId="14" fillId="0" borderId="0" applyFont="0" applyFill="0" applyBorder="0" applyAlignment="0" applyProtection="0"/>
  </cellStyleXfs>
  <cellXfs count="128">
    <xf numFmtId="0" fontId="0" fillId="0" borderId="0" xfId="0" applyFill="1" applyProtection="1"/>
    <xf numFmtId="0" fontId="2" fillId="0" borderId="0" xfId="0" applyFont="1" applyFill="1" applyProtection="1"/>
    <xf numFmtId="0" fontId="3" fillId="0" borderId="0" xfId="0" applyFont="1" applyFill="1" applyProtection="1"/>
    <xf numFmtId="0" fontId="2" fillId="0" borderId="0" xfId="0" applyFont="1" applyFill="1" applyProtection="1"/>
    <xf numFmtId="164" fontId="2" fillId="0" borderId="0" xfId="0" applyNumberFormat="1" applyFont="1" applyFill="1" applyProtection="1"/>
    <xf numFmtId="164" fontId="3" fillId="0" borderId="0" xfId="0" applyNumberFormat="1" applyFont="1" applyFill="1" applyProtection="1"/>
    <xf numFmtId="0" fontId="0" fillId="2" borderId="0" xfId="0" applyFill="1"/>
    <xf numFmtId="1" fontId="5" fillId="2" borderId="0" xfId="0" applyNumberFormat="1" applyFont="1" applyFill="1" applyAlignment="1">
      <alignment horizontal="left" vertical="center"/>
    </xf>
    <xf numFmtId="1" fontId="0" fillId="2" borderId="0" xfId="0" applyNumberFormat="1" applyFill="1" applyAlignment="1">
      <alignment vertical="center"/>
    </xf>
    <xf numFmtId="3" fontId="0" fillId="2" borderId="0" xfId="0" applyNumberFormat="1" applyFill="1" applyAlignment="1">
      <alignment vertical="center"/>
    </xf>
    <xf numFmtId="0" fontId="0" fillId="0" borderId="0" xfId="0"/>
    <xf numFmtId="0" fontId="5" fillId="2" borderId="0" xfId="0" applyFont="1" applyFill="1"/>
    <xf numFmtId="0" fontId="5" fillId="2" borderId="0" xfId="0" applyFont="1" applyFill="1" applyAlignment="1">
      <alignment horizontal="right"/>
    </xf>
    <xf numFmtId="1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0" fontId="7" fillId="0" borderId="3" xfId="0" applyFont="1" applyBorder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9" fillId="5" borderId="0" xfId="0" applyFont="1" applyFill="1" applyAlignment="1">
      <alignment vertical="top"/>
    </xf>
    <xf numFmtId="0" fontId="10" fillId="5" borderId="0" xfId="0" applyFont="1" applyFill="1" applyAlignment="1">
      <alignment vertical="top"/>
    </xf>
    <xf numFmtId="49" fontId="10" fillId="5" borderId="0" xfId="0" applyNumberFormat="1" applyFont="1" applyFill="1" applyAlignment="1">
      <alignment vertical="top"/>
    </xf>
    <xf numFmtId="0" fontId="10" fillId="5" borderId="0" xfId="0" applyFont="1" applyFill="1" applyAlignment="1">
      <alignment vertical="top" wrapText="1"/>
    </xf>
    <xf numFmtId="0" fontId="9" fillId="0" borderId="0" xfId="0" applyFont="1" applyAlignment="1">
      <alignment vertical="top"/>
    </xf>
    <xf numFmtId="49" fontId="11" fillId="6" borderId="0" xfId="1" applyNumberFormat="1" applyFont="1" applyFill="1" applyAlignment="1">
      <alignment vertical="top" wrapText="1"/>
    </xf>
    <xf numFmtId="0" fontId="11" fillId="6" borderId="0" xfId="1" applyFont="1" applyFill="1" applyAlignment="1">
      <alignment vertical="top" wrapText="1"/>
    </xf>
    <xf numFmtId="165" fontId="11" fillId="6" borderId="0" xfId="1" applyNumberFormat="1" applyFont="1" applyFill="1" applyAlignment="1">
      <alignment vertical="top" wrapText="1"/>
    </xf>
    <xf numFmtId="0" fontId="0" fillId="0" borderId="0" xfId="0" applyAlignment="1">
      <alignment vertical="top"/>
    </xf>
    <xf numFmtId="1" fontId="12" fillId="2" borderId="0" xfId="0" applyNumberFormat="1" applyFont="1" applyFill="1" applyAlignment="1">
      <alignment vertical="center"/>
    </xf>
    <xf numFmtId="14" fontId="5" fillId="2" borderId="0" xfId="0" applyNumberFormat="1" applyFont="1" applyFill="1"/>
    <xf numFmtId="0" fontId="8" fillId="4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4" fontId="2" fillId="4" borderId="6" xfId="0" applyNumberFormat="1" applyFont="1" applyFill="1" applyBorder="1"/>
    <xf numFmtId="4" fontId="4" fillId="5" borderId="0" xfId="0" applyNumberFormat="1" applyFont="1" applyFill="1"/>
    <xf numFmtId="164" fontId="2" fillId="0" borderId="0" xfId="0" applyNumberFormat="1" applyFont="1" applyFill="1" applyProtection="1">
      <protection locked="0"/>
    </xf>
    <xf numFmtId="165" fontId="9" fillId="5" borderId="0" xfId="0" applyNumberFormat="1" applyFont="1" applyFill="1" applyAlignment="1">
      <alignment vertical="top"/>
    </xf>
    <xf numFmtId="4" fontId="9" fillId="5" borderId="0" xfId="0" applyNumberFormat="1" applyFont="1" applyFill="1" applyAlignment="1">
      <alignment vertical="top"/>
    </xf>
    <xf numFmtId="0" fontId="11" fillId="8" borderId="0" xfId="1" applyFont="1" applyFill="1" applyAlignment="1">
      <alignment vertical="top" wrapText="1"/>
    </xf>
    <xf numFmtId="4" fontId="4" fillId="8" borderId="0" xfId="0" applyNumberFormat="1" applyFont="1" applyFill="1"/>
    <xf numFmtId="0" fontId="0" fillId="0" borderId="0" xfId="0" applyFill="1" applyBorder="1" applyProtection="1"/>
    <xf numFmtId="164" fontId="3" fillId="0" borderId="0" xfId="0" applyNumberFormat="1" applyFont="1" applyFill="1" applyBorder="1" applyProtection="1"/>
    <xf numFmtId="4" fontId="2" fillId="7" borderId="6" xfId="0" applyNumberFormat="1" applyFont="1" applyFill="1" applyBorder="1"/>
    <xf numFmtId="49" fontId="11" fillId="8" borderId="0" xfId="1" applyNumberFormat="1" applyFont="1" applyFill="1" applyAlignment="1">
      <alignment vertical="top" wrapText="1"/>
    </xf>
    <xf numFmtId="165" fontId="11" fillId="8" borderId="0" xfId="1" applyNumberFormat="1" applyFont="1" applyFill="1" applyAlignment="1">
      <alignment vertical="top" wrapText="1"/>
    </xf>
    <xf numFmtId="0" fontId="0" fillId="8" borderId="0" xfId="0" applyFill="1" applyProtection="1"/>
    <xf numFmtId="0" fontId="11" fillId="0" borderId="0" xfId="1" applyFont="1" applyFill="1" applyAlignment="1">
      <alignment vertical="top" wrapText="1"/>
    </xf>
    <xf numFmtId="4" fontId="4" fillId="0" borderId="0" xfId="0" applyNumberFormat="1" applyFont="1" applyFill="1"/>
    <xf numFmtId="1" fontId="15" fillId="2" borderId="0" xfId="0" applyNumberFormat="1" applyFont="1" applyFill="1" applyAlignment="1">
      <alignment vertical="center"/>
    </xf>
    <xf numFmtId="3" fontId="15" fillId="2" borderId="0" xfId="0" applyNumberFormat="1" applyFont="1" applyFill="1" applyAlignment="1">
      <alignment horizontal="center" vertical="center"/>
    </xf>
    <xf numFmtId="0" fontId="15" fillId="4" borderId="0" xfId="0" applyFont="1" applyFill="1"/>
    <xf numFmtId="0" fontId="15" fillId="2" borderId="0" xfId="0" applyFont="1" applyFill="1"/>
    <xf numFmtId="0" fontId="15" fillId="0" borderId="0" xfId="0" applyFont="1"/>
    <xf numFmtId="0" fontId="15" fillId="2" borderId="0" xfId="0" applyFont="1" applyFill="1" applyAlignment="1">
      <alignment horizontal="center"/>
    </xf>
    <xf numFmtId="1" fontId="15" fillId="2" borderId="0" xfId="0" applyNumberFormat="1" applyFont="1" applyFill="1" applyAlignment="1">
      <alignment horizontal="left" vertical="center"/>
    </xf>
    <xf numFmtId="0" fontId="16" fillId="2" borderId="0" xfId="0" applyFont="1" applyFill="1" applyAlignment="1">
      <alignment horizontal="right"/>
    </xf>
    <xf numFmtId="14" fontId="15" fillId="2" borderId="0" xfId="0" applyNumberFormat="1" applyFont="1" applyFill="1" applyAlignment="1">
      <alignment horizontal="left"/>
    </xf>
    <xf numFmtId="0" fontId="16" fillId="4" borderId="0" xfId="0" applyFont="1" applyFill="1" applyAlignment="1">
      <alignment horizontal="left" wrapText="1"/>
    </xf>
    <xf numFmtId="4" fontId="16" fillId="4" borderId="0" xfId="2" applyNumberFormat="1" applyFont="1" applyFill="1" applyBorder="1" applyAlignment="1">
      <alignment vertical="center"/>
    </xf>
    <xf numFmtId="4" fontId="15" fillId="4" borderId="0" xfId="2" applyNumberFormat="1" applyFont="1" applyFill="1" applyBorder="1" applyAlignment="1">
      <alignment vertical="center"/>
    </xf>
    <xf numFmtId="10" fontId="15" fillId="4" borderId="0" xfId="0" applyNumberFormat="1" applyFont="1" applyFill="1" applyAlignment="1">
      <alignment horizontal="center"/>
    </xf>
    <xf numFmtId="0" fontId="17" fillId="4" borderId="0" xfId="0" applyFont="1" applyFill="1" applyAlignment="1">
      <alignment vertical="top"/>
    </xf>
    <xf numFmtId="0" fontId="7" fillId="4" borderId="8" xfId="0" applyFont="1" applyFill="1" applyBorder="1" applyAlignment="1">
      <alignment vertical="center"/>
    </xf>
    <xf numFmtId="0" fontId="8" fillId="4" borderId="0" xfId="0" applyFont="1" applyFill="1" applyAlignment="1">
      <alignment vertical="center" wrapText="1"/>
    </xf>
    <xf numFmtId="0" fontId="17" fillId="4" borderId="13" xfId="0" applyFont="1" applyFill="1" applyBorder="1" applyAlignment="1">
      <alignment vertical="top" wrapText="1"/>
    </xf>
    <xf numFmtId="0" fontId="17" fillId="4" borderId="8" xfId="0" applyFont="1" applyFill="1" applyBorder="1" applyAlignment="1">
      <alignment horizontal="center" vertical="center"/>
    </xf>
    <xf numFmtId="0" fontId="18" fillId="4" borderId="10" xfId="0" applyFont="1" applyFill="1" applyBorder="1" applyAlignment="1">
      <alignment horizontal="center" vertical="center" wrapText="1"/>
    </xf>
    <xf numFmtId="165" fontId="18" fillId="0" borderId="7" xfId="0" applyNumberFormat="1" applyFont="1" applyBorder="1" applyAlignment="1">
      <alignment horizontal="center" vertical="center" wrapText="1"/>
    </xf>
    <xf numFmtId="4" fontId="18" fillId="0" borderId="17" xfId="0" applyNumberFormat="1" applyFont="1" applyBorder="1" applyAlignment="1">
      <alignment horizontal="center" vertical="center" wrapText="1"/>
    </xf>
    <xf numFmtId="0" fontId="19" fillId="4" borderId="0" xfId="0" applyFont="1" applyFill="1" applyAlignment="1">
      <alignment vertical="top" wrapText="1"/>
    </xf>
    <xf numFmtId="0" fontId="13" fillId="4" borderId="0" xfId="0" applyFont="1" applyFill="1" applyAlignment="1">
      <alignment vertical="top"/>
    </xf>
    <xf numFmtId="10" fontId="13" fillId="4" borderId="0" xfId="0" applyNumberFormat="1" applyFont="1" applyFill="1" applyAlignment="1">
      <alignment vertical="top"/>
    </xf>
    <xf numFmtId="4" fontId="13" fillId="4" borderId="19" xfId="0" applyNumberFormat="1" applyFont="1" applyFill="1" applyBorder="1" applyAlignment="1">
      <alignment vertical="top"/>
    </xf>
    <xf numFmtId="1" fontId="15" fillId="4" borderId="0" xfId="0" applyNumberFormat="1" applyFont="1" applyFill="1" applyAlignment="1">
      <alignment vertical="center"/>
    </xf>
    <xf numFmtId="0" fontId="15" fillId="5" borderId="0" xfId="0" applyFont="1" applyFill="1"/>
    <xf numFmtId="0" fontId="10" fillId="6" borderId="0" xfId="1" applyFont="1" applyFill="1" applyAlignment="1">
      <alignment vertical="top"/>
    </xf>
    <xf numFmtId="0" fontId="10" fillId="6" borderId="0" xfId="1" applyFont="1" applyFill="1" applyAlignment="1">
      <alignment vertical="top" wrapText="1"/>
    </xf>
    <xf numFmtId="0" fontId="17" fillId="4" borderId="0" xfId="1" applyFont="1" applyFill="1" applyAlignment="1">
      <alignment vertical="top" wrapText="1"/>
    </xf>
    <xf numFmtId="0" fontId="15" fillId="4" borderId="0" xfId="0" applyFont="1" applyFill="1" applyAlignment="1">
      <alignment horizontal="right"/>
    </xf>
    <xf numFmtId="0" fontId="17" fillId="4" borderId="0" xfId="1" applyFont="1" applyFill="1" applyAlignment="1">
      <alignment horizontal="right" vertical="top" wrapText="1"/>
    </xf>
    <xf numFmtId="0" fontId="15" fillId="4" borderId="0" xfId="0" applyFont="1" applyFill="1" applyAlignment="1">
      <alignment vertical="top"/>
    </xf>
    <xf numFmtId="4" fontId="17" fillId="4" borderId="0" xfId="1" applyNumberFormat="1" applyFont="1" applyFill="1" applyAlignment="1">
      <alignment horizontal="right" vertical="top" wrapText="1"/>
    </xf>
    <xf numFmtId="166" fontId="20" fillId="4" borderId="0" xfId="1" applyNumberFormat="1" applyFont="1" applyFill="1" applyAlignment="1">
      <alignment horizontal="right" vertical="top" wrapText="1"/>
    </xf>
    <xf numFmtId="1" fontId="15" fillId="0" borderId="0" xfId="0" applyNumberFormat="1" applyFont="1" applyAlignment="1">
      <alignment vertical="center"/>
    </xf>
    <xf numFmtId="0" fontId="15" fillId="0" borderId="0" xfId="0" applyFont="1" applyAlignment="1">
      <alignment horizontal="center"/>
    </xf>
    <xf numFmtId="0" fontId="19" fillId="4" borderId="19" xfId="0" applyFont="1" applyFill="1" applyBorder="1" applyAlignment="1">
      <alignment vertical="top" wrapText="1"/>
    </xf>
    <xf numFmtId="0" fontId="3" fillId="0" borderId="19" xfId="0" applyFont="1" applyFill="1" applyBorder="1" applyProtection="1"/>
    <xf numFmtId="49" fontId="19" fillId="4" borderId="19" xfId="0" applyNumberFormat="1" applyFont="1" applyFill="1" applyBorder="1" applyAlignment="1">
      <alignment vertical="top"/>
    </xf>
    <xf numFmtId="0" fontId="18" fillId="4" borderId="13" xfId="0" applyFont="1" applyFill="1" applyBorder="1" applyAlignment="1">
      <alignment vertical="top"/>
    </xf>
    <xf numFmtId="4" fontId="13" fillId="4" borderId="0" xfId="0" applyNumberFormat="1" applyFont="1" applyFill="1" applyAlignment="1">
      <alignment vertical="top"/>
    </xf>
    <xf numFmtId="0" fontId="13" fillId="0" borderId="0" xfId="0" applyFont="1" applyAlignment="1">
      <alignment vertical="top"/>
    </xf>
    <xf numFmtId="4" fontId="19" fillId="9" borderId="0" xfId="1" applyNumberFormat="1" applyFont="1" applyFill="1" applyAlignment="1">
      <alignment vertical="top" wrapText="1"/>
    </xf>
    <xf numFmtId="0" fontId="2" fillId="0" borderId="0" xfId="0" applyFont="1"/>
    <xf numFmtId="1" fontId="5" fillId="2" borderId="0" xfId="0" applyNumberFormat="1" applyFont="1" applyFill="1" applyAlignment="1">
      <alignment horizontal="justify" vertical="center" wrapText="1"/>
    </xf>
    <xf numFmtId="1" fontId="5" fillId="2" borderId="0" xfId="0" applyNumberFormat="1" applyFont="1" applyFill="1" applyAlignment="1">
      <alignment horizontal="justify" vertical="center"/>
    </xf>
    <xf numFmtId="1" fontId="5" fillId="2" borderId="0" xfId="0" applyNumberFormat="1" applyFont="1" applyFill="1" applyAlignment="1">
      <alignment horizontal="left"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8" fillId="9" borderId="7" xfId="0" applyFont="1" applyFill="1" applyBorder="1" applyAlignment="1">
      <alignment horizontal="center" vertical="center" wrapText="1"/>
    </xf>
    <xf numFmtId="0" fontId="8" fillId="9" borderId="9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vertical="center" wrapText="1"/>
    </xf>
    <xf numFmtId="0" fontId="8" fillId="9" borderId="12" xfId="0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4" fontId="18" fillId="0" borderId="16" xfId="0" applyNumberFormat="1" applyFont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21" fillId="7" borderId="7" xfId="0" applyFont="1" applyFill="1" applyBorder="1" applyAlignment="1">
      <alignment horizontal="center" vertical="center" wrapText="1"/>
    </xf>
    <xf numFmtId="0" fontId="21" fillId="7" borderId="9" xfId="0" applyFont="1" applyFill="1" applyBorder="1" applyAlignment="1">
      <alignment horizontal="center" vertical="center" wrapText="1"/>
    </xf>
    <xf numFmtId="0" fontId="21" fillId="7" borderId="10" xfId="0" applyFont="1" applyFill="1" applyBorder="1" applyAlignment="1">
      <alignment horizontal="center" vertical="center" wrapText="1"/>
    </xf>
    <xf numFmtId="0" fontId="21" fillId="7" borderId="11" xfId="0" applyFont="1" applyFill="1" applyBorder="1" applyAlignment="1">
      <alignment horizontal="center" vertical="center" wrapText="1"/>
    </xf>
    <xf numFmtId="4" fontId="13" fillId="4" borderId="19" xfId="0" applyNumberFormat="1" applyFont="1" applyFill="1" applyBorder="1" applyAlignment="1">
      <alignment horizontal="center" vertical="top"/>
    </xf>
    <xf numFmtId="4" fontId="13" fillId="4" borderId="18" xfId="0" applyNumberFormat="1" applyFont="1" applyFill="1" applyBorder="1" applyAlignment="1">
      <alignment horizontal="center" vertical="top"/>
    </xf>
    <xf numFmtId="4" fontId="0" fillId="0" borderId="19" xfId="0" applyNumberFormat="1" applyFill="1" applyBorder="1" applyAlignment="1" applyProtection="1">
      <alignment horizontal="center" vertical="top"/>
    </xf>
    <xf numFmtId="0" fontId="17" fillId="4" borderId="0" xfId="1" applyFont="1" applyFill="1" applyAlignment="1">
      <alignment vertical="top" wrapText="1"/>
    </xf>
    <xf numFmtId="0" fontId="0" fillId="0" borderId="0" xfId="0" applyFill="1" applyAlignment="1" applyProtection="1"/>
    <xf numFmtId="4" fontId="19" fillId="5" borderId="0" xfId="1" applyNumberFormat="1" applyFont="1" applyFill="1" applyAlignment="1">
      <alignment horizontal="center" vertical="top" wrapText="1"/>
    </xf>
    <xf numFmtId="4" fontId="19" fillId="7" borderId="0" xfId="1" applyNumberFormat="1" applyFont="1" applyFill="1" applyAlignment="1">
      <alignment horizontal="center" vertical="top" wrapText="1"/>
    </xf>
    <xf numFmtId="1" fontId="15" fillId="4" borderId="18" xfId="0" applyNumberFormat="1" applyFont="1" applyFill="1" applyBorder="1" applyAlignment="1">
      <alignment horizontal="center" vertical="center"/>
    </xf>
    <xf numFmtId="0" fontId="15" fillId="4" borderId="18" xfId="0" applyFont="1" applyFill="1" applyBorder="1" applyAlignment="1">
      <alignment horizontal="center"/>
    </xf>
    <xf numFmtId="0" fontId="0" fillId="0" borderId="0" xfId="0" applyNumberFormat="1" applyFill="1" applyProtection="1">
      <protection locked="0"/>
    </xf>
  </cellXfs>
  <cellStyles count="3">
    <cellStyle name="Milers [0]" xfId="2" builtinId="6"/>
    <cellStyle name="Normal" xfId="0" builtinId="0"/>
    <cellStyle name="Normal 3" xfId="1" xr:uid="{00000000-0005-0000-0000-000002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2"/>
  <sheetViews>
    <sheetView zoomScale="70" zoomScaleNormal="70" workbookViewId="0">
      <pane ySplit="8" topLeftCell="A168" activePane="bottomLeft" state="frozenSplit"/>
      <selection pane="bottomLeft" activeCell="H181" sqref="H181"/>
    </sheetView>
  </sheetViews>
  <sheetFormatPr defaultRowHeight="14.5" x14ac:dyDescent="0.35"/>
  <cols>
    <col min="1" max="1" width="3.36328125" customWidth="1"/>
    <col min="2" max="2" width="13.7265625" customWidth="1"/>
    <col min="3" max="3" width="48.7265625" customWidth="1"/>
    <col min="4" max="5" width="12.7265625" customWidth="1"/>
    <col min="6" max="6" width="13.7265625" customWidth="1"/>
    <col min="7" max="7" width="0.81640625" customWidth="1"/>
  </cols>
  <sheetData>
    <row r="1" spans="1:9" ht="60" customHeight="1" x14ac:dyDescent="0.35">
      <c r="A1" s="92" t="s">
        <v>116</v>
      </c>
      <c r="B1" s="93"/>
      <c r="C1" s="93"/>
      <c r="D1" s="8"/>
      <c r="E1" s="9"/>
      <c r="F1" s="6"/>
      <c r="G1" s="10"/>
      <c r="H1" s="6"/>
      <c r="I1" s="6"/>
    </row>
    <row r="2" spans="1:9" x14ac:dyDescent="0.35">
      <c r="A2" s="94" t="s">
        <v>117</v>
      </c>
      <c r="B2" s="94"/>
      <c r="C2" s="94"/>
      <c r="D2" s="8"/>
      <c r="E2" s="9"/>
      <c r="F2" s="6"/>
      <c r="G2" s="10"/>
      <c r="H2" s="6"/>
      <c r="I2" s="6"/>
    </row>
    <row r="3" spans="1:9" x14ac:dyDescent="0.35">
      <c r="A3" s="7" t="s">
        <v>96</v>
      </c>
      <c r="B3" s="27"/>
      <c r="C3" s="27"/>
      <c r="D3" s="8"/>
      <c r="E3" s="9"/>
      <c r="F3" s="6"/>
      <c r="G3" s="10"/>
      <c r="H3" s="6"/>
      <c r="I3" s="6"/>
    </row>
    <row r="4" spans="1:9" x14ac:dyDescent="0.35">
      <c r="A4" s="11" t="s">
        <v>95</v>
      </c>
      <c r="B4" s="8"/>
      <c r="C4" s="8"/>
      <c r="D4" s="8"/>
      <c r="E4" s="12" t="s">
        <v>86</v>
      </c>
      <c r="F4" s="28">
        <f ca="1">NOW()</f>
        <v>45909.588382175927</v>
      </c>
      <c r="G4" s="10"/>
      <c r="H4" s="6"/>
      <c r="I4" s="6"/>
    </row>
    <row r="5" spans="1:9" x14ac:dyDescent="0.35">
      <c r="A5" s="6"/>
      <c r="B5" s="8"/>
      <c r="C5" s="8"/>
      <c r="D5" s="8"/>
      <c r="E5" s="9"/>
      <c r="F5" s="6"/>
      <c r="G5" s="10"/>
      <c r="H5" s="6"/>
      <c r="I5" s="6"/>
    </row>
    <row r="6" spans="1:9" ht="15" thickBot="1" x14ac:dyDescent="0.4">
      <c r="A6" s="10"/>
      <c r="B6" s="13"/>
      <c r="C6" s="13"/>
      <c r="D6" s="13"/>
      <c r="E6" s="14"/>
      <c r="F6" s="10"/>
      <c r="G6" s="10"/>
      <c r="H6" s="10"/>
      <c r="I6" s="10"/>
    </row>
    <row r="7" spans="1:9" ht="15" thickBot="1" x14ac:dyDescent="0.4">
      <c r="A7" s="10"/>
      <c r="B7" s="13"/>
      <c r="C7" s="13"/>
      <c r="D7" s="13"/>
      <c r="E7" s="14"/>
      <c r="F7" s="10"/>
      <c r="G7" s="10"/>
      <c r="H7" s="95" t="s">
        <v>87</v>
      </c>
      <c r="I7" s="96"/>
    </row>
    <row r="8" spans="1:9" x14ac:dyDescent="0.35">
      <c r="A8" s="10"/>
      <c r="B8" s="13"/>
      <c r="C8" s="13"/>
      <c r="D8" s="13"/>
      <c r="E8" s="14"/>
      <c r="F8" s="10"/>
      <c r="G8" s="10"/>
      <c r="H8" s="10"/>
      <c r="I8" s="10"/>
    </row>
    <row r="9" spans="1:9" ht="14.5" customHeight="1" x14ac:dyDescent="0.35">
      <c r="A9" s="15"/>
      <c r="B9" s="15"/>
      <c r="C9" s="15"/>
      <c r="D9" s="97" t="s">
        <v>89</v>
      </c>
      <c r="E9" s="97" t="s">
        <v>88</v>
      </c>
      <c r="F9" s="97" t="s">
        <v>90</v>
      </c>
      <c r="G9" s="17"/>
      <c r="H9" s="101" t="s">
        <v>91</v>
      </c>
      <c r="I9" s="99" t="s">
        <v>92</v>
      </c>
    </row>
    <row r="10" spans="1:9" x14ac:dyDescent="0.35">
      <c r="A10" s="16"/>
      <c r="B10" s="16"/>
      <c r="C10" s="16"/>
      <c r="D10" s="98"/>
      <c r="E10" s="98"/>
      <c r="F10" s="98"/>
      <c r="G10" s="17"/>
      <c r="H10" s="102"/>
      <c r="I10" s="100"/>
    </row>
    <row r="11" spans="1:9" x14ac:dyDescent="0.35">
      <c r="A11" s="16"/>
      <c r="B11" s="16"/>
      <c r="C11" s="16"/>
      <c r="D11" s="30"/>
      <c r="E11" s="30"/>
      <c r="F11" s="30"/>
      <c r="G11" s="31"/>
      <c r="H11" s="30"/>
      <c r="I11" s="29"/>
    </row>
    <row r="12" spans="1:9" x14ac:dyDescent="0.35">
      <c r="A12" s="19" t="s">
        <v>3</v>
      </c>
      <c r="B12" s="20" t="s">
        <v>1</v>
      </c>
      <c r="C12" s="21" t="s">
        <v>93</v>
      </c>
      <c r="D12" s="18"/>
      <c r="E12" s="18"/>
      <c r="F12" s="18"/>
      <c r="G12" s="22"/>
      <c r="H12" s="35"/>
      <c r="I12" s="36"/>
    </row>
    <row r="14" spans="1:9" x14ac:dyDescent="0.35">
      <c r="I14" s="39"/>
    </row>
    <row r="15" spans="1:9" x14ac:dyDescent="0.35">
      <c r="B15" s="2" t="s">
        <v>0</v>
      </c>
      <c r="C15" s="2" t="s">
        <v>2</v>
      </c>
      <c r="I15" s="39"/>
    </row>
    <row r="16" spans="1:9" x14ac:dyDescent="0.35">
      <c r="I16" s="39"/>
    </row>
    <row r="17" spans="1:9" x14ac:dyDescent="0.35">
      <c r="B17" s="2" t="s">
        <v>0</v>
      </c>
      <c r="C17" s="2" t="s">
        <v>2</v>
      </c>
      <c r="I17" s="39"/>
    </row>
    <row r="18" spans="1:9" x14ac:dyDescent="0.35">
      <c r="B18" s="2" t="s">
        <v>3</v>
      </c>
      <c r="C18" s="2" t="s">
        <v>4</v>
      </c>
      <c r="I18" s="39"/>
    </row>
    <row r="19" spans="1:9" x14ac:dyDescent="0.35">
      <c r="B19" s="2" t="s">
        <v>5</v>
      </c>
      <c r="C19" s="2" t="s">
        <v>6</v>
      </c>
      <c r="I19" s="39"/>
    </row>
    <row r="20" spans="1:9" x14ac:dyDescent="0.35">
      <c r="B20" s="2" t="s">
        <v>7</v>
      </c>
      <c r="C20" s="2" t="s">
        <v>8</v>
      </c>
      <c r="I20" s="39"/>
    </row>
    <row r="21" spans="1:9" x14ac:dyDescent="0.35">
      <c r="B21" s="2" t="s">
        <v>9</v>
      </c>
      <c r="C21" s="2" t="s">
        <v>28</v>
      </c>
      <c r="I21" s="39"/>
    </row>
    <row r="22" spans="1:9" x14ac:dyDescent="0.35">
      <c r="B22" s="2" t="s">
        <v>10</v>
      </c>
      <c r="C22" s="2" t="s">
        <v>139</v>
      </c>
      <c r="I22" s="39"/>
    </row>
    <row r="23" spans="1:9" x14ac:dyDescent="0.35">
      <c r="I23" s="39"/>
    </row>
    <row r="24" spans="1:9" s="127" customFormat="1" x14ac:dyDescent="0.35">
      <c r="A24" s="3">
        <v>1</v>
      </c>
      <c r="B24" s="3" t="s">
        <v>29</v>
      </c>
      <c r="C24" s="3" t="s">
        <v>30</v>
      </c>
      <c r="D24" s="4">
        <v>136.86000000000001</v>
      </c>
      <c r="E24" s="4">
        <v>4</v>
      </c>
      <c r="F24" s="4">
        <f>ROUND(ROUND(D24,2)*ROUND(E24,2),2)</f>
        <v>547.44000000000005</v>
      </c>
      <c r="G24"/>
      <c r="H24" s="41">
        <v>0</v>
      </c>
      <c r="I24" s="32">
        <f t="shared" ref="I24" si="0">H24*$E24</f>
        <v>0</v>
      </c>
    </row>
    <row r="25" spans="1:9" x14ac:dyDescent="0.35">
      <c r="C25" s="2" t="s">
        <v>20</v>
      </c>
      <c r="D25" s="2"/>
      <c r="E25" s="2"/>
      <c r="F25" s="5">
        <f>SUM(F24:F24)</f>
        <v>547.44000000000005</v>
      </c>
      <c r="I25" s="40">
        <f>SUM(I24:I24)</f>
        <v>0</v>
      </c>
    </row>
    <row r="26" spans="1:9" x14ac:dyDescent="0.35">
      <c r="I26" s="39"/>
    </row>
    <row r="27" spans="1:9" x14ac:dyDescent="0.35">
      <c r="B27" s="2" t="s">
        <v>0</v>
      </c>
      <c r="C27" s="2" t="s">
        <v>2</v>
      </c>
      <c r="I27" s="39"/>
    </row>
    <row r="28" spans="1:9" x14ac:dyDescent="0.35">
      <c r="B28" s="2" t="s">
        <v>3</v>
      </c>
      <c r="C28" s="2" t="s">
        <v>4</v>
      </c>
      <c r="I28" s="39"/>
    </row>
    <row r="29" spans="1:9" x14ac:dyDescent="0.35">
      <c r="B29" s="2" t="s">
        <v>5</v>
      </c>
      <c r="C29" s="2" t="s">
        <v>6</v>
      </c>
      <c r="I29" s="39"/>
    </row>
    <row r="30" spans="1:9" x14ac:dyDescent="0.35">
      <c r="B30" s="2" t="s">
        <v>7</v>
      </c>
      <c r="C30" s="2" t="s">
        <v>8</v>
      </c>
      <c r="I30" s="39"/>
    </row>
    <row r="31" spans="1:9" x14ac:dyDescent="0.35">
      <c r="B31" s="2" t="s">
        <v>9</v>
      </c>
      <c r="C31" s="2" t="s">
        <v>28</v>
      </c>
      <c r="I31" s="39"/>
    </row>
    <row r="32" spans="1:9" x14ac:dyDescent="0.35">
      <c r="B32" s="2" t="s">
        <v>10</v>
      </c>
      <c r="C32" s="2" t="s">
        <v>31</v>
      </c>
      <c r="I32" s="39"/>
    </row>
    <row r="33" spans="1:10" x14ac:dyDescent="0.35">
      <c r="I33" s="39"/>
    </row>
    <row r="34" spans="1:10" x14ac:dyDescent="0.35">
      <c r="A34" s="1">
        <v>1</v>
      </c>
      <c r="B34" s="91" t="s">
        <v>12</v>
      </c>
      <c r="C34" s="91" t="s">
        <v>13</v>
      </c>
      <c r="D34" s="34">
        <v>43.71</v>
      </c>
      <c r="E34" s="4">
        <v>3</v>
      </c>
      <c r="F34" s="4">
        <f t="shared" ref="F34:F44" si="1">ROUND(ROUND(D34,2)*ROUND(E34,2),2)</f>
        <v>131.13</v>
      </c>
      <c r="H34" s="41">
        <v>0</v>
      </c>
      <c r="I34" s="32">
        <f t="shared" ref="I34:I35" si="2">H34*$E34</f>
        <v>0</v>
      </c>
      <c r="J34" s="3" t="s">
        <v>101</v>
      </c>
    </row>
    <row r="35" spans="1:10" x14ac:dyDescent="0.35">
      <c r="A35" s="1">
        <v>2</v>
      </c>
      <c r="B35" s="91" t="s">
        <v>118</v>
      </c>
      <c r="C35" s="91" t="s">
        <v>125</v>
      </c>
      <c r="D35" s="34">
        <v>59.5</v>
      </c>
      <c r="E35" s="4">
        <v>3</v>
      </c>
      <c r="F35" s="4">
        <f t="shared" si="1"/>
        <v>178.5</v>
      </c>
      <c r="H35" s="41">
        <v>0</v>
      </c>
      <c r="I35" s="32">
        <f t="shared" si="2"/>
        <v>0</v>
      </c>
      <c r="J35" s="3" t="s">
        <v>101</v>
      </c>
    </row>
    <row r="36" spans="1:10" x14ac:dyDescent="0.35">
      <c r="A36" s="3">
        <v>3</v>
      </c>
      <c r="B36" s="91" t="s">
        <v>119</v>
      </c>
      <c r="C36" s="91" t="s">
        <v>126</v>
      </c>
      <c r="D36" s="34">
        <v>53.77</v>
      </c>
      <c r="E36" s="4">
        <v>3</v>
      </c>
      <c r="F36" s="4">
        <f t="shared" si="1"/>
        <v>161.31</v>
      </c>
      <c r="H36" s="41">
        <v>0</v>
      </c>
      <c r="I36" s="32">
        <f t="shared" ref="I36:I44" si="3">H36*$E36</f>
        <v>0</v>
      </c>
      <c r="J36" s="3"/>
    </row>
    <row r="37" spans="1:10" x14ac:dyDescent="0.35">
      <c r="A37" s="3">
        <v>4</v>
      </c>
      <c r="B37" s="91" t="s">
        <v>14</v>
      </c>
      <c r="C37" s="91" t="s">
        <v>15</v>
      </c>
      <c r="D37" s="34">
        <v>49.82</v>
      </c>
      <c r="E37" s="4">
        <v>3</v>
      </c>
      <c r="F37" s="4">
        <f t="shared" si="1"/>
        <v>149.46</v>
      </c>
      <c r="H37" s="41">
        <v>0</v>
      </c>
      <c r="I37" s="32">
        <f t="shared" si="3"/>
        <v>0</v>
      </c>
      <c r="J37" s="3"/>
    </row>
    <row r="38" spans="1:10" x14ac:dyDescent="0.35">
      <c r="A38" s="3">
        <v>5</v>
      </c>
      <c r="B38" s="91" t="s">
        <v>120</v>
      </c>
      <c r="C38" s="91" t="s">
        <v>127</v>
      </c>
      <c r="D38" s="34">
        <v>111.76</v>
      </c>
      <c r="E38" s="4">
        <v>3</v>
      </c>
      <c r="F38" s="4">
        <f t="shared" si="1"/>
        <v>335.28</v>
      </c>
      <c r="H38" s="41">
        <v>0</v>
      </c>
      <c r="I38" s="32">
        <f t="shared" si="3"/>
        <v>0</v>
      </c>
      <c r="J38" s="3"/>
    </row>
    <row r="39" spans="1:10" x14ac:dyDescent="0.35">
      <c r="A39" s="3">
        <v>6</v>
      </c>
      <c r="B39" s="91" t="s">
        <v>121</v>
      </c>
      <c r="C39" s="91" t="s">
        <v>128</v>
      </c>
      <c r="D39" s="34">
        <v>122.17</v>
      </c>
      <c r="E39" s="4">
        <v>3</v>
      </c>
      <c r="F39" s="4">
        <f t="shared" si="1"/>
        <v>366.51</v>
      </c>
      <c r="H39" s="41">
        <v>0</v>
      </c>
      <c r="I39" s="32">
        <f t="shared" si="3"/>
        <v>0</v>
      </c>
      <c r="J39" s="3"/>
    </row>
    <row r="40" spans="1:10" x14ac:dyDescent="0.35">
      <c r="A40" s="3">
        <v>8</v>
      </c>
      <c r="B40" s="91" t="s">
        <v>16</v>
      </c>
      <c r="C40" s="91" t="s">
        <v>17</v>
      </c>
      <c r="D40" s="34">
        <v>88.97</v>
      </c>
      <c r="E40" s="4">
        <v>15</v>
      </c>
      <c r="F40" s="4">
        <f t="shared" si="1"/>
        <v>1334.55</v>
      </c>
      <c r="H40" s="41">
        <v>0</v>
      </c>
      <c r="I40" s="32">
        <f t="shared" si="3"/>
        <v>0</v>
      </c>
      <c r="J40" s="3"/>
    </row>
    <row r="41" spans="1:10" x14ac:dyDescent="0.35">
      <c r="A41" s="3">
        <v>8</v>
      </c>
      <c r="B41" s="91" t="s">
        <v>122</v>
      </c>
      <c r="C41" s="91" t="s">
        <v>129</v>
      </c>
      <c r="D41" s="34">
        <v>143.6</v>
      </c>
      <c r="E41" s="4">
        <v>3</v>
      </c>
      <c r="F41" s="4">
        <f t="shared" si="1"/>
        <v>430.8</v>
      </c>
      <c r="H41" s="41">
        <v>0</v>
      </c>
      <c r="I41" s="32">
        <f t="shared" si="3"/>
        <v>0</v>
      </c>
      <c r="J41" s="3"/>
    </row>
    <row r="42" spans="1:10" x14ac:dyDescent="0.35">
      <c r="A42" s="3">
        <v>9</v>
      </c>
      <c r="B42" s="91" t="s">
        <v>18</v>
      </c>
      <c r="C42" s="91" t="s">
        <v>19</v>
      </c>
      <c r="D42" s="34">
        <v>166.76</v>
      </c>
      <c r="E42" s="4">
        <v>3</v>
      </c>
      <c r="F42" s="4">
        <f t="shared" si="1"/>
        <v>500.28</v>
      </c>
      <c r="H42" s="41">
        <v>0</v>
      </c>
      <c r="I42" s="32">
        <f t="shared" si="3"/>
        <v>0</v>
      </c>
      <c r="J42" s="3"/>
    </row>
    <row r="43" spans="1:10" x14ac:dyDescent="0.35">
      <c r="A43" s="3">
        <v>10</v>
      </c>
      <c r="B43" s="91" t="s">
        <v>123</v>
      </c>
      <c r="C43" s="91" t="s">
        <v>130</v>
      </c>
      <c r="D43" s="34">
        <v>80.540000000000006</v>
      </c>
      <c r="E43" s="4">
        <v>3</v>
      </c>
      <c r="F43" s="4">
        <f t="shared" si="1"/>
        <v>241.62</v>
      </c>
      <c r="H43" s="41">
        <v>0</v>
      </c>
      <c r="I43" s="32">
        <f t="shared" si="3"/>
        <v>0</v>
      </c>
      <c r="J43" s="3"/>
    </row>
    <row r="44" spans="1:10" x14ac:dyDescent="0.35">
      <c r="A44" s="3">
        <v>11</v>
      </c>
      <c r="B44" s="91" t="s">
        <v>124</v>
      </c>
      <c r="C44" s="91" t="s">
        <v>131</v>
      </c>
      <c r="D44" s="34">
        <v>12.33</v>
      </c>
      <c r="E44" s="4">
        <v>3</v>
      </c>
      <c r="F44" s="4">
        <f t="shared" si="1"/>
        <v>36.99</v>
      </c>
      <c r="H44" s="41">
        <v>0</v>
      </c>
      <c r="I44" s="32">
        <f t="shared" si="3"/>
        <v>0</v>
      </c>
      <c r="J44" s="3"/>
    </row>
    <row r="45" spans="1:10" x14ac:dyDescent="0.35">
      <c r="C45" s="2" t="s">
        <v>20</v>
      </c>
      <c r="D45" s="2"/>
      <c r="E45" s="2"/>
      <c r="F45" s="5">
        <f>SUM(F34:F44)</f>
        <v>3866.4299999999994</v>
      </c>
      <c r="I45" s="40">
        <f>SUM(I34:I44)</f>
        <v>0</v>
      </c>
    </row>
    <row r="46" spans="1:10" x14ac:dyDescent="0.35">
      <c r="I46" s="39"/>
    </row>
    <row r="47" spans="1:10" x14ac:dyDescent="0.35">
      <c r="B47" s="2" t="s">
        <v>0</v>
      </c>
      <c r="C47" s="2" t="s">
        <v>2</v>
      </c>
      <c r="I47" s="39"/>
    </row>
    <row r="48" spans="1:10" x14ac:dyDescent="0.35">
      <c r="B48" s="2" t="s">
        <v>3</v>
      </c>
      <c r="C48" s="2" t="s">
        <v>4</v>
      </c>
      <c r="I48" s="39"/>
    </row>
    <row r="49" spans="1:10" x14ac:dyDescent="0.35">
      <c r="B49" s="2" t="s">
        <v>5</v>
      </c>
      <c r="C49" s="2" t="s">
        <v>6</v>
      </c>
      <c r="I49" s="39"/>
    </row>
    <row r="50" spans="1:10" x14ac:dyDescent="0.35">
      <c r="B50" s="2" t="s">
        <v>7</v>
      </c>
      <c r="C50" s="2" t="s">
        <v>8</v>
      </c>
      <c r="I50" s="39"/>
    </row>
    <row r="51" spans="1:10" x14ac:dyDescent="0.35">
      <c r="B51" s="2" t="s">
        <v>9</v>
      </c>
      <c r="C51" s="2" t="s">
        <v>28</v>
      </c>
      <c r="I51" s="39"/>
    </row>
    <row r="52" spans="1:10" x14ac:dyDescent="0.35">
      <c r="B52" s="2" t="s">
        <v>10</v>
      </c>
      <c r="C52" s="2" t="s">
        <v>32</v>
      </c>
      <c r="I52" s="39"/>
    </row>
    <row r="53" spans="1:10" x14ac:dyDescent="0.35">
      <c r="I53" s="39"/>
    </row>
    <row r="54" spans="1:10" x14ac:dyDescent="0.35">
      <c r="A54" s="1">
        <v>1</v>
      </c>
      <c r="B54" s="1" t="s">
        <v>22</v>
      </c>
      <c r="C54" s="3" t="s">
        <v>23</v>
      </c>
      <c r="D54" s="34">
        <v>18.829999999999998</v>
      </c>
      <c r="E54" s="4">
        <v>425</v>
      </c>
      <c r="F54" s="4">
        <f>ROUND(ROUND(D54,2)*ROUND(E54,2),2)</f>
        <v>8002.75</v>
      </c>
      <c r="H54" s="41">
        <v>0</v>
      </c>
      <c r="I54" s="32">
        <f t="shared" ref="I54:I56" si="4">H54*$E54</f>
        <v>0</v>
      </c>
      <c r="J54" s="3" t="s">
        <v>101</v>
      </c>
    </row>
    <row r="55" spans="1:10" x14ac:dyDescent="0.35">
      <c r="A55" s="3">
        <v>2</v>
      </c>
      <c r="B55" s="91" t="s">
        <v>24</v>
      </c>
      <c r="C55" s="91" t="s">
        <v>25</v>
      </c>
      <c r="D55" s="34">
        <v>188.28</v>
      </c>
      <c r="E55" s="4">
        <v>1</v>
      </c>
      <c r="F55" s="4">
        <f t="shared" ref="F55:F56" si="5">ROUND(ROUND(D55,2)*ROUND(E55,2),2)</f>
        <v>188.28</v>
      </c>
      <c r="H55" s="41">
        <v>0</v>
      </c>
      <c r="I55" s="32">
        <f t="shared" si="4"/>
        <v>0</v>
      </c>
      <c r="J55" s="3"/>
    </row>
    <row r="56" spans="1:10" x14ac:dyDescent="0.35">
      <c r="A56" s="3">
        <v>3</v>
      </c>
      <c r="B56" s="91" t="s">
        <v>26</v>
      </c>
      <c r="C56" s="91" t="s">
        <v>27</v>
      </c>
      <c r="D56" s="34">
        <v>217.41</v>
      </c>
      <c r="E56" s="4">
        <v>1</v>
      </c>
      <c r="F56" s="4">
        <f t="shared" si="5"/>
        <v>217.41</v>
      </c>
      <c r="H56" s="41">
        <v>0</v>
      </c>
      <c r="I56" s="32">
        <f t="shared" si="4"/>
        <v>0</v>
      </c>
      <c r="J56" s="3"/>
    </row>
    <row r="57" spans="1:10" x14ac:dyDescent="0.35">
      <c r="C57" s="2" t="s">
        <v>20</v>
      </c>
      <c r="D57" s="2"/>
      <c r="E57" s="2"/>
      <c r="F57" s="5">
        <f>SUM(F54:F56)</f>
        <v>8408.44</v>
      </c>
      <c r="I57" s="40">
        <f>SUM(I54:I56)</f>
        <v>0</v>
      </c>
    </row>
    <row r="58" spans="1:10" x14ac:dyDescent="0.35">
      <c r="I58" s="39"/>
    </row>
    <row r="59" spans="1:10" x14ac:dyDescent="0.35">
      <c r="B59" s="2" t="s">
        <v>0</v>
      </c>
      <c r="C59" s="2" t="s">
        <v>2</v>
      </c>
      <c r="I59" s="39"/>
    </row>
    <row r="60" spans="1:10" x14ac:dyDescent="0.35">
      <c r="B60" s="2" t="s">
        <v>3</v>
      </c>
      <c r="C60" s="2" t="s">
        <v>4</v>
      </c>
      <c r="I60" s="39"/>
    </row>
    <row r="61" spans="1:10" x14ac:dyDescent="0.35">
      <c r="B61" s="2" t="s">
        <v>5</v>
      </c>
      <c r="C61" s="2" t="s">
        <v>6</v>
      </c>
      <c r="I61" s="39"/>
    </row>
    <row r="62" spans="1:10" x14ac:dyDescent="0.35">
      <c r="B62" s="2" t="s">
        <v>7</v>
      </c>
      <c r="C62" s="2" t="s">
        <v>8</v>
      </c>
      <c r="I62" s="39"/>
    </row>
    <row r="63" spans="1:10" x14ac:dyDescent="0.35">
      <c r="B63" s="2" t="s">
        <v>9</v>
      </c>
      <c r="C63" s="2" t="s">
        <v>28</v>
      </c>
      <c r="I63" s="39"/>
    </row>
    <row r="64" spans="1:10" x14ac:dyDescent="0.35">
      <c r="B64" s="2" t="s">
        <v>10</v>
      </c>
      <c r="C64" s="2" t="s">
        <v>33</v>
      </c>
      <c r="I64" s="39"/>
    </row>
    <row r="65" spans="1:10" x14ac:dyDescent="0.35">
      <c r="I65" s="39"/>
    </row>
    <row r="66" spans="1:10" x14ac:dyDescent="0.35">
      <c r="A66" s="1">
        <v>1</v>
      </c>
      <c r="B66" s="91" t="s">
        <v>34</v>
      </c>
      <c r="C66" s="91" t="s">
        <v>133</v>
      </c>
      <c r="D66" s="34">
        <v>625.96</v>
      </c>
      <c r="E66" s="4">
        <v>2</v>
      </c>
      <c r="F66" s="4">
        <f>ROUND(ROUND(D66,2)*ROUND(E66,2),2)</f>
        <v>1251.92</v>
      </c>
      <c r="H66" s="41">
        <v>0</v>
      </c>
      <c r="I66" s="32">
        <f>H66*$E66</f>
        <v>0</v>
      </c>
    </row>
    <row r="67" spans="1:10" x14ac:dyDescent="0.35">
      <c r="A67" s="1">
        <v>2</v>
      </c>
      <c r="B67" s="91" t="s">
        <v>132</v>
      </c>
      <c r="C67" s="91" t="s">
        <v>134</v>
      </c>
      <c r="D67" s="34">
        <v>985</v>
      </c>
      <c r="E67" s="4">
        <v>9</v>
      </c>
      <c r="F67" s="4">
        <f>ROUND(ROUND(D67,2)*ROUND(E67,2),2)</f>
        <v>8865</v>
      </c>
      <c r="H67" s="41">
        <v>0</v>
      </c>
      <c r="I67" s="32">
        <f>H67*$E67</f>
        <v>0</v>
      </c>
    </row>
    <row r="68" spans="1:10" x14ac:dyDescent="0.35">
      <c r="C68" s="2" t="s">
        <v>20</v>
      </c>
      <c r="D68" s="2"/>
      <c r="E68" s="2"/>
      <c r="F68" s="5">
        <f>SUM(F66:F67)</f>
        <v>10116.92</v>
      </c>
      <c r="I68" s="40">
        <f>SUM(I66:I67)</f>
        <v>0</v>
      </c>
    </row>
    <row r="69" spans="1:10" x14ac:dyDescent="0.35">
      <c r="I69" s="39"/>
    </row>
    <row r="70" spans="1:10" x14ac:dyDescent="0.35">
      <c r="B70" s="2" t="s">
        <v>0</v>
      </c>
      <c r="C70" s="2" t="s">
        <v>2</v>
      </c>
      <c r="I70" s="39"/>
    </row>
    <row r="71" spans="1:10" x14ac:dyDescent="0.35">
      <c r="B71" s="2" t="s">
        <v>3</v>
      </c>
      <c r="C71" s="2" t="s">
        <v>4</v>
      </c>
      <c r="I71" s="39"/>
    </row>
    <row r="72" spans="1:10" x14ac:dyDescent="0.35">
      <c r="B72" s="2" t="s">
        <v>5</v>
      </c>
      <c r="C72" s="2" t="s">
        <v>6</v>
      </c>
      <c r="I72" s="39"/>
    </row>
    <row r="73" spans="1:10" x14ac:dyDescent="0.35">
      <c r="B73" s="2" t="s">
        <v>7</v>
      </c>
      <c r="C73" s="2" t="s">
        <v>8</v>
      </c>
      <c r="I73" s="39"/>
    </row>
    <row r="74" spans="1:10" x14ac:dyDescent="0.35">
      <c r="B74" s="2" t="s">
        <v>9</v>
      </c>
      <c r="C74" s="2" t="s">
        <v>35</v>
      </c>
      <c r="I74" s="39"/>
    </row>
    <row r="75" spans="1:10" x14ac:dyDescent="0.35">
      <c r="B75" s="2" t="s">
        <v>10</v>
      </c>
      <c r="C75" s="2" t="s">
        <v>11</v>
      </c>
      <c r="I75" s="39"/>
    </row>
    <row r="76" spans="1:10" x14ac:dyDescent="0.35">
      <c r="I76" s="39"/>
    </row>
    <row r="77" spans="1:10" x14ac:dyDescent="0.35">
      <c r="A77" s="1">
        <v>1</v>
      </c>
      <c r="B77" s="91" t="s">
        <v>135</v>
      </c>
      <c r="C77" s="91" t="s">
        <v>136</v>
      </c>
      <c r="D77" s="34">
        <v>12.33</v>
      </c>
      <c r="E77" s="4">
        <v>2</v>
      </c>
      <c r="F77" s="4">
        <f t="shared" ref="F77:F85" si="6">ROUND(ROUND(D77,2)*ROUND(E77,2),2)</f>
        <v>24.66</v>
      </c>
      <c r="H77" s="41">
        <v>0</v>
      </c>
      <c r="I77" s="32">
        <f t="shared" ref="I77" si="7">H77*$E77</f>
        <v>0</v>
      </c>
    </row>
    <row r="78" spans="1:10" x14ac:dyDescent="0.35">
      <c r="A78" s="1">
        <v>2</v>
      </c>
      <c r="B78" s="91" t="s">
        <v>12</v>
      </c>
      <c r="C78" s="91" t="s">
        <v>13</v>
      </c>
      <c r="D78" s="34">
        <v>43.71</v>
      </c>
      <c r="E78" s="4">
        <v>2</v>
      </c>
      <c r="F78" s="4">
        <f t="shared" si="6"/>
        <v>87.42</v>
      </c>
      <c r="H78" s="41">
        <f>H34</f>
        <v>0</v>
      </c>
      <c r="I78" s="32">
        <f t="shared" ref="I78" si="8">H78*$E78</f>
        <v>0</v>
      </c>
      <c r="J78" s="3" t="s">
        <v>140</v>
      </c>
    </row>
    <row r="79" spans="1:10" x14ac:dyDescent="0.35">
      <c r="A79" s="1">
        <v>3</v>
      </c>
      <c r="B79" s="91" t="s">
        <v>36</v>
      </c>
      <c r="C79" s="91" t="s">
        <v>37</v>
      </c>
      <c r="D79" s="34">
        <v>34.47</v>
      </c>
      <c r="E79" s="4">
        <v>2</v>
      </c>
      <c r="F79" s="4">
        <f t="shared" si="6"/>
        <v>68.94</v>
      </c>
      <c r="H79" s="41">
        <v>0</v>
      </c>
      <c r="I79" s="32">
        <f t="shared" ref="I79:I86" si="9">H79*$E79</f>
        <v>0</v>
      </c>
      <c r="J79" s="3" t="s">
        <v>101</v>
      </c>
    </row>
    <row r="80" spans="1:10" x14ac:dyDescent="0.35">
      <c r="A80" s="1">
        <v>4</v>
      </c>
      <c r="B80" s="91" t="s">
        <v>14</v>
      </c>
      <c r="C80" s="91" t="s">
        <v>15</v>
      </c>
      <c r="D80" s="34">
        <v>49.82</v>
      </c>
      <c r="E80" s="4">
        <v>2</v>
      </c>
      <c r="F80" s="4">
        <f t="shared" si="6"/>
        <v>99.64</v>
      </c>
      <c r="H80" s="41">
        <v>0</v>
      </c>
      <c r="I80" s="32">
        <f t="shared" si="9"/>
        <v>0</v>
      </c>
      <c r="J80" s="3" t="s">
        <v>141</v>
      </c>
    </row>
    <row r="81" spans="1:10" x14ac:dyDescent="0.35">
      <c r="A81" s="1">
        <v>5</v>
      </c>
      <c r="B81" s="91" t="s">
        <v>16</v>
      </c>
      <c r="C81" s="91" t="s">
        <v>17</v>
      </c>
      <c r="D81" s="34">
        <v>88.97</v>
      </c>
      <c r="E81" s="4">
        <v>2</v>
      </c>
      <c r="F81" s="4">
        <f t="shared" si="6"/>
        <v>177.94</v>
      </c>
      <c r="H81" s="41">
        <f>H40</f>
        <v>0</v>
      </c>
      <c r="I81" s="32">
        <f t="shared" si="9"/>
        <v>0</v>
      </c>
      <c r="J81" s="3" t="s">
        <v>145</v>
      </c>
    </row>
    <row r="82" spans="1:10" x14ac:dyDescent="0.35">
      <c r="A82" s="1">
        <v>6</v>
      </c>
      <c r="B82" s="91" t="s">
        <v>38</v>
      </c>
      <c r="C82" s="91" t="s">
        <v>39</v>
      </c>
      <c r="D82" s="34">
        <v>127.27</v>
      </c>
      <c r="E82" s="4">
        <v>2</v>
      </c>
      <c r="F82" s="4">
        <f t="shared" si="6"/>
        <v>254.54</v>
      </c>
      <c r="H82" s="41">
        <v>0</v>
      </c>
      <c r="I82" s="32">
        <f t="shared" si="9"/>
        <v>0</v>
      </c>
      <c r="J82" s="3" t="s">
        <v>101</v>
      </c>
    </row>
    <row r="83" spans="1:10" x14ac:dyDescent="0.35">
      <c r="A83" s="1">
        <v>7</v>
      </c>
      <c r="B83" s="91" t="s">
        <v>18</v>
      </c>
      <c r="C83" s="91" t="s">
        <v>19</v>
      </c>
      <c r="D83" s="34">
        <v>166.76</v>
      </c>
      <c r="E83" s="4">
        <v>2</v>
      </c>
      <c r="F83" s="4">
        <f t="shared" si="6"/>
        <v>333.52</v>
      </c>
      <c r="H83" s="41">
        <f>H42</f>
        <v>0</v>
      </c>
      <c r="I83" s="32">
        <f t="shared" si="9"/>
        <v>0</v>
      </c>
      <c r="J83" s="3" t="s">
        <v>144</v>
      </c>
    </row>
    <row r="84" spans="1:10" x14ac:dyDescent="0.35">
      <c r="A84" s="1">
        <v>8</v>
      </c>
      <c r="B84" s="91" t="s">
        <v>40</v>
      </c>
      <c r="C84" s="91" t="s">
        <v>41</v>
      </c>
      <c r="D84" s="34">
        <v>40.380000000000003</v>
      </c>
      <c r="E84" s="4">
        <v>2</v>
      </c>
      <c r="F84" s="4">
        <f t="shared" si="6"/>
        <v>80.760000000000005</v>
      </c>
      <c r="H84" s="41">
        <v>0</v>
      </c>
      <c r="I84" s="32">
        <f t="shared" si="9"/>
        <v>0</v>
      </c>
    </row>
    <row r="85" spans="1:10" x14ac:dyDescent="0.35">
      <c r="A85" s="1">
        <v>9</v>
      </c>
      <c r="B85" s="91" t="s">
        <v>42</v>
      </c>
      <c r="C85" s="91" t="s">
        <v>43</v>
      </c>
      <c r="D85" s="34">
        <v>61.26</v>
      </c>
      <c r="E85" s="4">
        <v>2</v>
      </c>
      <c r="F85" s="4">
        <f t="shared" si="6"/>
        <v>122.52</v>
      </c>
      <c r="H85" s="41">
        <v>0</v>
      </c>
      <c r="I85" s="32">
        <f t="shared" si="9"/>
        <v>0</v>
      </c>
    </row>
    <row r="86" spans="1:10" x14ac:dyDescent="0.35">
      <c r="A86" s="3">
        <v>10</v>
      </c>
      <c r="B86" s="91" t="s">
        <v>44</v>
      </c>
      <c r="C86" s="91" t="s">
        <v>45</v>
      </c>
      <c r="D86" s="34">
        <v>80.349999999999994</v>
      </c>
      <c r="E86" s="4">
        <v>2</v>
      </c>
      <c r="F86" s="4">
        <f t="shared" ref="F86" si="10">ROUND(ROUND(D86,2)*ROUND(E86,2),2)</f>
        <v>160.69999999999999</v>
      </c>
      <c r="H86" s="41">
        <v>0</v>
      </c>
      <c r="I86" s="32">
        <f t="shared" si="9"/>
        <v>0</v>
      </c>
    </row>
    <row r="87" spans="1:10" x14ac:dyDescent="0.35">
      <c r="C87" s="2" t="s">
        <v>20</v>
      </c>
      <c r="D87" s="2"/>
      <c r="E87" s="2"/>
      <c r="F87" s="5">
        <f>SUM(F77:F86)</f>
        <v>1410.6399999999999</v>
      </c>
      <c r="I87" s="40">
        <f>SUM(I77:I86)</f>
        <v>0</v>
      </c>
    </row>
    <row r="88" spans="1:10" x14ac:dyDescent="0.35">
      <c r="I88" s="39"/>
    </row>
    <row r="89" spans="1:10" x14ac:dyDescent="0.35">
      <c r="B89" s="2" t="s">
        <v>0</v>
      </c>
      <c r="C89" s="2" t="s">
        <v>2</v>
      </c>
      <c r="I89" s="39"/>
    </row>
    <row r="90" spans="1:10" x14ac:dyDescent="0.35">
      <c r="B90" s="2" t="s">
        <v>3</v>
      </c>
      <c r="C90" s="2" t="s">
        <v>4</v>
      </c>
      <c r="I90" s="39"/>
    </row>
    <row r="91" spans="1:10" x14ac:dyDescent="0.35">
      <c r="B91" s="2" t="s">
        <v>5</v>
      </c>
      <c r="C91" s="2" t="s">
        <v>6</v>
      </c>
      <c r="I91" s="39"/>
    </row>
    <row r="92" spans="1:10" x14ac:dyDescent="0.35">
      <c r="B92" s="2" t="s">
        <v>7</v>
      </c>
      <c r="C92" s="2" t="s">
        <v>8</v>
      </c>
      <c r="I92" s="39"/>
    </row>
    <row r="93" spans="1:10" x14ac:dyDescent="0.35">
      <c r="B93" s="2" t="s">
        <v>9</v>
      </c>
      <c r="C93" s="2" t="s">
        <v>35</v>
      </c>
      <c r="I93" s="39"/>
    </row>
    <row r="94" spans="1:10" x14ac:dyDescent="0.35">
      <c r="B94" s="2" t="s">
        <v>10</v>
      </c>
      <c r="C94" s="2" t="s">
        <v>21</v>
      </c>
      <c r="I94" s="39"/>
    </row>
    <row r="95" spans="1:10" x14ac:dyDescent="0.35">
      <c r="I95" s="39"/>
    </row>
    <row r="96" spans="1:10" x14ac:dyDescent="0.35">
      <c r="A96" s="1">
        <v>1</v>
      </c>
      <c r="B96" s="1" t="s">
        <v>22</v>
      </c>
      <c r="C96" s="3" t="s">
        <v>23</v>
      </c>
      <c r="D96" s="34">
        <v>18.829999999999998</v>
      </c>
      <c r="E96" s="4">
        <v>20</v>
      </c>
      <c r="F96" s="4">
        <f>ROUND(ROUND(D96,2)*ROUND(E96,2),2)</f>
        <v>376.6</v>
      </c>
      <c r="H96" s="41">
        <f>H54</f>
        <v>0</v>
      </c>
      <c r="I96" s="32">
        <f t="shared" ref="I96" si="11">H96*$E96</f>
        <v>0</v>
      </c>
      <c r="J96" s="3" t="s">
        <v>143</v>
      </c>
    </row>
    <row r="97" spans="1:10" x14ac:dyDescent="0.35">
      <c r="C97" s="2" t="s">
        <v>20</v>
      </c>
      <c r="D97" s="2"/>
      <c r="E97" s="2"/>
      <c r="F97" s="5">
        <f>SUM(F96:F96)</f>
        <v>376.6</v>
      </c>
      <c r="I97" s="40">
        <f>SUM(I96:I96)</f>
        <v>0</v>
      </c>
    </row>
    <row r="98" spans="1:10" x14ac:dyDescent="0.35">
      <c r="I98" s="39"/>
    </row>
    <row r="99" spans="1:10" x14ac:dyDescent="0.35">
      <c r="B99" s="2" t="s">
        <v>0</v>
      </c>
      <c r="C99" s="2" t="s">
        <v>2</v>
      </c>
      <c r="I99" s="39"/>
    </row>
    <row r="100" spans="1:10" x14ac:dyDescent="0.35">
      <c r="I100" s="39"/>
    </row>
    <row r="101" spans="1:10" x14ac:dyDescent="0.35">
      <c r="B101" s="2" t="s">
        <v>0</v>
      </c>
      <c r="C101" s="2" t="s">
        <v>2</v>
      </c>
      <c r="I101" s="39"/>
    </row>
    <row r="102" spans="1:10" x14ac:dyDescent="0.35">
      <c r="I102" s="39"/>
    </row>
    <row r="103" spans="1:10" x14ac:dyDescent="0.35">
      <c r="B103" s="2" t="s">
        <v>0</v>
      </c>
      <c r="C103" s="2" t="s">
        <v>2</v>
      </c>
      <c r="I103" s="39"/>
    </row>
    <row r="104" spans="1:10" x14ac:dyDescent="0.35">
      <c r="B104" s="2" t="s">
        <v>3</v>
      </c>
      <c r="C104" s="2" t="s">
        <v>4</v>
      </c>
      <c r="I104" s="39"/>
    </row>
    <row r="105" spans="1:10" x14ac:dyDescent="0.35">
      <c r="B105" s="2" t="s">
        <v>5</v>
      </c>
      <c r="C105" s="2" t="s">
        <v>6</v>
      </c>
      <c r="I105" s="39"/>
    </row>
    <row r="106" spans="1:10" x14ac:dyDescent="0.35">
      <c r="B106" s="2" t="s">
        <v>7</v>
      </c>
      <c r="C106" s="2" t="s">
        <v>8</v>
      </c>
      <c r="I106" s="39"/>
    </row>
    <row r="107" spans="1:10" x14ac:dyDescent="0.35">
      <c r="B107" s="2" t="s">
        <v>9</v>
      </c>
      <c r="C107" s="2" t="s">
        <v>47</v>
      </c>
      <c r="I107" s="39"/>
    </row>
    <row r="108" spans="1:10" x14ac:dyDescent="0.35">
      <c r="B108" s="2" t="s">
        <v>10</v>
      </c>
      <c r="C108" s="2" t="s">
        <v>49</v>
      </c>
      <c r="I108" s="39"/>
    </row>
    <row r="109" spans="1:10" x14ac:dyDescent="0.35">
      <c r="B109" s="2" t="s">
        <v>48</v>
      </c>
      <c r="C109" s="2" t="s">
        <v>58</v>
      </c>
      <c r="I109" s="39"/>
    </row>
    <row r="110" spans="1:10" x14ac:dyDescent="0.35">
      <c r="I110" s="39"/>
    </row>
    <row r="111" spans="1:10" x14ac:dyDescent="0.35">
      <c r="A111" s="1">
        <v>1</v>
      </c>
      <c r="B111" s="91" t="s">
        <v>59</v>
      </c>
      <c r="C111" s="91" t="s">
        <v>60</v>
      </c>
      <c r="D111" s="34">
        <v>53.59</v>
      </c>
      <c r="E111" s="4">
        <v>1</v>
      </c>
      <c r="F111" s="4">
        <f t="shared" ref="F111:F117" si="12">ROUND(ROUND(D111,2)*ROUND(E111,2),2)</f>
        <v>53.59</v>
      </c>
      <c r="H111" s="41">
        <v>0</v>
      </c>
      <c r="I111" s="32">
        <f t="shared" ref="I111:I117" si="13">H111*$E111</f>
        <v>0</v>
      </c>
    </row>
    <row r="112" spans="1:10" x14ac:dyDescent="0.35">
      <c r="A112" s="1">
        <v>2</v>
      </c>
      <c r="B112" s="91" t="s">
        <v>36</v>
      </c>
      <c r="C112" s="91" t="s">
        <v>37</v>
      </c>
      <c r="D112" s="34">
        <v>34.47</v>
      </c>
      <c r="E112" s="4">
        <v>1</v>
      </c>
      <c r="F112" s="4">
        <f t="shared" si="12"/>
        <v>34.47</v>
      </c>
      <c r="H112" s="41">
        <f>H78</f>
        <v>0</v>
      </c>
      <c r="I112" s="32">
        <f t="shared" si="13"/>
        <v>0</v>
      </c>
      <c r="J112" s="3" t="s">
        <v>101</v>
      </c>
    </row>
    <row r="113" spans="1:9" x14ac:dyDescent="0.35">
      <c r="A113" s="1">
        <v>3</v>
      </c>
      <c r="B113" s="91" t="s">
        <v>52</v>
      </c>
      <c r="C113" s="91" t="s">
        <v>53</v>
      </c>
      <c r="D113" s="34">
        <v>77.239999999999995</v>
      </c>
      <c r="E113" s="4">
        <v>1</v>
      </c>
      <c r="F113" s="4">
        <f t="shared" si="12"/>
        <v>77.239999999999995</v>
      </c>
      <c r="H113" s="41">
        <v>0</v>
      </c>
      <c r="I113" s="32">
        <f t="shared" si="13"/>
        <v>0</v>
      </c>
    </row>
    <row r="114" spans="1:9" x14ac:dyDescent="0.35">
      <c r="A114" s="1">
        <v>4</v>
      </c>
      <c r="B114" s="91" t="s">
        <v>54</v>
      </c>
      <c r="C114" s="91" t="s">
        <v>55</v>
      </c>
      <c r="D114" s="34">
        <v>61.46</v>
      </c>
      <c r="E114" s="4">
        <v>1</v>
      </c>
      <c r="F114" s="4">
        <f t="shared" si="12"/>
        <v>61.46</v>
      </c>
      <c r="H114" s="41">
        <v>0</v>
      </c>
      <c r="I114" s="32">
        <f t="shared" si="13"/>
        <v>0</v>
      </c>
    </row>
    <row r="115" spans="1:9" x14ac:dyDescent="0.35">
      <c r="A115" s="1">
        <v>5</v>
      </c>
      <c r="B115" s="91" t="s">
        <v>137</v>
      </c>
      <c r="C115" s="91" t="s">
        <v>138</v>
      </c>
      <c r="D115" s="34">
        <v>960.45</v>
      </c>
      <c r="E115" s="4">
        <v>1</v>
      </c>
      <c r="F115" s="4">
        <f t="shared" si="12"/>
        <v>960.45</v>
      </c>
      <c r="H115" s="41">
        <v>0</v>
      </c>
      <c r="I115" s="32">
        <f t="shared" si="13"/>
        <v>0</v>
      </c>
    </row>
    <row r="116" spans="1:9" x14ac:dyDescent="0.35">
      <c r="A116" s="1">
        <v>6</v>
      </c>
      <c r="B116" s="91" t="s">
        <v>56</v>
      </c>
      <c r="C116" s="91" t="s">
        <v>57</v>
      </c>
      <c r="D116" s="34">
        <v>73.52</v>
      </c>
      <c r="E116" s="4">
        <v>1</v>
      </c>
      <c r="F116" s="4">
        <f t="shared" si="12"/>
        <v>73.52</v>
      </c>
      <c r="H116" s="41">
        <v>0</v>
      </c>
      <c r="I116" s="32">
        <f t="shared" si="13"/>
        <v>0</v>
      </c>
    </row>
    <row r="117" spans="1:9" x14ac:dyDescent="0.35">
      <c r="A117" s="1">
        <v>7</v>
      </c>
      <c r="B117" s="91" t="s">
        <v>50</v>
      </c>
      <c r="C117" s="91" t="s">
        <v>51</v>
      </c>
      <c r="D117" s="34">
        <v>139.71</v>
      </c>
      <c r="E117" s="4">
        <v>1</v>
      </c>
      <c r="F117" s="4">
        <f t="shared" si="12"/>
        <v>139.71</v>
      </c>
      <c r="H117" s="41">
        <v>0</v>
      </c>
      <c r="I117" s="32">
        <f t="shared" si="13"/>
        <v>0</v>
      </c>
    </row>
    <row r="118" spans="1:9" x14ac:dyDescent="0.35">
      <c r="C118" s="2" t="s">
        <v>20</v>
      </c>
      <c r="D118" s="2"/>
      <c r="E118" s="2"/>
      <c r="F118" s="5">
        <f>SUM(F111:F117)</f>
        <v>1400.44</v>
      </c>
      <c r="I118" s="40">
        <f>SUM(I111:I117)</f>
        <v>0</v>
      </c>
    </row>
    <row r="119" spans="1:9" x14ac:dyDescent="0.35">
      <c r="I119" s="39"/>
    </row>
    <row r="120" spans="1:9" x14ac:dyDescent="0.35">
      <c r="B120" s="2" t="s">
        <v>0</v>
      </c>
      <c r="C120" s="2" t="s">
        <v>2</v>
      </c>
      <c r="I120" s="39"/>
    </row>
    <row r="121" spans="1:9" x14ac:dyDescent="0.35">
      <c r="B121" s="2" t="s">
        <v>3</v>
      </c>
      <c r="C121" s="2" t="s">
        <v>4</v>
      </c>
      <c r="I121" s="39"/>
    </row>
    <row r="122" spans="1:9" x14ac:dyDescent="0.35">
      <c r="B122" s="2" t="s">
        <v>5</v>
      </c>
      <c r="C122" s="2" t="s">
        <v>6</v>
      </c>
      <c r="I122" s="39"/>
    </row>
    <row r="123" spans="1:9" x14ac:dyDescent="0.35">
      <c r="B123" s="2" t="s">
        <v>7</v>
      </c>
      <c r="C123" s="2" t="s">
        <v>8</v>
      </c>
      <c r="I123" s="39"/>
    </row>
    <row r="124" spans="1:9" x14ac:dyDescent="0.35">
      <c r="B124" s="2" t="s">
        <v>9</v>
      </c>
      <c r="C124" s="2" t="s">
        <v>47</v>
      </c>
      <c r="I124" s="39"/>
    </row>
    <row r="125" spans="1:9" x14ac:dyDescent="0.35">
      <c r="B125" s="2" t="s">
        <v>10</v>
      </c>
      <c r="C125" s="2" t="s">
        <v>49</v>
      </c>
      <c r="I125" s="39"/>
    </row>
    <row r="126" spans="1:9" x14ac:dyDescent="0.35">
      <c r="B126" s="2" t="s">
        <v>48</v>
      </c>
      <c r="C126" s="2" t="s">
        <v>61</v>
      </c>
      <c r="I126" s="39"/>
    </row>
    <row r="127" spans="1:9" x14ac:dyDescent="0.35">
      <c r="I127" s="39"/>
    </row>
    <row r="128" spans="1:9" x14ac:dyDescent="0.35">
      <c r="A128" s="1">
        <v>1</v>
      </c>
      <c r="B128" s="1" t="s">
        <v>62</v>
      </c>
      <c r="C128" s="3" t="s">
        <v>63</v>
      </c>
      <c r="D128" s="34">
        <v>145.47999999999999</v>
      </c>
      <c r="E128" s="4">
        <v>1</v>
      </c>
      <c r="F128" s="4">
        <f>ROUND(ROUND(D128,2)*ROUND(E128,2),2)</f>
        <v>145.47999999999999</v>
      </c>
      <c r="H128" s="41">
        <v>0</v>
      </c>
      <c r="I128" s="32">
        <f t="shared" ref="I128" si="14">H128*$E128</f>
        <v>0</v>
      </c>
    </row>
    <row r="129" spans="1:10" x14ac:dyDescent="0.35">
      <c r="C129" s="2" t="s">
        <v>20</v>
      </c>
      <c r="D129" s="2"/>
      <c r="E129" s="2"/>
      <c r="F129" s="5">
        <f>SUM(F128:F128)</f>
        <v>145.47999999999999</v>
      </c>
      <c r="I129" s="40">
        <f>SUM(I128:I128)</f>
        <v>0</v>
      </c>
    </row>
    <row r="130" spans="1:10" x14ac:dyDescent="0.35">
      <c r="I130" s="39"/>
    </row>
    <row r="131" spans="1:10" x14ac:dyDescent="0.35">
      <c r="B131" s="2" t="s">
        <v>0</v>
      </c>
      <c r="C131" s="2" t="s">
        <v>2</v>
      </c>
      <c r="I131" s="39"/>
    </row>
    <row r="132" spans="1:10" x14ac:dyDescent="0.35">
      <c r="B132" s="2" t="s">
        <v>3</v>
      </c>
      <c r="C132" s="2" t="s">
        <v>4</v>
      </c>
      <c r="I132" s="39"/>
    </row>
    <row r="133" spans="1:10" x14ac:dyDescent="0.35">
      <c r="I133" s="39"/>
    </row>
    <row r="134" spans="1:10" x14ac:dyDescent="0.35">
      <c r="B134" s="2" t="s">
        <v>0</v>
      </c>
      <c r="C134" s="2" t="s">
        <v>2</v>
      </c>
      <c r="I134" s="39"/>
    </row>
    <row r="135" spans="1:10" x14ac:dyDescent="0.35">
      <c r="B135" s="2" t="s">
        <v>3</v>
      </c>
      <c r="C135" s="2" t="s">
        <v>4</v>
      </c>
      <c r="I135" s="39"/>
    </row>
    <row r="136" spans="1:10" x14ac:dyDescent="0.35">
      <c r="B136" s="2" t="s">
        <v>5</v>
      </c>
      <c r="C136" s="2" t="s">
        <v>6</v>
      </c>
      <c r="I136" s="39"/>
    </row>
    <row r="137" spans="1:10" x14ac:dyDescent="0.35">
      <c r="B137" s="2" t="s">
        <v>7</v>
      </c>
      <c r="C137" s="2" t="s">
        <v>8</v>
      </c>
      <c r="I137" s="39"/>
    </row>
    <row r="138" spans="1:10" x14ac:dyDescent="0.35">
      <c r="B138" s="2" t="s">
        <v>9</v>
      </c>
      <c r="C138" s="2" t="s">
        <v>64</v>
      </c>
      <c r="I138" s="39"/>
    </row>
    <row r="139" spans="1:10" x14ac:dyDescent="0.35">
      <c r="B139" s="2" t="s">
        <v>10</v>
      </c>
      <c r="C139" s="2" t="s">
        <v>46</v>
      </c>
      <c r="I139" s="39"/>
    </row>
    <row r="140" spans="1:10" x14ac:dyDescent="0.35">
      <c r="I140" s="39"/>
    </row>
    <row r="141" spans="1:10" x14ac:dyDescent="0.35">
      <c r="A141" s="1">
        <v>1</v>
      </c>
      <c r="B141" s="1" t="s">
        <v>29</v>
      </c>
      <c r="C141" s="3" t="s">
        <v>30</v>
      </c>
      <c r="D141" s="4">
        <v>136.86000000000001</v>
      </c>
      <c r="E141" s="4">
        <v>5</v>
      </c>
      <c r="F141" s="4">
        <f>ROUND(ROUND(D141,2)*ROUND(E141,2),2)</f>
        <v>684.3</v>
      </c>
      <c r="H141" s="41">
        <f>H24</f>
        <v>0</v>
      </c>
      <c r="I141" s="32">
        <f t="shared" ref="I141" si="15">H141*$E141</f>
        <v>0</v>
      </c>
      <c r="J141" s="3" t="s">
        <v>142</v>
      </c>
    </row>
    <row r="142" spans="1:10" x14ac:dyDescent="0.35">
      <c r="C142" s="2" t="s">
        <v>20</v>
      </c>
      <c r="D142" s="2"/>
      <c r="E142" s="2"/>
      <c r="F142" s="5">
        <f>SUM(F141:F141)</f>
        <v>684.3</v>
      </c>
      <c r="I142" s="40">
        <f>SUM(I141:I141)</f>
        <v>0</v>
      </c>
    </row>
    <row r="143" spans="1:10" x14ac:dyDescent="0.35">
      <c r="I143" s="39"/>
    </row>
    <row r="144" spans="1:10" x14ac:dyDescent="0.35">
      <c r="B144" s="2" t="s">
        <v>0</v>
      </c>
      <c r="C144" s="2" t="s">
        <v>2</v>
      </c>
      <c r="I144" s="39"/>
    </row>
    <row r="145" spans="1:9" x14ac:dyDescent="0.35">
      <c r="B145" s="2" t="s">
        <v>3</v>
      </c>
      <c r="C145" s="2" t="s">
        <v>4</v>
      </c>
      <c r="I145" s="39"/>
    </row>
    <row r="146" spans="1:9" x14ac:dyDescent="0.35">
      <c r="B146" s="2" t="s">
        <v>5</v>
      </c>
      <c r="C146" s="2" t="s">
        <v>6</v>
      </c>
      <c r="I146" s="39"/>
    </row>
    <row r="147" spans="1:9" x14ac:dyDescent="0.35">
      <c r="B147" s="2" t="s">
        <v>7</v>
      </c>
      <c r="C147" s="2" t="s">
        <v>8</v>
      </c>
      <c r="I147" s="39"/>
    </row>
    <row r="148" spans="1:9" x14ac:dyDescent="0.35">
      <c r="B148" s="2" t="s">
        <v>9</v>
      </c>
      <c r="C148" s="2" t="s">
        <v>64</v>
      </c>
      <c r="I148" s="39"/>
    </row>
    <row r="149" spans="1:9" x14ac:dyDescent="0.35">
      <c r="B149" s="2" t="s">
        <v>10</v>
      </c>
      <c r="C149" s="2" t="s">
        <v>65</v>
      </c>
      <c r="I149" s="39"/>
    </row>
    <row r="150" spans="1:9" x14ac:dyDescent="0.35">
      <c r="I150" s="39"/>
    </row>
    <row r="151" spans="1:9" x14ac:dyDescent="0.35">
      <c r="A151" s="1">
        <v>6</v>
      </c>
      <c r="B151" s="1" t="s">
        <v>66</v>
      </c>
      <c r="C151" s="3" t="s">
        <v>67</v>
      </c>
      <c r="D151" s="34">
        <v>264.37</v>
      </c>
      <c r="E151" s="4">
        <v>1</v>
      </c>
      <c r="F151" s="4">
        <f t="shared" ref="F151" si="16">ROUND(ROUND(D151,2)*ROUND(E151,2),2)</f>
        <v>264.37</v>
      </c>
      <c r="H151" s="41">
        <v>0</v>
      </c>
      <c r="I151" s="32">
        <f t="shared" ref="I151" si="17">H151*$E151</f>
        <v>0</v>
      </c>
    </row>
    <row r="152" spans="1:9" x14ac:dyDescent="0.35">
      <c r="C152" s="2" t="s">
        <v>20</v>
      </c>
      <c r="D152" s="2"/>
      <c r="E152" s="2"/>
      <c r="F152" s="5">
        <f>SUM(F151:F151)</f>
        <v>264.37</v>
      </c>
      <c r="I152" s="40">
        <f>SUM(I151:I151)</f>
        <v>0</v>
      </c>
    </row>
    <row r="153" spans="1:9" x14ac:dyDescent="0.35">
      <c r="I153" s="39"/>
    </row>
    <row r="154" spans="1:9" x14ac:dyDescent="0.35">
      <c r="I154" s="39"/>
    </row>
    <row r="155" spans="1:9" x14ac:dyDescent="0.35">
      <c r="B155" s="2" t="s">
        <v>0</v>
      </c>
      <c r="C155" s="2" t="s">
        <v>2</v>
      </c>
      <c r="I155" s="39"/>
    </row>
    <row r="156" spans="1:9" x14ac:dyDescent="0.35">
      <c r="B156" s="2" t="s">
        <v>3</v>
      </c>
      <c r="C156" s="2" t="s">
        <v>4</v>
      </c>
      <c r="I156" s="39"/>
    </row>
    <row r="157" spans="1:9" x14ac:dyDescent="0.35">
      <c r="B157" s="2" t="s">
        <v>5</v>
      </c>
      <c r="C157" s="2" t="s">
        <v>6</v>
      </c>
      <c r="I157" s="39"/>
    </row>
    <row r="158" spans="1:9" x14ac:dyDescent="0.35">
      <c r="B158" s="2" t="s">
        <v>7</v>
      </c>
      <c r="C158" s="2" t="s">
        <v>8</v>
      </c>
      <c r="I158" s="39"/>
    </row>
    <row r="159" spans="1:9" x14ac:dyDescent="0.35">
      <c r="B159" s="2" t="s">
        <v>9</v>
      </c>
      <c r="C159" s="2" t="s">
        <v>68</v>
      </c>
      <c r="I159" s="39"/>
    </row>
    <row r="160" spans="1:9" x14ac:dyDescent="0.35">
      <c r="I160" s="39"/>
    </row>
    <row r="161" spans="1:9" x14ac:dyDescent="0.35">
      <c r="A161" s="1">
        <v>1</v>
      </c>
      <c r="B161" s="1" t="s">
        <v>69</v>
      </c>
      <c r="C161" s="3" t="s">
        <v>70</v>
      </c>
      <c r="D161" s="34">
        <v>55.41</v>
      </c>
      <c r="E161" s="4">
        <v>1</v>
      </c>
      <c r="F161" s="4">
        <f t="shared" ref="F161:F168" si="18">ROUND(ROUND(D161,2)*ROUND(E161,2),2)</f>
        <v>55.41</v>
      </c>
      <c r="H161" s="41">
        <v>0</v>
      </c>
      <c r="I161" s="32">
        <f t="shared" ref="I161:I168" si="19">H161*$E161</f>
        <v>0</v>
      </c>
    </row>
    <row r="162" spans="1:9" x14ac:dyDescent="0.35">
      <c r="A162" s="1">
        <v>2</v>
      </c>
      <c r="B162" s="1" t="s">
        <v>71</v>
      </c>
      <c r="C162" s="3" t="s">
        <v>72</v>
      </c>
      <c r="D162" s="34">
        <v>30.96</v>
      </c>
      <c r="E162" s="4">
        <v>1</v>
      </c>
      <c r="F162" s="4">
        <f t="shared" si="18"/>
        <v>30.96</v>
      </c>
      <c r="H162" s="41">
        <v>0</v>
      </c>
      <c r="I162" s="32">
        <f t="shared" si="19"/>
        <v>0</v>
      </c>
    </row>
    <row r="163" spans="1:9" x14ac:dyDescent="0.35">
      <c r="A163" s="1">
        <v>3</v>
      </c>
      <c r="B163" s="1" t="s">
        <v>73</v>
      </c>
      <c r="C163" s="3" t="s">
        <v>74</v>
      </c>
      <c r="D163" s="34">
        <v>65.05</v>
      </c>
      <c r="E163" s="4">
        <v>1</v>
      </c>
      <c r="F163" s="4">
        <f t="shared" si="18"/>
        <v>65.05</v>
      </c>
      <c r="H163" s="41">
        <v>0</v>
      </c>
      <c r="I163" s="32">
        <f t="shared" si="19"/>
        <v>0</v>
      </c>
    </row>
    <row r="164" spans="1:9" x14ac:dyDescent="0.35">
      <c r="A164" s="1">
        <v>4</v>
      </c>
      <c r="B164" s="1" t="s">
        <v>75</v>
      </c>
      <c r="C164" s="3" t="s">
        <v>76</v>
      </c>
      <c r="D164" s="34">
        <v>33.94</v>
      </c>
      <c r="E164" s="4">
        <v>1</v>
      </c>
      <c r="F164" s="4">
        <f t="shared" si="18"/>
        <v>33.94</v>
      </c>
      <c r="H164" s="41">
        <v>0</v>
      </c>
      <c r="I164" s="32">
        <f t="shared" si="19"/>
        <v>0</v>
      </c>
    </row>
    <row r="165" spans="1:9" x14ac:dyDescent="0.35">
      <c r="A165" s="1">
        <v>5</v>
      </c>
      <c r="B165" s="1" t="s">
        <v>77</v>
      </c>
      <c r="C165" s="3" t="s">
        <v>78</v>
      </c>
      <c r="D165" s="34">
        <v>35.76</v>
      </c>
      <c r="E165" s="4">
        <v>1</v>
      </c>
      <c r="F165" s="4">
        <f t="shared" si="18"/>
        <v>35.76</v>
      </c>
      <c r="H165" s="41">
        <v>0</v>
      </c>
      <c r="I165" s="32">
        <f t="shared" si="19"/>
        <v>0</v>
      </c>
    </row>
    <row r="166" spans="1:9" x14ac:dyDescent="0.35">
      <c r="A166" s="1">
        <v>6</v>
      </c>
      <c r="B166" s="1" t="s">
        <v>79</v>
      </c>
      <c r="C166" s="3" t="s">
        <v>80</v>
      </c>
      <c r="D166" s="34">
        <v>38.99</v>
      </c>
      <c r="E166" s="4">
        <v>1</v>
      </c>
      <c r="F166" s="4">
        <f t="shared" si="18"/>
        <v>38.99</v>
      </c>
      <c r="H166" s="41">
        <v>0</v>
      </c>
      <c r="I166" s="32">
        <f t="shared" si="19"/>
        <v>0</v>
      </c>
    </row>
    <row r="167" spans="1:9" x14ac:dyDescent="0.35">
      <c r="A167" s="1">
        <v>7</v>
      </c>
      <c r="B167" s="1" t="s">
        <v>81</v>
      </c>
      <c r="C167" s="3" t="s">
        <v>82</v>
      </c>
      <c r="D167" s="34">
        <v>38.99</v>
      </c>
      <c r="E167" s="4">
        <v>1</v>
      </c>
      <c r="F167" s="4">
        <f t="shared" si="18"/>
        <v>38.99</v>
      </c>
      <c r="H167" s="41">
        <v>0</v>
      </c>
      <c r="I167" s="32">
        <f t="shared" si="19"/>
        <v>0</v>
      </c>
    </row>
    <row r="168" spans="1:9" x14ac:dyDescent="0.35">
      <c r="A168" s="1">
        <v>8</v>
      </c>
      <c r="B168" s="1" t="s">
        <v>83</v>
      </c>
      <c r="C168" s="3" t="s">
        <v>84</v>
      </c>
      <c r="D168" s="34">
        <v>38.99</v>
      </c>
      <c r="E168" s="4">
        <v>1</v>
      </c>
      <c r="F168" s="4">
        <f t="shared" si="18"/>
        <v>38.99</v>
      </c>
      <c r="H168" s="41">
        <v>0</v>
      </c>
      <c r="I168" s="32">
        <f t="shared" si="19"/>
        <v>0</v>
      </c>
    </row>
    <row r="169" spans="1:9" x14ac:dyDescent="0.35">
      <c r="C169" s="2" t="s">
        <v>20</v>
      </c>
      <c r="D169" s="2"/>
      <c r="E169" s="2"/>
      <c r="F169" s="5">
        <f>SUM(F161:F168)</f>
        <v>338.09000000000003</v>
      </c>
      <c r="I169" s="5">
        <f>SUM(I161:I168)</f>
        <v>0</v>
      </c>
    </row>
    <row r="171" spans="1:9" x14ac:dyDescent="0.35">
      <c r="A171" s="23"/>
      <c r="B171" s="24"/>
      <c r="C171" s="24" t="s">
        <v>94</v>
      </c>
      <c r="D171" s="25"/>
      <c r="E171" s="24"/>
      <c r="F171" s="33">
        <f>SUM(F13:F170)/2</f>
        <v>27559.149999999998</v>
      </c>
      <c r="G171" s="26"/>
      <c r="H171" s="45"/>
      <c r="I171" s="46"/>
    </row>
    <row r="172" spans="1:9" x14ac:dyDescent="0.35">
      <c r="A172" s="42"/>
      <c r="B172" s="37"/>
      <c r="C172" s="37" t="s">
        <v>102</v>
      </c>
      <c r="D172" s="43"/>
      <c r="E172" s="37"/>
      <c r="F172" s="44"/>
      <c r="G172" s="44"/>
      <c r="H172" s="44"/>
      <c r="I172" s="38">
        <f>SUM(I13:I170)/2</f>
        <v>0</v>
      </c>
    </row>
  </sheetData>
  <mergeCells count="8">
    <mergeCell ref="A1:C1"/>
    <mergeCell ref="A2:C2"/>
    <mergeCell ref="H7:I7"/>
    <mergeCell ref="D9:D10"/>
    <mergeCell ref="I9:I10"/>
    <mergeCell ref="H9:H10"/>
    <mergeCell ref="F9:F10"/>
    <mergeCell ref="E9:E10"/>
  </mergeCells>
  <conditionalFormatting sqref="B37">
    <cfRule type="duplicateValues" dxfId="6" priority="4"/>
  </conditionalFormatting>
  <conditionalFormatting sqref="D25:D140 D142:D172">
    <cfRule type="cellIs" dxfId="4" priority="2" operator="equal">
      <formula>1136.86</formula>
    </cfRule>
  </conditionalFormatting>
  <conditionalFormatting sqref="D23 D25:D140 D142:D170">
    <cfRule type="cellIs" dxfId="0" priority="1" operator="equal">
      <formula>136.86</formula>
    </cfRule>
  </conditionalFormatting>
  <pageMargins left="0.75" right="0.75" top="0.75" bottom="0.5" header="0.5" footer="0.7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3"/>
  <sheetViews>
    <sheetView tabSelected="1" topLeftCell="A7" workbookViewId="0">
      <selection activeCell="E19" sqref="E19:F19"/>
    </sheetView>
  </sheetViews>
  <sheetFormatPr defaultColWidth="11.453125" defaultRowHeight="13" x14ac:dyDescent="0.3"/>
  <cols>
    <col min="1" max="1" width="10.7265625" style="51" customWidth="1"/>
    <col min="2" max="2" width="5.26953125" style="51" customWidth="1"/>
    <col min="3" max="3" width="36.7265625" style="82" customWidth="1"/>
    <col min="4" max="4" width="0.81640625" style="82" customWidth="1"/>
    <col min="5" max="5" width="10.7265625" style="82" customWidth="1"/>
    <col min="6" max="6" width="10.7265625" style="83" customWidth="1"/>
    <col min="7" max="7" width="0.81640625" style="51" customWidth="1"/>
    <col min="8" max="9" width="10.7265625" style="51" customWidth="1"/>
    <col min="10" max="10" width="0.81640625" style="51" customWidth="1"/>
    <col min="11" max="12" width="10.7265625" style="51" customWidth="1"/>
    <col min="13" max="16384" width="11.453125" style="51"/>
  </cols>
  <sheetData>
    <row r="1" spans="1:12" ht="60" customHeight="1" x14ac:dyDescent="0.3">
      <c r="A1" s="92" t="s">
        <v>116</v>
      </c>
      <c r="B1" s="93"/>
      <c r="C1" s="93"/>
      <c r="D1" s="47"/>
      <c r="E1" s="47"/>
      <c r="F1" s="48"/>
      <c r="G1" s="49"/>
      <c r="H1" s="50"/>
      <c r="I1" s="50"/>
      <c r="J1" s="49"/>
      <c r="K1" s="50"/>
      <c r="L1" s="50"/>
    </row>
    <row r="2" spans="1:12" ht="15" customHeight="1" x14ac:dyDescent="0.3">
      <c r="A2" s="94" t="s">
        <v>117</v>
      </c>
      <c r="B2" s="94"/>
      <c r="C2" s="94"/>
      <c r="D2" s="47"/>
      <c r="E2" s="47"/>
      <c r="F2" s="52"/>
      <c r="G2" s="49"/>
      <c r="H2" s="50"/>
      <c r="I2" s="50"/>
      <c r="J2" s="49"/>
      <c r="K2" s="50"/>
      <c r="L2" s="50"/>
    </row>
    <row r="3" spans="1:12" ht="15" customHeight="1" x14ac:dyDescent="0.3">
      <c r="A3" s="7" t="s">
        <v>100</v>
      </c>
      <c r="B3" s="7"/>
      <c r="C3" s="7"/>
      <c r="D3" s="47"/>
      <c r="E3" s="54" t="s">
        <v>99</v>
      </c>
      <c r="F3" s="28">
        <f ca="1">NOW()</f>
        <v>45909.588382175927</v>
      </c>
      <c r="G3" s="49"/>
      <c r="H3" s="50"/>
      <c r="I3" s="50"/>
      <c r="J3" s="49"/>
      <c r="K3" s="50"/>
      <c r="L3" s="50"/>
    </row>
    <row r="4" spans="1:12" ht="6" customHeight="1" x14ac:dyDescent="0.3">
      <c r="A4" s="53"/>
      <c r="B4" s="53"/>
      <c r="C4" s="53"/>
      <c r="D4" s="47"/>
      <c r="E4" s="54"/>
      <c r="F4" s="55"/>
      <c r="G4" s="49"/>
      <c r="H4" s="50"/>
      <c r="I4" s="50"/>
      <c r="J4" s="49"/>
      <c r="K4" s="50"/>
      <c r="L4" s="50"/>
    </row>
    <row r="5" spans="1:12" ht="24.65" customHeight="1" x14ac:dyDescent="0.3">
      <c r="A5" s="56"/>
      <c r="B5" s="56"/>
      <c r="C5" s="57"/>
      <c r="D5" s="57"/>
      <c r="E5" s="58"/>
      <c r="F5" s="59"/>
      <c r="G5" s="49"/>
      <c r="H5" s="49"/>
      <c r="I5" s="49"/>
      <c r="J5" s="49"/>
      <c r="K5" s="49"/>
      <c r="L5" s="49"/>
    </row>
    <row r="6" spans="1:12" ht="12.75" customHeight="1" x14ac:dyDescent="0.3">
      <c r="A6" s="60"/>
      <c r="B6" s="60"/>
      <c r="C6" s="60"/>
      <c r="D6" s="60"/>
      <c r="E6" s="110" t="s">
        <v>103</v>
      </c>
      <c r="F6" s="111"/>
      <c r="G6" s="61"/>
      <c r="H6" s="114" t="s">
        <v>104</v>
      </c>
      <c r="I6" s="115"/>
      <c r="J6" s="62"/>
      <c r="K6" s="103" t="s">
        <v>97</v>
      </c>
      <c r="L6" s="104"/>
    </row>
    <row r="7" spans="1:12" ht="32.5" customHeight="1" x14ac:dyDescent="0.3">
      <c r="A7" s="60"/>
      <c r="B7" s="60"/>
      <c r="C7" s="60"/>
      <c r="D7" s="60"/>
      <c r="E7" s="112"/>
      <c r="F7" s="113"/>
      <c r="G7" s="61"/>
      <c r="H7" s="116"/>
      <c r="I7" s="117"/>
      <c r="J7" s="62"/>
      <c r="K7" s="105"/>
      <c r="L7" s="106"/>
    </row>
    <row r="8" spans="1:12" ht="16.5" customHeight="1" x14ac:dyDescent="0.3">
      <c r="A8" s="87" t="s">
        <v>93</v>
      </c>
      <c r="B8" s="63" t="s">
        <v>101</v>
      </c>
      <c r="C8" s="63" t="s">
        <v>101</v>
      </c>
      <c r="D8" s="60"/>
      <c r="E8" s="107" t="s">
        <v>98</v>
      </c>
      <c r="F8" s="108"/>
      <c r="G8" s="64"/>
      <c r="H8" s="109" t="s">
        <v>98</v>
      </c>
      <c r="I8" s="109"/>
      <c r="J8" s="65"/>
      <c r="K8" s="66" t="s">
        <v>98</v>
      </c>
      <c r="L8" s="67" t="s">
        <v>85</v>
      </c>
    </row>
    <row r="9" spans="1:12" x14ac:dyDescent="0.3">
      <c r="A9" s="85" t="s">
        <v>105</v>
      </c>
      <c r="B9" s="86"/>
      <c r="C9" s="84"/>
      <c r="D9" s="68"/>
      <c r="E9" s="118">
        <f>'Press Comparatiu'!$F$25</f>
        <v>547.44000000000005</v>
      </c>
      <c r="F9" s="118"/>
      <c r="G9" s="88"/>
      <c r="H9" s="119">
        <f>'Press Comparatiu'!$I$25</f>
        <v>0</v>
      </c>
      <c r="I9" s="119"/>
      <c r="J9" s="69"/>
      <c r="K9" s="71">
        <f t="shared" ref="K9:K12" si="0">+H9-E9</f>
        <v>-547.44000000000005</v>
      </c>
      <c r="L9" s="70">
        <f t="shared" ref="L9:L12" si="1">+K9/(E9+H9)</f>
        <v>-1</v>
      </c>
    </row>
    <row r="10" spans="1:12" x14ac:dyDescent="0.3">
      <c r="A10" s="85" t="s">
        <v>106</v>
      </c>
      <c r="B10" s="86"/>
      <c r="C10" s="84"/>
      <c r="D10" s="68"/>
      <c r="E10" s="118">
        <f>'Press Comparatiu'!$F$45</f>
        <v>3866.4299999999994</v>
      </c>
      <c r="F10" s="118"/>
      <c r="G10" s="88"/>
      <c r="H10" s="119">
        <f>'Press Comparatiu'!$I$45</f>
        <v>0</v>
      </c>
      <c r="I10" s="119"/>
      <c r="J10" s="69"/>
      <c r="K10" s="71">
        <f t="shared" si="0"/>
        <v>-3866.4299999999994</v>
      </c>
      <c r="L10" s="70">
        <f t="shared" si="1"/>
        <v>-1</v>
      </c>
    </row>
    <row r="11" spans="1:12" x14ac:dyDescent="0.3">
      <c r="A11" s="85" t="s">
        <v>107</v>
      </c>
      <c r="B11" s="86"/>
      <c r="C11" s="84"/>
      <c r="D11" s="68"/>
      <c r="E11" s="118">
        <f>'Press Comparatiu'!$F$57</f>
        <v>8408.44</v>
      </c>
      <c r="F11" s="118"/>
      <c r="G11" s="88"/>
      <c r="H11" s="119">
        <f>'Press Comparatiu'!$I$57</f>
        <v>0</v>
      </c>
      <c r="I11" s="119"/>
      <c r="J11" s="69"/>
      <c r="K11" s="71">
        <f t="shared" si="0"/>
        <v>-8408.44</v>
      </c>
      <c r="L11" s="70">
        <f t="shared" si="1"/>
        <v>-1</v>
      </c>
    </row>
    <row r="12" spans="1:12" x14ac:dyDescent="0.3">
      <c r="A12" s="85" t="s">
        <v>108</v>
      </c>
      <c r="B12" s="86"/>
      <c r="C12" s="84"/>
      <c r="D12" s="68"/>
      <c r="E12" s="118">
        <f>'Press Comparatiu'!$F$68</f>
        <v>10116.92</v>
      </c>
      <c r="F12" s="118"/>
      <c r="G12" s="88"/>
      <c r="H12" s="119">
        <f>'Press Comparatiu'!$I$68</f>
        <v>0</v>
      </c>
      <c r="I12" s="119"/>
      <c r="J12" s="69"/>
      <c r="K12" s="71">
        <f t="shared" si="0"/>
        <v>-10116.92</v>
      </c>
      <c r="L12" s="70">
        <f t="shared" si="1"/>
        <v>-1</v>
      </c>
    </row>
    <row r="13" spans="1:12" x14ac:dyDescent="0.3">
      <c r="A13" s="85" t="s">
        <v>109</v>
      </c>
      <c r="B13" s="86"/>
      <c r="C13" s="84"/>
      <c r="D13" s="68"/>
      <c r="E13" s="118">
        <f>'Press Comparatiu'!$F$87</f>
        <v>1410.6399999999999</v>
      </c>
      <c r="F13" s="118"/>
      <c r="G13" s="88"/>
      <c r="H13" s="119">
        <f>'Press Comparatiu'!$I$87</f>
        <v>0</v>
      </c>
      <c r="I13" s="119"/>
      <c r="J13" s="69"/>
      <c r="K13" s="71">
        <f t="shared" ref="K13:K14" si="2">+H13-E13</f>
        <v>-1410.6399999999999</v>
      </c>
      <c r="L13" s="70">
        <f t="shared" ref="L13:L14" si="3">+K13/(E13+H13)</f>
        <v>-1</v>
      </c>
    </row>
    <row r="14" spans="1:12" x14ac:dyDescent="0.3">
      <c r="A14" s="85" t="s">
        <v>110</v>
      </c>
      <c r="B14" s="86"/>
      <c r="C14" s="84"/>
      <c r="D14" s="68"/>
      <c r="E14" s="118">
        <f>'Press Comparatiu'!$F$97</f>
        <v>376.6</v>
      </c>
      <c r="F14" s="118"/>
      <c r="G14" s="88"/>
      <c r="H14" s="119">
        <f>'Press Comparatiu'!$I$97</f>
        <v>0</v>
      </c>
      <c r="I14" s="119"/>
      <c r="J14" s="69"/>
      <c r="K14" s="71">
        <f t="shared" si="2"/>
        <v>-376.6</v>
      </c>
      <c r="L14" s="70">
        <f t="shared" si="3"/>
        <v>-1</v>
      </c>
    </row>
    <row r="15" spans="1:12" ht="14.5" x14ac:dyDescent="0.3">
      <c r="A15" s="85" t="s">
        <v>111</v>
      </c>
      <c r="B15" s="86"/>
      <c r="C15" s="84"/>
      <c r="D15" s="68"/>
      <c r="E15" s="118">
        <f>'Press Comparatiu'!$F$118</f>
        <v>1400.44</v>
      </c>
      <c r="F15" s="120"/>
      <c r="G15" s="88"/>
      <c r="H15" s="118">
        <f>'Press Comparatiu'!$I$118</f>
        <v>0</v>
      </c>
      <c r="I15" s="120"/>
      <c r="J15" s="69"/>
      <c r="K15" s="71">
        <f t="shared" ref="K15:K17" si="4">+H15-E15</f>
        <v>-1400.44</v>
      </c>
      <c r="L15" s="70">
        <f t="shared" ref="L15:L17" si="5">+K15/(E15+H15)</f>
        <v>-1</v>
      </c>
    </row>
    <row r="16" spans="1:12" ht="14.5" x14ac:dyDescent="0.3">
      <c r="A16" s="85" t="s">
        <v>112</v>
      </c>
      <c r="B16" s="86"/>
      <c r="C16" s="84"/>
      <c r="D16" s="68"/>
      <c r="E16" s="118">
        <f>'Press Comparatiu'!$F$129</f>
        <v>145.47999999999999</v>
      </c>
      <c r="F16" s="120"/>
      <c r="G16" s="88"/>
      <c r="H16" s="118">
        <f>'Press Comparatiu'!$I$129</f>
        <v>0</v>
      </c>
      <c r="I16" s="120"/>
      <c r="J16" s="69"/>
      <c r="K16" s="71">
        <f t="shared" si="4"/>
        <v>-145.47999999999999</v>
      </c>
      <c r="L16" s="70">
        <f t="shared" si="5"/>
        <v>-1</v>
      </c>
    </row>
    <row r="17" spans="1:12" ht="14.5" x14ac:dyDescent="0.3">
      <c r="A17" s="85" t="s">
        <v>113</v>
      </c>
      <c r="B17" s="86"/>
      <c r="C17" s="84"/>
      <c r="D17" s="68"/>
      <c r="E17" s="118">
        <f>'Press Comparatiu'!$F$142</f>
        <v>684.3</v>
      </c>
      <c r="F17" s="120"/>
      <c r="G17" s="88"/>
      <c r="H17" s="118">
        <f>'Press Comparatiu'!$I$142</f>
        <v>0</v>
      </c>
      <c r="I17" s="120"/>
      <c r="J17" s="69"/>
      <c r="K17" s="71">
        <f t="shared" si="4"/>
        <v>-684.3</v>
      </c>
      <c r="L17" s="70">
        <f t="shared" si="5"/>
        <v>-1</v>
      </c>
    </row>
    <row r="18" spans="1:12" ht="14.5" x14ac:dyDescent="0.3">
      <c r="A18" s="85" t="s">
        <v>114</v>
      </c>
      <c r="B18" s="86"/>
      <c r="C18" s="84"/>
      <c r="D18" s="68"/>
      <c r="E18" s="118">
        <f>'Press Comparatiu'!$F$152</f>
        <v>264.37</v>
      </c>
      <c r="F18" s="120"/>
      <c r="G18" s="88"/>
      <c r="H18" s="118">
        <f>'Press Comparatiu'!$I$152</f>
        <v>0</v>
      </c>
      <c r="I18" s="120"/>
      <c r="J18" s="69"/>
      <c r="K18" s="71">
        <f t="shared" ref="K18" si="6">+H18-E18</f>
        <v>-264.37</v>
      </c>
      <c r="L18" s="70">
        <f t="shared" ref="L18" si="7">+K18/(E18+H18)</f>
        <v>-1</v>
      </c>
    </row>
    <row r="19" spans="1:12" x14ac:dyDescent="0.3">
      <c r="A19" s="85" t="s">
        <v>68</v>
      </c>
      <c r="B19" s="86" t="s">
        <v>101</v>
      </c>
      <c r="C19" s="84" t="s">
        <v>101</v>
      </c>
      <c r="D19" s="68"/>
      <c r="E19" s="118">
        <f>'Press Comparatiu'!$F$169</f>
        <v>338.09000000000003</v>
      </c>
      <c r="F19" s="118"/>
      <c r="G19" s="88"/>
      <c r="H19" s="118">
        <f>'Press Comparatiu'!$I$169</f>
        <v>0</v>
      </c>
      <c r="I19" s="118"/>
      <c r="J19" s="69"/>
      <c r="K19" s="71">
        <f t="shared" ref="K19" si="8">+H19-E19</f>
        <v>-338.09000000000003</v>
      </c>
      <c r="L19" s="70">
        <f t="shared" ref="L19" si="9">+K19/(E19+H19)</f>
        <v>-1</v>
      </c>
    </row>
    <row r="20" spans="1:12" x14ac:dyDescent="0.3">
      <c r="A20" s="49"/>
      <c r="B20" s="49"/>
      <c r="C20" s="72"/>
      <c r="D20" s="72"/>
      <c r="E20" s="125"/>
      <c r="F20" s="125"/>
      <c r="G20" s="49"/>
      <c r="H20" s="126"/>
      <c r="I20" s="126"/>
      <c r="J20" s="49"/>
      <c r="K20" s="49"/>
      <c r="L20" s="49"/>
    </row>
    <row r="21" spans="1:12" x14ac:dyDescent="0.3">
      <c r="A21" s="73"/>
      <c r="B21" s="73"/>
      <c r="C21" s="74" t="s">
        <v>101</v>
      </c>
      <c r="D21" s="75"/>
      <c r="E21" s="123">
        <f>SUM(E9:F19)</f>
        <v>27559.149999999994</v>
      </c>
      <c r="F21" s="123"/>
      <c r="G21" s="89"/>
      <c r="H21" s="124">
        <f>SUM(H9:I19)</f>
        <v>0</v>
      </c>
      <c r="I21" s="124"/>
      <c r="J21" s="89"/>
      <c r="K21" s="90">
        <f>SUM(K9:K19)</f>
        <v>-27559.149999999994</v>
      </c>
      <c r="L21" s="70">
        <f>+K21/(E21)</f>
        <v>-1</v>
      </c>
    </row>
    <row r="22" spans="1:12" x14ac:dyDescent="0.3">
      <c r="A22" s="49"/>
      <c r="B22" s="49"/>
      <c r="C22" s="76"/>
      <c r="D22" s="76"/>
      <c r="E22" s="77"/>
      <c r="F22" s="78"/>
      <c r="G22" s="79"/>
      <c r="H22" s="76"/>
      <c r="I22" s="76"/>
      <c r="J22" s="79"/>
      <c r="K22" s="76"/>
      <c r="L22" s="76"/>
    </row>
    <row r="23" spans="1:12" ht="14.5" x14ac:dyDescent="0.35">
      <c r="A23" s="121" t="s">
        <v>115</v>
      </c>
      <c r="B23" s="122"/>
      <c r="C23" s="83">
        <f>H21/E21</f>
        <v>0</v>
      </c>
      <c r="D23" s="72"/>
      <c r="E23" s="81" t="s">
        <v>101</v>
      </c>
      <c r="F23" s="80" t="s">
        <v>101</v>
      </c>
      <c r="G23" s="79"/>
      <c r="H23" s="76"/>
      <c r="I23" s="80" t="s">
        <v>101</v>
      </c>
      <c r="J23" s="79"/>
      <c r="K23" s="80" t="s">
        <v>101</v>
      </c>
      <c r="L23" s="49"/>
    </row>
  </sheetData>
  <mergeCells count="34">
    <mergeCell ref="E18:F18"/>
    <mergeCell ref="H18:I18"/>
    <mergeCell ref="A23:B23"/>
    <mergeCell ref="E21:F21"/>
    <mergeCell ref="H21:I21"/>
    <mergeCell ref="E19:F19"/>
    <mergeCell ref="H19:I19"/>
    <mergeCell ref="E20:F20"/>
    <mergeCell ref="H20:I20"/>
    <mergeCell ref="E13:F13"/>
    <mergeCell ref="H13:I13"/>
    <mergeCell ref="E14:F14"/>
    <mergeCell ref="H14:I14"/>
    <mergeCell ref="E17:F17"/>
    <mergeCell ref="H17:I17"/>
    <mergeCell ref="E15:F15"/>
    <mergeCell ref="H15:I15"/>
    <mergeCell ref="E16:F16"/>
    <mergeCell ref="H16:I16"/>
    <mergeCell ref="E11:F11"/>
    <mergeCell ref="H11:I11"/>
    <mergeCell ref="E12:F12"/>
    <mergeCell ref="H12:I12"/>
    <mergeCell ref="E9:F9"/>
    <mergeCell ref="H9:I9"/>
    <mergeCell ref="E10:F10"/>
    <mergeCell ref="H10:I10"/>
    <mergeCell ref="K6:L7"/>
    <mergeCell ref="E8:F8"/>
    <mergeCell ref="H8:I8"/>
    <mergeCell ref="A1:C1"/>
    <mergeCell ref="A2:C2"/>
    <mergeCell ref="E6:F7"/>
    <mergeCell ref="H6:I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Press Comparatiu</vt:lpstr>
      <vt:lpstr>Resum Press Comparatiu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Arcalis Sanchez, Jorge</cp:lastModifiedBy>
  <dcterms:created xsi:type="dcterms:W3CDTF">2025-04-30T13:27:49Z</dcterms:created>
  <dcterms:modified xsi:type="dcterms:W3CDTF">2025-09-09T12:08:46Z</dcterms:modified>
</cp:coreProperties>
</file>