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Licitacions i Contractes Menors\2. Licitacions d'Obres, Serveis i Manteniments\2026\03 Obres Cardenal\Projecte\"/>
    </mc:Choice>
  </mc:AlternateContent>
  <xr:revisionPtr revIDLastSave="0" documentId="13_ncr:1_{2E9AB814-D7DC-4F6A-A2B4-6CE572DB97DE}" xr6:coauthVersionLast="47" xr6:coauthVersionMax="47" xr10:uidLastSave="{00000000-0000-0000-0000-000000000000}"/>
  <bookViews>
    <workbookView xWindow="-120" yWindow="-120" windowWidth="29040" windowHeight="15840" xr2:uid="{7C1FEBB3-201E-47D9-8BBA-434468159D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34" i="1"/>
  <c r="I27" i="1"/>
  <c r="I8" i="1"/>
  <c r="I36" i="1"/>
  <c r="I35" i="1"/>
  <c r="I33" i="1"/>
  <c r="G36" i="1"/>
  <c r="G35" i="1"/>
  <c r="G34" i="1"/>
  <c r="G33" i="1"/>
  <c r="I43" i="1"/>
  <c r="I42" i="1"/>
  <c r="I41" i="1"/>
  <c r="I40" i="1"/>
  <c r="I39" i="1" s="1"/>
  <c r="I38" i="1"/>
  <c r="I37" i="1" s="1"/>
  <c r="I31" i="1"/>
  <c r="I30" i="1"/>
  <c r="I29" i="1" s="1"/>
  <c r="I28" i="1"/>
  <c r="I26" i="1"/>
  <c r="I24" i="1"/>
  <c r="I23" i="1"/>
  <c r="I22" i="1" s="1"/>
  <c r="I21" i="1"/>
  <c r="I20" i="1"/>
  <c r="I18" i="1"/>
  <c r="I17" i="1"/>
  <c r="I16" i="1"/>
  <c r="I15" i="1"/>
  <c r="I14" i="1"/>
  <c r="I13" i="1"/>
  <c r="I12" i="1"/>
  <c r="I11" i="1"/>
  <c r="I10" i="1"/>
  <c r="I7" i="1"/>
  <c r="I6" i="1"/>
  <c r="I9" i="1" l="1"/>
  <c r="I32" i="1"/>
  <c r="I25" i="1"/>
  <c r="I5" i="1"/>
  <c r="I4" i="1" l="1"/>
  <c r="I44" i="1" s="1"/>
  <c r="I46" i="1" s="1"/>
  <c r="I45" i="1" l="1"/>
  <c r="I47" i="1" s="1"/>
  <c r="I48" i="1" l="1"/>
  <c r="I49" i="1" s="1"/>
  <c r="D4" i="1" l="1"/>
  <c r="G10" i="1"/>
  <c r="G41" i="1"/>
  <c r="G40" i="1"/>
  <c r="G38" i="1"/>
  <c r="G37" i="1" s="1"/>
  <c r="G6" i="1"/>
  <c r="G7" i="1"/>
  <c r="G8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2" i="1" s="1"/>
  <c r="G26" i="1"/>
  <c r="G27" i="1"/>
  <c r="G28" i="1"/>
  <c r="G30" i="1"/>
  <c r="G31" i="1"/>
  <c r="G25" i="1" l="1"/>
  <c r="G9" i="1"/>
  <c r="G5" i="1"/>
  <c r="G29" i="1"/>
  <c r="G32" i="1"/>
  <c r="G39" i="1"/>
  <c r="G4" i="1" l="1"/>
  <c r="G44" i="1" s="1"/>
  <c r="G46" i="1" l="1"/>
  <c r="G45" i="1"/>
  <c r="G47" i="1" l="1"/>
  <c r="G48" i="1" s="1"/>
  <c r="G49" i="1" s="1"/>
</calcChain>
</file>

<file path=xl/sharedStrings.xml><?xml version="1.0" encoding="utf-8"?>
<sst xmlns="http://schemas.openxmlformats.org/spreadsheetml/2006/main" count="83" uniqueCount="58">
  <si>
    <t>LOT 1 Obra Civil</t>
  </si>
  <si>
    <t>TREBALLS PREVIS, D'IMPLANTACIÓ I SUPLEMENTS</t>
  </si>
  <si>
    <t>Implantació  materials+elements p/protecció rases obra civil</t>
  </si>
  <si>
    <t>u</t>
  </si>
  <si>
    <t>Retirada materials+elements p/protecció rases obra civil</t>
  </si>
  <si>
    <t>Estudi georadar,lectura,interpretació serveis existents,elaboració informe</t>
  </si>
  <si>
    <t>m</t>
  </si>
  <si>
    <t>DEMOLICIONS ENDERROCS I MOVIMENTS DE TERRA</t>
  </si>
  <si>
    <t>Cala 2x1m,inici obra,localització serveis h&lt;1,30m,s/obra civil,s/reposició pav.</t>
  </si>
  <si>
    <t>Cala manual per escomeses. Cala manual de 0.60x0.60x0.60 per connectar el provisional d'obres a cada es-comesa existent.</t>
  </si>
  <si>
    <t>Demolició vorera pavim.panots,g&lt;=20cm,mitj.mecànics</t>
  </si>
  <si>
    <t>m2</t>
  </si>
  <si>
    <t>Demolició ferm.aglom.asfàlt.,10&gt;g&lt;=20cm</t>
  </si>
  <si>
    <t>Excavació rasa terreny trànsit (SPT&gt;50),h&lt;1,3m,càrr.s/camió-conten.,urb.,afect.serv.</t>
  </si>
  <si>
    <t>m3</t>
  </si>
  <si>
    <t>Excavació rasa terreny roca dura (&gt;50MPa),h&lt;1,3m,càrr.s/camió-conten.,urb.,afect.serv.</t>
  </si>
  <si>
    <t>Repàs+picon.sòl rasa,ampl.&lt;0,6m,95%PM (rescavació posterior a la extracció de tub fibrociment)</t>
  </si>
  <si>
    <t>Rebliment rasa sauló granel,mitj.mec.lleugers,urb.,s/afect.serv.,s/estreb.</t>
  </si>
  <si>
    <t>Rebliment rasa mat.adequat excav.,mitj.mec.lleugers,urb.,s/afect.serv.,s/estreb.</t>
  </si>
  <si>
    <t>Transp.terres,instal.gestió residus,camió 7t,carreg.mec.,rec.10-15km</t>
  </si>
  <si>
    <t>Estrebada rasa,1,3&lt;=h&lt;=2,5m,1&lt;=a&lt;=2,26m,plafó alumini F-25</t>
  </si>
  <si>
    <t>Col·locació malla senyalitzadora tub</t>
  </si>
  <si>
    <t>FORMIGONS I ENCOFRATS</t>
  </si>
  <si>
    <t>Formigó p/rases-pous,HA-25/B/20/IIa,camió</t>
  </si>
  <si>
    <t>PassaTub PE100 SDR11,DN200,barres</t>
  </si>
  <si>
    <t>FERMS I PAVIMENTS</t>
  </si>
  <si>
    <t>Rep.pavim.panot p/vor.,20x20x4cm,gris,col.est.mort.,base=30cm,act.20-60m2,zones urb.</t>
  </si>
  <si>
    <t>Paviment mesc.bit.AC 16 surf B 50/70D,granul.granític est-compact. Fresat inclós</t>
  </si>
  <si>
    <t>Actuacions 1 jornada/S&lt;=50m2 marques vials P-R,plàstic en fred 2 comp.,part.vidre, màq.manual</t>
  </si>
  <si>
    <t>AFECCIÓ A LA VIA PÚBLICA</t>
  </si>
  <si>
    <t>Planificació, gestió i disseny de tall de transit i afectació a via pública de l'obra</t>
  </si>
  <si>
    <t>Desmuntatge+col·locació placa senyalització vertical,0,5&lt;S=&lt;1m2,h=&lt;3m</t>
  </si>
  <si>
    <t>CONTROL DE LA SEGURETAT A L'OBRA I FORMACIÓ DEL PERSONAL</t>
  </si>
  <si>
    <t>PROTECCIONS INDIVIDUALS</t>
  </si>
  <si>
    <t>PROTECCIONS COL·LECTIVES</t>
  </si>
  <si>
    <t>SENYALITZACIÓ PROVISIONAL i TANCAMENTS</t>
  </si>
  <si>
    <t>CORRECCIONS D'IMPACTE AMBIENTAL I ALTRES MODIFICACIONS DE L'ESPAI PUBLIC I IMPREVISTOS OBRA CIVIL</t>
  </si>
  <si>
    <t>PA</t>
  </si>
  <si>
    <t>GESTIÓ DE RESIDUS</t>
  </si>
  <si>
    <t>Deposició controlada dipòsit autoritzat+cànon,residus barrej. no perillosos,0,17t/m3,LER 170904</t>
  </si>
  <si>
    <t>Deposició controlada dipòsit autoritzat,residus tubs fibroc.DN&lt;=150,0,9t/m3,LER 170605*+cànon</t>
  </si>
  <si>
    <t>kg</t>
  </si>
  <si>
    <t xml:space="preserve">Quantitat </t>
  </si>
  <si>
    <t>Unitat</t>
  </si>
  <si>
    <t>Peu Unitari</t>
  </si>
  <si>
    <t>Import</t>
  </si>
  <si>
    <t xml:space="preserve">Totals </t>
  </si>
  <si>
    <t xml:space="preserve">OBRA CIVIL </t>
  </si>
  <si>
    <t xml:space="preserve"> PRESSUPOST EXECUCIÓ MATERIAL </t>
  </si>
  <si>
    <t xml:space="preserve">13% DESPESES GENERALS </t>
  </si>
  <si>
    <t>6% BENEFICI INDUSTRIAL</t>
  </si>
  <si>
    <t xml:space="preserve"> PRESSUPOT D'EXECUCIÓ PER CONTRACTE (IVA EXCLÒS)</t>
  </si>
  <si>
    <t xml:space="preserve">21% IVA </t>
  </si>
  <si>
    <t>TOTAL PRESSUPOST PER CONTRACTE AMB IVA INCLÒS</t>
  </si>
  <si>
    <t>PRESSUPOST LICITACIÓ</t>
  </si>
  <si>
    <t>OFERTA</t>
  </si>
  <si>
    <t>SEGURETAT I SALUT (*)</t>
  </si>
  <si>
    <t>CORRECCIONS D'IMPACTE AMBIENTAL I ALTRES MODIFICACIONS DE L'ESPAI PUBLIC I IMPREVISTOS OBRA CIVIL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</si>
</sst>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C0A]_-;\-* #,##0.00\ [$€-C0A]_-;_-* &quot;-&quot;??\ [$€-C0A]_-;_-@_-"/>
    <numFmt numFmtId="165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rial"/>
      <family val="2"/>
    </font>
    <font>
      <sz val="14"/>
      <color theme="1"/>
      <name val="Aptos Narrow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43" fontId="4" fillId="4" borderId="1" xfId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165" fontId="7" fillId="2" borderId="1" xfId="0" applyNumberFormat="1" applyFont="1" applyFill="1" applyBorder="1" applyAlignment="1" applyProtection="1">
      <alignment horizontal="right" wrapText="1"/>
      <protection locked="0"/>
    </xf>
    <xf numFmtId="165" fontId="9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wrapText="1"/>
    </xf>
    <xf numFmtId="164" fontId="4" fillId="4" borderId="1" xfId="0" applyNumberFormat="1" applyFont="1" applyFill="1" applyBorder="1" applyProtection="1"/>
    <xf numFmtId="0" fontId="2" fillId="2" borderId="1" xfId="0" applyFont="1" applyFill="1" applyBorder="1" applyAlignment="1" applyProtection="1">
      <alignment wrapText="1"/>
    </xf>
    <xf numFmtId="164" fontId="2" fillId="2" borderId="1" xfId="0" applyNumberFormat="1" applyFont="1" applyFill="1" applyBorder="1" applyProtection="1"/>
    <xf numFmtId="0" fontId="0" fillId="0" borderId="1" xfId="0" applyBorder="1" applyAlignment="1" applyProtection="1">
      <alignment wrapText="1"/>
    </xf>
    <xf numFmtId="164" fontId="0" fillId="0" borderId="1" xfId="0" applyNumberFormat="1" applyBorder="1" applyProtection="1"/>
    <xf numFmtId="0" fontId="0" fillId="0" borderId="1" xfId="0" applyFont="1" applyBorder="1" applyAlignment="1" applyProtection="1">
      <alignment wrapText="1"/>
    </xf>
    <xf numFmtId="164" fontId="2" fillId="2" borderId="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right" wrapText="1"/>
    </xf>
    <xf numFmtId="0" fontId="8" fillId="2" borderId="1" xfId="0" applyFont="1" applyFill="1" applyBorder="1" applyAlignment="1" applyProtection="1">
      <alignment horizontal="left" wrapText="1"/>
    </xf>
    <xf numFmtId="164" fontId="0" fillId="2" borderId="1" xfId="0" applyNumberFormat="1" applyFill="1" applyBorder="1" applyAlignment="1" applyProtection="1">
      <alignment horizontal="center"/>
    </xf>
    <xf numFmtId="165" fontId="9" fillId="2" borderId="1" xfId="0" applyNumberFormat="1" applyFont="1" applyFill="1" applyBorder="1" applyAlignment="1" applyProtection="1">
      <alignment horizontal="right" wrapText="1"/>
    </xf>
    <xf numFmtId="0" fontId="0" fillId="2" borderId="1" xfId="0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491-217E-4B91-A121-9D67180035DD}">
  <dimension ref="B1:I49"/>
  <sheetViews>
    <sheetView tabSelected="1" topLeftCell="B1" zoomScale="70" zoomScaleNormal="70" workbookViewId="0">
      <selection activeCell="T40" sqref="T40"/>
    </sheetView>
  </sheetViews>
  <sheetFormatPr defaultColWidth="11.42578125" defaultRowHeight="15" x14ac:dyDescent="0.25"/>
  <cols>
    <col min="3" max="3" width="78.7109375" style="4" customWidth="1"/>
    <col min="4" max="4" width="13" bestFit="1" customWidth="1"/>
    <col min="5" max="5" width="8.140625" customWidth="1"/>
    <col min="6" max="6" width="16.85546875" style="1" bestFit="1" customWidth="1"/>
    <col min="7" max="7" width="20.140625" style="1" customWidth="1"/>
    <col min="8" max="8" width="16.85546875" style="1" bestFit="1" customWidth="1"/>
    <col min="9" max="9" width="20.140625" style="1" customWidth="1"/>
  </cols>
  <sheetData>
    <row r="1" spans="2:9" ht="18.75" x14ac:dyDescent="0.3">
      <c r="B1" s="3"/>
      <c r="C1" s="39" t="s">
        <v>0</v>
      </c>
      <c r="D1" s="40"/>
      <c r="E1" s="40"/>
      <c r="F1" s="40"/>
      <c r="G1" s="40"/>
      <c r="H1" s="40"/>
      <c r="I1" s="40"/>
    </row>
    <row r="2" spans="2:9" ht="18.75" x14ac:dyDescent="0.3">
      <c r="B2" s="3"/>
      <c r="C2" s="19"/>
      <c r="D2" s="20"/>
      <c r="E2" s="20"/>
      <c r="F2" s="18" t="s">
        <v>54</v>
      </c>
      <c r="G2" s="18"/>
      <c r="H2" s="18" t="s">
        <v>55</v>
      </c>
      <c r="I2" s="18"/>
    </row>
    <row r="3" spans="2:9" x14ac:dyDescent="0.25">
      <c r="C3" s="21" t="s">
        <v>47</v>
      </c>
      <c r="D3" s="22" t="s">
        <v>42</v>
      </c>
      <c r="E3" s="22" t="s">
        <v>43</v>
      </c>
      <c r="F3" s="23" t="s">
        <v>44</v>
      </c>
      <c r="G3" s="5" t="s">
        <v>45</v>
      </c>
      <c r="H3" s="23" t="s">
        <v>44</v>
      </c>
      <c r="I3" s="5" t="s">
        <v>45</v>
      </c>
    </row>
    <row r="4" spans="2:9" ht="15.75" x14ac:dyDescent="0.25">
      <c r="B4" s="2"/>
      <c r="C4" s="24" t="s">
        <v>46</v>
      </c>
      <c r="D4" s="6">
        <f>SUM(D5:D41)</f>
        <v>1692.28</v>
      </c>
      <c r="E4" s="7"/>
      <c r="F4" s="8"/>
      <c r="G4" s="8">
        <f>G5+G9+G22+G25+G29+G32+G37+G39</f>
        <v>48137.630399999995</v>
      </c>
      <c r="H4" s="25"/>
      <c r="I4" s="8">
        <f>I5+I9+I22+I25+I29+I32+I37+I39</f>
        <v>6270.71</v>
      </c>
    </row>
    <row r="5" spans="2:9" x14ac:dyDescent="0.25">
      <c r="C5" s="26" t="s">
        <v>1</v>
      </c>
      <c r="D5" s="9"/>
      <c r="E5" s="9"/>
      <c r="F5" s="10"/>
      <c r="G5" s="10">
        <f>SUM(G6:G8)</f>
        <v>1747.04</v>
      </c>
      <c r="H5" s="27"/>
      <c r="I5" s="10">
        <f>SUM(I6:I8)</f>
        <v>0</v>
      </c>
    </row>
    <row r="6" spans="2:9" x14ac:dyDescent="0.25">
      <c r="C6" s="28" t="s">
        <v>2</v>
      </c>
      <c r="D6" s="11">
        <v>1</v>
      </c>
      <c r="E6" s="11" t="s">
        <v>3</v>
      </c>
      <c r="F6" s="12">
        <v>84.6</v>
      </c>
      <c r="G6" s="12">
        <f t="shared" ref="G6:G36" si="0">F6*D6</f>
        <v>84.6</v>
      </c>
      <c r="H6" s="29"/>
      <c r="I6" s="12">
        <f>H6*D6</f>
        <v>0</v>
      </c>
    </row>
    <row r="7" spans="2:9" x14ac:dyDescent="0.25">
      <c r="C7" s="28" t="s">
        <v>4</v>
      </c>
      <c r="D7" s="11">
        <v>1</v>
      </c>
      <c r="E7" s="11" t="s">
        <v>3</v>
      </c>
      <c r="F7" s="12">
        <v>84.6</v>
      </c>
      <c r="G7" s="12">
        <f t="shared" si="0"/>
        <v>84.6</v>
      </c>
      <c r="H7" s="29"/>
      <c r="I7" s="12">
        <f>H7*D7</f>
        <v>0</v>
      </c>
    </row>
    <row r="8" spans="2:9" x14ac:dyDescent="0.25">
      <c r="C8" s="28" t="s">
        <v>5</v>
      </c>
      <c r="D8" s="11">
        <v>242</v>
      </c>
      <c r="E8" s="11" t="s">
        <v>6</v>
      </c>
      <c r="F8" s="12">
        <v>6.52</v>
      </c>
      <c r="G8" s="12">
        <f t="shared" si="0"/>
        <v>1577.84</v>
      </c>
      <c r="H8" s="29"/>
      <c r="I8" s="12">
        <f>H8*D8</f>
        <v>0</v>
      </c>
    </row>
    <row r="9" spans="2:9" x14ac:dyDescent="0.25">
      <c r="C9" s="26" t="s">
        <v>7</v>
      </c>
      <c r="D9" s="9"/>
      <c r="E9" s="9"/>
      <c r="F9" s="10"/>
      <c r="G9" s="10">
        <f>SUM(G10:G21)</f>
        <v>13921.803999999998</v>
      </c>
      <c r="H9" s="27"/>
      <c r="I9" s="10">
        <f>SUM(I10:I21)</f>
        <v>0</v>
      </c>
    </row>
    <row r="10" spans="2:9" x14ac:dyDescent="0.25">
      <c r="C10" s="28" t="s">
        <v>8</v>
      </c>
      <c r="D10" s="11">
        <v>7</v>
      </c>
      <c r="E10" s="11" t="s">
        <v>3</v>
      </c>
      <c r="F10" s="12">
        <v>202.52</v>
      </c>
      <c r="G10" s="12">
        <f t="shared" si="0"/>
        <v>1417.64</v>
      </c>
      <c r="H10" s="29"/>
      <c r="I10" s="12">
        <f t="shared" ref="I10:I21" si="1">H10*D10</f>
        <v>0</v>
      </c>
    </row>
    <row r="11" spans="2:9" ht="30" x14ac:dyDescent="0.25">
      <c r="C11" s="28" t="s">
        <v>9</v>
      </c>
      <c r="D11" s="11">
        <v>8</v>
      </c>
      <c r="E11" s="11" t="s">
        <v>3</v>
      </c>
      <c r="F11" s="12">
        <v>61.25</v>
      </c>
      <c r="G11" s="12">
        <f t="shared" si="0"/>
        <v>490</v>
      </c>
      <c r="H11" s="29"/>
      <c r="I11" s="12">
        <f t="shared" si="1"/>
        <v>0</v>
      </c>
    </row>
    <row r="12" spans="2:9" x14ac:dyDescent="0.25">
      <c r="C12" s="28" t="s">
        <v>10</v>
      </c>
      <c r="D12" s="11">
        <v>6</v>
      </c>
      <c r="E12" s="11" t="s">
        <v>11</v>
      </c>
      <c r="F12" s="12">
        <v>19.850000000000001</v>
      </c>
      <c r="G12" s="12">
        <f t="shared" si="0"/>
        <v>119.10000000000001</v>
      </c>
      <c r="H12" s="29"/>
      <c r="I12" s="12">
        <f t="shared" si="1"/>
        <v>0</v>
      </c>
    </row>
    <row r="13" spans="2:9" x14ac:dyDescent="0.25">
      <c r="C13" s="28" t="s">
        <v>12</v>
      </c>
      <c r="D13" s="11">
        <v>139.19999999999999</v>
      </c>
      <c r="E13" s="11" t="s">
        <v>11</v>
      </c>
      <c r="F13" s="12">
        <v>12.93</v>
      </c>
      <c r="G13" s="12">
        <f t="shared" si="0"/>
        <v>1799.8559999999998</v>
      </c>
      <c r="H13" s="29"/>
      <c r="I13" s="12">
        <f t="shared" si="1"/>
        <v>0</v>
      </c>
    </row>
    <row r="14" spans="2:9" ht="30" x14ac:dyDescent="0.25">
      <c r="C14" s="28" t="s">
        <v>13</v>
      </c>
      <c r="D14" s="11">
        <v>139.19999999999999</v>
      </c>
      <c r="E14" s="11" t="s">
        <v>14</v>
      </c>
      <c r="F14" s="12">
        <v>32.18</v>
      </c>
      <c r="G14" s="12">
        <f t="shared" si="0"/>
        <v>4479.4559999999992</v>
      </c>
      <c r="H14" s="29"/>
      <c r="I14" s="12">
        <f t="shared" si="1"/>
        <v>0</v>
      </c>
    </row>
    <row r="15" spans="2:9" ht="30" x14ac:dyDescent="0.25">
      <c r="C15" s="28" t="s">
        <v>15</v>
      </c>
      <c r="D15" s="11">
        <v>6</v>
      </c>
      <c r="E15" s="11" t="s">
        <v>14</v>
      </c>
      <c r="F15" s="12">
        <v>96.91</v>
      </c>
      <c r="G15" s="12">
        <f t="shared" si="0"/>
        <v>581.46</v>
      </c>
      <c r="H15" s="29"/>
      <c r="I15" s="12">
        <f t="shared" si="1"/>
        <v>0</v>
      </c>
    </row>
    <row r="16" spans="2:9" ht="30" x14ac:dyDescent="0.25">
      <c r="C16" s="28" t="s">
        <v>16</v>
      </c>
      <c r="D16" s="11">
        <v>6</v>
      </c>
      <c r="E16" s="11" t="s">
        <v>11</v>
      </c>
      <c r="F16" s="12">
        <v>5.67</v>
      </c>
      <c r="G16" s="12">
        <f t="shared" si="0"/>
        <v>34.019999999999996</v>
      </c>
      <c r="H16" s="29"/>
      <c r="I16" s="12">
        <f t="shared" si="1"/>
        <v>0</v>
      </c>
    </row>
    <row r="17" spans="3:9" x14ac:dyDescent="0.25">
      <c r="C17" s="28" t="s">
        <v>17</v>
      </c>
      <c r="D17" s="11">
        <v>39</v>
      </c>
      <c r="E17" s="11" t="s">
        <v>14</v>
      </c>
      <c r="F17" s="12">
        <v>44.73</v>
      </c>
      <c r="G17" s="12">
        <f t="shared" si="0"/>
        <v>1744.4699999999998</v>
      </c>
      <c r="H17" s="29"/>
      <c r="I17" s="12">
        <f t="shared" si="1"/>
        <v>0</v>
      </c>
    </row>
    <row r="18" spans="3:9" x14ac:dyDescent="0.25">
      <c r="C18" s="28" t="s">
        <v>18</v>
      </c>
      <c r="D18" s="11">
        <v>84.3</v>
      </c>
      <c r="E18" s="11" t="s">
        <v>14</v>
      </c>
      <c r="F18" s="12">
        <v>20.059999999999999</v>
      </c>
      <c r="G18" s="12">
        <f t="shared" si="0"/>
        <v>1691.0579999999998</v>
      </c>
      <c r="H18" s="29"/>
      <c r="I18" s="12">
        <f t="shared" si="1"/>
        <v>0</v>
      </c>
    </row>
    <row r="19" spans="3:9" x14ac:dyDescent="0.25">
      <c r="C19" s="28" t="s">
        <v>19</v>
      </c>
      <c r="D19" s="11">
        <v>139.19999999999999</v>
      </c>
      <c r="E19" s="11" t="s">
        <v>14</v>
      </c>
      <c r="F19" s="12">
        <v>8.92</v>
      </c>
      <c r="G19" s="12">
        <f t="shared" si="0"/>
        <v>1241.664</v>
      </c>
      <c r="H19" s="29"/>
      <c r="I19" s="12">
        <f t="shared" si="1"/>
        <v>0</v>
      </c>
    </row>
    <row r="20" spans="3:9" x14ac:dyDescent="0.25">
      <c r="C20" s="28" t="s">
        <v>20</v>
      </c>
      <c r="D20" s="11">
        <v>4</v>
      </c>
      <c r="E20" s="11" t="s">
        <v>11</v>
      </c>
      <c r="F20" s="12">
        <v>26.32</v>
      </c>
      <c r="G20" s="12">
        <f t="shared" si="0"/>
        <v>105.28</v>
      </c>
      <c r="H20" s="29"/>
      <c r="I20" s="12">
        <f t="shared" si="1"/>
        <v>0</v>
      </c>
    </row>
    <row r="21" spans="3:9" x14ac:dyDescent="0.25">
      <c r="C21" s="28" t="s">
        <v>21</v>
      </c>
      <c r="D21" s="11">
        <v>242</v>
      </c>
      <c r="E21" s="11" t="s">
        <v>6</v>
      </c>
      <c r="F21" s="12">
        <v>0.9</v>
      </c>
      <c r="G21" s="12">
        <f t="shared" si="0"/>
        <v>217.8</v>
      </c>
      <c r="H21" s="29"/>
      <c r="I21" s="12">
        <f t="shared" si="1"/>
        <v>0</v>
      </c>
    </row>
    <row r="22" spans="3:9" x14ac:dyDescent="0.25">
      <c r="C22" s="26" t="s">
        <v>22</v>
      </c>
      <c r="D22" s="9"/>
      <c r="E22" s="9"/>
      <c r="F22" s="10"/>
      <c r="G22" s="10">
        <f>SUM(G23:G24)</f>
        <v>3838.5949000000001</v>
      </c>
      <c r="H22" s="27"/>
      <c r="I22" s="10">
        <f>SUM(I23:I24)</f>
        <v>0</v>
      </c>
    </row>
    <row r="23" spans="3:9" x14ac:dyDescent="0.25">
      <c r="C23" s="28" t="s">
        <v>23</v>
      </c>
      <c r="D23" s="11">
        <v>35.33</v>
      </c>
      <c r="E23" s="11" t="s">
        <v>14</v>
      </c>
      <c r="F23" s="12">
        <v>95.53</v>
      </c>
      <c r="G23" s="12">
        <f t="shared" si="0"/>
        <v>3375.0749000000001</v>
      </c>
      <c r="H23" s="29"/>
      <c r="I23" s="12">
        <f t="shared" ref="I23:I24" si="2">H23*D23</f>
        <v>0</v>
      </c>
    </row>
    <row r="24" spans="3:9" x14ac:dyDescent="0.25">
      <c r="C24" s="28" t="s">
        <v>24</v>
      </c>
      <c r="D24" s="11">
        <v>16</v>
      </c>
      <c r="E24" s="11" t="s">
        <v>6</v>
      </c>
      <c r="F24" s="12">
        <v>28.97</v>
      </c>
      <c r="G24" s="12">
        <f t="shared" si="0"/>
        <v>463.52</v>
      </c>
      <c r="H24" s="29"/>
      <c r="I24" s="12">
        <f t="shared" si="2"/>
        <v>0</v>
      </c>
    </row>
    <row r="25" spans="3:9" x14ac:dyDescent="0.25">
      <c r="C25" s="26" t="s">
        <v>25</v>
      </c>
      <c r="D25" s="9"/>
      <c r="E25" s="9"/>
      <c r="F25" s="10"/>
      <c r="G25" s="10">
        <f>SUM(G26:G28)</f>
        <v>18822.161500000002</v>
      </c>
      <c r="H25" s="27"/>
      <c r="I25" s="10">
        <f>SUM(I26:I28)</f>
        <v>0</v>
      </c>
    </row>
    <row r="26" spans="3:9" ht="30" x14ac:dyDescent="0.25">
      <c r="C26" s="28" t="s">
        <v>26</v>
      </c>
      <c r="D26" s="11">
        <v>6</v>
      </c>
      <c r="E26" s="11" t="s">
        <v>11</v>
      </c>
      <c r="F26" s="12">
        <v>61.2</v>
      </c>
      <c r="G26" s="12">
        <f t="shared" si="0"/>
        <v>367.20000000000005</v>
      </c>
      <c r="H26" s="29"/>
      <c r="I26" s="12">
        <f t="shared" ref="I26:I28" si="3">H26*D26</f>
        <v>0</v>
      </c>
    </row>
    <row r="27" spans="3:9" x14ac:dyDescent="0.25">
      <c r="C27" s="28" t="s">
        <v>27</v>
      </c>
      <c r="D27" s="11">
        <v>417.6</v>
      </c>
      <c r="E27" s="11" t="s">
        <v>11</v>
      </c>
      <c r="F27" s="12">
        <v>43.39</v>
      </c>
      <c r="G27" s="12">
        <f t="shared" si="0"/>
        <v>18119.664000000001</v>
      </c>
      <c r="H27" s="29"/>
      <c r="I27" s="12">
        <f t="shared" si="3"/>
        <v>0</v>
      </c>
    </row>
    <row r="28" spans="3:9" ht="30" x14ac:dyDescent="0.25">
      <c r="C28" s="28" t="s">
        <v>28</v>
      </c>
      <c r="D28" s="11">
        <v>0.25</v>
      </c>
      <c r="E28" s="11" t="s">
        <v>3</v>
      </c>
      <c r="F28" s="12">
        <v>1341.19</v>
      </c>
      <c r="G28" s="12">
        <f t="shared" si="0"/>
        <v>335.29750000000001</v>
      </c>
      <c r="H28" s="29"/>
      <c r="I28" s="12">
        <f t="shared" si="3"/>
        <v>0</v>
      </c>
    </row>
    <row r="29" spans="3:9" x14ac:dyDescent="0.25">
      <c r="C29" s="26" t="s">
        <v>29</v>
      </c>
      <c r="D29" s="9"/>
      <c r="E29" s="9"/>
      <c r="F29" s="10"/>
      <c r="G29" s="10">
        <f>SUM(G30:G31)</f>
        <v>494.47999999999996</v>
      </c>
      <c r="H29" s="27"/>
      <c r="I29" s="10">
        <f>SUM(I30:I31)</f>
        <v>0</v>
      </c>
    </row>
    <row r="30" spans="3:9" x14ac:dyDescent="0.25">
      <c r="C30" s="28" t="s">
        <v>30</v>
      </c>
      <c r="D30" s="11">
        <v>1</v>
      </c>
      <c r="E30" s="11" t="s">
        <v>3</v>
      </c>
      <c r="F30" s="12">
        <v>401.4</v>
      </c>
      <c r="G30" s="12">
        <f t="shared" si="0"/>
        <v>401.4</v>
      </c>
      <c r="H30" s="29"/>
      <c r="I30" s="12">
        <f t="shared" ref="I30:I36" si="4">H30*D30</f>
        <v>0</v>
      </c>
    </row>
    <row r="31" spans="3:9" x14ac:dyDescent="0.25">
      <c r="C31" s="28" t="s">
        <v>31</v>
      </c>
      <c r="D31" s="11">
        <v>2</v>
      </c>
      <c r="E31" s="11" t="s">
        <v>3</v>
      </c>
      <c r="F31" s="12">
        <v>46.54</v>
      </c>
      <c r="G31" s="12">
        <f t="shared" si="0"/>
        <v>93.08</v>
      </c>
      <c r="H31" s="29"/>
      <c r="I31" s="12">
        <f t="shared" si="4"/>
        <v>0</v>
      </c>
    </row>
    <row r="32" spans="3:9" x14ac:dyDescent="0.25">
      <c r="C32" s="26" t="s">
        <v>56</v>
      </c>
      <c r="D32" s="9"/>
      <c r="E32" s="9"/>
      <c r="F32" s="13"/>
      <c r="G32" s="14">
        <f>G33+G34+G35+G36</f>
        <v>3785.71</v>
      </c>
      <c r="H32" s="13"/>
      <c r="I32" s="14">
        <f>I33+I34+I35+I36</f>
        <v>3785.71</v>
      </c>
    </row>
    <row r="33" spans="3:9" x14ac:dyDescent="0.25">
      <c r="C33" s="30" t="s">
        <v>32</v>
      </c>
      <c r="D33" s="11">
        <v>1</v>
      </c>
      <c r="E33" s="11" t="s">
        <v>37</v>
      </c>
      <c r="F33" s="12">
        <v>689.82</v>
      </c>
      <c r="G33" s="12">
        <f t="shared" si="0"/>
        <v>689.82</v>
      </c>
      <c r="H33" s="12">
        <v>689.82</v>
      </c>
      <c r="I33" s="12">
        <f t="shared" si="4"/>
        <v>689.82</v>
      </c>
    </row>
    <row r="34" spans="3:9" x14ac:dyDescent="0.25">
      <c r="C34" s="30" t="s">
        <v>33</v>
      </c>
      <c r="D34" s="11">
        <v>1</v>
      </c>
      <c r="E34" s="11" t="s">
        <v>37</v>
      </c>
      <c r="F34" s="12">
        <v>1087.18</v>
      </c>
      <c r="G34" s="12">
        <f t="shared" si="0"/>
        <v>1087.18</v>
      </c>
      <c r="H34" s="12">
        <v>1087.18</v>
      </c>
      <c r="I34" s="12">
        <f t="shared" si="4"/>
        <v>1087.18</v>
      </c>
    </row>
    <row r="35" spans="3:9" x14ac:dyDescent="0.25">
      <c r="C35" s="30" t="s">
        <v>34</v>
      </c>
      <c r="D35" s="11">
        <v>1</v>
      </c>
      <c r="E35" s="11" t="s">
        <v>37</v>
      </c>
      <c r="F35" s="12">
        <v>576.48</v>
      </c>
      <c r="G35" s="12">
        <f t="shared" si="0"/>
        <v>576.48</v>
      </c>
      <c r="H35" s="12">
        <v>576.48</v>
      </c>
      <c r="I35" s="12">
        <f t="shared" si="4"/>
        <v>576.48</v>
      </c>
    </row>
    <row r="36" spans="3:9" x14ac:dyDescent="0.25">
      <c r="C36" s="30" t="s">
        <v>35</v>
      </c>
      <c r="D36" s="11">
        <v>1</v>
      </c>
      <c r="E36" s="11" t="s">
        <v>37</v>
      </c>
      <c r="F36" s="12">
        <v>1432.23</v>
      </c>
      <c r="G36" s="12">
        <f t="shared" si="0"/>
        <v>1432.23</v>
      </c>
      <c r="H36" s="12">
        <v>1432.23</v>
      </c>
      <c r="I36" s="12">
        <f t="shared" si="4"/>
        <v>1432.23</v>
      </c>
    </row>
    <row r="37" spans="3:9" ht="30" x14ac:dyDescent="0.25">
      <c r="C37" s="26" t="s">
        <v>57</v>
      </c>
      <c r="D37" s="9"/>
      <c r="E37" s="9"/>
      <c r="F37" s="10"/>
      <c r="G37" s="10">
        <f>G38</f>
        <v>2485</v>
      </c>
      <c r="H37" s="10"/>
      <c r="I37" s="10">
        <f>I38</f>
        <v>2485</v>
      </c>
    </row>
    <row r="38" spans="3:9" ht="30" x14ac:dyDescent="0.25">
      <c r="C38" s="28" t="s">
        <v>36</v>
      </c>
      <c r="D38" s="11">
        <v>1</v>
      </c>
      <c r="E38" s="11" t="s">
        <v>37</v>
      </c>
      <c r="F38" s="12">
        <v>2485</v>
      </c>
      <c r="G38" s="12">
        <f>F38*D38</f>
        <v>2485</v>
      </c>
      <c r="H38" s="12">
        <v>2485</v>
      </c>
      <c r="I38" s="12">
        <f>H38*D38</f>
        <v>2485</v>
      </c>
    </row>
    <row r="39" spans="3:9" x14ac:dyDescent="0.25">
      <c r="C39" s="26" t="s">
        <v>38</v>
      </c>
      <c r="D39" s="9"/>
      <c r="E39" s="9"/>
      <c r="F39" s="15"/>
      <c r="G39" s="10">
        <f>SUM(G40:G41)</f>
        <v>3042.84</v>
      </c>
      <c r="H39" s="31"/>
      <c r="I39" s="10">
        <f>SUM(I40:I41)</f>
        <v>0</v>
      </c>
    </row>
    <row r="40" spans="3:9" ht="30" x14ac:dyDescent="0.25">
      <c r="C40" s="28" t="s">
        <v>39</v>
      </c>
      <c r="D40" s="11">
        <v>139.19999999999999</v>
      </c>
      <c r="E40" s="11" t="s">
        <v>14</v>
      </c>
      <c r="F40" s="12">
        <v>21.85</v>
      </c>
      <c r="G40" s="12">
        <f>F40*D40</f>
        <v>3041.52</v>
      </c>
      <c r="H40" s="29"/>
      <c r="I40" s="12">
        <f t="shared" ref="I40:I43" si="5">H40*D40</f>
        <v>0</v>
      </c>
    </row>
    <row r="41" spans="3:9" ht="30" x14ac:dyDescent="0.25">
      <c r="C41" s="28" t="s">
        <v>40</v>
      </c>
      <c r="D41" s="11">
        <v>6</v>
      </c>
      <c r="E41" s="11" t="s">
        <v>41</v>
      </c>
      <c r="F41" s="12">
        <v>0.22</v>
      </c>
      <c r="G41" s="12">
        <f>F41*D41</f>
        <v>1.32</v>
      </c>
      <c r="H41" s="29"/>
      <c r="I41" s="12">
        <f t="shared" si="5"/>
        <v>0</v>
      </c>
    </row>
    <row r="42" spans="3:9" x14ac:dyDescent="0.25">
      <c r="C42" s="28"/>
      <c r="D42" s="11"/>
      <c r="E42" s="11"/>
      <c r="F42" s="12"/>
      <c r="G42" s="12"/>
      <c r="H42" s="29"/>
      <c r="I42" s="12">
        <f t="shared" si="5"/>
        <v>0</v>
      </c>
    </row>
    <row r="43" spans="3:9" x14ac:dyDescent="0.25">
      <c r="C43" s="28"/>
      <c r="D43" s="11"/>
      <c r="E43" s="11"/>
      <c r="F43" s="12"/>
      <c r="G43" s="12"/>
      <c r="H43" s="29"/>
      <c r="I43" s="12">
        <f t="shared" si="5"/>
        <v>0</v>
      </c>
    </row>
    <row r="44" spans="3:9" ht="18.75" x14ac:dyDescent="0.3">
      <c r="C44" s="32" t="s">
        <v>48</v>
      </c>
      <c r="D44" s="33"/>
      <c r="E44" s="33"/>
      <c r="F44" s="34"/>
      <c r="G44" s="16">
        <f>G4</f>
        <v>48137.630399999995</v>
      </c>
      <c r="H44" s="34"/>
      <c r="I44" s="16">
        <f>I4</f>
        <v>6270.71</v>
      </c>
    </row>
    <row r="45" spans="3:9" ht="18.75" x14ac:dyDescent="0.3">
      <c r="C45" s="35" t="s">
        <v>49</v>
      </c>
      <c r="D45" s="36"/>
      <c r="E45" s="36"/>
      <c r="F45" s="37"/>
      <c r="G45" s="17">
        <f>G44*0.13</f>
        <v>6257.8919519999999</v>
      </c>
      <c r="H45" s="37"/>
      <c r="I45" s="17">
        <f>I44*0.13</f>
        <v>815.19230000000005</v>
      </c>
    </row>
    <row r="46" spans="3:9" ht="18.75" x14ac:dyDescent="0.3">
      <c r="C46" s="35" t="s">
        <v>50</v>
      </c>
      <c r="D46" s="38"/>
      <c r="E46" s="38"/>
      <c r="F46" s="37"/>
      <c r="G46" s="17">
        <f>G44*0.06</f>
        <v>2888.2578239999993</v>
      </c>
      <c r="H46" s="37"/>
      <c r="I46" s="17">
        <f>I44*0.06</f>
        <v>376.24259999999998</v>
      </c>
    </row>
    <row r="47" spans="3:9" ht="18.75" x14ac:dyDescent="0.3">
      <c r="C47" s="32" t="s">
        <v>51</v>
      </c>
      <c r="D47" s="38"/>
      <c r="E47" s="38"/>
      <c r="F47" s="34"/>
      <c r="G47" s="16">
        <f>G44+G45+G46</f>
        <v>57283.780175999993</v>
      </c>
      <c r="H47" s="34"/>
      <c r="I47" s="16">
        <f>I44+I45+I46</f>
        <v>7462.1448999999993</v>
      </c>
    </row>
    <row r="48" spans="3:9" ht="18.75" x14ac:dyDescent="0.3">
      <c r="C48" s="35" t="s">
        <v>52</v>
      </c>
      <c r="D48" s="38"/>
      <c r="E48" s="38"/>
      <c r="F48" s="37"/>
      <c r="G48" s="17">
        <f>G47*0.21</f>
        <v>12029.593836959999</v>
      </c>
      <c r="H48" s="37"/>
      <c r="I48" s="17">
        <f>I47*0.21</f>
        <v>1567.0504289999999</v>
      </c>
    </row>
    <row r="49" spans="3:9" ht="18.75" x14ac:dyDescent="0.3">
      <c r="C49" s="32" t="s">
        <v>53</v>
      </c>
      <c r="D49" s="38"/>
      <c r="E49" s="38"/>
      <c r="F49" s="34"/>
      <c r="G49" s="16">
        <f>G47+G48</f>
        <v>69313.37401295999</v>
      </c>
      <c r="H49" s="34"/>
      <c r="I49" s="16">
        <f>I47+I48</f>
        <v>9029.1953289999983</v>
      </c>
    </row>
  </sheetData>
  <mergeCells count="9">
    <mergeCell ref="H2:I2"/>
    <mergeCell ref="C1:I1"/>
    <mergeCell ref="D47:E47"/>
    <mergeCell ref="D48:E48"/>
    <mergeCell ref="D49:E49"/>
    <mergeCell ref="F2:G2"/>
    <mergeCell ref="D44:E44"/>
    <mergeCell ref="D45:E45"/>
    <mergeCell ref="D46:E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Bernaus Iranzo - Companyia d'Aigües de Vilanova i la Geltrú</dc:creator>
  <cp:lastModifiedBy>Jordi Albet Suñé</cp:lastModifiedBy>
  <dcterms:created xsi:type="dcterms:W3CDTF">2025-10-16T12:09:52Z</dcterms:created>
  <dcterms:modified xsi:type="dcterms:W3CDTF">2026-01-21T12:21:27Z</dcterms:modified>
</cp:coreProperties>
</file>