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jimenez\Desktop\111\"/>
    </mc:Choice>
  </mc:AlternateContent>
  <xr:revisionPtr revIDLastSave="0" documentId="8_{E786B146-B262-4758-A878-F6CC5A0E4D0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odel econòmic editab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2" l="1"/>
  <c r="D133" i="2"/>
  <c r="F99" i="2"/>
  <c r="D58" i="2"/>
  <c r="D60" i="2" s="1"/>
  <c r="N140" i="2"/>
  <c r="N141" i="2"/>
  <c r="N142" i="2"/>
  <c r="N143" i="2"/>
  <c r="N144" i="2"/>
  <c r="D145" i="2"/>
  <c r="F145" i="2"/>
  <c r="H145" i="2"/>
  <c r="J145" i="2"/>
  <c r="L145" i="2"/>
  <c r="N145" i="2"/>
  <c r="N146" i="2"/>
  <c r="N147" i="2"/>
  <c r="N148" i="2"/>
  <c r="D149" i="2"/>
  <c r="F149" i="2"/>
  <c r="H149" i="2"/>
  <c r="J149" i="2"/>
  <c r="L149" i="2"/>
  <c r="N149" i="2"/>
  <c r="N150" i="2"/>
  <c r="N151" i="2"/>
  <c r="N152" i="2"/>
  <c r="D153" i="2"/>
  <c r="F153" i="2"/>
  <c r="H153" i="2"/>
  <c r="J153" i="2"/>
  <c r="L153" i="2"/>
  <c r="N153" i="2"/>
  <c r="N154" i="2"/>
  <c r="N155" i="2"/>
  <c r="N156" i="2"/>
  <c r="N157" i="2"/>
  <c r="D158" i="2"/>
  <c r="F158" i="2"/>
  <c r="H158" i="2"/>
  <c r="J158" i="2"/>
  <c r="L158" i="2"/>
  <c r="N158" i="2"/>
  <c r="N159" i="2"/>
  <c r="N160" i="2"/>
  <c r="N161" i="2"/>
  <c r="D162" i="2"/>
  <c r="F162" i="2"/>
  <c r="H162" i="2"/>
  <c r="J162" i="2"/>
  <c r="L162" i="2"/>
  <c r="N162" i="2"/>
  <c r="N163" i="2"/>
  <c r="N164" i="2"/>
  <c r="N165" i="2"/>
  <c r="N166" i="2"/>
  <c r="D30" i="2" l="1"/>
  <c r="C264" i="2"/>
  <c r="E262" i="2"/>
  <c r="C260" i="2"/>
  <c r="B258" i="2"/>
  <c r="B257" i="2"/>
  <c r="C255" i="2"/>
  <c r="B253" i="2"/>
  <c r="B252" i="2"/>
  <c r="B251" i="2"/>
  <c r="B250" i="2"/>
  <c r="B249" i="2"/>
  <c r="B248" i="2"/>
  <c r="B247" i="2"/>
  <c r="B246" i="2"/>
  <c r="C244" i="2"/>
  <c r="B242" i="2"/>
  <c r="C240" i="2"/>
  <c r="E198" i="2"/>
  <c r="E197" i="2"/>
  <c r="E196" i="2"/>
  <c r="F193" i="2"/>
  <c r="H193" i="2" s="1"/>
  <c r="J193" i="2" s="1"/>
  <c r="L193" i="2" s="1"/>
  <c r="N193" i="2" s="1"/>
  <c r="N192" i="2"/>
  <c r="F189" i="2"/>
  <c r="D188" i="2"/>
  <c r="D186" i="2"/>
  <c r="D258" i="2" s="1"/>
  <c r="F184" i="2"/>
  <c r="F183" i="2"/>
  <c r="H183" i="2" s="1"/>
  <c r="J183" i="2" s="1"/>
  <c r="L183" i="2" s="1"/>
  <c r="F182" i="2"/>
  <c r="H182" i="2" s="1"/>
  <c r="F181" i="2"/>
  <c r="F180" i="2"/>
  <c r="F179" i="2"/>
  <c r="F177" i="2"/>
  <c r="F176" i="2"/>
  <c r="F175" i="2" s="1"/>
  <c r="F174" i="2"/>
  <c r="F173" i="2"/>
  <c r="H173" i="2" s="1"/>
  <c r="J173" i="2" s="1"/>
  <c r="F172" i="2"/>
  <c r="D170" i="2"/>
  <c r="N139" i="2"/>
  <c r="L137" i="2"/>
  <c r="L253" i="2" s="1"/>
  <c r="J137" i="2"/>
  <c r="J253" i="2" s="1"/>
  <c r="H137" i="2"/>
  <c r="H253" i="2" s="1"/>
  <c r="F137" i="2"/>
  <c r="F253" i="2" s="1"/>
  <c r="D137" i="2"/>
  <c r="D253" i="2" s="1"/>
  <c r="F135" i="2"/>
  <c r="H135" i="2" s="1"/>
  <c r="J135" i="2" s="1"/>
  <c r="F134" i="2"/>
  <c r="D131" i="2"/>
  <c r="D252" i="2" s="1"/>
  <c r="F129" i="2"/>
  <c r="H129" i="2" s="1"/>
  <c r="F127" i="2"/>
  <c r="H127" i="2" s="1"/>
  <c r="J127" i="2" s="1"/>
  <c r="F126" i="2"/>
  <c r="F124" i="2" s="1"/>
  <c r="F251" i="2" s="1"/>
  <c r="D126" i="2"/>
  <c r="D124" i="2" s="1"/>
  <c r="F122" i="2"/>
  <c r="F121" i="2"/>
  <c r="F118" i="2"/>
  <c r="F117" i="2"/>
  <c r="F116" i="2"/>
  <c r="F115" i="2"/>
  <c r="H115" i="2" s="1"/>
  <c r="F114" i="2"/>
  <c r="H114" i="2" s="1"/>
  <c r="J114" i="2" s="1"/>
  <c r="L114" i="2" s="1"/>
  <c r="F113" i="2"/>
  <c r="F112" i="2"/>
  <c r="D111" i="2"/>
  <c r="N110" i="2"/>
  <c r="N109" i="2"/>
  <c r="N108" i="2"/>
  <c r="N107" i="2"/>
  <c r="N106" i="2"/>
  <c r="N105" i="2"/>
  <c r="N104" i="2"/>
  <c r="F103" i="2"/>
  <c r="F102" i="2"/>
  <c r="F101" i="2"/>
  <c r="D100" i="2"/>
  <c r="H99" i="2"/>
  <c r="J99" i="2" s="1"/>
  <c r="L99" i="2" s="1"/>
  <c r="D98" i="2"/>
  <c r="F94" i="2"/>
  <c r="H94" i="2" s="1"/>
  <c r="J94" i="2" s="1"/>
  <c r="L94" i="2" s="1"/>
  <c r="F91" i="2"/>
  <c r="H91" i="2" s="1"/>
  <c r="J91" i="2" s="1"/>
  <c r="L91" i="2" s="1"/>
  <c r="F90" i="2"/>
  <c r="F89" i="2"/>
  <c r="F88" i="2"/>
  <c r="H88" i="2" s="1"/>
  <c r="J88" i="2" s="1"/>
  <c r="L88" i="2" s="1"/>
  <c r="F87" i="2"/>
  <c r="F86" i="2"/>
  <c r="F85" i="2"/>
  <c r="H85" i="2" s="1"/>
  <c r="J85" i="2" s="1"/>
  <c r="F84" i="2"/>
  <c r="F83" i="2"/>
  <c r="F82" i="2"/>
  <c r="F81" i="2"/>
  <c r="H81" i="2" s="1"/>
  <c r="J81" i="2" s="1"/>
  <c r="D80" i="2"/>
  <c r="F76" i="2"/>
  <c r="F75" i="2"/>
  <c r="F74" i="2"/>
  <c r="F73" i="2"/>
  <c r="H73" i="2" s="1"/>
  <c r="J73" i="2" s="1"/>
  <c r="D71" i="2"/>
  <c r="F54" i="2"/>
  <c r="F53" i="2"/>
  <c r="H53" i="2" s="1"/>
  <c r="D51" i="2"/>
  <c r="D247" i="2" s="1"/>
  <c r="N49" i="2"/>
  <c r="F48" i="2"/>
  <c r="H48" i="2" s="1"/>
  <c r="J48" i="2" s="1"/>
  <c r="F47" i="2"/>
  <c r="F46" i="2"/>
  <c r="H46" i="2" s="1"/>
  <c r="J46" i="2" s="1"/>
  <c r="L46" i="2" s="1"/>
  <c r="F45" i="2"/>
  <c r="H45" i="2" s="1"/>
  <c r="D44" i="2"/>
  <c r="J43" i="2"/>
  <c r="L43" i="2" s="1"/>
  <c r="F43" i="2"/>
  <c r="F42" i="2"/>
  <c r="H42" i="2" s="1"/>
  <c r="J41" i="2"/>
  <c r="L41" i="2" s="1"/>
  <c r="F41" i="2"/>
  <c r="J40" i="2"/>
  <c r="L40" i="2" s="1"/>
  <c r="F40" i="2"/>
  <c r="H40" i="2" s="1"/>
  <c r="D39" i="2"/>
  <c r="F27" i="2"/>
  <c r="F98" i="2" s="1"/>
  <c r="F26" i="2"/>
  <c r="H26" i="2" s="1"/>
  <c r="J26" i="2" s="1"/>
  <c r="L26" i="2" s="1"/>
  <c r="F23" i="2"/>
  <c r="F22" i="2"/>
  <c r="H22" i="2" s="1"/>
  <c r="J22" i="2" s="1"/>
  <c r="L22" i="2" s="1"/>
  <c r="F17" i="2"/>
  <c r="H17" i="2" s="1"/>
  <c r="J17" i="2" s="1"/>
  <c r="L17" i="2" s="1"/>
  <c r="F12" i="2"/>
  <c r="H12" i="2" s="1"/>
  <c r="J12" i="2" s="1"/>
  <c r="L12" i="2" s="1"/>
  <c r="D14" i="2"/>
  <c r="E6" i="2"/>
  <c r="F133" i="2" l="1"/>
  <c r="F131" i="2" s="1"/>
  <c r="F252" i="2" s="1"/>
  <c r="F44" i="2"/>
  <c r="D37" i="2"/>
  <c r="D246" i="2" s="1"/>
  <c r="N253" i="2"/>
  <c r="F71" i="2"/>
  <c r="F249" i="2" s="1"/>
  <c r="F188" i="2"/>
  <c r="F186" i="2" s="1"/>
  <c r="F258" i="2" s="1"/>
  <c r="F100" i="2"/>
  <c r="F24" i="2"/>
  <c r="D28" i="2"/>
  <c r="D168" i="2"/>
  <c r="F51" i="2"/>
  <c r="F247" i="2" s="1"/>
  <c r="F80" i="2"/>
  <c r="H176" i="2"/>
  <c r="J176" i="2" s="1"/>
  <c r="F111" i="2"/>
  <c r="H116" i="2"/>
  <c r="J116" i="2" s="1"/>
  <c r="L116" i="2" s="1"/>
  <c r="N91" i="2"/>
  <c r="D24" i="2"/>
  <c r="D20" i="2" s="1"/>
  <c r="H117" i="2"/>
  <c r="J117" i="2" s="1"/>
  <c r="L117" i="2" s="1"/>
  <c r="H180" i="2"/>
  <c r="J180" i="2" s="1"/>
  <c r="L180" i="2" s="1"/>
  <c r="N18" i="2"/>
  <c r="F58" i="2"/>
  <c r="F60" i="2" s="1"/>
  <c r="F62" i="2" s="1"/>
  <c r="D93" i="2"/>
  <c r="N102" i="2"/>
  <c r="L85" i="2"/>
  <c r="N85" i="2"/>
  <c r="D10" i="2"/>
  <c r="J45" i="2"/>
  <c r="L173" i="2"/>
  <c r="N173" i="2" s="1"/>
  <c r="L48" i="2"/>
  <c r="N48" i="2"/>
  <c r="H175" i="2"/>
  <c r="N122" i="2"/>
  <c r="J129" i="2"/>
  <c r="L129" i="2" s="1"/>
  <c r="H126" i="2"/>
  <c r="J42" i="2"/>
  <c r="J53" i="2"/>
  <c r="J115" i="2"/>
  <c r="L115" i="2" s="1"/>
  <c r="L73" i="2"/>
  <c r="J182" i="2"/>
  <c r="L182" i="2" s="1"/>
  <c r="D251" i="2"/>
  <c r="L81" i="2"/>
  <c r="N81" i="2" s="1"/>
  <c r="L127" i="2"/>
  <c r="N127" i="2" s="1"/>
  <c r="N114" i="2"/>
  <c r="L135" i="2"/>
  <c r="N135" i="2" s="1"/>
  <c r="H86" i="2"/>
  <c r="J86" i="2" s="1"/>
  <c r="L86" i="2" s="1"/>
  <c r="H27" i="2"/>
  <c r="H177" i="2"/>
  <c r="J177" i="2" s="1"/>
  <c r="L177" i="2" s="1"/>
  <c r="N177" i="2" s="1"/>
  <c r="N116" i="2"/>
  <c r="H87" i="2"/>
  <c r="J87" i="2" s="1"/>
  <c r="L87" i="2" s="1"/>
  <c r="H184" i="2"/>
  <c r="J184" i="2" s="1"/>
  <c r="L184" i="2" s="1"/>
  <c r="F178" i="2"/>
  <c r="F170" i="2" s="1"/>
  <c r="N137" i="2"/>
  <c r="H118" i="2"/>
  <c r="J118" i="2" s="1"/>
  <c r="L118" i="2" s="1"/>
  <c r="H101" i="2"/>
  <c r="H112" i="2"/>
  <c r="H43" i="2"/>
  <c r="N43" i="2" s="1"/>
  <c r="F39" i="2"/>
  <c r="F37" i="2" s="1"/>
  <c r="H74" i="2"/>
  <c r="H82" i="2"/>
  <c r="N88" i="2"/>
  <c r="H179" i="2"/>
  <c r="D249" i="2"/>
  <c r="L176" i="2"/>
  <c r="N176" i="2" s="1"/>
  <c r="H121" i="2"/>
  <c r="J121" i="2" s="1"/>
  <c r="L121" i="2" s="1"/>
  <c r="D198" i="2"/>
  <c r="H54" i="2"/>
  <c r="J54" i="2" s="1"/>
  <c r="L54" i="2" s="1"/>
  <c r="H89" i="2"/>
  <c r="J89" i="2" s="1"/>
  <c r="L89" i="2" s="1"/>
  <c r="H102" i="2"/>
  <c r="J102" i="2" s="1"/>
  <c r="L102" i="2" s="1"/>
  <c r="H75" i="2"/>
  <c r="J75" i="2" s="1"/>
  <c r="L75" i="2" s="1"/>
  <c r="H83" i="2"/>
  <c r="J83" i="2" s="1"/>
  <c r="L83" i="2" s="1"/>
  <c r="F16" i="2"/>
  <c r="N183" i="2"/>
  <c r="H113" i="2"/>
  <c r="J113" i="2" s="1"/>
  <c r="L113" i="2" s="1"/>
  <c r="N46" i="2"/>
  <c r="H90" i="2"/>
  <c r="J90" i="2" s="1"/>
  <c r="L90" i="2" s="1"/>
  <c r="D96" i="2"/>
  <c r="H174" i="2"/>
  <c r="D19" i="2"/>
  <c r="H103" i="2"/>
  <c r="J103" i="2" s="1"/>
  <c r="L103" i="2" s="1"/>
  <c r="H84" i="2"/>
  <c r="J84" i="2" s="1"/>
  <c r="L84" i="2" s="1"/>
  <c r="F11" i="2"/>
  <c r="N40" i="2"/>
  <c r="H47" i="2"/>
  <c r="J47" i="2" s="1"/>
  <c r="L47" i="2" s="1"/>
  <c r="H76" i="2"/>
  <c r="J76" i="2" s="1"/>
  <c r="L76" i="2" s="1"/>
  <c r="H41" i="2"/>
  <c r="N41" i="2" s="1"/>
  <c r="H181" i="2"/>
  <c r="J181" i="2" s="1"/>
  <c r="L181" i="2" s="1"/>
  <c r="H189" i="2"/>
  <c r="D257" i="2"/>
  <c r="N13" i="2"/>
  <c r="F25" i="2"/>
  <c r="H122" i="2"/>
  <c r="J122" i="2" s="1"/>
  <c r="L122" i="2" s="1"/>
  <c r="H134" i="2"/>
  <c r="H23" i="2"/>
  <c r="H58" i="2" s="1"/>
  <c r="N86" i="2" l="1"/>
  <c r="N121" i="2"/>
  <c r="N118" i="2"/>
  <c r="J175" i="2"/>
  <c r="N103" i="2"/>
  <c r="F93" i="2"/>
  <c r="F92" i="2" s="1"/>
  <c r="N117" i="2"/>
  <c r="F30" i="2"/>
  <c r="F32" i="2" s="1"/>
  <c r="F29" i="2" s="1"/>
  <c r="N89" i="2"/>
  <c r="N54" i="2"/>
  <c r="N180" i="2"/>
  <c r="F246" i="2"/>
  <c r="N47" i="2"/>
  <c r="H80" i="2"/>
  <c r="J82" i="2"/>
  <c r="J112" i="2"/>
  <c r="H111" i="2"/>
  <c r="D15" i="2"/>
  <c r="F65" i="2"/>
  <c r="F64" i="2" s="1"/>
  <c r="N115" i="2"/>
  <c r="H51" i="2"/>
  <c r="F257" i="2"/>
  <c r="F255" i="2" s="1"/>
  <c r="F198" i="2"/>
  <c r="F168" i="2"/>
  <c r="H30" i="2"/>
  <c r="H32" i="2" s="1"/>
  <c r="H29" i="2" s="1"/>
  <c r="H93" i="2"/>
  <c r="H92" i="2" s="1"/>
  <c r="H60" i="2"/>
  <c r="H62" i="2" s="1"/>
  <c r="F96" i="2"/>
  <c r="D95" i="2"/>
  <c r="N181" i="2"/>
  <c r="N90" i="2"/>
  <c r="D32" i="2"/>
  <c r="D29" i="2" s="1"/>
  <c r="N129" i="2"/>
  <c r="H71" i="2"/>
  <c r="J74" i="2"/>
  <c r="J101" i="2"/>
  <c r="H100" i="2"/>
  <c r="L45" i="2"/>
  <c r="J44" i="2"/>
  <c r="J23" i="2"/>
  <c r="F28" i="2"/>
  <c r="H25" i="2"/>
  <c r="D62" i="2"/>
  <c r="J179" i="2"/>
  <c r="H178" i="2"/>
  <c r="H124" i="2"/>
  <c r="F14" i="2"/>
  <c r="H11" i="2"/>
  <c r="H44" i="2"/>
  <c r="H98" i="2"/>
  <c r="J27" i="2"/>
  <c r="F19" i="2"/>
  <c r="F15" i="2" s="1"/>
  <c r="H16" i="2"/>
  <c r="L53" i="2"/>
  <c r="J51" i="2"/>
  <c r="J247" i="2" s="1"/>
  <c r="N76" i="2"/>
  <c r="D92" i="2"/>
  <c r="J126" i="2"/>
  <c r="J124" i="2" s="1"/>
  <c r="J251" i="2" s="1"/>
  <c r="N75" i="2"/>
  <c r="L126" i="2"/>
  <c r="L124" i="2" s="1"/>
  <c r="L251" i="2" s="1"/>
  <c r="N182" i="2"/>
  <c r="J39" i="2"/>
  <c r="L42" i="2"/>
  <c r="N73" i="2"/>
  <c r="N87" i="2"/>
  <c r="J134" i="2"/>
  <c r="H133" i="2"/>
  <c r="D255" i="2"/>
  <c r="L175" i="2"/>
  <c r="N175" i="2" s="1"/>
  <c r="H39" i="2"/>
  <c r="N84" i="2"/>
  <c r="J174" i="2"/>
  <c r="H172" i="2"/>
  <c r="N83" i="2"/>
  <c r="N184" i="2"/>
  <c r="J189" i="2"/>
  <c r="H188" i="2"/>
  <c r="N113" i="2"/>
  <c r="N126" i="2" l="1"/>
  <c r="H65" i="2"/>
  <c r="H64" i="2" s="1"/>
  <c r="H14" i="2"/>
  <c r="H10" i="2" s="1"/>
  <c r="J11" i="2"/>
  <c r="F10" i="2"/>
  <c r="H170" i="2"/>
  <c r="H251" i="2"/>
  <c r="N251" i="2" s="1"/>
  <c r="N124" i="2"/>
  <c r="J25" i="2"/>
  <c r="H28" i="2"/>
  <c r="L189" i="2"/>
  <c r="L188" i="2" s="1"/>
  <c r="L186" i="2" s="1"/>
  <c r="L258" i="2" s="1"/>
  <c r="J186" i="2"/>
  <c r="J258" i="2" s="1"/>
  <c r="L51" i="2"/>
  <c r="L247" i="2" s="1"/>
  <c r="N53" i="2"/>
  <c r="H19" i="2"/>
  <c r="H15" i="2" s="1"/>
  <c r="J16" i="2"/>
  <c r="J98" i="2"/>
  <c r="L27" i="2"/>
  <c r="L98" i="2" s="1"/>
  <c r="N98" i="2" s="1"/>
  <c r="L174" i="2"/>
  <c r="L172" i="2" s="1"/>
  <c r="J172" i="2"/>
  <c r="N174" i="2"/>
  <c r="H96" i="2"/>
  <c r="F95" i="2"/>
  <c r="F78" i="2" s="1"/>
  <c r="F250" i="2" s="1"/>
  <c r="H37" i="2"/>
  <c r="H247" i="2"/>
  <c r="H131" i="2"/>
  <c r="J178" i="2"/>
  <c r="L179" i="2"/>
  <c r="L178" i="2" s="1"/>
  <c r="L134" i="2"/>
  <c r="J133" i="2"/>
  <c r="J131" i="2" s="1"/>
  <c r="J252" i="2" s="1"/>
  <c r="D65" i="2"/>
  <c r="F68" i="2"/>
  <c r="F20" i="2"/>
  <c r="H24" i="2"/>
  <c r="L23" i="2"/>
  <c r="J24" i="2"/>
  <c r="J58" i="2"/>
  <c r="N23" i="2"/>
  <c r="L112" i="2"/>
  <c r="L111" i="2" s="1"/>
  <c r="J111" i="2"/>
  <c r="L39" i="2"/>
  <c r="N42" i="2"/>
  <c r="L82" i="2"/>
  <c r="L80" i="2" s="1"/>
  <c r="J80" i="2"/>
  <c r="N82" i="2"/>
  <c r="J37" i="2"/>
  <c r="L44" i="2"/>
  <c r="N44" i="2" s="1"/>
  <c r="N45" i="2"/>
  <c r="J100" i="2"/>
  <c r="L101" i="2"/>
  <c r="L100" i="2" s="1"/>
  <c r="N101" i="2"/>
  <c r="L74" i="2"/>
  <c r="J71" i="2"/>
  <c r="J249" i="2" s="1"/>
  <c r="H249" i="2"/>
  <c r="D78" i="2"/>
  <c r="N189" i="2"/>
  <c r="H186" i="2"/>
  <c r="N188" i="2"/>
  <c r="N111" i="2" l="1"/>
  <c r="N80" i="2"/>
  <c r="J170" i="2"/>
  <c r="N100" i="2"/>
  <c r="L170" i="2"/>
  <c r="L37" i="2"/>
  <c r="N37" i="2" s="1"/>
  <c r="N179" i="2"/>
  <c r="D8" i="2"/>
  <c r="L257" i="2"/>
  <c r="L255" i="2" s="1"/>
  <c r="L198" i="2"/>
  <c r="L168" i="2"/>
  <c r="N112" i="2"/>
  <c r="H95" i="2"/>
  <c r="H78" i="2" s="1"/>
  <c r="H250" i="2" s="1"/>
  <c r="J96" i="2"/>
  <c r="J60" i="2"/>
  <c r="J30" i="2"/>
  <c r="J93" i="2"/>
  <c r="N27" i="2"/>
  <c r="D64" i="2"/>
  <c r="H258" i="2"/>
  <c r="N258" i="2" s="1"/>
  <c r="N186" i="2"/>
  <c r="L24" i="2"/>
  <c r="L58" i="2"/>
  <c r="J19" i="2"/>
  <c r="J15" i="2" s="1"/>
  <c r="L16" i="2"/>
  <c r="L19" i="2" s="1"/>
  <c r="L15" i="2" s="1"/>
  <c r="L71" i="2"/>
  <c r="N74" i="2"/>
  <c r="N172" i="2"/>
  <c r="J198" i="2"/>
  <c r="J257" i="2"/>
  <c r="J255" i="2" s="1"/>
  <c r="J168" i="2"/>
  <c r="D250" i="2"/>
  <c r="H20" i="2"/>
  <c r="H8" i="2" s="1"/>
  <c r="F67" i="2"/>
  <c r="F56" i="2" s="1"/>
  <c r="L25" i="2"/>
  <c r="J28" i="2"/>
  <c r="D68" i="2"/>
  <c r="D67" i="2" s="1"/>
  <c r="N39" i="2"/>
  <c r="L133" i="2"/>
  <c r="L131" i="2" s="1"/>
  <c r="L252" i="2" s="1"/>
  <c r="N134" i="2"/>
  <c r="H168" i="2"/>
  <c r="H257" i="2"/>
  <c r="H198" i="2"/>
  <c r="N170" i="2"/>
  <c r="N178" i="2"/>
  <c r="N133" i="2"/>
  <c r="H252" i="2"/>
  <c r="N252" i="2" s="1"/>
  <c r="N131" i="2"/>
  <c r="F8" i="2"/>
  <c r="N51" i="2"/>
  <c r="J14" i="2"/>
  <c r="L11" i="2"/>
  <c r="L14" i="2" s="1"/>
  <c r="L10" i="2" s="1"/>
  <c r="N11" i="2"/>
  <c r="J246" i="2"/>
  <c r="N247" i="2"/>
  <c r="H246" i="2"/>
  <c r="H68" i="2"/>
  <c r="H67" i="2" s="1"/>
  <c r="H56" i="2" s="1"/>
  <c r="L246" i="2" l="1"/>
  <c r="N19" i="2"/>
  <c r="N15" i="2"/>
  <c r="N198" i="2"/>
  <c r="H196" i="2"/>
  <c r="H6" i="2"/>
  <c r="H242" i="2"/>
  <c r="H240" i="2" s="1"/>
  <c r="H248" i="2"/>
  <c r="H244" i="2" s="1"/>
  <c r="H197" i="2"/>
  <c r="H35" i="2"/>
  <c r="H203" i="2" s="1"/>
  <c r="H255" i="2"/>
  <c r="N255" i="2" s="1"/>
  <c r="N257" i="2"/>
  <c r="J10" i="2"/>
  <c r="N14" i="2"/>
  <c r="F6" i="2"/>
  <c r="F242" i="2"/>
  <c r="F240" i="2" s="1"/>
  <c r="F196" i="2"/>
  <c r="L93" i="2"/>
  <c r="L92" i="2" s="1"/>
  <c r="L30" i="2"/>
  <c r="L32" i="2" s="1"/>
  <c r="L29" i="2" s="1"/>
  <c r="L60" i="2"/>
  <c r="L62" i="2" s="1"/>
  <c r="L249" i="2"/>
  <c r="N249" i="2" s="1"/>
  <c r="N71" i="2"/>
  <c r="N168" i="2"/>
  <c r="D56" i="2"/>
  <c r="N58" i="2"/>
  <c r="L28" i="2"/>
  <c r="L20" i="2" s="1"/>
  <c r="L8" i="2" s="1"/>
  <c r="N25" i="2"/>
  <c r="J92" i="2"/>
  <c r="N93" i="2"/>
  <c r="J32" i="2"/>
  <c r="F248" i="2"/>
  <c r="F244" i="2" s="1"/>
  <c r="F197" i="2"/>
  <c r="F35" i="2"/>
  <c r="F203" i="2" s="1"/>
  <c r="J62" i="2"/>
  <c r="N24" i="2"/>
  <c r="L96" i="2"/>
  <c r="J95" i="2"/>
  <c r="N246" i="2"/>
  <c r="N16" i="2"/>
  <c r="J20" i="2"/>
  <c r="D196" i="2"/>
  <c r="D6" i="2"/>
  <c r="D242" i="2"/>
  <c r="F201" i="2" l="1"/>
  <c r="F199" i="2" s="1"/>
  <c r="F210" i="2" s="1"/>
  <c r="L6" i="2"/>
  <c r="L242" i="2"/>
  <c r="L240" i="2" s="1"/>
  <c r="L196" i="2"/>
  <c r="N28" i="2"/>
  <c r="D240" i="2"/>
  <c r="N20" i="2"/>
  <c r="N92" i="2"/>
  <c r="J78" i="2"/>
  <c r="D248" i="2"/>
  <c r="D35" i="2"/>
  <c r="D203" i="2" s="1"/>
  <c r="D197" i="2"/>
  <c r="D201" i="2" s="1"/>
  <c r="L65" i="2"/>
  <c r="L64" i="2" s="1"/>
  <c r="L68" i="2"/>
  <c r="L67" i="2" s="1"/>
  <c r="L95" i="2"/>
  <c r="L78" i="2" s="1"/>
  <c r="L250" i="2" s="1"/>
  <c r="N96" i="2"/>
  <c r="N10" i="2"/>
  <c r="N60" i="2"/>
  <c r="J65" i="2"/>
  <c r="J68" i="2" s="1"/>
  <c r="N62" i="2"/>
  <c r="N30" i="2"/>
  <c r="J29" i="2"/>
  <c r="N29" i="2" s="1"/>
  <c r="N32" i="2"/>
  <c r="H201" i="2"/>
  <c r="F205" i="2" l="1"/>
  <c r="F206" i="2" s="1"/>
  <c r="F208" i="2" s="1"/>
  <c r="F265" i="2" s="1"/>
  <c r="F262" i="2"/>
  <c r="F260" i="2" s="1"/>
  <c r="F264" i="2" s="1"/>
  <c r="J8" i="2"/>
  <c r="J6" i="2" s="1"/>
  <c r="D199" i="2"/>
  <c r="D210" i="2" s="1"/>
  <c r="D262" i="2"/>
  <c r="D205" i="2"/>
  <c r="D206" i="2" s="1"/>
  <c r="D208" i="2" s="1"/>
  <c r="D265" i="2" s="1"/>
  <c r="J67" i="2"/>
  <c r="N67" i="2" s="1"/>
  <c r="N68" i="2"/>
  <c r="N95" i="2"/>
  <c r="L56" i="2"/>
  <c r="D244" i="2"/>
  <c r="J250" i="2"/>
  <c r="N250" i="2" s="1"/>
  <c r="N78" i="2"/>
  <c r="H199" i="2"/>
  <c r="H210" i="2" s="1"/>
  <c r="H262" i="2"/>
  <c r="H260" i="2" s="1"/>
  <c r="H264" i="2" s="1"/>
  <c r="H205" i="2"/>
  <c r="H206" i="2" s="1"/>
  <c r="H208" i="2" s="1"/>
  <c r="H265" i="2" s="1"/>
  <c r="J64" i="2"/>
  <c r="N65" i="2"/>
  <c r="N8" i="2" l="1"/>
  <c r="N196" i="2" s="1"/>
  <c r="J196" i="2"/>
  <c r="J242" i="2"/>
  <c r="J56" i="2"/>
  <c r="N64" i="2"/>
  <c r="L248" i="2"/>
  <c r="L244" i="2" s="1"/>
  <c r="L197" i="2"/>
  <c r="L201" i="2" s="1"/>
  <c r="L35" i="2"/>
  <c r="L203" i="2" s="1"/>
  <c r="J240" i="2"/>
  <c r="N242" i="2"/>
  <c r="N6" i="2"/>
  <c r="D260" i="2"/>
  <c r="D264" i="2" l="1"/>
  <c r="N240" i="2"/>
  <c r="L199" i="2"/>
  <c r="L210" i="2" s="1"/>
  <c r="L262" i="2"/>
  <c r="L260" i="2" s="1"/>
  <c r="L264" i="2" s="1"/>
  <c r="L205" i="2"/>
  <c r="L206" i="2" s="1"/>
  <c r="L208" i="2" s="1"/>
  <c r="L265" i="2" s="1"/>
  <c r="J248" i="2"/>
  <c r="J197" i="2"/>
  <c r="J201" i="2" s="1"/>
  <c r="J35" i="2"/>
  <c r="J203" i="2" s="1"/>
  <c r="N56" i="2"/>
  <c r="J199" i="2" l="1"/>
  <c r="J210" i="2" s="1"/>
  <c r="J262" i="2"/>
  <c r="J205" i="2"/>
  <c r="J206" i="2" s="1"/>
  <c r="J208" i="2" s="1"/>
  <c r="J265" i="2" s="1"/>
  <c r="N265" i="2" s="1"/>
  <c r="N197" i="2"/>
  <c r="N201" i="2" s="1"/>
  <c r="N35" i="2"/>
  <c r="N203" i="2" s="1"/>
  <c r="J244" i="2"/>
  <c r="N248" i="2"/>
  <c r="N244" i="2" l="1"/>
  <c r="N199" i="2"/>
  <c r="N210" i="2" s="1"/>
  <c r="N205" i="2"/>
  <c r="N206" i="2" s="1"/>
  <c r="N208" i="2" s="1"/>
  <c r="J260" i="2"/>
  <c r="N260" i="2" s="1"/>
  <c r="N262" i="2"/>
  <c r="J264" i="2" l="1"/>
</calcChain>
</file>

<file path=xl/sharedStrings.xml><?xml version="1.0" encoding="utf-8"?>
<sst xmlns="http://schemas.openxmlformats.org/spreadsheetml/2006/main" count="215" uniqueCount="149">
  <si>
    <t>MODEL ECONÒMIC CONCESSIÓ SCBF</t>
  </si>
  <si>
    <t>Any 1</t>
  </si>
  <si>
    <t>Any 2</t>
  </si>
  <si>
    <t>Any 3</t>
  </si>
  <si>
    <t>Any 4</t>
  </si>
  <si>
    <t>Any pròrroga</t>
  </si>
  <si>
    <t>TOTAL</t>
  </si>
  <si>
    <t>INGRESSOS</t>
  </si>
  <si>
    <t>Ingressos (€)</t>
  </si>
  <si>
    <t>Energia CST (€)</t>
  </si>
  <si>
    <t>Energia entregada Bolquet (kWh)</t>
  </si>
  <si>
    <t>Preu (€/kWh)</t>
  </si>
  <si>
    <t>-</t>
  </si>
  <si>
    <t>Estella Consumida (t)</t>
  </si>
  <si>
    <t>Facturació  (€)</t>
  </si>
  <si>
    <t>Energia SAF-UAB (€)</t>
  </si>
  <si>
    <t>Energia altres usuaris SCBF (€)</t>
  </si>
  <si>
    <t>Energia entregada Pneumàtica (kWh)</t>
  </si>
  <si>
    <t>Venda de Subproductes (€)</t>
  </si>
  <si>
    <t>Subproductes del garbellat  (t)</t>
  </si>
  <si>
    <t>Preu (€/t) estimat subproducte</t>
  </si>
  <si>
    <t>DESPESES D'EXPLOTACIÓ</t>
  </si>
  <si>
    <t>Despeses de personal (€)</t>
  </si>
  <si>
    <t>Sous i salaris (€)</t>
  </si>
  <si>
    <t>Ocicial administratiu (2,73%)</t>
  </si>
  <si>
    <t>Tècnic Titulat (21,84%)</t>
  </si>
  <si>
    <t>Operari – Capatàs (45%)</t>
  </si>
  <si>
    <t>Operari – Especialista (8,65%)</t>
  </si>
  <si>
    <t>Seguretat Social (€)</t>
  </si>
  <si>
    <t>Altres variables (€)</t>
  </si>
  <si>
    <t>Bens Corrents i materials (€)</t>
  </si>
  <si>
    <t>Material Fungible (€)</t>
  </si>
  <si>
    <t>Roba laboral (€)</t>
  </si>
  <si>
    <t>Existències (€)</t>
  </si>
  <si>
    <t>Quantitat d'estella necessària [t]</t>
  </si>
  <si>
    <t>Percentatge de minoració [%]</t>
  </si>
  <si>
    <t>Quantitat de fusta necessària [H25]</t>
  </si>
  <si>
    <t>Percentatge de minoració Humitat i escorces [%]</t>
  </si>
  <si>
    <t>Quantitat de fusta necessària [H50]</t>
  </si>
  <si>
    <t>Percentatge de fusta comarcal [%]</t>
  </si>
  <si>
    <t>Fusta en Roll F1 (€)</t>
  </si>
  <si>
    <t>Quantitat (t)</t>
  </si>
  <si>
    <t>Preu (€/t)</t>
  </si>
  <si>
    <t>Fusta en Roll F2 (€)</t>
  </si>
  <si>
    <t>Subministraments (€)</t>
  </si>
  <si>
    <t>Electricitat (€)</t>
  </si>
  <si>
    <t>Aigua (€)</t>
  </si>
  <si>
    <t>Veu i Dades (€)</t>
  </si>
  <si>
    <t>Carburant (€)</t>
  </si>
  <si>
    <t>Serveis Externs (€)</t>
  </si>
  <si>
    <t>Serveis Centre Logístic (€)</t>
  </si>
  <si>
    <t>Servei de neteja (€)</t>
  </si>
  <si>
    <t>Gestió de residus (€)</t>
  </si>
  <si>
    <t>Mant. Inst. Elèctrica (€)</t>
  </si>
  <si>
    <t>Mant. Inst. Aigua (€)</t>
  </si>
  <si>
    <t>Mant. Inst. Climatització (€)</t>
  </si>
  <si>
    <t>Mant. Inst. Incendis (€)</t>
  </si>
  <si>
    <t>Mant. Inst. Bàscula (€)</t>
  </si>
  <si>
    <t>Mant. Inst. Màquina (€)</t>
  </si>
  <si>
    <t>Mant. paleteria (€)</t>
  </si>
  <si>
    <t>Mant. serralleria (€)</t>
  </si>
  <si>
    <t>Mant. informàtica (€)</t>
  </si>
  <si>
    <t>Serveis Producció (€)</t>
  </si>
  <si>
    <t>Serveis Transport (€)</t>
  </si>
  <si>
    <t>Quantitat bolquet (t)</t>
  </si>
  <si>
    <t>Preu subministrament i transport bolquet (€/tn)</t>
  </si>
  <si>
    <t>Quantitat pneumàtica (t)</t>
  </si>
  <si>
    <t>Preu transport i subministrament pneumàtic (€/t)</t>
  </si>
  <si>
    <t>Serveis Qualitat (€)</t>
  </si>
  <si>
    <t>PEFC o similar (€)</t>
  </si>
  <si>
    <t>DBoscQ  o similar (€)</t>
  </si>
  <si>
    <t>Control de Qualitat extern</t>
  </si>
  <si>
    <t>Altres Serveis Externs (€)</t>
  </si>
  <si>
    <t>Dietes (€)</t>
  </si>
  <si>
    <t>Despeses de representació (€)</t>
  </si>
  <si>
    <t>Despeses de Transferència (€)</t>
  </si>
  <si>
    <t>Publicitat (€)</t>
  </si>
  <si>
    <t>Subscripcions i/o afiliació (€)</t>
  </si>
  <si>
    <t>Prevenció de Riscos Laborals (€)</t>
  </si>
  <si>
    <t>Assessoria Comptable (€)</t>
  </si>
  <si>
    <t>Auditoria Comptabilitat (€)</t>
  </si>
  <si>
    <t>Auditoria Tècnica (€)</t>
  </si>
  <si>
    <t>Seguretat (€)</t>
  </si>
  <si>
    <t>Assegurances (€)</t>
  </si>
  <si>
    <t>Despeses financeres (€)</t>
  </si>
  <si>
    <t>Altres despeses (€)</t>
  </si>
  <si>
    <t>Cànon de concessió (€)</t>
  </si>
  <si>
    <t>Cànon Fix (€)</t>
  </si>
  <si>
    <t>AMORTITZACIÓ  I PROVISIONS</t>
  </si>
  <si>
    <t>Amortització (€)</t>
  </si>
  <si>
    <t>Despeses d'establiment</t>
  </si>
  <si>
    <t>Instal·lacions tècniques (€)</t>
  </si>
  <si>
    <t>Altres despeses d'establiment (€)</t>
  </si>
  <si>
    <t>Immobilitzat Immaterial</t>
  </si>
  <si>
    <t>Aplicacions informàtiques (€)</t>
  </si>
  <si>
    <t>Altres immobilitzat material (€)</t>
  </si>
  <si>
    <t>Immobilitzat material</t>
  </si>
  <si>
    <t>Maquinària (€)</t>
  </si>
  <si>
    <t>Mobiliari (€)</t>
  </si>
  <si>
    <t>Equips per a processos d'informació (€)</t>
  </si>
  <si>
    <t>Elements de transports (€)</t>
  </si>
  <si>
    <t>Altre immobilitzat material (€)</t>
  </si>
  <si>
    <t>Provisions (€)</t>
  </si>
  <si>
    <t>Retribucions (€)</t>
  </si>
  <si>
    <t>Impostos (€)</t>
  </si>
  <si>
    <t>Altres responsabilitats (€)</t>
  </si>
  <si>
    <t>Auditoria Tècnica finalització (€)</t>
  </si>
  <si>
    <t>Actuacions medi ambientals (€)</t>
  </si>
  <si>
    <t>RESUM ESTUDI ECONÒMIC</t>
  </si>
  <si>
    <t>Tributs (€)</t>
  </si>
  <si>
    <t>BENEFICI INDUSTRIAL</t>
  </si>
  <si>
    <t>Benefici Industrial (€)</t>
  </si>
  <si>
    <t>Percentatge de benefici TOTAL obtingut (%)</t>
  </si>
  <si>
    <t>Serveis Manteniment (€)</t>
  </si>
  <si>
    <t>Manteniment P2 CST (€)</t>
  </si>
  <si>
    <t>Manteniment P3 CST (€)</t>
  </si>
  <si>
    <t>Millores eficiència CST (€)</t>
  </si>
  <si>
    <t>Manteniment P2 SAF-UAB (€)</t>
  </si>
  <si>
    <t>Manteniment P3 SAF-UAB (€)</t>
  </si>
  <si>
    <t>Millores eficiència SAF-UAB (€)</t>
  </si>
  <si>
    <t>Tributs Municipals (€)</t>
  </si>
  <si>
    <t>IBI (€)</t>
  </si>
  <si>
    <t>Residus (€)</t>
  </si>
  <si>
    <t>Activitats (€)</t>
  </si>
  <si>
    <t>Gestió Caldera CST (€)</t>
  </si>
  <si>
    <t>Gestió Caldera SAF/UAB (€)</t>
  </si>
  <si>
    <t>Gestió CLB (€)</t>
  </si>
  <si>
    <t>Administració i direcció (€)</t>
  </si>
  <si>
    <t>Cost de la inversió (€)</t>
  </si>
  <si>
    <t>Cànon variable per fusta servida (€)</t>
  </si>
  <si>
    <t>Si F1&gt;90%   --&gt;  (0,00€)</t>
  </si>
  <si>
    <t>Si F1&gt;70% i F1&lt;90%   --&gt;  (2.000,00€)</t>
  </si>
  <si>
    <t>Si F1&gt;50% i F1&lt;70%   --&gt;  (4.000,00€)</t>
  </si>
  <si>
    <t>Cànon variable per disponibilitat CST (€)</t>
  </si>
  <si>
    <r>
      <t xml:space="preserve">Si energia servida </t>
    </r>
    <r>
      <rPr>
        <sz val="8"/>
        <rFont val="Calibri"/>
        <family val="2"/>
      </rPr>
      <t>≥</t>
    </r>
    <r>
      <rPr>
        <sz val="8"/>
        <rFont val="Calibri"/>
        <family val="2"/>
        <scheme val="minor"/>
      </rPr>
      <t xml:space="preserve"> 80%   --&gt;  (0,00€)</t>
    </r>
  </si>
  <si>
    <r>
      <t xml:space="preserve">70% </t>
    </r>
    <r>
      <rPr>
        <sz val="8"/>
        <rFont val="Calibri"/>
        <family val="2"/>
      </rPr>
      <t>≤</t>
    </r>
    <r>
      <rPr>
        <sz val="10.4"/>
        <rFont val="Calibri"/>
        <family val="2"/>
      </rPr>
      <t xml:space="preserve"> E</t>
    </r>
    <r>
      <rPr>
        <sz val="8"/>
        <rFont val="Calibri"/>
        <family val="2"/>
        <scheme val="minor"/>
      </rPr>
      <t>nergia servida  &gt; 79%   --&gt;  (2.000,00€)</t>
    </r>
  </si>
  <si>
    <t>Si energia servida &lt; 70%   --&gt;  (4.000,00€)</t>
  </si>
  <si>
    <t>Cànon variable per funcionalitat CST (€)</t>
  </si>
  <si>
    <t>Tª minima  servida &gt; 80ºC   --&gt;  (0,00€)</t>
  </si>
  <si>
    <t>75ºC &lt; Tª minima  servida ≥ 80ºC   --&gt;  (1.000,00€)</t>
  </si>
  <si>
    <t>70ºC &lt; Tª minima  servida ≥ 75ºC   --&gt;  (2.000,00€)</t>
  </si>
  <si>
    <t>Si Tª minima  servida &lt; 70ºC   --&gt;  (4.000,00€)</t>
  </si>
  <si>
    <t>Cànon variable per disponibilitat UAB (€)</t>
  </si>
  <si>
    <t>Cànon variable per funcionalitat UAB (€)</t>
  </si>
  <si>
    <t>Percentatge de benefici industrial previst (%)</t>
  </si>
  <si>
    <t>Benefici per variabilitat concessió (€)</t>
  </si>
  <si>
    <t>Percentatge de benefici x variabilitat (%)</t>
  </si>
  <si>
    <t>Error de càlcul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</si>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</sst>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 ;[Red]\-0\ "/>
    <numFmt numFmtId="165" formatCode="#,##0.00_ ;[Red]\-#,##0.00\ "/>
    <numFmt numFmtId="166" formatCode="#,##0.000000_ ;[Red]\-#,##0.000000\ "/>
    <numFmt numFmtId="167" formatCode="0.0000%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10.4"/>
      <name val="Calibri"/>
      <family val="2"/>
    </font>
    <font>
      <b/>
      <sz val="10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89013336588644"/>
        <bgColor rgb="FFDEE7E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6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7">
    <xf numFmtId="0" fontId="0" fillId="0" borderId="0" xfId="0"/>
    <xf numFmtId="0" fontId="0" fillId="0" borderId="0" xfId="0" applyFill="1"/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/>
    </xf>
    <xf numFmtId="165" fontId="10" fillId="4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5" fontId="10" fillId="4" borderId="3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9" fillId="5" borderId="4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5" fontId="9" fillId="6" borderId="8" xfId="1" applyNumberFormat="1" applyFont="1" applyFill="1" applyBorder="1" applyAlignment="1" applyProtection="1">
      <alignment vertical="center"/>
      <protection locked="0"/>
    </xf>
    <xf numFmtId="165" fontId="9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165" fontId="6" fillId="7" borderId="10" xfId="1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Border="1" applyAlignment="1" applyProtection="1">
      <alignment vertical="center"/>
    </xf>
    <xf numFmtId="166" fontId="11" fillId="7" borderId="10" xfId="1" applyNumberFormat="1" applyFont="1" applyFill="1" applyBorder="1" applyAlignment="1" applyProtection="1">
      <alignment vertical="center"/>
      <protection locked="0"/>
    </xf>
    <xf numFmtId="165" fontId="11" fillId="0" borderId="0" xfId="1" applyNumberFormat="1" applyFont="1" applyFill="1" applyBorder="1" applyAlignment="1" applyProtection="1">
      <alignment vertical="center"/>
    </xf>
    <xf numFmtId="9" fontId="6" fillId="7" borderId="10" xfId="1" applyFont="1" applyFill="1" applyBorder="1" applyAlignment="1" applyProtection="1">
      <alignment horizontal="right" vertical="center"/>
      <protection locked="0"/>
    </xf>
    <xf numFmtId="165" fontId="6" fillId="7" borderId="11" xfId="1" applyNumberFormat="1" applyFont="1" applyFill="1" applyBorder="1" applyAlignment="1" applyProtection="1">
      <alignment vertical="center"/>
      <protection locked="0"/>
    </xf>
    <xf numFmtId="0" fontId="9" fillId="0" borderId="9" xfId="0" applyFont="1" applyBorder="1" applyAlignment="1">
      <alignment vertical="center"/>
    </xf>
    <xf numFmtId="165" fontId="9" fillId="6" borderId="10" xfId="1" applyNumberFormat="1" applyFont="1" applyFill="1" applyBorder="1" applyAlignment="1" applyProtection="1">
      <alignment vertical="center"/>
      <protection locked="0"/>
    </xf>
    <xf numFmtId="0" fontId="4" fillId="8" borderId="9" xfId="0" applyFont="1" applyFill="1" applyBorder="1" applyAlignment="1">
      <alignment vertical="center"/>
    </xf>
    <xf numFmtId="0" fontId="12" fillId="0" borderId="0" xfId="0" applyFont="1"/>
    <xf numFmtId="165" fontId="13" fillId="0" borderId="0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165" fontId="11" fillId="7" borderId="1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0" xfId="0" applyNumberFormat="1" applyFont="1" applyFill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5" fontId="10" fillId="9" borderId="6" xfId="0" applyNumberFormat="1" applyFont="1" applyFill="1" applyBorder="1" applyAlignment="1">
      <alignment vertical="center"/>
    </xf>
    <xf numFmtId="165" fontId="10" fillId="9" borderId="7" xfId="0" applyNumberFormat="1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165" fontId="10" fillId="0" borderId="7" xfId="0" applyNumberFormat="1" applyFont="1" applyFill="1" applyBorder="1" applyAlignment="1">
      <alignment vertical="center"/>
    </xf>
    <xf numFmtId="165" fontId="9" fillId="0" borderId="10" xfId="1" applyNumberFormat="1" applyFont="1" applyFill="1" applyBorder="1" applyAlignment="1" applyProtection="1">
      <alignment vertical="center"/>
      <protection locked="0"/>
    </xf>
    <xf numFmtId="165" fontId="6" fillId="0" borderId="10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9" xfId="0" applyFont="1" applyBorder="1" applyAlignment="1">
      <alignment vertical="center"/>
    </xf>
    <xf numFmtId="165" fontId="6" fillId="6" borderId="10" xfId="1" applyNumberFormat="1" applyFont="1" applyFill="1" applyBorder="1" applyAlignment="1" applyProtection="1">
      <alignment vertical="center"/>
      <protection locked="0"/>
    </xf>
    <xf numFmtId="167" fontId="6" fillId="7" borderId="10" xfId="1" applyNumberFormat="1" applyFont="1" applyFill="1" applyBorder="1" applyAlignment="1" applyProtection="1">
      <alignment vertical="center"/>
      <protection locked="0"/>
    </xf>
    <xf numFmtId="167" fontId="6" fillId="0" borderId="10" xfId="1" applyNumberFormat="1" applyFont="1" applyFill="1" applyBorder="1" applyAlignment="1" applyProtection="1">
      <alignment vertical="center"/>
      <protection locked="0"/>
    </xf>
    <xf numFmtId="9" fontId="6" fillId="7" borderId="10" xfId="1" applyFont="1" applyFill="1" applyBorder="1" applyAlignment="1" applyProtection="1">
      <alignment vertical="center"/>
      <protection locked="0"/>
    </xf>
    <xf numFmtId="9" fontId="6" fillId="0" borderId="10" xfId="1" applyFont="1" applyFill="1" applyBorder="1" applyAlignment="1" applyProtection="1">
      <alignment vertical="center"/>
      <protection locked="0"/>
    </xf>
    <xf numFmtId="165" fontId="11" fillId="0" borderId="10" xfId="1" applyNumberFormat="1" applyFont="1" applyFill="1" applyBorder="1" applyAlignment="1" applyProtection="1">
      <alignment vertical="center"/>
      <protection locked="0"/>
    </xf>
    <xf numFmtId="165" fontId="6" fillId="6" borderId="0" xfId="1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6" fillId="7" borderId="0" xfId="0" applyFont="1" applyFill="1" applyBorder="1" applyAlignment="1">
      <alignment vertical="center"/>
    </xf>
    <xf numFmtId="165" fontId="11" fillId="7" borderId="8" xfId="1" applyNumberFormat="1" applyFont="1" applyFill="1" applyBorder="1" applyAlignment="1" applyProtection="1">
      <alignment vertical="center"/>
      <protection locked="0"/>
    </xf>
    <xf numFmtId="165" fontId="11" fillId="0" borderId="8" xfId="1" applyNumberFormat="1" applyFont="1" applyFill="1" applyBorder="1" applyAlignment="1" applyProtection="1">
      <alignment vertical="center"/>
      <protection locked="0"/>
    </xf>
    <xf numFmtId="165" fontId="9" fillId="6" borderId="11" xfId="1" applyNumberFormat="1" applyFont="1" applyFill="1" applyBorder="1" applyAlignment="1" applyProtection="1">
      <alignment vertical="center"/>
      <protection locked="0"/>
    </xf>
    <xf numFmtId="165" fontId="9" fillId="0" borderId="11" xfId="1" applyNumberFormat="1" applyFont="1" applyFill="1" applyBorder="1" applyAlignment="1" applyProtection="1">
      <alignment vertical="center"/>
      <protection locked="0"/>
    </xf>
    <xf numFmtId="168" fontId="2" fillId="2" borderId="10" xfId="2" applyNumberFormat="1" applyBorder="1" applyAlignment="1" applyProtection="1">
      <alignment vertical="center"/>
      <protection locked="0"/>
    </xf>
    <xf numFmtId="168" fontId="2" fillId="0" borderId="10" xfId="2" applyNumberFormat="1" applyFill="1" applyBorder="1" applyAlignment="1" applyProtection="1">
      <alignment vertical="center"/>
      <protection locked="0"/>
    </xf>
    <xf numFmtId="168" fontId="6" fillId="7" borderId="10" xfId="1" applyNumberFormat="1" applyFont="1" applyFill="1" applyBorder="1" applyAlignment="1" applyProtection="1">
      <alignment vertical="center"/>
      <protection locked="0"/>
    </xf>
    <xf numFmtId="168" fontId="6" fillId="0" borderId="10" xfId="1" applyNumberFormat="1" applyFont="1" applyFill="1" applyBorder="1" applyAlignment="1" applyProtection="1">
      <alignment vertical="center"/>
      <protection locked="0"/>
    </xf>
    <xf numFmtId="164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65" fontId="10" fillId="4" borderId="6" xfId="0" applyNumberFormat="1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vertical="center"/>
    </xf>
    <xf numFmtId="165" fontId="16" fillId="10" borderId="6" xfId="0" applyNumberFormat="1" applyFont="1" applyFill="1" applyBorder="1" applyAlignment="1">
      <alignment vertical="center"/>
    </xf>
    <xf numFmtId="165" fontId="16" fillId="10" borderId="7" xfId="0" applyNumberFormat="1" applyFont="1" applyFill="1" applyBorder="1" applyAlignment="1">
      <alignment vertical="center"/>
    </xf>
    <xf numFmtId="165" fontId="16" fillId="0" borderId="7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165" fontId="10" fillId="11" borderId="6" xfId="0" applyNumberFormat="1" applyFont="1" applyFill="1" applyBorder="1" applyAlignment="1">
      <alignment vertical="center"/>
    </xf>
    <xf numFmtId="165" fontId="10" fillId="11" borderId="7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13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165" fontId="18" fillId="6" borderId="10" xfId="1" applyNumberFormat="1" applyFont="1" applyFill="1" applyBorder="1" applyAlignment="1" applyProtection="1">
      <alignment vertical="center" wrapText="1"/>
      <protection locked="0"/>
    </xf>
    <xf numFmtId="165" fontId="18" fillId="0" borderId="10" xfId="1" applyNumberFormat="1" applyFont="1" applyFill="1" applyBorder="1" applyAlignment="1" applyProtection="1">
      <alignment vertical="center" wrapText="1"/>
      <protection locked="0"/>
    </xf>
    <xf numFmtId="0" fontId="17" fillId="7" borderId="9" xfId="0" applyFont="1" applyFill="1" applyBorder="1" applyAlignment="1">
      <alignment vertical="center" wrapText="1"/>
    </xf>
    <xf numFmtId="10" fontId="17" fillId="7" borderId="10" xfId="1" applyNumberFormat="1" applyFont="1" applyFill="1" applyBorder="1" applyAlignment="1" applyProtection="1">
      <alignment vertical="center" wrapText="1"/>
      <protection locked="0"/>
    </xf>
    <xf numFmtId="10" fontId="17" fillId="0" borderId="10" xfId="1" applyNumberFormat="1" applyFont="1" applyFill="1" applyBorder="1" applyAlignment="1" applyProtection="1">
      <alignment vertical="center" wrapText="1"/>
      <protection locked="0"/>
    </xf>
    <xf numFmtId="168" fontId="18" fillId="6" borderId="10" xfId="1" applyNumberFormat="1" applyFont="1" applyFill="1" applyBorder="1" applyAlignment="1" applyProtection="1">
      <alignment vertical="center" wrapText="1"/>
      <protection locked="0"/>
    </xf>
    <xf numFmtId="168" fontId="18" fillId="0" borderId="10" xfId="1" applyNumberFormat="1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Border="1" applyAlignment="1">
      <alignment vertical="center" wrapText="1"/>
    </xf>
    <xf numFmtId="165" fontId="17" fillId="0" borderId="0" xfId="0" applyNumberFormat="1" applyFont="1" applyFill="1" applyBorder="1" applyAlignment="1">
      <alignment vertical="center" wrapText="1"/>
    </xf>
    <xf numFmtId="0" fontId="17" fillId="12" borderId="9" xfId="0" applyFont="1" applyFill="1" applyBorder="1" applyAlignment="1">
      <alignment vertical="center" wrapText="1"/>
    </xf>
    <xf numFmtId="10" fontId="17" fillId="12" borderId="10" xfId="1" applyNumberFormat="1" applyFont="1" applyFill="1" applyBorder="1" applyAlignment="1" applyProtection="1">
      <alignment vertical="center" wrapText="1"/>
      <protection locked="0"/>
    </xf>
    <xf numFmtId="0" fontId="17" fillId="0" borderId="13" xfId="0" applyFont="1" applyFill="1" applyBorder="1" applyAlignment="1">
      <alignment vertical="center"/>
    </xf>
    <xf numFmtId="165" fontId="8" fillId="13" borderId="6" xfId="0" applyNumberFormat="1" applyFont="1" applyFill="1" applyBorder="1" applyAlignment="1">
      <alignment vertical="center"/>
    </xf>
    <xf numFmtId="165" fontId="8" fillId="13" borderId="7" xfId="0" applyNumberFormat="1" applyFont="1" applyFill="1" applyBorder="1" applyAlignment="1">
      <alignment vertical="center"/>
    </xf>
    <xf numFmtId="2" fontId="8" fillId="13" borderId="7" xfId="0" applyNumberFormat="1" applyFont="1" applyFill="1" applyBorder="1" applyAlignment="1">
      <alignment vertical="center"/>
    </xf>
    <xf numFmtId="2" fontId="17" fillId="13" borderId="7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65" fontId="6" fillId="0" borderId="4" xfId="0" applyNumberFormat="1" applyFont="1" applyFill="1" applyBorder="1" applyAlignment="1">
      <alignment vertical="center"/>
    </xf>
    <xf numFmtId="165" fontId="19" fillId="0" borderId="0" xfId="0" applyNumberFormat="1" applyFont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11" borderId="7" xfId="0" applyFont="1" applyFill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65" fontId="8" fillId="13" borderId="14" xfId="0" applyNumberFormat="1" applyFont="1" applyFill="1" applyBorder="1" applyAlignment="1">
      <alignment vertical="center"/>
    </xf>
    <xf numFmtId="165" fontId="8" fillId="13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0" fontId="20" fillId="12" borderId="10" xfId="1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10" fontId="20" fillId="0" borderId="10" xfId="1" applyNumberFormat="1" applyFont="1" applyFill="1" applyBorder="1" applyAlignment="1" applyProtection="1">
      <alignment vertical="center" wrapText="1"/>
      <protection locked="0"/>
    </xf>
    <xf numFmtId="10" fontId="21" fillId="12" borderId="10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0" fillId="12" borderId="0" xfId="0" applyFont="1" applyFill="1" applyBorder="1" applyAlignment="1">
      <alignment horizontal="left" vertical="center" wrapText="1"/>
    </xf>
    <xf numFmtId="0" fontId="20" fillId="12" borderId="15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</cellXfs>
  <cellStyles count="3">
    <cellStyle name="Énfasis5" xfId="2" builtinId="45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76200</xdr:rowOff>
    </xdr:from>
    <xdr:to>
      <xdr:col>2</xdr:col>
      <xdr:colOff>777876</xdr:colOff>
      <xdr:row>2</xdr:row>
      <xdr:rowOff>240868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EF76E08-24D7-49A7-A29C-6249FFF7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76200"/>
          <a:ext cx="1463675" cy="54566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371475</xdr:colOff>
      <xdr:row>0</xdr:row>
      <xdr:rowOff>85725</xdr:rowOff>
    </xdr:from>
    <xdr:to>
      <xdr:col>13</xdr:col>
      <xdr:colOff>962025</xdr:colOff>
      <xdr:row>2</xdr:row>
      <xdr:rowOff>180975</xdr:rowOff>
    </xdr:to>
    <xdr:pic>
      <xdr:nvPicPr>
        <xdr:cNvPr id="5" name="Imagen 15">
          <a:extLst>
            <a:ext uri="{FF2B5EF4-FFF2-40B4-BE49-F238E27FC236}">
              <a16:creationId xmlns:a16="http://schemas.microsoft.com/office/drawing/2014/main" id="{2DD970B5-1357-46ED-957E-C57D7DD7931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85725"/>
          <a:ext cx="169545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C8D2-3C20-4104-BEAF-A65A5D2C6956}">
  <dimension ref="A1:N266"/>
  <sheetViews>
    <sheetView tabSelected="1" workbookViewId="0">
      <selection activeCell="S16" sqref="S16"/>
    </sheetView>
  </sheetViews>
  <sheetFormatPr baseColWidth="10" defaultRowHeight="15" x14ac:dyDescent="0.25"/>
  <cols>
    <col min="1" max="1" width="6.5703125" customWidth="1"/>
    <col min="3" max="3" width="30.7109375" customWidth="1"/>
    <col min="4" max="4" width="15.7109375" customWidth="1"/>
    <col min="5" max="5" width="0.85546875" customWidth="1"/>
    <col min="6" max="6" width="15.7109375" customWidth="1"/>
    <col min="7" max="7" width="0.85546875" customWidth="1"/>
    <col min="8" max="8" width="15.7109375" customWidth="1"/>
    <col min="9" max="9" width="0.85546875" customWidth="1"/>
    <col min="10" max="10" width="15.7109375" customWidth="1"/>
    <col min="11" max="11" width="0.85546875" customWidth="1"/>
    <col min="12" max="12" width="15.7109375" customWidth="1"/>
    <col min="13" max="13" width="0.85546875" customWidth="1"/>
    <col min="14" max="14" width="15.7109375" customWidth="1"/>
  </cols>
  <sheetData>
    <row r="1" spans="1:14" x14ac:dyDescent="0.25">
      <c r="A1" s="1"/>
    </row>
    <row r="2" spans="1:14" ht="21" x14ac:dyDescent="0.25">
      <c r="A2" s="1"/>
      <c r="B2" s="130"/>
      <c r="C2" s="130"/>
      <c r="D2" s="13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.75" customHeight="1" x14ac:dyDescent="0.25">
      <c r="A3" s="1"/>
    </row>
    <row r="4" spans="1:14" ht="16.5" thickBot="1" x14ac:dyDescent="0.3">
      <c r="A4" s="3"/>
      <c r="B4" s="131" t="s">
        <v>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ht="15.75" thickBot="1" x14ac:dyDescent="0.3">
      <c r="A5" s="3"/>
      <c r="B5" s="5"/>
      <c r="C5" s="5"/>
      <c r="D5" s="5" t="s">
        <v>1</v>
      </c>
      <c r="E5" s="4"/>
      <c r="F5" s="6" t="s">
        <v>2</v>
      </c>
      <c r="G5" s="2"/>
      <c r="H5" s="6" t="s">
        <v>3</v>
      </c>
      <c r="I5" s="6"/>
      <c r="J5" s="6" t="s">
        <v>4</v>
      </c>
      <c r="K5" s="6"/>
      <c r="L5" s="6" t="s">
        <v>5</v>
      </c>
      <c r="M5" s="7"/>
      <c r="N5" s="5" t="s">
        <v>6</v>
      </c>
    </row>
    <row r="6" spans="1:14" ht="15.75" thickBot="1" x14ac:dyDescent="0.3">
      <c r="A6" s="3"/>
      <c r="B6" s="8"/>
      <c r="C6" s="9" t="s">
        <v>7</v>
      </c>
      <c r="D6" s="9">
        <f>D8</f>
        <v>0</v>
      </c>
      <c r="E6" s="9">
        <f>E8</f>
        <v>0</v>
      </c>
      <c r="F6" s="9">
        <f>F8</f>
        <v>0</v>
      </c>
      <c r="G6" s="9"/>
      <c r="H6" s="9">
        <f>H8</f>
        <v>0</v>
      </c>
      <c r="I6" s="9"/>
      <c r="J6" s="9">
        <f>J8</f>
        <v>0</v>
      </c>
      <c r="K6" s="9"/>
      <c r="L6" s="9">
        <f>L8</f>
        <v>0</v>
      </c>
      <c r="M6" s="10"/>
      <c r="N6" s="11">
        <f>SUM(D6+F6+H6+J6+L6)</f>
        <v>0</v>
      </c>
    </row>
    <row r="7" spans="1:14" x14ac:dyDescent="0.25">
      <c r="A7" s="3"/>
      <c r="B7" s="4"/>
      <c r="C7" s="4"/>
      <c r="D7" s="12"/>
      <c r="E7" s="4"/>
      <c r="F7" s="12"/>
      <c r="G7" s="2"/>
      <c r="H7" s="12"/>
      <c r="I7" s="12"/>
      <c r="J7" s="12"/>
      <c r="K7" s="12"/>
      <c r="L7" s="12"/>
      <c r="M7" s="13"/>
      <c r="N7" s="12"/>
    </row>
    <row r="8" spans="1:14" ht="15.75" thickBot="1" x14ac:dyDescent="0.3">
      <c r="A8" s="3"/>
      <c r="B8" s="14" t="s">
        <v>8</v>
      </c>
      <c r="C8" s="15"/>
      <c r="D8" s="16">
        <f>+D10+D15+D20+D29</f>
        <v>0</v>
      </c>
      <c r="E8" s="16"/>
      <c r="F8" s="16">
        <f>+F10+F15+F20+F29</f>
        <v>0</v>
      </c>
      <c r="G8" s="16"/>
      <c r="H8" s="16">
        <f>+H10+H15+H20+H29</f>
        <v>0</v>
      </c>
      <c r="I8" s="16"/>
      <c r="J8" s="16">
        <f>+J10+J15+J20+J29</f>
        <v>0</v>
      </c>
      <c r="K8" s="16"/>
      <c r="L8" s="16">
        <f>+L10+L15+L20+L29</f>
        <v>0</v>
      </c>
      <c r="M8" s="17"/>
      <c r="N8" s="16">
        <f>SUM(D8+F8+H8+J8+L8)</f>
        <v>0</v>
      </c>
    </row>
    <row r="9" spans="1:14" x14ac:dyDescent="0.25">
      <c r="A9" s="3"/>
      <c r="B9" s="18"/>
      <c r="C9" s="4"/>
      <c r="D9" s="12"/>
      <c r="E9" s="4"/>
      <c r="F9" s="12"/>
      <c r="G9" s="2"/>
      <c r="H9" s="12"/>
      <c r="I9" s="2"/>
      <c r="J9" s="12"/>
      <c r="K9" s="2"/>
      <c r="L9" s="12"/>
      <c r="M9" s="13"/>
      <c r="N9" s="12"/>
    </row>
    <row r="10" spans="1:14" x14ac:dyDescent="0.25">
      <c r="A10" s="3"/>
      <c r="B10" s="4"/>
      <c r="C10" s="19" t="s">
        <v>9</v>
      </c>
      <c r="D10" s="20">
        <f>+D14</f>
        <v>0</v>
      </c>
      <c r="E10" s="21"/>
      <c r="F10" s="20">
        <f>+F14</f>
        <v>0</v>
      </c>
      <c r="G10" s="2"/>
      <c r="H10" s="20">
        <f>+H14</f>
        <v>0</v>
      </c>
      <c r="I10" s="2"/>
      <c r="J10" s="20">
        <f>+J14</f>
        <v>0</v>
      </c>
      <c r="K10" s="2"/>
      <c r="L10" s="20">
        <f>+L14</f>
        <v>0</v>
      </c>
      <c r="M10" s="2"/>
      <c r="N10" s="20">
        <f>SUM(D10+F10+H10+J10+L10)</f>
        <v>0</v>
      </c>
    </row>
    <row r="11" spans="1:14" x14ac:dyDescent="0.25">
      <c r="A11" s="22"/>
      <c r="C11" s="23" t="s">
        <v>10</v>
      </c>
      <c r="D11" s="24">
        <v>0</v>
      </c>
      <c r="E11" s="25"/>
      <c r="F11" s="24">
        <f>D11</f>
        <v>0</v>
      </c>
      <c r="G11" s="2"/>
      <c r="H11" s="24">
        <f>F11</f>
        <v>0</v>
      </c>
      <c r="I11" s="2"/>
      <c r="J11" s="24">
        <f>H11</f>
        <v>0</v>
      </c>
      <c r="K11" s="2"/>
      <c r="L11" s="24">
        <f>J11</f>
        <v>0</v>
      </c>
      <c r="M11" s="2"/>
      <c r="N11" s="24">
        <f>D11+F11+H11+J11+L11</f>
        <v>0</v>
      </c>
    </row>
    <row r="12" spans="1:14" x14ac:dyDescent="0.25">
      <c r="A12" s="22"/>
      <c r="C12" s="23" t="s">
        <v>11</v>
      </c>
      <c r="D12" s="26">
        <v>0</v>
      </c>
      <c r="E12" s="27"/>
      <c r="F12" s="26">
        <f>D12</f>
        <v>0</v>
      </c>
      <c r="G12" s="2"/>
      <c r="H12" s="26">
        <f>F12</f>
        <v>0</v>
      </c>
      <c r="I12" s="2"/>
      <c r="J12" s="26">
        <f>H12</f>
        <v>0</v>
      </c>
      <c r="K12" s="2"/>
      <c r="L12" s="26">
        <f>J12</f>
        <v>0</v>
      </c>
      <c r="M12" s="2"/>
      <c r="N12" s="28" t="s">
        <v>12</v>
      </c>
    </row>
    <row r="13" spans="1:14" x14ac:dyDescent="0.25">
      <c r="A13" s="22"/>
      <c r="C13" s="23" t="s">
        <v>13</v>
      </c>
      <c r="D13" s="29">
        <v>0</v>
      </c>
      <c r="E13" s="25"/>
      <c r="F13" s="29">
        <v>0</v>
      </c>
      <c r="G13" s="2"/>
      <c r="H13" s="29">
        <v>0</v>
      </c>
      <c r="I13" s="2"/>
      <c r="J13" s="29">
        <v>0</v>
      </c>
      <c r="K13" s="2"/>
      <c r="L13" s="29">
        <v>0</v>
      </c>
      <c r="M13" s="2"/>
      <c r="N13" s="29">
        <f>D13+F13+H13+J13+L13</f>
        <v>0</v>
      </c>
    </row>
    <row r="14" spans="1:14" x14ac:dyDescent="0.25">
      <c r="A14" s="22"/>
      <c r="C14" s="23" t="s">
        <v>14</v>
      </c>
      <c r="D14" s="24">
        <f>D11*D12</f>
        <v>0</v>
      </c>
      <c r="E14" s="25"/>
      <c r="F14" s="24">
        <f>F11*F12</f>
        <v>0</v>
      </c>
      <c r="G14" s="2"/>
      <c r="H14" s="24">
        <f>H11*H12</f>
        <v>0</v>
      </c>
      <c r="I14" s="2"/>
      <c r="J14" s="24">
        <f>J11*J12</f>
        <v>0</v>
      </c>
      <c r="K14" s="2"/>
      <c r="L14" s="24">
        <f>L11*L12</f>
        <v>0</v>
      </c>
      <c r="M14" s="2"/>
      <c r="N14" s="24">
        <f>D14+F14+H14+J14+L14</f>
        <v>0</v>
      </c>
    </row>
    <row r="15" spans="1:14" x14ac:dyDescent="0.25">
      <c r="A15" s="3"/>
      <c r="B15" s="4"/>
      <c r="C15" s="30" t="s">
        <v>15</v>
      </c>
      <c r="D15" s="31">
        <f>+D19</f>
        <v>0</v>
      </c>
      <c r="E15" s="21"/>
      <c r="F15" s="31">
        <f>+F19</f>
        <v>0</v>
      </c>
      <c r="G15" s="2"/>
      <c r="H15" s="31">
        <f>+H19</f>
        <v>0</v>
      </c>
      <c r="I15" s="2"/>
      <c r="J15" s="31">
        <f>+J19</f>
        <v>0</v>
      </c>
      <c r="K15" s="2"/>
      <c r="L15" s="31">
        <f>+L19</f>
        <v>0</v>
      </c>
      <c r="M15" s="2"/>
      <c r="N15" s="31">
        <f>D15+F15+H15+J15+L15</f>
        <v>0</v>
      </c>
    </row>
    <row r="16" spans="1:14" x14ac:dyDescent="0.25">
      <c r="A16" s="22"/>
      <c r="C16" s="32" t="s">
        <v>10</v>
      </c>
      <c r="D16" s="24">
        <v>0</v>
      </c>
      <c r="E16" s="25"/>
      <c r="F16" s="24">
        <f>D16</f>
        <v>0</v>
      </c>
      <c r="G16" s="2"/>
      <c r="H16" s="24">
        <f>F16</f>
        <v>0</v>
      </c>
      <c r="I16" s="2"/>
      <c r="J16" s="24">
        <f>H16</f>
        <v>0</v>
      </c>
      <c r="K16" s="2"/>
      <c r="L16" s="24">
        <f>J16</f>
        <v>0</v>
      </c>
      <c r="M16" s="2"/>
      <c r="N16" s="24">
        <f>D16+F16+H16+J16+L16</f>
        <v>0</v>
      </c>
    </row>
    <row r="17" spans="1:14" x14ac:dyDescent="0.25">
      <c r="A17" s="22"/>
      <c r="C17" s="23" t="s">
        <v>11</v>
      </c>
      <c r="D17" s="26">
        <v>0</v>
      </c>
      <c r="E17" s="27"/>
      <c r="F17" s="26">
        <f>D17</f>
        <v>0</v>
      </c>
      <c r="G17" s="2"/>
      <c r="H17" s="26">
        <f>F17</f>
        <v>0</v>
      </c>
      <c r="I17" s="2"/>
      <c r="J17" s="26">
        <f>H17</f>
        <v>0</v>
      </c>
      <c r="K17" s="2"/>
      <c r="L17" s="26">
        <f>J17</f>
        <v>0</v>
      </c>
      <c r="M17" s="2"/>
      <c r="N17" s="28" t="s">
        <v>12</v>
      </c>
    </row>
    <row r="18" spans="1:14" x14ac:dyDescent="0.25">
      <c r="A18" s="22"/>
      <c r="C18" s="23" t="s">
        <v>13</v>
      </c>
      <c r="D18" s="24">
        <v>0</v>
      </c>
      <c r="E18" s="25"/>
      <c r="F18" s="24">
        <v>0</v>
      </c>
      <c r="G18" s="2"/>
      <c r="H18" s="24">
        <v>0</v>
      </c>
      <c r="I18" s="2"/>
      <c r="J18" s="24">
        <v>0</v>
      </c>
      <c r="K18" s="2"/>
      <c r="L18" s="24">
        <v>0</v>
      </c>
      <c r="M18" s="2"/>
      <c r="N18" s="24">
        <f>D18+F18+H18+J18+L18</f>
        <v>0</v>
      </c>
    </row>
    <row r="19" spans="1:14" x14ac:dyDescent="0.25">
      <c r="A19" s="22"/>
      <c r="C19" s="23" t="s">
        <v>14</v>
      </c>
      <c r="D19" s="24">
        <f>D16*D17</f>
        <v>0</v>
      </c>
      <c r="E19" s="25"/>
      <c r="F19" s="29">
        <f>F16*F17</f>
        <v>0</v>
      </c>
      <c r="G19" s="2"/>
      <c r="H19" s="29">
        <f>H16*H17</f>
        <v>0</v>
      </c>
      <c r="I19" s="2"/>
      <c r="J19" s="29">
        <f>J16*J17</f>
        <v>0</v>
      </c>
      <c r="K19" s="2"/>
      <c r="L19" s="29">
        <f>L16*L17</f>
        <v>0</v>
      </c>
      <c r="M19" s="2"/>
      <c r="N19" s="24">
        <f>D19+F19+H19+J19+L19</f>
        <v>0</v>
      </c>
    </row>
    <row r="20" spans="1:14" x14ac:dyDescent="0.25">
      <c r="A20" s="3"/>
      <c r="B20" s="4"/>
      <c r="C20" s="33" t="s">
        <v>16</v>
      </c>
      <c r="D20" s="31">
        <f>+D24+D28</f>
        <v>0</v>
      </c>
      <c r="E20" s="21"/>
      <c r="F20" s="31">
        <f>+F24+F28</f>
        <v>0</v>
      </c>
      <c r="G20" s="2"/>
      <c r="H20" s="31">
        <f>+H24+H28</f>
        <v>0</v>
      </c>
      <c r="I20" s="2"/>
      <c r="J20" s="31">
        <f>+J24+J28</f>
        <v>0</v>
      </c>
      <c r="K20" s="2"/>
      <c r="L20" s="31">
        <f>+L24+L28</f>
        <v>0</v>
      </c>
      <c r="M20" s="2"/>
      <c r="N20" s="31">
        <f>D20+F20+H20+J20+L20</f>
        <v>0</v>
      </c>
    </row>
    <row r="21" spans="1:14" x14ac:dyDescent="0.25">
      <c r="A21" s="22"/>
      <c r="C21" s="23" t="s">
        <v>10</v>
      </c>
      <c r="D21" s="24">
        <v>0</v>
      </c>
      <c r="E21" s="34"/>
      <c r="F21" s="24">
        <v>0</v>
      </c>
      <c r="G21" s="2"/>
      <c r="H21" s="24">
        <v>0</v>
      </c>
      <c r="I21" s="2"/>
      <c r="J21" s="24">
        <v>0</v>
      </c>
      <c r="K21" s="2"/>
      <c r="L21" s="24">
        <v>0</v>
      </c>
      <c r="M21" s="2"/>
      <c r="N21" s="24">
        <v>0</v>
      </c>
    </row>
    <row r="22" spans="1:14" x14ac:dyDescent="0.25">
      <c r="A22" s="22"/>
      <c r="C22" s="23" t="s">
        <v>11</v>
      </c>
      <c r="D22" s="26">
        <v>0</v>
      </c>
      <c r="E22" s="35"/>
      <c r="F22" s="26">
        <f>D22</f>
        <v>0</v>
      </c>
      <c r="G22" s="36"/>
      <c r="H22" s="26">
        <f>F22</f>
        <v>0</v>
      </c>
      <c r="I22" s="36"/>
      <c r="J22" s="26">
        <f>H22</f>
        <v>0</v>
      </c>
      <c r="K22" s="36"/>
      <c r="L22" s="26">
        <f>J22</f>
        <v>0</v>
      </c>
      <c r="M22" s="2"/>
      <c r="N22" s="28" t="s">
        <v>12</v>
      </c>
    </row>
    <row r="23" spans="1:14" x14ac:dyDescent="0.25">
      <c r="A23" s="22"/>
      <c r="C23" s="23" t="s">
        <v>13</v>
      </c>
      <c r="D23" s="24">
        <v>0</v>
      </c>
      <c r="E23" s="34"/>
      <c r="F23" s="24">
        <f>D23</f>
        <v>0</v>
      </c>
      <c r="G23" s="2"/>
      <c r="H23" s="24">
        <f>F23</f>
        <v>0</v>
      </c>
      <c r="I23" s="2"/>
      <c r="J23" s="24">
        <f>H23</f>
        <v>0</v>
      </c>
      <c r="K23" s="2"/>
      <c r="L23" s="24">
        <f>J23</f>
        <v>0</v>
      </c>
      <c r="M23" s="2"/>
      <c r="N23" s="24">
        <f>D23+F23+H23+J23+L23</f>
        <v>0</v>
      </c>
    </row>
    <row r="24" spans="1:14" x14ac:dyDescent="0.25">
      <c r="A24" s="22"/>
      <c r="C24" s="23" t="s">
        <v>14</v>
      </c>
      <c r="D24" s="24">
        <f>D21*D22</f>
        <v>0</v>
      </c>
      <c r="E24" s="34"/>
      <c r="F24" s="24">
        <f>F21*F22</f>
        <v>0</v>
      </c>
      <c r="G24" s="2"/>
      <c r="H24" s="24">
        <f>H21*H22</f>
        <v>0</v>
      </c>
      <c r="I24" s="2"/>
      <c r="J24" s="24">
        <f>J21*J22</f>
        <v>0</v>
      </c>
      <c r="K24" s="2"/>
      <c r="L24" s="24">
        <f>L21*L22</f>
        <v>0</v>
      </c>
      <c r="M24" s="2"/>
      <c r="N24" s="24">
        <f>D24+F24+H24+J24+L24</f>
        <v>0</v>
      </c>
    </row>
    <row r="25" spans="1:14" x14ac:dyDescent="0.25">
      <c r="A25" s="22"/>
      <c r="C25" s="23" t="s">
        <v>17</v>
      </c>
      <c r="D25" s="24">
        <v>0</v>
      </c>
      <c r="E25" s="34"/>
      <c r="F25" s="24">
        <f>D25</f>
        <v>0</v>
      </c>
      <c r="G25" s="2"/>
      <c r="H25" s="24">
        <f>F25</f>
        <v>0</v>
      </c>
      <c r="I25" s="2"/>
      <c r="J25" s="24">
        <f>H25</f>
        <v>0</v>
      </c>
      <c r="K25" s="2"/>
      <c r="L25" s="24">
        <f>J25</f>
        <v>0</v>
      </c>
      <c r="M25" s="2"/>
      <c r="N25" s="24">
        <f>D25+F25+H25+J25+L25</f>
        <v>0</v>
      </c>
    </row>
    <row r="26" spans="1:14" x14ac:dyDescent="0.25">
      <c r="A26" s="22"/>
      <c r="C26" s="23" t="s">
        <v>11</v>
      </c>
      <c r="D26" s="26">
        <v>0</v>
      </c>
      <c r="E26" s="35"/>
      <c r="F26" s="26">
        <f>D26</f>
        <v>0</v>
      </c>
      <c r="G26" s="2"/>
      <c r="H26" s="26">
        <f>F26</f>
        <v>0</v>
      </c>
      <c r="I26" s="2"/>
      <c r="J26" s="26">
        <f>H26</f>
        <v>0</v>
      </c>
      <c r="K26" s="2"/>
      <c r="L26" s="26">
        <f>J26</f>
        <v>0</v>
      </c>
      <c r="M26" s="2"/>
      <c r="N26" s="28" t="s">
        <v>12</v>
      </c>
    </row>
    <row r="27" spans="1:14" x14ac:dyDescent="0.25">
      <c r="A27" s="22"/>
      <c r="C27" s="23" t="s">
        <v>13</v>
      </c>
      <c r="D27" s="24">
        <v>0</v>
      </c>
      <c r="E27" s="35"/>
      <c r="F27" s="24">
        <f>D27</f>
        <v>0</v>
      </c>
      <c r="G27" s="2"/>
      <c r="H27" s="24">
        <f>F27</f>
        <v>0</v>
      </c>
      <c r="I27" s="2"/>
      <c r="J27" s="24">
        <f>H27</f>
        <v>0</v>
      </c>
      <c r="K27" s="2"/>
      <c r="L27" s="24">
        <f>J27</f>
        <v>0</v>
      </c>
      <c r="M27" s="2"/>
      <c r="N27" s="24">
        <f>D27+F27+H27+J27+L27</f>
        <v>0</v>
      </c>
    </row>
    <row r="28" spans="1:14" x14ac:dyDescent="0.25">
      <c r="A28" s="22"/>
      <c r="C28" s="23" t="s">
        <v>14</v>
      </c>
      <c r="D28" s="24">
        <f>D25*D26</f>
        <v>0</v>
      </c>
      <c r="E28" s="34"/>
      <c r="F28" s="24">
        <f>F25*F26</f>
        <v>0</v>
      </c>
      <c r="G28" s="2"/>
      <c r="H28" s="24">
        <f>H25*H26</f>
        <v>0</v>
      </c>
      <c r="I28" s="2"/>
      <c r="J28" s="24">
        <f>J25*J26</f>
        <v>0</v>
      </c>
      <c r="K28" s="2"/>
      <c r="L28" s="24">
        <f>L25*L26</f>
        <v>0</v>
      </c>
      <c r="M28" s="2"/>
      <c r="N28" s="24">
        <f>D28+F28+H28+J28+L28</f>
        <v>0</v>
      </c>
    </row>
    <row r="29" spans="1:14" x14ac:dyDescent="0.25">
      <c r="A29" s="22"/>
      <c r="C29" s="37" t="s">
        <v>18</v>
      </c>
      <c r="D29" s="31">
        <f>D32</f>
        <v>0</v>
      </c>
      <c r="E29" s="21"/>
      <c r="F29" s="31">
        <f>F32</f>
        <v>0</v>
      </c>
      <c r="G29" s="2"/>
      <c r="H29" s="31">
        <f>H32</f>
        <v>0</v>
      </c>
      <c r="I29" s="2"/>
      <c r="J29" s="31">
        <f>J32</f>
        <v>0</v>
      </c>
      <c r="K29" s="2"/>
      <c r="L29" s="31">
        <f>L32</f>
        <v>0</v>
      </c>
      <c r="M29" s="2"/>
      <c r="N29" s="31">
        <f>D29+F29+H29+J29+L29</f>
        <v>0</v>
      </c>
    </row>
    <row r="30" spans="1:14" x14ac:dyDescent="0.25">
      <c r="A30" s="22"/>
      <c r="C30" s="32" t="s">
        <v>19</v>
      </c>
      <c r="D30" s="24">
        <f>D58*D59</f>
        <v>0</v>
      </c>
      <c r="E30" s="21"/>
      <c r="F30" s="24">
        <f>F58*F59</f>
        <v>0</v>
      </c>
      <c r="G30" s="2"/>
      <c r="H30" s="24">
        <f>H58*H59</f>
        <v>0</v>
      </c>
      <c r="I30" s="2"/>
      <c r="J30" s="24">
        <f>J58*J59</f>
        <v>0</v>
      </c>
      <c r="K30" s="2"/>
      <c r="L30" s="24">
        <f>L58*L59</f>
        <v>0</v>
      </c>
      <c r="M30" s="2"/>
      <c r="N30" s="24">
        <f>D30+F30+H30+J30+L30</f>
        <v>0</v>
      </c>
    </row>
    <row r="31" spans="1:14" x14ac:dyDescent="0.25">
      <c r="A31" s="22"/>
      <c r="C31" s="32" t="s">
        <v>20</v>
      </c>
      <c r="D31" s="38">
        <v>0</v>
      </c>
      <c r="E31" s="21"/>
      <c r="F31" s="38">
        <v>0</v>
      </c>
      <c r="G31" s="2"/>
      <c r="H31" s="38">
        <v>0</v>
      </c>
      <c r="I31" s="2"/>
      <c r="J31" s="38">
        <v>0</v>
      </c>
      <c r="K31" s="2"/>
      <c r="L31" s="38">
        <v>0</v>
      </c>
      <c r="M31" s="2"/>
      <c r="N31" s="28" t="s">
        <v>12</v>
      </c>
    </row>
    <row r="32" spans="1:14" x14ac:dyDescent="0.25">
      <c r="A32" s="22"/>
      <c r="C32" s="32" t="s">
        <v>14</v>
      </c>
      <c r="D32" s="24">
        <f>D30*D31</f>
        <v>0</v>
      </c>
      <c r="E32" s="21"/>
      <c r="F32" s="24">
        <f>F30*F31</f>
        <v>0</v>
      </c>
      <c r="G32" s="2"/>
      <c r="H32" s="24">
        <f>H30*H31</f>
        <v>0</v>
      </c>
      <c r="I32" s="2"/>
      <c r="J32" s="24">
        <f>J30*J31</f>
        <v>0</v>
      </c>
      <c r="K32" s="2"/>
      <c r="L32" s="24">
        <f>L30*L31</f>
        <v>0</v>
      </c>
      <c r="M32" s="2"/>
      <c r="N32" s="24">
        <f>D32+F32+H32+J32+L32</f>
        <v>0</v>
      </c>
    </row>
    <row r="33" spans="1:14" x14ac:dyDescent="0.25">
      <c r="A33" s="1"/>
      <c r="B33" s="2"/>
      <c r="D33" s="39"/>
      <c r="E33" s="2"/>
      <c r="F33" s="40"/>
      <c r="G33" s="2"/>
      <c r="H33" s="40"/>
      <c r="I33" s="2"/>
      <c r="J33" s="40"/>
      <c r="K33" s="2"/>
      <c r="L33" s="40"/>
      <c r="M33" s="41"/>
      <c r="N33" s="40"/>
    </row>
    <row r="34" spans="1:14" ht="15.75" thickBot="1" x14ac:dyDescent="0.3">
      <c r="A34" s="3"/>
      <c r="B34" s="42"/>
      <c r="C34" s="42"/>
      <c r="D34" s="42" t="s">
        <v>1</v>
      </c>
      <c r="E34" s="4"/>
      <c r="F34" s="43" t="s">
        <v>2</v>
      </c>
      <c r="G34" s="2"/>
      <c r="H34" s="43" t="s">
        <v>3</v>
      </c>
      <c r="I34" s="2"/>
      <c r="J34" s="43" t="s">
        <v>4</v>
      </c>
      <c r="K34" s="2"/>
      <c r="L34" s="43" t="s">
        <v>5</v>
      </c>
      <c r="M34" s="44"/>
      <c r="N34" s="42" t="s">
        <v>6</v>
      </c>
    </row>
    <row r="35" spans="1:14" ht="15.75" thickBot="1" x14ac:dyDescent="0.3">
      <c r="A35" s="3"/>
      <c r="B35" s="45"/>
      <c r="C35" s="46" t="s">
        <v>21</v>
      </c>
      <c r="D35" s="46">
        <f>+D37+D51+D56+D71+D78+D124+D131+D137</f>
        <v>12000</v>
      </c>
      <c r="E35" s="47"/>
      <c r="F35" s="46">
        <f>+F37+F51+F56+F71+F78+F124+F131+F137</f>
        <v>12000</v>
      </c>
      <c r="G35" s="2"/>
      <c r="H35" s="46">
        <f>+H37+H51+H56+H71+H78+H124+H131+H137</f>
        <v>12000</v>
      </c>
      <c r="I35" s="2"/>
      <c r="J35" s="46">
        <f>+J37+J51+J56+J71+J78+J124+J131+J137</f>
        <v>12000</v>
      </c>
      <c r="K35" s="2"/>
      <c r="L35" s="46">
        <f>+L37+L51+L56+L71+L78+L124+L131+L137</f>
        <v>12000</v>
      </c>
      <c r="M35" s="48"/>
      <c r="N35" s="46">
        <f>+N37+N51+N56+N71+N78+N124+N131+N137</f>
        <v>60000</v>
      </c>
    </row>
    <row r="36" spans="1:14" x14ac:dyDescent="0.25">
      <c r="A36" s="3"/>
      <c r="B36" s="4"/>
      <c r="C36" s="4"/>
      <c r="D36" s="12"/>
      <c r="E36" s="4"/>
      <c r="F36" s="12"/>
      <c r="G36" s="2"/>
      <c r="H36" s="12"/>
      <c r="I36" s="2"/>
      <c r="J36" s="12"/>
      <c r="K36" s="2"/>
      <c r="L36" s="12"/>
      <c r="M36" s="13"/>
      <c r="N36" s="12"/>
    </row>
    <row r="37" spans="1:14" ht="15.75" thickBot="1" x14ac:dyDescent="0.3">
      <c r="A37" s="3"/>
      <c r="B37" s="14" t="s">
        <v>22</v>
      </c>
      <c r="C37" s="15"/>
      <c r="D37" s="16">
        <f>+D39+D44+D49</f>
        <v>0</v>
      </c>
      <c r="E37" s="16"/>
      <c r="F37" s="16">
        <f>+F39+F44+F49</f>
        <v>0</v>
      </c>
      <c r="G37" s="16"/>
      <c r="H37" s="16">
        <f>+H39+H44+H49</f>
        <v>0</v>
      </c>
      <c r="I37" s="16"/>
      <c r="J37" s="16">
        <f>+J39+J44+J49</f>
        <v>0</v>
      </c>
      <c r="K37" s="16"/>
      <c r="L37" s="16">
        <f>+L39+L44+L49</f>
        <v>0</v>
      </c>
      <c r="M37" s="17"/>
      <c r="N37" s="16">
        <f>D37+F37+H37+J37+L37</f>
        <v>0</v>
      </c>
    </row>
    <row r="38" spans="1:14" x14ac:dyDescent="0.25">
      <c r="A38" s="3"/>
      <c r="B38" s="18"/>
      <c r="C38" s="4"/>
      <c r="D38" s="12"/>
      <c r="E38" s="4"/>
      <c r="F38" s="12"/>
      <c r="G38" s="2"/>
      <c r="H38" s="12"/>
      <c r="I38" s="2"/>
      <c r="J38" s="12"/>
      <c r="K38" s="2"/>
      <c r="L38" s="12"/>
      <c r="M38" s="13"/>
      <c r="N38" s="12"/>
    </row>
    <row r="39" spans="1:14" x14ac:dyDescent="0.25">
      <c r="A39" s="3"/>
      <c r="B39" s="4"/>
      <c r="C39" s="30" t="s">
        <v>23</v>
      </c>
      <c r="D39" s="31">
        <f t="shared" ref="D39" si="0">SUM(D40:D43)</f>
        <v>0</v>
      </c>
      <c r="E39" s="31"/>
      <c r="F39" s="31">
        <f>SUM(F40:F43)</f>
        <v>0</v>
      </c>
      <c r="G39" s="2"/>
      <c r="H39" s="31">
        <f>SUM(H40:H43)</f>
        <v>0</v>
      </c>
      <c r="I39" s="2"/>
      <c r="J39" s="31">
        <f>SUM(J40:J43)</f>
        <v>0</v>
      </c>
      <c r="K39" s="2"/>
      <c r="L39" s="31">
        <f>SUM(L40:L43)</f>
        <v>0</v>
      </c>
      <c r="M39" s="49"/>
      <c r="N39" s="31">
        <f t="shared" ref="N39:N48" si="1">D39+F39+H39+J39+L39</f>
        <v>0</v>
      </c>
    </row>
    <row r="40" spans="1:14" x14ac:dyDescent="0.25">
      <c r="A40" s="22"/>
      <c r="C40" s="23" t="s">
        <v>24</v>
      </c>
      <c r="D40" s="24">
        <v>0</v>
      </c>
      <c r="E40" s="25"/>
      <c r="F40" s="24">
        <f>D40</f>
        <v>0</v>
      </c>
      <c r="G40" s="2"/>
      <c r="H40" s="24">
        <f>F40</f>
        <v>0</v>
      </c>
      <c r="I40" s="2"/>
      <c r="J40" s="24">
        <f>D40</f>
        <v>0</v>
      </c>
      <c r="K40" s="2"/>
      <c r="L40" s="24">
        <f>J40</f>
        <v>0</v>
      </c>
      <c r="M40" s="50"/>
      <c r="N40" s="24">
        <f t="shared" si="1"/>
        <v>0</v>
      </c>
    </row>
    <row r="41" spans="1:14" x14ac:dyDescent="0.25">
      <c r="A41" s="22"/>
      <c r="C41" s="23" t="s">
        <v>25</v>
      </c>
      <c r="D41" s="24">
        <v>0</v>
      </c>
      <c r="E41" s="25"/>
      <c r="F41" s="24">
        <f t="shared" ref="F41:F43" si="2">D41</f>
        <v>0</v>
      </c>
      <c r="G41" s="2"/>
      <c r="H41" s="24">
        <f t="shared" ref="H41:H43" si="3">F41</f>
        <v>0</v>
      </c>
      <c r="I41" s="2"/>
      <c r="J41" s="24">
        <f t="shared" ref="J41:J43" si="4">D41</f>
        <v>0</v>
      </c>
      <c r="K41" s="2"/>
      <c r="L41" s="24">
        <f t="shared" ref="L41:L43" si="5">J41</f>
        <v>0</v>
      </c>
      <c r="M41" s="50"/>
      <c r="N41" s="24">
        <f t="shared" si="1"/>
        <v>0</v>
      </c>
    </row>
    <row r="42" spans="1:14" x14ac:dyDescent="0.25">
      <c r="A42" s="22"/>
      <c r="C42" s="23" t="s">
        <v>26</v>
      </c>
      <c r="D42" s="24">
        <v>0</v>
      </c>
      <c r="E42" s="25"/>
      <c r="F42" s="24">
        <f>D42</f>
        <v>0</v>
      </c>
      <c r="G42" s="2"/>
      <c r="H42" s="24">
        <f>F42</f>
        <v>0</v>
      </c>
      <c r="I42" s="2"/>
      <c r="J42" s="24">
        <f>H42</f>
        <v>0</v>
      </c>
      <c r="K42" s="2"/>
      <c r="L42" s="24">
        <f>J42</f>
        <v>0</v>
      </c>
      <c r="M42" s="50"/>
      <c r="N42" s="24">
        <f t="shared" si="1"/>
        <v>0</v>
      </c>
    </row>
    <row r="43" spans="1:14" x14ac:dyDescent="0.25">
      <c r="A43" s="22"/>
      <c r="C43" s="23" t="s">
        <v>27</v>
      </c>
      <c r="D43" s="24">
        <v>0</v>
      </c>
      <c r="E43" s="25"/>
      <c r="F43" s="24">
        <f t="shared" si="2"/>
        <v>0</v>
      </c>
      <c r="G43" s="2"/>
      <c r="H43" s="24">
        <f t="shared" si="3"/>
        <v>0</v>
      </c>
      <c r="I43" s="2"/>
      <c r="J43" s="24">
        <f t="shared" si="4"/>
        <v>0</v>
      </c>
      <c r="K43" s="2"/>
      <c r="L43" s="24">
        <f t="shared" si="5"/>
        <v>0</v>
      </c>
      <c r="M43" s="50"/>
      <c r="N43" s="24">
        <f t="shared" si="1"/>
        <v>0</v>
      </c>
    </row>
    <row r="44" spans="1:14" x14ac:dyDescent="0.25">
      <c r="A44" s="3"/>
      <c r="B44" s="4"/>
      <c r="C44" s="30" t="s">
        <v>28</v>
      </c>
      <c r="D44" s="31">
        <f t="shared" ref="D44" si="6">SUM(D45:D48)</f>
        <v>0</v>
      </c>
      <c r="E44" s="31"/>
      <c r="F44" s="31">
        <f>SUM(F45:F48)</f>
        <v>0</v>
      </c>
      <c r="G44" s="2"/>
      <c r="H44" s="31">
        <f>SUM(H45:H48)</f>
        <v>0</v>
      </c>
      <c r="I44" s="2"/>
      <c r="J44" s="31">
        <f>SUM(J45:J48)</f>
        <v>0</v>
      </c>
      <c r="K44" s="2"/>
      <c r="L44" s="31">
        <f>SUM(L45:L48)</f>
        <v>0</v>
      </c>
      <c r="M44" s="49"/>
      <c r="N44" s="31">
        <f t="shared" si="1"/>
        <v>0</v>
      </c>
    </row>
    <row r="45" spans="1:14" x14ac:dyDescent="0.25">
      <c r="A45" s="22"/>
      <c r="C45" s="23" t="s">
        <v>24</v>
      </c>
      <c r="D45" s="24">
        <v>0</v>
      </c>
      <c r="E45" s="25"/>
      <c r="F45" s="24">
        <f>D45</f>
        <v>0</v>
      </c>
      <c r="G45" s="2"/>
      <c r="H45" s="24">
        <f>F45</f>
        <v>0</v>
      </c>
      <c r="I45" s="2"/>
      <c r="J45" s="24">
        <f>H45</f>
        <v>0</v>
      </c>
      <c r="K45" s="2"/>
      <c r="L45" s="24">
        <f>J45</f>
        <v>0</v>
      </c>
      <c r="M45" s="50"/>
      <c r="N45" s="24">
        <f t="shared" si="1"/>
        <v>0</v>
      </c>
    </row>
    <row r="46" spans="1:14" x14ac:dyDescent="0.25">
      <c r="A46" s="22"/>
      <c r="C46" s="23" t="s">
        <v>25</v>
      </c>
      <c r="D46" s="24">
        <v>0</v>
      </c>
      <c r="E46" s="25"/>
      <c r="F46" s="24">
        <f>D46</f>
        <v>0</v>
      </c>
      <c r="G46" s="2"/>
      <c r="H46" s="24">
        <f>F46</f>
        <v>0</v>
      </c>
      <c r="I46" s="2"/>
      <c r="J46" s="24">
        <f>H46</f>
        <v>0</v>
      </c>
      <c r="K46" s="2"/>
      <c r="L46" s="24">
        <f>J46</f>
        <v>0</v>
      </c>
      <c r="M46" s="50"/>
      <c r="N46" s="24">
        <f t="shared" si="1"/>
        <v>0</v>
      </c>
    </row>
    <row r="47" spans="1:14" x14ac:dyDescent="0.25">
      <c r="A47" s="22"/>
      <c r="C47" s="23" t="s">
        <v>26</v>
      </c>
      <c r="D47" s="24">
        <v>0</v>
      </c>
      <c r="E47" s="25"/>
      <c r="F47" s="24">
        <f>D47</f>
        <v>0</v>
      </c>
      <c r="G47" s="2"/>
      <c r="H47" s="24">
        <f>F47</f>
        <v>0</v>
      </c>
      <c r="I47" s="2"/>
      <c r="J47" s="24">
        <f>H47</f>
        <v>0</v>
      </c>
      <c r="K47" s="2"/>
      <c r="L47" s="24">
        <f>J47</f>
        <v>0</v>
      </c>
      <c r="M47" s="50"/>
      <c r="N47" s="24">
        <f t="shared" si="1"/>
        <v>0</v>
      </c>
    </row>
    <row r="48" spans="1:14" x14ac:dyDescent="0.25">
      <c r="A48" s="22"/>
      <c r="C48" s="23" t="s">
        <v>27</v>
      </c>
      <c r="D48" s="24">
        <v>0</v>
      </c>
      <c r="E48" s="25"/>
      <c r="F48" s="24">
        <f>D48</f>
        <v>0</v>
      </c>
      <c r="G48" s="2"/>
      <c r="H48" s="24">
        <f>F48</f>
        <v>0</v>
      </c>
      <c r="I48" s="2"/>
      <c r="J48" s="24">
        <f>H48</f>
        <v>0</v>
      </c>
      <c r="K48" s="2"/>
      <c r="L48" s="24">
        <f>J48</f>
        <v>0</v>
      </c>
      <c r="M48" s="50"/>
      <c r="N48" s="24">
        <f t="shared" si="1"/>
        <v>0</v>
      </c>
    </row>
    <row r="49" spans="1:14" x14ac:dyDescent="0.25">
      <c r="A49" s="3"/>
      <c r="B49" s="4"/>
      <c r="C49" s="30" t="s">
        <v>29</v>
      </c>
      <c r="D49" s="31">
        <v>0</v>
      </c>
      <c r="E49" s="51"/>
      <c r="F49" s="31">
        <v>0</v>
      </c>
      <c r="G49" s="2"/>
      <c r="H49" s="31">
        <v>0</v>
      </c>
      <c r="I49" s="2"/>
      <c r="J49" s="31">
        <v>0</v>
      </c>
      <c r="K49" s="2"/>
      <c r="L49" s="31">
        <v>0</v>
      </c>
      <c r="M49" s="49"/>
      <c r="N49" s="31">
        <f>D49+F49+H49+J49+L49</f>
        <v>0</v>
      </c>
    </row>
    <row r="50" spans="1:14" x14ac:dyDescent="0.25">
      <c r="A50" s="1"/>
      <c r="B50" s="2"/>
      <c r="C50" s="2"/>
      <c r="D50" s="40"/>
      <c r="E50" s="2"/>
      <c r="F50" s="40"/>
      <c r="G50" s="2"/>
      <c r="H50" s="40"/>
      <c r="I50" s="2"/>
      <c r="J50" s="40"/>
      <c r="K50" s="2"/>
      <c r="L50" s="40"/>
      <c r="M50" s="41"/>
      <c r="N50" s="40"/>
    </row>
    <row r="51" spans="1:14" ht="15.75" thickBot="1" x14ac:dyDescent="0.3">
      <c r="A51" s="3"/>
      <c r="B51" s="14" t="s">
        <v>30</v>
      </c>
      <c r="C51" s="15"/>
      <c r="D51" s="16">
        <f>+D53+D54</f>
        <v>0</v>
      </c>
      <c r="E51" s="16"/>
      <c r="F51" s="16">
        <f>+F53+F54</f>
        <v>0</v>
      </c>
      <c r="G51" s="16"/>
      <c r="H51" s="16">
        <f>+H53+H54</f>
        <v>0</v>
      </c>
      <c r="I51" s="16"/>
      <c r="J51" s="16">
        <f>+J53+J54</f>
        <v>0</v>
      </c>
      <c r="K51" s="16"/>
      <c r="L51" s="16">
        <f>+L53+L54</f>
        <v>0</v>
      </c>
      <c r="M51" s="17"/>
      <c r="N51" s="16">
        <f>D51+F51+H51+J51+L51</f>
        <v>0</v>
      </c>
    </row>
    <row r="52" spans="1:14" x14ac:dyDescent="0.25">
      <c r="A52" s="52"/>
      <c r="B52" s="4"/>
      <c r="C52" s="4"/>
      <c r="D52" s="12"/>
      <c r="E52" s="4"/>
      <c r="F52" s="12"/>
      <c r="G52" s="2"/>
      <c r="H52" s="12"/>
      <c r="I52" s="2"/>
      <c r="J52" s="12"/>
      <c r="K52" s="2"/>
      <c r="L52" s="12"/>
      <c r="M52" s="13"/>
      <c r="N52" s="12"/>
    </row>
    <row r="53" spans="1:14" x14ac:dyDescent="0.25">
      <c r="A53" s="3"/>
      <c r="B53" s="4"/>
      <c r="C53" s="53" t="s">
        <v>31</v>
      </c>
      <c r="D53" s="54">
        <v>0</v>
      </c>
      <c r="E53" s="51"/>
      <c r="F53" s="54">
        <f>D53</f>
        <v>0</v>
      </c>
      <c r="G53" s="2"/>
      <c r="H53" s="54">
        <f>F53</f>
        <v>0</v>
      </c>
      <c r="I53" s="2"/>
      <c r="J53" s="54">
        <f>H53</f>
        <v>0</v>
      </c>
      <c r="K53" s="2"/>
      <c r="L53" s="54">
        <f>J53</f>
        <v>0</v>
      </c>
      <c r="M53" s="50"/>
      <c r="N53" s="54">
        <f>D53+F53+H53+J53+L53</f>
        <v>0</v>
      </c>
    </row>
    <row r="54" spans="1:14" x14ac:dyDescent="0.25">
      <c r="A54" s="3"/>
      <c r="B54" s="4"/>
      <c r="C54" s="53" t="s">
        <v>32</v>
      </c>
      <c r="D54" s="54">
        <v>0</v>
      </c>
      <c r="E54" s="51"/>
      <c r="F54" s="54">
        <f>D54</f>
        <v>0</v>
      </c>
      <c r="G54" s="2"/>
      <c r="H54" s="54">
        <f>F54</f>
        <v>0</v>
      </c>
      <c r="I54" s="2"/>
      <c r="J54" s="54">
        <f>H54</f>
        <v>0</v>
      </c>
      <c r="K54" s="2"/>
      <c r="L54" s="54">
        <f>J54</f>
        <v>0</v>
      </c>
      <c r="M54" s="50"/>
      <c r="N54" s="54">
        <f>D54+F54+H54+J54+L54</f>
        <v>0</v>
      </c>
    </row>
    <row r="55" spans="1:14" x14ac:dyDescent="0.25">
      <c r="A55" s="3"/>
      <c r="B55" s="4"/>
      <c r="C55" s="4"/>
      <c r="D55" s="12"/>
      <c r="E55" s="4"/>
      <c r="F55" s="12"/>
      <c r="G55" s="2"/>
      <c r="H55" s="12"/>
      <c r="I55" s="2"/>
      <c r="J55" s="12"/>
      <c r="K55" s="2"/>
      <c r="L55" s="12"/>
      <c r="M55" s="13"/>
      <c r="N55" s="12"/>
    </row>
    <row r="56" spans="1:14" ht="15.75" thickBot="1" x14ac:dyDescent="0.3">
      <c r="A56" s="3"/>
      <c r="B56" s="14" t="s">
        <v>33</v>
      </c>
      <c r="C56" s="15"/>
      <c r="D56" s="16">
        <f>+D64+D67</f>
        <v>0</v>
      </c>
      <c r="E56" s="16"/>
      <c r="F56" s="16">
        <f>+F64+F67</f>
        <v>0</v>
      </c>
      <c r="G56" s="16"/>
      <c r="H56" s="16">
        <f>+H64+H67</f>
        <v>0</v>
      </c>
      <c r="I56" s="16"/>
      <c r="J56" s="16">
        <f>+J64+J67</f>
        <v>0</v>
      </c>
      <c r="K56" s="16"/>
      <c r="L56" s="16">
        <f>+L64+L67</f>
        <v>0</v>
      </c>
      <c r="M56" s="17"/>
      <c r="N56" s="16">
        <f>D56+F56+H56+J56+L56</f>
        <v>0</v>
      </c>
    </row>
    <row r="57" spans="1:14" x14ac:dyDescent="0.25">
      <c r="A57" s="52"/>
      <c r="B57" s="4"/>
      <c r="C57" s="4"/>
      <c r="D57" s="12"/>
      <c r="E57" s="4"/>
      <c r="F57" s="12"/>
      <c r="G57" s="2"/>
      <c r="H57" s="12"/>
      <c r="I57" s="2"/>
      <c r="J57" s="12"/>
      <c r="K57" s="2"/>
      <c r="L57" s="12"/>
      <c r="M57" s="13"/>
      <c r="N57" s="12"/>
    </row>
    <row r="58" spans="1:14" x14ac:dyDescent="0.25">
      <c r="A58" s="22"/>
      <c r="C58" s="23" t="s">
        <v>34</v>
      </c>
      <c r="D58" s="24">
        <f>D13+D18+D23+D27</f>
        <v>0</v>
      </c>
      <c r="E58" s="25"/>
      <c r="F58" s="24">
        <f>F13+F18+F23+F27</f>
        <v>0</v>
      </c>
      <c r="G58" s="2"/>
      <c r="H58" s="24">
        <f>H13+H18+H23+H27</f>
        <v>0</v>
      </c>
      <c r="I58" s="2"/>
      <c r="J58" s="24">
        <f>J13+J18+J23+J27</f>
        <v>0</v>
      </c>
      <c r="K58" s="2"/>
      <c r="L58" s="24">
        <f>L13+L18+L23+L27</f>
        <v>0</v>
      </c>
      <c r="M58" s="50"/>
      <c r="N58" s="24">
        <f>F58+D58+H58+J58+L58</f>
        <v>0</v>
      </c>
    </row>
    <row r="59" spans="1:14" x14ac:dyDescent="0.25">
      <c r="A59" s="22"/>
      <c r="C59" s="23" t="s">
        <v>35</v>
      </c>
      <c r="D59" s="55">
        <v>0.15</v>
      </c>
      <c r="E59" s="25"/>
      <c r="F59" s="55">
        <v>0.15</v>
      </c>
      <c r="G59" s="2"/>
      <c r="H59" s="55">
        <v>0.15</v>
      </c>
      <c r="I59" s="2"/>
      <c r="J59" s="55">
        <v>0.15</v>
      </c>
      <c r="K59" s="2"/>
      <c r="L59" s="55">
        <v>0.15</v>
      </c>
      <c r="M59" s="56"/>
      <c r="N59" s="28" t="s">
        <v>12</v>
      </c>
    </row>
    <row r="60" spans="1:14" x14ac:dyDescent="0.25">
      <c r="A60" s="22"/>
      <c r="C60" s="23" t="s">
        <v>36</v>
      </c>
      <c r="D60" s="24">
        <f>D58*1/(1-D59)</f>
        <v>0</v>
      </c>
      <c r="E60" s="25"/>
      <c r="F60" s="24">
        <f>F58*1/(1-F59)</f>
        <v>0</v>
      </c>
      <c r="G60" s="2"/>
      <c r="H60" s="24">
        <f>H58*1/(1-H59)</f>
        <v>0</v>
      </c>
      <c r="I60" s="2"/>
      <c r="J60" s="24">
        <f>J58*1/(1-J59)</f>
        <v>0</v>
      </c>
      <c r="K60" s="2"/>
      <c r="L60" s="24">
        <f>L58*1/(1-L59)</f>
        <v>0</v>
      </c>
      <c r="M60" s="50"/>
      <c r="N60" s="24">
        <f>D60+F60+H60+J60+L60</f>
        <v>0</v>
      </c>
    </row>
    <row r="61" spans="1:14" x14ac:dyDescent="0.25">
      <c r="A61" s="22"/>
      <c r="C61" s="23" t="s">
        <v>37</v>
      </c>
      <c r="D61" s="55">
        <v>0.25750000000000001</v>
      </c>
      <c r="E61" s="25"/>
      <c r="F61" s="55">
        <v>0.25750000000000001</v>
      </c>
      <c r="G61" s="2"/>
      <c r="H61" s="55">
        <v>0.25750000000000001</v>
      </c>
      <c r="I61" s="2"/>
      <c r="J61" s="55">
        <v>0.25750000000000001</v>
      </c>
      <c r="K61" s="2"/>
      <c r="L61" s="55">
        <v>0.25750000000000001</v>
      </c>
      <c r="M61" s="50"/>
      <c r="N61" s="28" t="s">
        <v>12</v>
      </c>
    </row>
    <row r="62" spans="1:14" x14ac:dyDescent="0.25">
      <c r="A62" s="22"/>
      <c r="C62" s="23" t="s">
        <v>38</v>
      </c>
      <c r="D62" s="24">
        <f>D60*1/(1-D61)</f>
        <v>0</v>
      </c>
      <c r="E62" s="25"/>
      <c r="F62" s="24">
        <f>F60*1/(1-F61)</f>
        <v>0</v>
      </c>
      <c r="G62" s="2"/>
      <c r="H62" s="24">
        <f>H60*1/(1-H61)</f>
        <v>0</v>
      </c>
      <c r="I62" s="2"/>
      <c r="J62" s="24">
        <f>J60*1/(1-J61)</f>
        <v>0</v>
      </c>
      <c r="K62" s="2"/>
      <c r="L62" s="24">
        <f>L60*1/(1-L61)</f>
        <v>0</v>
      </c>
      <c r="M62" s="50"/>
      <c r="N62" s="24">
        <f>D62+F62+H62+J62+L62</f>
        <v>0</v>
      </c>
    </row>
    <row r="63" spans="1:14" x14ac:dyDescent="0.25">
      <c r="A63" s="22"/>
      <c r="C63" s="23" t="s">
        <v>39</v>
      </c>
      <c r="D63" s="57">
        <v>0.5</v>
      </c>
      <c r="E63" s="25"/>
      <c r="F63" s="57">
        <v>0.5</v>
      </c>
      <c r="G63" s="2"/>
      <c r="H63" s="57">
        <v>0.5</v>
      </c>
      <c r="I63" s="2"/>
      <c r="J63" s="57">
        <v>0.5</v>
      </c>
      <c r="K63" s="2"/>
      <c r="L63" s="57">
        <v>0.5</v>
      </c>
      <c r="M63" s="58"/>
      <c r="N63" s="28" t="s">
        <v>12</v>
      </c>
    </row>
    <row r="64" spans="1:14" x14ac:dyDescent="0.25">
      <c r="A64" s="3"/>
      <c r="B64" s="4"/>
      <c r="C64" s="30" t="s">
        <v>40</v>
      </c>
      <c r="D64" s="31">
        <f>D65*D66</f>
        <v>0</v>
      </c>
      <c r="E64" s="51"/>
      <c r="F64" s="31">
        <f>F65*F66</f>
        <v>0</v>
      </c>
      <c r="G64" s="2"/>
      <c r="H64" s="31">
        <f>H65*H66</f>
        <v>0</v>
      </c>
      <c r="I64" s="2"/>
      <c r="J64" s="31">
        <f>J65*J66</f>
        <v>0</v>
      </c>
      <c r="K64" s="2"/>
      <c r="L64" s="31">
        <f>L65*L66</f>
        <v>0</v>
      </c>
      <c r="M64" s="49"/>
      <c r="N64" s="31">
        <f>D64+F64+H64+J64+L64</f>
        <v>0</v>
      </c>
    </row>
    <row r="65" spans="1:14" x14ac:dyDescent="0.25">
      <c r="A65" s="22"/>
      <c r="C65" s="23" t="s">
        <v>41</v>
      </c>
      <c r="D65" s="24">
        <f>D62*D63</f>
        <v>0</v>
      </c>
      <c r="E65" s="25"/>
      <c r="F65" s="24">
        <f>F62*F63</f>
        <v>0</v>
      </c>
      <c r="G65" s="2"/>
      <c r="H65" s="24">
        <f>H62*H63</f>
        <v>0</v>
      </c>
      <c r="I65" s="2"/>
      <c r="J65" s="24">
        <f>J62*J63</f>
        <v>0</v>
      </c>
      <c r="K65" s="2"/>
      <c r="L65" s="24">
        <f>L62*L63</f>
        <v>0</v>
      </c>
      <c r="M65" s="50"/>
      <c r="N65" s="24">
        <f>D65+F65+H65+J65+L65</f>
        <v>0</v>
      </c>
    </row>
    <row r="66" spans="1:14" x14ac:dyDescent="0.25">
      <c r="A66" s="22"/>
      <c r="C66" s="23" t="s">
        <v>42</v>
      </c>
      <c r="D66" s="38">
        <v>0</v>
      </c>
      <c r="E66" s="27"/>
      <c r="F66" s="38">
        <v>0</v>
      </c>
      <c r="G66" s="2"/>
      <c r="H66" s="38">
        <v>0</v>
      </c>
      <c r="I66" s="2"/>
      <c r="J66" s="38">
        <v>0</v>
      </c>
      <c r="K66" s="2"/>
      <c r="L66" s="38">
        <v>0</v>
      </c>
      <c r="M66" s="59"/>
      <c r="N66" s="28" t="s">
        <v>12</v>
      </c>
    </row>
    <row r="67" spans="1:14" x14ac:dyDescent="0.25">
      <c r="A67" s="3"/>
      <c r="B67" s="4"/>
      <c r="C67" s="30" t="s">
        <v>43</v>
      </c>
      <c r="D67" s="31">
        <f>D68*D69</f>
        <v>0</v>
      </c>
      <c r="E67" s="51"/>
      <c r="F67" s="31">
        <f>F68*F69</f>
        <v>0</v>
      </c>
      <c r="G67" s="2"/>
      <c r="H67" s="31">
        <f>H68*H69</f>
        <v>0</v>
      </c>
      <c r="I67" s="2"/>
      <c r="J67" s="31">
        <f>J68*J69</f>
        <v>0</v>
      </c>
      <c r="K67" s="2"/>
      <c r="L67" s="31">
        <f>L68*L69</f>
        <v>0</v>
      </c>
      <c r="M67" s="49"/>
      <c r="N67" s="31">
        <f>D67+F67+H67+J67+L67</f>
        <v>0</v>
      </c>
    </row>
    <row r="68" spans="1:14" x14ac:dyDescent="0.25">
      <c r="A68" s="22"/>
      <c r="C68" s="23" t="s">
        <v>41</v>
      </c>
      <c r="D68" s="24">
        <f>D62-D65</f>
        <v>0</v>
      </c>
      <c r="E68" s="25"/>
      <c r="F68" s="24">
        <f>F62-F65</f>
        <v>0</v>
      </c>
      <c r="G68" s="2"/>
      <c r="H68" s="24">
        <f>H62-H65</f>
        <v>0</v>
      </c>
      <c r="I68" s="2"/>
      <c r="J68" s="24">
        <f>J62-J65</f>
        <v>0</v>
      </c>
      <c r="K68" s="2"/>
      <c r="L68" s="24">
        <f>L62-L65</f>
        <v>0</v>
      </c>
      <c r="M68" s="50"/>
      <c r="N68" s="24">
        <f>F68+D68+H68+J68+L68</f>
        <v>0</v>
      </c>
    </row>
    <row r="69" spans="1:14" x14ac:dyDescent="0.25">
      <c r="A69" s="22"/>
      <c r="C69" s="23" t="s">
        <v>42</v>
      </c>
      <c r="D69" s="38">
        <v>0</v>
      </c>
      <c r="E69" s="27"/>
      <c r="F69" s="38">
        <v>0</v>
      </c>
      <c r="G69" s="2"/>
      <c r="H69" s="38">
        <v>0</v>
      </c>
      <c r="I69" s="2"/>
      <c r="J69" s="38">
        <v>0</v>
      </c>
      <c r="K69" s="2"/>
      <c r="L69" s="38">
        <v>0</v>
      </c>
      <c r="M69" s="59"/>
      <c r="N69" s="28" t="s">
        <v>12</v>
      </c>
    </row>
    <row r="70" spans="1:14" x14ac:dyDescent="0.25">
      <c r="A70" s="22"/>
      <c r="B70" s="2"/>
      <c r="C70" s="2"/>
      <c r="D70" s="60"/>
      <c r="E70" s="25"/>
      <c r="F70" s="60"/>
      <c r="G70" s="2"/>
      <c r="H70" s="60"/>
      <c r="I70" s="2"/>
      <c r="J70" s="60"/>
      <c r="K70" s="2"/>
      <c r="L70" s="60"/>
      <c r="M70" s="61"/>
      <c r="N70" s="60"/>
    </row>
    <row r="71" spans="1:14" ht="15.75" thickBot="1" x14ac:dyDescent="0.3">
      <c r="A71" s="3"/>
      <c r="B71" s="14" t="s">
        <v>44</v>
      </c>
      <c r="C71" s="15"/>
      <c r="D71" s="16">
        <f>+D73+D74+D75+D76</f>
        <v>0</v>
      </c>
      <c r="E71" s="14"/>
      <c r="F71" s="16">
        <f>+F73+F74+F75+F76</f>
        <v>0</v>
      </c>
      <c r="G71" s="2"/>
      <c r="H71" s="16">
        <f>+H73+H74+H75+H76</f>
        <v>0</v>
      </c>
      <c r="I71" s="2"/>
      <c r="J71" s="16">
        <f>+J73+J74+J75+J76</f>
        <v>0</v>
      </c>
      <c r="K71" s="2"/>
      <c r="L71" s="16">
        <f>+L73+L74+L75+L76</f>
        <v>0</v>
      </c>
      <c r="M71" s="17"/>
      <c r="N71" s="16">
        <f>D71+F71+H71+J71+L71</f>
        <v>0</v>
      </c>
    </row>
    <row r="72" spans="1:14" x14ac:dyDescent="0.25">
      <c r="A72" s="22"/>
      <c r="B72" s="62"/>
      <c r="C72" s="2"/>
      <c r="D72" s="40"/>
      <c r="E72" s="2"/>
      <c r="F72" s="40"/>
      <c r="G72" s="2"/>
      <c r="H72" s="40"/>
      <c r="I72" s="2"/>
      <c r="J72" s="40"/>
      <c r="K72" s="2"/>
      <c r="L72" s="40"/>
      <c r="M72" s="41"/>
      <c r="N72" s="40"/>
    </row>
    <row r="73" spans="1:14" x14ac:dyDescent="0.25">
      <c r="A73" s="3"/>
      <c r="B73" s="4"/>
      <c r="C73" s="53" t="s">
        <v>45</v>
      </c>
      <c r="D73" s="54">
        <v>0</v>
      </c>
      <c r="E73" s="51"/>
      <c r="F73" s="54">
        <f>D73</f>
        <v>0</v>
      </c>
      <c r="G73" s="2"/>
      <c r="H73" s="54">
        <f>F73</f>
        <v>0</v>
      </c>
      <c r="I73" s="2"/>
      <c r="J73" s="54">
        <f>H73</f>
        <v>0</v>
      </c>
      <c r="K73" s="2"/>
      <c r="L73" s="54">
        <f>J73</f>
        <v>0</v>
      </c>
      <c r="M73" s="50"/>
      <c r="N73" s="54">
        <f>D73+F73+H73+J73+L73</f>
        <v>0</v>
      </c>
    </row>
    <row r="74" spans="1:14" x14ac:dyDescent="0.25">
      <c r="A74" s="3"/>
      <c r="B74" s="4"/>
      <c r="C74" s="53" t="s">
        <v>46</v>
      </c>
      <c r="D74" s="54">
        <v>0</v>
      </c>
      <c r="E74" s="51"/>
      <c r="F74" s="54">
        <f t="shared" ref="F74:F76" si="7">D74</f>
        <v>0</v>
      </c>
      <c r="G74" s="2"/>
      <c r="H74" s="54">
        <f t="shared" ref="H74:H76" si="8">F74</f>
        <v>0</v>
      </c>
      <c r="I74" s="2"/>
      <c r="J74" s="54">
        <f t="shared" ref="J74:J76" si="9">H74</f>
        <v>0</v>
      </c>
      <c r="K74" s="2"/>
      <c r="L74" s="54">
        <f t="shared" ref="L74:L76" si="10">J74</f>
        <v>0</v>
      </c>
      <c r="M74" s="50"/>
      <c r="N74" s="54">
        <f t="shared" ref="N74:N76" si="11">D74+F74+H74+J74+L74</f>
        <v>0</v>
      </c>
    </row>
    <row r="75" spans="1:14" x14ac:dyDescent="0.25">
      <c r="A75" s="3"/>
      <c r="B75" s="4"/>
      <c r="C75" s="53" t="s">
        <v>47</v>
      </c>
      <c r="D75" s="54">
        <v>0</v>
      </c>
      <c r="E75" s="51"/>
      <c r="F75" s="54">
        <f t="shared" si="7"/>
        <v>0</v>
      </c>
      <c r="G75" s="2"/>
      <c r="H75" s="54">
        <f t="shared" si="8"/>
        <v>0</v>
      </c>
      <c r="I75" s="2"/>
      <c r="J75" s="54">
        <f t="shared" si="9"/>
        <v>0</v>
      </c>
      <c r="K75" s="2"/>
      <c r="L75" s="54">
        <f t="shared" si="10"/>
        <v>0</v>
      </c>
      <c r="M75" s="50"/>
      <c r="N75" s="54">
        <f t="shared" si="11"/>
        <v>0</v>
      </c>
    </row>
    <row r="76" spans="1:14" x14ac:dyDescent="0.25">
      <c r="A76" s="3"/>
      <c r="B76" s="4"/>
      <c r="C76" s="53" t="s">
        <v>48</v>
      </c>
      <c r="D76" s="50">
        <v>0</v>
      </c>
      <c r="E76" s="51"/>
      <c r="F76" s="54">
        <f t="shared" si="7"/>
        <v>0</v>
      </c>
      <c r="G76" s="2"/>
      <c r="H76" s="54">
        <f t="shared" si="8"/>
        <v>0</v>
      </c>
      <c r="I76" s="2"/>
      <c r="J76" s="54">
        <f t="shared" si="9"/>
        <v>0</v>
      </c>
      <c r="K76" s="2"/>
      <c r="L76" s="54">
        <f t="shared" si="10"/>
        <v>0</v>
      </c>
      <c r="M76" s="50"/>
      <c r="N76" s="54">
        <f t="shared" si="11"/>
        <v>0</v>
      </c>
    </row>
    <row r="77" spans="1:14" x14ac:dyDescent="0.25">
      <c r="A77" s="22"/>
      <c r="C77" s="2"/>
      <c r="D77" s="40"/>
      <c r="E77" s="2"/>
      <c r="F77" s="40"/>
      <c r="G77" s="2"/>
      <c r="H77" s="40"/>
      <c r="I77" s="2"/>
      <c r="J77" s="40"/>
      <c r="K77" s="2"/>
      <c r="L77" s="40"/>
      <c r="M77" s="41"/>
      <c r="N77" s="40"/>
    </row>
    <row r="78" spans="1:14" ht="15.75" thickBot="1" x14ac:dyDescent="0.3">
      <c r="A78" s="3"/>
      <c r="B78" s="14" t="s">
        <v>49</v>
      </c>
      <c r="C78" s="15"/>
      <c r="D78" s="16">
        <f>+D80+D92+D95+D100+D104+D111</f>
        <v>0</v>
      </c>
      <c r="E78" s="14"/>
      <c r="F78" s="16">
        <f>+F80+F92+F95+F100+F104+F111</f>
        <v>0</v>
      </c>
      <c r="G78" s="2"/>
      <c r="H78" s="16">
        <f>+H80+H92+H95+H100+H104+H111</f>
        <v>0</v>
      </c>
      <c r="I78" s="2"/>
      <c r="J78" s="16">
        <f>+J80+J92+J95+J100+J104+J111</f>
        <v>0</v>
      </c>
      <c r="K78" s="2"/>
      <c r="L78" s="16">
        <f>+L80+L92+L95+L100+L104+L111</f>
        <v>0</v>
      </c>
      <c r="M78" s="17"/>
      <c r="N78" s="16">
        <f>D78+F78+H78+J78+L78</f>
        <v>0</v>
      </c>
    </row>
    <row r="79" spans="1:14" x14ac:dyDescent="0.25">
      <c r="A79" s="22"/>
      <c r="B79" s="62"/>
      <c r="C79" s="2"/>
      <c r="D79" s="40"/>
      <c r="E79" s="2"/>
      <c r="F79" s="40"/>
      <c r="G79" s="2"/>
      <c r="H79" s="40"/>
      <c r="I79" s="2"/>
      <c r="J79" s="40"/>
      <c r="K79" s="2"/>
      <c r="L79" s="40"/>
      <c r="M79" s="41"/>
      <c r="N79" s="40"/>
    </row>
    <row r="80" spans="1:14" x14ac:dyDescent="0.25">
      <c r="A80" s="3"/>
      <c r="B80" s="4"/>
      <c r="C80" s="30" t="s">
        <v>50</v>
      </c>
      <c r="D80" s="31">
        <f>SUM(D81:D91)</f>
        <v>0</v>
      </c>
      <c r="E80" s="51"/>
      <c r="F80" s="31">
        <f>SUM(F81:F91)</f>
        <v>0</v>
      </c>
      <c r="G80" s="2"/>
      <c r="H80" s="31">
        <f>SUM(H81:H91)</f>
        <v>0</v>
      </c>
      <c r="I80" s="2"/>
      <c r="J80" s="31">
        <f>SUM(J81:J91)</f>
        <v>0</v>
      </c>
      <c r="K80" s="2"/>
      <c r="L80" s="31">
        <f>SUM(L81:L91)</f>
        <v>0</v>
      </c>
      <c r="M80" s="49"/>
      <c r="N80" s="31">
        <f>D80+F80+H80+J80+L80</f>
        <v>0</v>
      </c>
    </row>
    <row r="81" spans="1:14" x14ac:dyDescent="0.25">
      <c r="A81" s="22"/>
      <c r="C81" s="23" t="s">
        <v>51</v>
      </c>
      <c r="D81" s="24">
        <v>0</v>
      </c>
      <c r="E81" s="25"/>
      <c r="F81" s="24">
        <f>D81</f>
        <v>0</v>
      </c>
      <c r="G81" s="2"/>
      <c r="H81" s="24">
        <f>F81</f>
        <v>0</v>
      </c>
      <c r="I81" s="2"/>
      <c r="J81" s="24">
        <f>H81</f>
        <v>0</v>
      </c>
      <c r="K81" s="2"/>
      <c r="L81" s="24">
        <f>J81</f>
        <v>0</v>
      </c>
      <c r="M81" s="50"/>
      <c r="N81" s="24">
        <f>D81+F81+H81+J81+L81</f>
        <v>0</v>
      </c>
    </row>
    <row r="82" spans="1:14" x14ac:dyDescent="0.25">
      <c r="A82" s="22"/>
      <c r="C82" s="23" t="s">
        <v>52</v>
      </c>
      <c r="D82" s="24">
        <v>0</v>
      </c>
      <c r="E82" s="25"/>
      <c r="F82" s="24">
        <f t="shared" ref="F82:F91" si="12">D82</f>
        <v>0</v>
      </c>
      <c r="G82" s="2"/>
      <c r="H82" s="24">
        <f t="shared" ref="H82:H91" si="13">F82</f>
        <v>0</v>
      </c>
      <c r="I82" s="2"/>
      <c r="J82" s="24">
        <f t="shared" ref="J82:J91" si="14">H82</f>
        <v>0</v>
      </c>
      <c r="K82" s="2"/>
      <c r="L82" s="24">
        <f t="shared" ref="L82:L91" si="15">J82</f>
        <v>0</v>
      </c>
      <c r="M82" s="50"/>
      <c r="N82" s="24">
        <f t="shared" ref="N82:N91" si="16">D82+F82+H82+J82+L82</f>
        <v>0</v>
      </c>
    </row>
    <row r="83" spans="1:14" x14ac:dyDescent="0.25">
      <c r="A83" s="22"/>
      <c r="C83" s="23" t="s">
        <v>53</v>
      </c>
      <c r="D83" s="24">
        <v>0</v>
      </c>
      <c r="E83" s="25"/>
      <c r="F83" s="24">
        <f t="shared" si="12"/>
        <v>0</v>
      </c>
      <c r="G83" s="2"/>
      <c r="H83" s="24">
        <f t="shared" si="13"/>
        <v>0</v>
      </c>
      <c r="I83" s="2"/>
      <c r="J83" s="24">
        <f t="shared" si="14"/>
        <v>0</v>
      </c>
      <c r="K83" s="2"/>
      <c r="L83" s="24">
        <f t="shared" si="15"/>
        <v>0</v>
      </c>
      <c r="M83" s="50"/>
      <c r="N83" s="24">
        <f t="shared" si="16"/>
        <v>0</v>
      </c>
    </row>
    <row r="84" spans="1:14" x14ac:dyDescent="0.25">
      <c r="A84" s="22"/>
      <c r="C84" s="23" t="s">
        <v>54</v>
      </c>
      <c r="D84" s="24">
        <v>0</v>
      </c>
      <c r="E84" s="25"/>
      <c r="F84" s="24">
        <f t="shared" si="12"/>
        <v>0</v>
      </c>
      <c r="G84" s="2"/>
      <c r="H84" s="24">
        <f t="shared" si="13"/>
        <v>0</v>
      </c>
      <c r="I84" s="2"/>
      <c r="J84" s="24">
        <f t="shared" si="14"/>
        <v>0</v>
      </c>
      <c r="K84" s="2"/>
      <c r="L84" s="24">
        <f t="shared" si="15"/>
        <v>0</v>
      </c>
      <c r="M84" s="50"/>
      <c r="N84" s="24">
        <f t="shared" si="16"/>
        <v>0</v>
      </c>
    </row>
    <row r="85" spans="1:14" x14ac:dyDescent="0.25">
      <c r="A85" s="22"/>
      <c r="C85" s="23" t="s">
        <v>55</v>
      </c>
      <c r="D85" s="24">
        <v>0</v>
      </c>
      <c r="E85" s="25"/>
      <c r="F85" s="24">
        <f t="shared" si="12"/>
        <v>0</v>
      </c>
      <c r="G85" s="2"/>
      <c r="H85" s="24">
        <f t="shared" si="13"/>
        <v>0</v>
      </c>
      <c r="I85" s="2"/>
      <c r="J85" s="24">
        <f t="shared" si="14"/>
        <v>0</v>
      </c>
      <c r="K85" s="2"/>
      <c r="L85" s="24">
        <f t="shared" si="15"/>
        <v>0</v>
      </c>
      <c r="M85" s="50"/>
      <c r="N85" s="24">
        <f t="shared" si="16"/>
        <v>0</v>
      </c>
    </row>
    <row r="86" spans="1:14" x14ac:dyDescent="0.25">
      <c r="A86" s="22"/>
      <c r="C86" s="23" t="s">
        <v>56</v>
      </c>
      <c r="D86" s="24">
        <v>0</v>
      </c>
      <c r="E86" s="25"/>
      <c r="F86" s="24">
        <f t="shared" si="12"/>
        <v>0</v>
      </c>
      <c r="G86" s="2"/>
      <c r="H86" s="24">
        <f t="shared" si="13"/>
        <v>0</v>
      </c>
      <c r="I86" s="2"/>
      <c r="J86" s="24">
        <f t="shared" si="14"/>
        <v>0</v>
      </c>
      <c r="K86" s="2"/>
      <c r="L86" s="24">
        <f t="shared" si="15"/>
        <v>0</v>
      </c>
      <c r="M86" s="50"/>
      <c r="N86" s="24">
        <f t="shared" si="16"/>
        <v>0</v>
      </c>
    </row>
    <row r="87" spans="1:14" x14ac:dyDescent="0.25">
      <c r="A87" s="22"/>
      <c r="C87" s="23" t="s">
        <v>57</v>
      </c>
      <c r="D87" s="24">
        <v>0</v>
      </c>
      <c r="E87" s="25"/>
      <c r="F87" s="24">
        <f t="shared" si="12"/>
        <v>0</v>
      </c>
      <c r="G87" s="2"/>
      <c r="H87" s="24">
        <f t="shared" si="13"/>
        <v>0</v>
      </c>
      <c r="I87" s="2"/>
      <c r="J87" s="24">
        <f t="shared" si="14"/>
        <v>0</v>
      </c>
      <c r="K87" s="2"/>
      <c r="L87" s="24">
        <f t="shared" si="15"/>
        <v>0</v>
      </c>
      <c r="M87" s="50"/>
      <c r="N87" s="24">
        <f t="shared" si="16"/>
        <v>0</v>
      </c>
    </row>
    <row r="88" spans="1:14" x14ac:dyDescent="0.25">
      <c r="A88" s="22"/>
      <c r="C88" s="23" t="s">
        <v>58</v>
      </c>
      <c r="D88" s="24">
        <v>0</v>
      </c>
      <c r="E88" s="25"/>
      <c r="F88" s="24">
        <f t="shared" si="12"/>
        <v>0</v>
      </c>
      <c r="G88" s="2"/>
      <c r="H88" s="24">
        <f t="shared" si="13"/>
        <v>0</v>
      </c>
      <c r="I88" s="2"/>
      <c r="J88" s="24">
        <f t="shared" si="14"/>
        <v>0</v>
      </c>
      <c r="K88" s="2"/>
      <c r="L88" s="24">
        <f t="shared" si="15"/>
        <v>0</v>
      </c>
      <c r="M88" s="50"/>
      <c r="N88" s="24">
        <f t="shared" si="16"/>
        <v>0</v>
      </c>
    </row>
    <row r="89" spans="1:14" x14ac:dyDescent="0.25">
      <c r="A89" s="22"/>
      <c r="C89" s="23" t="s">
        <v>59</v>
      </c>
      <c r="D89" s="24">
        <v>0</v>
      </c>
      <c r="E89" s="25"/>
      <c r="F89" s="24">
        <f t="shared" si="12"/>
        <v>0</v>
      </c>
      <c r="G89" s="2"/>
      <c r="H89" s="24">
        <f t="shared" si="13"/>
        <v>0</v>
      </c>
      <c r="I89" s="2"/>
      <c r="J89" s="24">
        <f t="shared" si="14"/>
        <v>0</v>
      </c>
      <c r="K89" s="2"/>
      <c r="L89" s="24">
        <f t="shared" si="15"/>
        <v>0</v>
      </c>
      <c r="M89" s="50"/>
      <c r="N89" s="24">
        <f t="shared" si="16"/>
        <v>0</v>
      </c>
    </row>
    <row r="90" spans="1:14" x14ac:dyDescent="0.25">
      <c r="A90" s="22"/>
      <c r="C90" s="23" t="s">
        <v>60</v>
      </c>
      <c r="D90" s="24">
        <v>0</v>
      </c>
      <c r="E90" s="25"/>
      <c r="F90" s="24">
        <f t="shared" si="12"/>
        <v>0</v>
      </c>
      <c r="G90" s="2"/>
      <c r="H90" s="24">
        <f t="shared" si="13"/>
        <v>0</v>
      </c>
      <c r="I90" s="2"/>
      <c r="J90" s="24">
        <f t="shared" si="14"/>
        <v>0</v>
      </c>
      <c r="K90" s="2"/>
      <c r="L90" s="24">
        <f t="shared" si="15"/>
        <v>0</v>
      </c>
      <c r="M90" s="50"/>
      <c r="N90" s="24">
        <f t="shared" si="16"/>
        <v>0</v>
      </c>
    </row>
    <row r="91" spans="1:14" x14ac:dyDescent="0.25">
      <c r="A91" s="22"/>
      <c r="C91" s="23" t="s">
        <v>61</v>
      </c>
      <c r="D91" s="24">
        <v>0</v>
      </c>
      <c r="E91" s="25"/>
      <c r="F91" s="24">
        <f t="shared" si="12"/>
        <v>0</v>
      </c>
      <c r="G91" s="2"/>
      <c r="H91" s="24">
        <f t="shared" si="13"/>
        <v>0</v>
      </c>
      <c r="I91" s="2"/>
      <c r="J91" s="24">
        <f t="shared" si="14"/>
        <v>0</v>
      </c>
      <c r="K91" s="2"/>
      <c r="L91" s="24">
        <f t="shared" si="15"/>
        <v>0</v>
      </c>
      <c r="M91" s="50"/>
      <c r="N91" s="24">
        <f t="shared" si="16"/>
        <v>0</v>
      </c>
    </row>
    <row r="92" spans="1:14" x14ac:dyDescent="0.25">
      <c r="A92" s="3"/>
      <c r="B92" s="4"/>
      <c r="C92" s="30" t="s">
        <v>62</v>
      </c>
      <c r="D92" s="31">
        <f>D93*D94</f>
        <v>0</v>
      </c>
      <c r="E92" s="51"/>
      <c r="F92" s="31">
        <f>F93*F94</f>
        <v>0</v>
      </c>
      <c r="G92" s="2"/>
      <c r="H92" s="31">
        <f>H93*H94</f>
        <v>0</v>
      </c>
      <c r="I92" s="2"/>
      <c r="J92" s="31">
        <f>J93*J94</f>
        <v>0</v>
      </c>
      <c r="K92" s="2"/>
      <c r="L92" s="31">
        <f>L93*L94</f>
        <v>0</v>
      </c>
      <c r="M92" s="49"/>
      <c r="N92" s="31">
        <f>D92+F92+H92+J92+L92</f>
        <v>0</v>
      </c>
    </row>
    <row r="93" spans="1:14" x14ac:dyDescent="0.25">
      <c r="A93" s="22"/>
      <c r="C93" s="23" t="s">
        <v>41</v>
      </c>
      <c r="D93" s="24">
        <f>+D58</f>
        <v>0</v>
      </c>
      <c r="E93" s="25"/>
      <c r="F93" s="24">
        <f>+F58</f>
        <v>0</v>
      </c>
      <c r="G93" s="2"/>
      <c r="H93" s="24">
        <f>+H58</f>
        <v>0</v>
      </c>
      <c r="I93" s="2"/>
      <c r="J93" s="24">
        <f>+J58</f>
        <v>0</v>
      </c>
      <c r="K93" s="2"/>
      <c r="L93" s="24">
        <f>+L58</f>
        <v>0</v>
      </c>
      <c r="M93" s="50"/>
      <c r="N93" s="24">
        <f>D93+F93+H93+J93+L93</f>
        <v>0</v>
      </c>
    </row>
    <row r="94" spans="1:14" x14ac:dyDescent="0.25">
      <c r="A94" s="22"/>
      <c r="C94" s="63" t="s">
        <v>42</v>
      </c>
      <c r="D94" s="64">
        <v>0</v>
      </c>
      <c r="E94" s="27"/>
      <c r="F94" s="38">
        <f>ROUND(D94,2)</f>
        <v>0</v>
      </c>
      <c r="G94" s="2"/>
      <c r="H94" s="64">
        <f>F94</f>
        <v>0</v>
      </c>
      <c r="I94" s="2"/>
      <c r="J94" s="64">
        <f>H94</f>
        <v>0</v>
      </c>
      <c r="K94" s="2"/>
      <c r="L94" s="64">
        <f>J94</f>
        <v>0</v>
      </c>
      <c r="M94" s="65"/>
      <c r="N94" s="28" t="s">
        <v>12</v>
      </c>
    </row>
    <row r="95" spans="1:14" x14ac:dyDescent="0.25">
      <c r="A95" s="3"/>
      <c r="B95" s="4"/>
      <c r="C95" s="30" t="s">
        <v>63</v>
      </c>
      <c r="D95" s="66">
        <f>D96*D97+D98*D99</f>
        <v>0</v>
      </c>
      <c r="E95" s="51"/>
      <c r="F95" s="66">
        <f>F96*F97+F98*F99</f>
        <v>0</v>
      </c>
      <c r="G95" s="2"/>
      <c r="H95" s="66">
        <f>H96*H97+H98*H99</f>
        <v>0</v>
      </c>
      <c r="I95" s="2"/>
      <c r="J95" s="66">
        <f>J96*J97+J98*J99</f>
        <v>0</v>
      </c>
      <c r="K95" s="2"/>
      <c r="L95" s="66">
        <f>L96*L97+L98*L99</f>
        <v>0</v>
      </c>
      <c r="M95" s="67"/>
      <c r="N95" s="66">
        <f>D95+F95+H95+J95+L95</f>
        <v>0</v>
      </c>
    </row>
    <row r="96" spans="1:14" x14ac:dyDescent="0.25">
      <c r="A96" s="22"/>
      <c r="C96" s="23" t="s">
        <v>64</v>
      </c>
      <c r="D96" s="24">
        <f>D13+D18+D23</f>
        <v>0</v>
      </c>
      <c r="E96" s="25"/>
      <c r="F96" s="24">
        <f>D96</f>
        <v>0</v>
      </c>
      <c r="G96" s="2"/>
      <c r="H96" s="24">
        <f>F96</f>
        <v>0</v>
      </c>
      <c r="I96" s="2"/>
      <c r="J96" s="24">
        <f>H96</f>
        <v>0</v>
      </c>
      <c r="K96" s="2"/>
      <c r="L96" s="24">
        <f>J96</f>
        <v>0</v>
      </c>
      <c r="M96" s="50"/>
      <c r="N96" s="24">
        <f>D96+F96+H96+J96+L96</f>
        <v>0</v>
      </c>
    </row>
    <row r="97" spans="1:14" x14ac:dyDescent="0.25">
      <c r="A97" s="22"/>
      <c r="C97" s="23" t="s">
        <v>65</v>
      </c>
      <c r="D97" s="38">
        <v>0</v>
      </c>
      <c r="E97" s="25"/>
      <c r="F97" s="38">
        <v>0</v>
      </c>
      <c r="G97" s="2"/>
      <c r="H97" s="38">
        <v>0</v>
      </c>
      <c r="I97" s="2"/>
      <c r="J97" s="38">
        <v>0</v>
      </c>
      <c r="K97" s="2"/>
      <c r="L97" s="38">
        <v>0</v>
      </c>
      <c r="M97" s="50"/>
      <c r="N97" s="28" t="s">
        <v>12</v>
      </c>
    </row>
    <row r="98" spans="1:14" x14ac:dyDescent="0.25">
      <c r="A98" s="22"/>
      <c r="C98" s="23" t="s">
        <v>66</v>
      </c>
      <c r="D98" s="24">
        <f>D27</f>
        <v>0</v>
      </c>
      <c r="E98" s="25"/>
      <c r="F98" s="24">
        <f>F27</f>
        <v>0</v>
      </c>
      <c r="G98" s="2"/>
      <c r="H98" s="24">
        <f>H27</f>
        <v>0</v>
      </c>
      <c r="I98" s="2"/>
      <c r="J98" s="24">
        <f>J27</f>
        <v>0</v>
      </c>
      <c r="K98" s="2"/>
      <c r="L98" s="24">
        <f>L27</f>
        <v>0</v>
      </c>
      <c r="M98" s="50"/>
      <c r="N98" s="24">
        <f>D98+F98+H98+J98+L98</f>
        <v>0</v>
      </c>
    </row>
    <row r="99" spans="1:14" x14ac:dyDescent="0.25">
      <c r="A99" s="22"/>
      <c r="C99" s="23" t="s">
        <v>67</v>
      </c>
      <c r="D99" s="38">
        <v>0</v>
      </c>
      <c r="E99" s="27"/>
      <c r="F99" s="38">
        <f>D99</f>
        <v>0</v>
      </c>
      <c r="G99" s="2"/>
      <c r="H99" s="38">
        <f>F99</f>
        <v>0</v>
      </c>
      <c r="I99" s="2"/>
      <c r="J99" s="38">
        <f>H99</f>
        <v>0</v>
      </c>
      <c r="K99" s="2"/>
      <c r="L99" s="38">
        <f>J99</f>
        <v>0</v>
      </c>
      <c r="M99" s="59"/>
      <c r="N99" s="28" t="s">
        <v>12</v>
      </c>
    </row>
    <row r="100" spans="1:14" x14ac:dyDescent="0.25">
      <c r="A100" s="3"/>
      <c r="B100" s="4"/>
      <c r="C100" s="30" t="s">
        <v>68</v>
      </c>
      <c r="D100" s="31">
        <f>D101+D102+D103</f>
        <v>0</v>
      </c>
      <c r="E100" s="51"/>
      <c r="F100" s="31">
        <f>F101+F102+F103</f>
        <v>0</v>
      </c>
      <c r="G100" s="2"/>
      <c r="H100" s="31">
        <f>H101+H102+H103</f>
        <v>0</v>
      </c>
      <c r="I100" s="2"/>
      <c r="J100" s="31">
        <f>J101+J102+J103</f>
        <v>0</v>
      </c>
      <c r="K100" s="2"/>
      <c r="L100" s="31">
        <f>L101+L102+L103</f>
        <v>0</v>
      </c>
      <c r="M100" s="49"/>
      <c r="N100" s="31">
        <f>D100+F100+H100+J100+L100</f>
        <v>0</v>
      </c>
    </row>
    <row r="101" spans="1:14" x14ac:dyDescent="0.25">
      <c r="A101" s="22"/>
      <c r="C101" s="32" t="s">
        <v>69</v>
      </c>
      <c r="D101" s="24">
        <v>0</v>
      </c>
      <c r="E101" s="25"/>
      <c r="F101" s="24">
        <f>D101</f>
        <v>0</v>
      </c>
      <c r="G101" s="2"/>
      <c r="H101" s="24">
        <f>F101</f>
        <v>0</v>
      </c>
      <c r="I101" s="2"/>
      <c r="J101" s="24">
        <f>H101</f>
        <v>0</v>
      </c>
      <c r="K101" s="2"/>
      <c r="L101" s="24">
        <f>J101</f>
        <v>0</v>
      </c>
      <c r="M101" s="50"/>
      <c r="N101" s="24">
        <f>D101+F101+H101+J101+L101</f>
        <v>0</v>
      </c>
    </row>
    <row r="102" spans="1:14" x14ac:dyDescent="0.25">
      <c r="A102" s="22"/>
      <c r="C102" s="32" t="s">
        <v>70</v>
      </c>
      <c r="D102" s="24">
        <v>0</v>
      </c>
      <c r="E102" s="25"/>
      <c r="F102" s="24">
        <f>D102</f>
        <v>0</v>
      </c>
      <c r="G102" s="2"/>
      <c r="H102" s="24">
        <f>F102</f>
        <v>0</v>
      </c>
      <c r="I102" s="2"/>
      <c r="J102" s="24">
        <f>H102</f>
        <v>0</v>
      </c>
      <c r="K102" s="2"/>
      <c r="L102" s="24">
        <f>J102</f>
        <v>0</v>
      </c>
      <c r="M102" s="50"/>
      <c r="N102" s="24">
        <f>D102+F102+H102+J102+L102</f>
        <v>0</v>
      </c>
    </row>
    <row r="103" spans="1:14" x14ac:dyDescent="0.25">
      <c r="A103" s="22"/>
      <c r="C103" s="32" t="s">
        <v>71</v>
      </c>
      <c r="D103" s="24">
        <v>0</v>
      </c>
      <c r="E103" s="25"/>
      <c r="F103" s="24">
        <f>D103</f>
        <v>0</v>
      </c>
      <c r="G103" s="2"/>
      <c r="H103" s="24">
        <f>F103</f>
        <v>0</v>
      </c>
      <c r="I103" s="2"/>
      <c r="J103" s="24">
        <f>H103</f>
        <v>0</v>
      </c>
      <c r="K103" s="2"/>
      <c r="L103" s="24">
        <f>J103</f>
        <v>0</v>
      </c>
      <c r="M103" s="50"/>
      <c r="N103" s="24">
        <f>D103+F103+H103+J103+L103</f>
        <v>0</v>
      </c>
    </row>
    <row r="104" spans="1:14" x14ac:dyDescent="0.25">
      <c r="A104" s="3"/>
      <c r="B104" s="4"/>
      <c r="C104" s="30" t="s">
        <v>113</v>
      </c>
      <c r="D104" s="31">
        <v>0</v>
      </c>
      <c r="E104" s="51"/>
      <c r="F104" s="31">
        <v>0</v>
      </c>
      <c r="G104" s="2"/>
      <c r="H104" s="31">
        <v>0</v>
      </c>
      <c r="I104" s="2"/>
      <c r="J104" s="31">
        <v>0</v>
      </c>
      <c r="K104" s="2"/>
      <c r="L104" s="31">
        <v>0</v>
      </c>
      <c r="M104" s="49"/>
      <c r="N104" s="31">
        <f>D104-F104</f>
        <v>0</v>
      </c>
    </row>
    <row r="105" spans="1:14" x14ac:dyDescent="0.25">
      <c r="A105" s="22"/>
      <c r="C105" s="23" t="s">
        <v>114</v>
      </c>
      <c r="D105" s="24">
        <v>0</v>
      </c>
      <c r="E105" s="25"/>
      <c r="F105" s="24">
        <v>0</v>
      </c>
      <c r="G105" s="2"/>
      <c r="H105" s="24">
        <v>0</v>
      </c>
      <c r="I105" s="2"/>
      <c r="J105" s="24">
        <v>0</v>
      </c>
      <c r="K105" s="2"/>
      <c r="L105" s="24">
        <v>0</v>
      </c>
      <c r="M105" s="50"/>
      <c r="N105" s="24">
        <f t="shared" ref="N105:N110" si="17">D105-F105</f>
        <v>0</v>
      </c>
    </row>
    <row r="106" spans="1:14" x14ac:dyDescent="0.25">
      <c r="A106" s="22"/>
      <c r="C106" s="23" t="s">
        <v>115</v>
      </c>
      <c r="D106" s="24">
        <v>0</v>
      </c>
      <c r="E106" s="25"/>
      <c r="F106" s="24">
        <v>0</v>
      </c>
      <c r="G106" s="2"/>
      <c r="H106" s="24">
        <v>0</v>
      </c>
      <c r="I106" s="2"/>
      <c r="J106" s="24">
        <v>0</v>
      </c>
      <c r="K106" s="2"/>
      <c r="L106" s="24">
        <v>0</v>
      </c>
      <c r="M106" s="50"/>
      <c r="N106" s="24">
        <f t="shared" si="17"/>
        <v>0</v>
      </c>
    </row>
    <row r="107" spans="1:14" x14ac:dyDescent="0.25">
      <c r="A107" s="22"/>
      <c r="C107" s="23" t="s">
        <v>116</v>
      </c>
      <c r="D107" s="24">
        <v>0</v>
      </c>
      <c r="E107" s="25"/>
      <c r="F107" s="24">
        <v>0</v>
      </c>
      <c r="G107" s="2"/>
      <c r="H107" s="24">
        <v>0</v>
      </c>
      <c r="I107" s="2"/>
      <c r="J107" s="24">
        <v>0</v>
      </c>
      <c r="K107" s="2"/>
      <c r="L107" s="24">
        <v>0</v>
      </c>
      <c r="M107" s="50"/>
      <c r="N107" s="24">
        <f t="shared" si="17"/>
        <v>0</v>
      </c>
    </row>
    <row r="108" spans="1:14" x14ac:dyDescent="0.25">
      <c r="A108" s="22"/>
      <c r="C108" s="23" t="s">
        <v>117</v>
      </c>
      <c r="D108" s="24">
        <v>0</v>
      </c>
      <c r="E108" s="25"/>
      <c r="F108" s="24">
        <v>0</v>
      </c>
      <c r="G108" s="2"/>
      <c r="H108" s="24">
        <v>0</v>
      </c>
      <c r="I108" s="2"/>
      <c r="J108" s="24">
        <v>0</v>
      </c>
      <c r="K108" s="2"/>
      <c r="L108" s="24">
        <v>0</v>
      </c>
      <c r="M108" s="50"/>
      <c r="N108" s="24">
        <f t="shared" si="17"/>
        <v>0</v>
      </c>
    </row>
    <row r="109" spans="1:14" x14ac:dyDescent="0.25">
      <c r="A109" s="22"/>
      <c r="C109" s="23" t="s">
        <v>118</v>
      </c>
      <c r="D109" s="24">
        <v>0</v>
      </c>
      <c r="E109" s="25"/>
      <c r="F109" s="24">
        <v>0</v>
      </c>
      <c r="G109" s="2"/>
      <c r="H109" s="24">
        <v>0</v>
      </c>
      <c r="I109" s="2"/>
      <c r="J109" s="24">
        <v>0</v>
      </c>
      <c r="K109" s="2"/>
      <c r="L109" s="24">
        <v>0</v>
      </c>
      <c r="M109" s="50"/>
      <c r="N109" s="24">
        <f t="shared" si="17"/>
        <v>0</v>
      </c>
    </row>
    <row r="110" spans="1:14" x14ac:dyDescent="0.25">
      <c r="A110" s="22"/>
      <c r="C110" s="23" t="s">
        <v>119</v>
      </c>
      <c r="D110" s="24">
        <v>0</v>
      </c>
      <c r="E110" s="25"/>
      <c r="F110" s="24">
        <v>0</v>
      </c>
      <c r="G110" s="2"/>
      <c r="H110" s="24">
        <v>0</v>
      </c>
      <c r="I110" s="2"/>
      <c r="J110" s="24">
        <v>0</v>
      </c>
      <c r="K110" s="2"/>
      <c r="L110" s="24">
        <v>0</v>
      </c>
      <c r="M110" s="50"/>
      <c r="N110" s="24">
        <f t="shared" si="17"/>
        <v>0</v>
      </c>
    </row>
    <row r="111" spans="1:14" x14ac:dyDescent="0.25">
      <c r="A111" s="3"/>
      <c r="B111" s="4"/>
      <c r="C111" s="30" t="s">
        <v>72</v>
      </c>
      <c r="D111" s="31">
        <f>SUM(D112:D122)</f>
        <v>0</v>
      </c>
      <c r="E111" s="51"/>
      <c r="F111" s="31">
        <f>SUM(F112:F122)</f>
        <v>0</v>
      </c>
      <c r="G111" s="2"/>
      <c r="H111" s="31">
        <f>SUM(H112:H122)</f>
        <v>0</v>
      </c>
      <c r="I111" s="2"/>
      <c r="J111" s="31">
        <f>SUM(J112:J122)</f>
        <v>0</v>
      </c>
      <c r="K111" s="2"/>
      <c r="L111" s="31">
        <f>SUM(L112:L122)</f>
        <v>0</v>
      </c>
      <c r="M111" s="49"/>
      <c r="N111" s="31">
        <f>D111+F111+H111+J111+L111</f>
        <v>0</v>
      </c>
    </row>
    <row r="112" spans="1:14" x14ac:dyDescent="0.25">
      <c r="A112" s="22"/>
      <c r="C112" s="23" t="s">
        <v>73</v>
      </c>
      <c r="D112" s="24">
        <v>0</v>
      </c>
      <c r="E112" s="25"/>
      <c r="F112" s="24">
        <f>D112</f>
        <v>0</v>
      </c>
      <c r="G112" s="2"/>
      <c r="H112" s="24">
        <f>F112</f>
        <v>0</v>
      </c>
      <c r="I112" s="2"/>
      <c r="J112" s="24">
        <f>H112</f>
        <v>0</v>
      </c>
      <c r="K112" s="2"/>
      <c r="L112" s="24">
        <f>J112</f>
        <v>0</v>
      </c>
      <c r="M112" s="50"/>
      <c r="N112" s="24">
        <f>D112+F112+H112+J112+L112</f>
        <v>0</v>
      </c>
    </row>
    <row r="113" spans="1:14" x14ac:dyDescent="0.25">
      <c r="A113" s="22"/>
      <c r="C113" s="23" t="s">
        <v>74</v>
      </c>
      <c r="D113" s="24">
        <v>0</v>
      </c>
      <c r="E113" s="25"/>
      <c r="F113" s="24">
        <f t="shared" ref="F113:F118" si="18">D113</f>
        <v>0</v>
      </c>
      <c r="G113" s="2"/>
      <c r="H113" s="24">
        <f t="shared" ref="H113:H118" si="19">F113</f>
        <v>0</v>
      </c>
      <c r="I113" s="2"/>
      <c r="J113" s="24">
        <f t="shared" ref="J113:J118" si="20">H113</f>
        <v>0</v>
      </c>
      <c r="K113" s="2"/>
      <c r="L113" s="24">
        <f t="shared" ref="L113:L118" si="21">J113</f>
        <v>0</v>
      </c>
      <c r="M113" s="50"/>
      <c r="N113" s="24">
        <f t="shared" ref="N113:N118" si="22">D113+F113+H113+J113+L113</f>
        <v>0</v>
      </c>
    </row>
    <row r="114" spans="1:14" x14ac:dyDescent="0.25">
      <c r="A114" s="22"/>
      <c r="C114" s="23" t="s">
        <v>75</v>
      </c>
      <c r="D114" s="24">
        <v>0</v>
      </c>
      <c r="E114" s="25"/>
      <c r="F114" s="24">
        <f t="shared" si="18"/>
        <v>0</v>
      </c>
      <c r="G114" s="2"/>
      <c r="H114" s="24">
        <f t="shared" si="19"/>
        <v>0</v>
      </c>
      <c r="I114" s="2"/>
      <c r="J114" s="24">
        <f t="shared" si="20"/>
        <v>0</v>
      </c>
      <c r="K114" s="2"/>
      <c r="L114" s="24">
        <f t="shared" si="21"/>
        <v>0</v>
      </c>
      <c r="M114" s="50"/>
      <c r="N114" s="24">
        <f t="shared" si="22"/>
        <v>0</v>
      </c>
    </row>
    <row r="115" spans="1:14" x14ac:dyDescent="0.25">
      <c r="A115" s="22"/>
      <c r="C115" s="23" t="s">
        <v>76</v>
      </c>
      <c r="D115" s="24">
        <v>0</v>
      </c>
      <c r="E115" s="25"/>
      <c r="F115" s="24">
        <f t="shared" si="18"/>
        <v>0</v>
      </c>
      <c r="G115" s="2"/>
      <c r="H115" s="24">
        <f t="shared" si="19"/>
        <v>0</v>
      </c>
      <c r="I115" s="2"/>
      <c r="J115" s="24">
        <f t="shared" si="20"/>
        <v>0</v>
      </c>
      <c r="K115" s="2"/>
      <c r="L115" s="24">
        <f t="shared" si="21"/>
        <v>0</v>
      </c>
      <c r="M115" s="50"/>
      <c r="N115" s="24">
        <f t="shared" si="22"/>
        <v>0</v>
      </c>
    </row>
    <row r="116" spans="1:14" x14ac:dyDescent="0.25">
      <c r="A116" s="22"/>
      <c r="C116" s="23" t="s">
        <v>77</v>
      </c>
      <c r="D116" s="24">
        <v>0</v>
      </c>
      <c r="E116" s="25"/>
      <c r="F116" s="24">
        <f t="shared" si="18"/>
        <v>0</v>
      </c>
      <c r="G116" s="2"/>
      <c r="H116" s="24">
        <f t="shared" si="19"/>
        <v>0</v>
      </c>
      <c r="I116" s="2"/>
      <c r="J116" s="24">
        <f t="shared" si="20"/>
        <v>0</v>
      </c>
      <c r="K116" s="2"/>
      <c r="L116" s="24">
        <f t="shared" si="21"/>
        <v>0</v>
      </c>
      <c r="M116" s="50"/>
      <c r="N116" s="24">
        <f t="shared" si="22"/>
        <v>0</v>
      </c>
    </row>
    <row r="117" spans="1:14" x14ac:dyDescent="0.25">
      <c r="A117" s="22"/>
      <c r="C117" s="23" t="s">
        <v>78</v>
      </c>
      <c r="D117" s="24">
        <v>0</v>
      </c>
      <c r="E117" s="25"/>
      <c r="F117" s="24">
        <f t="shared" si="18"/>
        <v>0</v>
      </c>
      <c r="G117" s="2"/>
      <c r="H117" s="24">
        <f t="shared" si="19"/>
        <v>0</v>
      </c>
      <c r="I117" s="2"/>
      <c r="J117" s="24">
        <f t="shared" si="20"/>
        <v>0</v>
      </c>
      <c r="K117" s="2"/>
      <c r="L117" s="24">
        <f t="shared" si="21"/>
        <v>0</v>
      </c>
      <c r="M117" s="50"/>
      <c r="N117" s="24">
        <f t="shared" si="22"/>
        <v>0</v>
      </c>
    </row>
    <row r="118" spans="1:14" x14ac:dyDescent="0.25">
      <c r="A118" s="22"/>
      <c r="C118" s="23" t="s">
        <v>79</v>
      </c>
      <c r="D118" s="24">
        <v>0</v>
      </c>
      <c r="E118" s="25"/>
      <c r="F118" s="24">
        <f t="shared" si="18"/>
        <v>0</v>
      </c>
      <c r="G118" s="2"/>
      <c r="H118" s="24">
        <f t="shared" si="19"/>
        <v>0</v>
      </c>
      <c r="I118" s="2"/>
      <c r="J118" s="24">
        <f t="shared" si="20"/>
        <v>0</v>
      </c>
      <c r="K118" s="2"/>
      <c r="L118" s="24">
        <f t="shared" si="21"/>
        <v>0</v>
      </c>
      <c r="M118" s="50"/>
      <c r="N118" s="24">
        <f t="shared" si="22"/>
        <v>0</v>
      </c>
    </row>
    <row r="119" spans="1:14" x14ac:dyDescent="0.25">
      <c r="A119" s="22"/>
      <c r="C119" s="23" t="s">
        <v>80</v>
      </c>
      <c r="D119" s="24"/>
      <c r="E119" s="25"/>
      <c r="F119" s="24"/>
      <c r="G119" s="2"/>
      <c r="H119" s="24"/>
      <c r="I119" s="2"/>
      <c r="J119" s="24"/>
      <c r="K119" s="2"/>
      <c r="L119" s="24"/>
      <c r="M119" s="50"/>
      <c r="N119" s="24"/>
    </row>
    <row r="120" spans="1:14" x14ac:dyDescent="0.25">
      <c r="A120" s="22"/>
      <c r="C120" s="23" t="s">
        <v>81</v>
      </c>
      <c r="D120" s="24"/>
      <c r="E120" s="25"/>
      <c r="F120" s="24"/>
      <c r="G120" s="2"/>
      <c r="H120" s="24"/>
      <c r="I120" s="2"/>
      <c r="J120" s="24"/>
      <c r="K120" s="2"/>
      <c r="L120" s="24"/>
      <c r="M120" s="50"/>
      <c r="N120" s="24"/>
    </row>
    <row r="121" spans="1:14" x14ac:dyDescent="0.25">
      <c r="A121" s="22"/>
      <c r="C121" s="23" t="s">
        <v>82</v>
      </c>
      <c r="D121" s="24">
        <v>0</v>
      </c>
      <c r="E121" s="25"/>
      <c r="F121" s="24">
        <f>D121</f>
        <v>0</v>
      </c>
      <c r="G121" s="2"/>
      <c r="H121" s="24">
        <f>F121</f>
        <v>0</v>
      </c>
      <c r="I121" s="2"/>
      <c r="J121" s="24">
        <f>H121</f>
        <v>0</v>
      </c>
      <c r="K121" s="2"/>
      <c r="L121" s="24">
        <f>J121</f>
        <v>0</v>
      </c>
      <c r="M121" s="50"/>
      <c r="N121" s="24">
        <f>D121+F121+H121+J121+L121</f>
        <v>0</v>
      </c>
    </row>
    <row r="122" spans="1:14" x14ac:dyDescent="0.25">
      <c r="A122" s="22"/>
      <c r="C122" s="23" t="s">
        <v>83</v>
      </c>
      <c r="D122" s="24">
        <v>0</v>
      </c>
      <c r="E122" s="25"/>
      <c r="F122" s="24">
        <f>D122</f>
        <v>0</v>
      </c>
      <c r="G122" s="2"/>
      <c r="H122" s="24">
        <f>F122</f>
        <v>0</v>
      </c>
      <c r="I122" s="2"/>
      <c r="J122" s="24">
        <f>H122</f>
        <v>0</v>
      </c>
      <c r="K122" s="2"/>
      <c r="L122" s="24">
        <f>J122</f>
        <v>0</v>
      </c>
      <c r="M122" s="50"/>
      <c r="N122" s="24">
        <f>D122+F122+H122+J122+L122</f>
        <v>0</v>
      </c>
    </row>
    <row r="123" spans="1:14" x14ac:dyDescent="0.25">
      <c r="A123" s="22"/>
      <c r="B123" s="2"/>
      <c r="C123" s="2"/>
      <c r="D123" s="40"/>
      <c r="E123" s="2"/>
      <c r="F123" s="40"/>
      <c r="G123" s="2"/>
      <c r="H123" s="40"/>
      <c r="I123" s="2"/>
      <c r="J123" s="40"/>
      <c r="K123" s="2"/>
      <c r="L123" s="40"/>
      <c r="M123" s="41"/>
      <c r="N123" s="40"/>
    </row>
    <row r="124" spans="1:14" ht="15.75" thickBot="1" x14ac:dyDescent="0.3">
      <c r="A124" s="3"/>
      <c r="B124" s="14" t="s">
        <v>109</v>
      </c>
      <c r="C124" s="15"/>
      <c r="D124" s="16">
        <f>+D126</f>
        <v>0</v>
      </c>
      <c r="E124" s="14"/>
      <c r="F124" s="16">
        <f>+F126</f>
        <v>0</v>
      </c>
      <c r="G124" s="2"/>
      <c r="H124" s="16">
        <f>+H126</f>
        <v>0</v>
      </c>
      <c r="I124" s="2"/>
      <c r="J124" s="16">
        <f>+J126</f>
        <v>0</v>
      </c>
      <c r="K124" s="2"/>
      <c r="L124" s="16">
        <f>+L126</f>
        <v>0</v>
      </c>
      <c r="M124" s="17"/>
      <c r="N124" s="16">
        <f>D124+F124+H124+J124+L124</f>
        <v>0</v>
      </c>
    </row>
    <row r="125" spans="1:14" x14ac:dyDescent="0.25">
      <c r="A125" s="1"/>
      <c r="B125" s="62"/>
      <c r="C125" s="2"/>
      <c r="D125" s="40"/>
      <c r="E125" s="2"/>
      <c r="F125" s="40"/>
      <c r="G125" s="2"/>
      <c r="H125" s="40"/>
      <c r="I125" s="2"/>
      <c r="J125" s="40"/>
      <c r="K125" s="2"/>
      <c r="L125" s="40"/>
      <c r="M125" s="41"/>
      <c r="N125" s="40"/>
    </row>
    <row r="126" spans="1:14" x14ac:dyDescent="0.25">
      <c r="A126" s="3"/>
      <c r="B126" s="4"/>
      <c r="C126" s="30" t="s">
        <v>120</v>
      </c>
      <c r="D126" s="31">
        <f>SUM(D127:D129)</f>
        <v>0</v>
      </c>
      <c r="E126" s="51"/>
      <c r="F126" s="31">
        <f>SUM(F127:F129)</f>
        <v>0</v>
      </c>
      <c r="G126" s="2"/>
      <c r="H126" s="31">
        <f>SUM(H127:H129)</f>
        <v>0</v>
      </c>
      <c r="I126" s="2"/>
      <c r="J126" s="31">
        <f>SUM(J127:J129)</f>
        <v>0</v>
      </c>
      <c r="K126" s="2"/>
      <c r="L126" s="31">
        <f>SUM(L127:L129)</f>
        <v>0</v>
      </c>
      <c r="M126" s="49"/>
      <c r="N126" s="31">
        <f>D126+F126+H126+J126+L126</f>
        <v>0</v>
      </c>
    </row>
    <row r="127" spans="1:14" x14ac:dyDescent="0.25">
      <c r="A127" s="1"/>
      <c r="B127" s="22"/>
      <c r="C127" s="23" t="s">
        <v>121</v>
      </c>
      <c r="D127" s="24">
        <v>0</v>
      </c>
      <c r="E127" s="25"/>
      <c r="F127" s="24">
        <f>D127</f>
        <v>0</v>
      </c>
      <c r="G127" s="2"/>
      <c r="H127" s="24">
        <f>F127</f>
        <v>0</v>
      </c>
      <c r="I127" s="2"/>
      <c r="J127" s="24">
        <f>H127</f>
        <v>0</v>
      </c>
      <c r="K127" s="2"/>
      <c r="L127" s="24">
        <f>J127</f>
        <v>0</v>
      </c>
      <c r="M127" s="50"/>
      <c r="N127" s="24">
        <f>D127+F127+H127+J127+L127</f>
        <v>0</v>
      </c>
    </row>
    <row r="128" spans="1:14" x14ac:dyDescent="0.25">
      <c r="A128" s="1"/>
      <c r="B128" s="22"/>
      <c r="C128" s="23" t="s">
        <v>122</v>
      </c>
      <c r="D128" s="24"/>
      <c r="E128" s="25"/>
      <c r="F128" s="24"/>
      <c r="G128" s="2"/>
      <c r="H128" s="24"/>
      <c r="I128" s="2"/>
      <c r="J128" s="24"/>
      <c r="K128" s="2"/>
      <c r="L128" s="24"/>
      <c r="M128" s="50"/>
      <c r="N128" s="24"/>
    </row>
    <row r="129" spans="1:14" x14ac:dyDescent="0.25">
      <c r="A129" s="1"/>
      <c r="B129" s="22"/>
      <c r="C129" s="23" t="s">
        <v>123</v>
      </c>
      <c r="D129" s="24">
        <v>0</v>
      </c>
      <c r="E129" s="25"/>
      <c r="F129" s="24">
        <f>D129</f>
        <v>0</v>
      </c>
      <c r="G129" s="2"/>
      <c r="H129" s="24">
        <f>F129</f>
        <v>0</v>
      </c>
      <c r="I129" s="2"/>
      <c r="J129" s="24">
        <f>H129</f>
        <v>0</v>
      </c>
      <c r="K129" s="2"/>
      <c r="L129" s="24">
        <f>J129</f>
        <v>0</v>
      </c>
      <c r="M129" s="50"/>
      <c r="N129" s="24">
        <f>D129+F129+H129+J129+L129</f>
        <v>0</v>
      </c>
    </row>
    <row r="130" spans="1:14" x14ac:dyDescent="0.25">
      <c r="A130" s="1"/>
      <c r="B130" s="2"/>
      <c r="C130" s="2"/>
      <c r="D130" s="40"/>
      <c r="E130" s="2"/>
      <c r="F130" s="40"/>
      <c r="G130" s="2"/>
      <c r="H130" s="40"/>
      <c r="I130" s="2"/>
      <c r="J130" s="40"/>
      <c r="K130" s="2"/>
      <c r="L130" s="40"/>
      <c r="M130" s="41"/>
      <c r="N130" s="40"/>
    </row>
    <row r="131" spans="1:14" ht="15.75" thickBot="1" x14ac:dyDescent="0.3">
      <c r="A131" s="3"/>
      <c r="B131" s="14" t="s">
        <v>84</v>
      </c>
      <c r="C131" s="15"/>
      <c r="D131" s="16">
        <f>+D133</f>
        <v>0</v>
      </c>
      <c r="E131" s="14"/>
      <c r="F131" s="16">
        <f>+F133</f>
        <v>0</v>
      </c>
      <c r="G131" s="2"/>
      <c r="H131" s="16">
        <f>+H133</f>
        <v>0</v>
      </c>
      <c r="I131" s="2"/>
      <c r="J131" s="16">
        <f>+J133</f>
        <v>0</v>
      </c>
      <c r="K131" s="2"/>
      <c r="L131" s="16">
        <f>+L133</f>
        <v>0</v>
      </c>
      <c r="M131" s="17"/>
      <c r="N131" s="16">
        <f>D131+F131+H131+J131+L131</f>
        <v>0</v>
      </c>
    </row>
    <row r="132" spans="1:14" x14ac:dyDescent="0.25">
      <c r="A132" s="1"/>
      <c r="B132" s="62"/>
      <c r="C132" s="2"/>
      <c r="D132" s="40"/>
      <c r="E132" s="2"/>
      <c r="F132" s="40"/>
      <c r="G132" s="2"/>
      <c r="H132" s="40"/>
      <c r="I132" s="2"/>
      <c r="J132" s="40"/>
      <c r="K132" s="2"/>
      <c r="L132" s="40"/>
      <c r="M132" s="41"/>
      <c r="N132" s="40"/>
    </row>
    <row r="133" spans="1:14" x14ac:dyDescent="0.25">
      <c r="A133" s="3"/>
      <c r="B133" s="4"/>
      <c r="C133" s="30" t="s">
        <v>84</v>
      </c>
      <c r="D133" s="31">
        <f>D134+D135</f>
        <v>0</v>
      </c>
      <c r="E133" s="51"/>
      <c r="F133" s="31">
        <f>+F134+F135</f>
        <v>0</v>
      </c>
      <c r="G133" s="2"/>
      <c r="H133" s="31">
        <f>+H134+H135</f>
        <v>0</v>
      </c>
      <c r="I133" s="2"/>
      <c r="J133" s="31">
        <f>+J134+J135</f>
        <v>0</v>
      </c>
      <c r="K133" s="2"/>
      <c r="L133" s="31">
        <f>+L134+L135</f>
        <v>0</v>
      </c>
      <c r="M133" s="49"/>
      <c r="N133" s="31">
        <f>D133+F133+H133+J133+L133</f>
        <v>0</v>
      </c>
    </row>
    <row r="134" spans="1:14" x14ac:dyDescent="0.25">
      <c r="A134" s="22"/>
      <c r="C134" s="23" t="s">
        <v>84</v>
      </c>
      <c r="D134" s="24">
        <v>0</v>
      </c>
      <c r="E134" s="25"/>
      <c r="F134" s="24">
        <f>D134</f>
        <v>0</v>
      </c>
      <c r="G134" s="2"/>
      <c r="H134" s="24">
        <f>F134</f>
        <v>0</v>
      </c>
      <c r="I134" s="2"/>
      <c r="J134" s="24">
        <f>H134</f>
        <v>0</v>
      </c>
      <c r="K134" s="2"/>
      <c r="L134" s="24">
        <f>J134</f>
        <v>0</v>
      </c>
      <c r="M134" s="50"/>
      <c r="N134" s="24">
        <f>D134+F134+H134+J134+L134</f>
        <v>0</v>
      </c>
    </row>
    <row r="135" spans="1:14" x14ac:dyDescent="0.25">
      <c r="A135" s="22"/>
      <c r="C135" s="23" t="s">
        <v>85</v>
      </c>
      <c r="D135" s="24">
        <v>0</v>
      </c>
      <c r="E135" s="25"/>
      <c r="F135" s="24">
        <f>D135</f>
        <v>0</v>
      </c>
      <c r="G135" s="2"/>
      <c r="H135" s="24">
        <f>F135</f>
        <v>0</v>
      </c>
      <c r="I135" s="2"/>
      <c r="J135" s="24">
        <f>H135</f>
        <v>0</v>
      </c>
      <c r="K135" s="2"/>
      <c r="L135" s="24">
        <f>J135</f>
        <v>0</v>
      </c>
      <c r="M135" s="50"/>
      <c r="N135" s="24">
        <f>D135+F135+H135+J135+L135</f>
        <v>0</v>
      </c>
    </row>
    <row r="136" spans="1:14" x14ac:dyDescent="0.25">
      <c r="A136" s="1"/>
      <c r="B136" s="2"/>
      <c r="C136" s="2"/>
      <c r="D136" s="40"/>
      <c r="E136" s="2"/>
      <c r="F136" s="40"/>
      <c r="G136" s="2"/>
      <c r="H136" s="40"/>
      <c r="I136" s="2"/>
      <c r="J136" s="40"/>
      <c r="K136" s="2"/>
      <c r="L136" s="40"/>
      <c r="M136" s="41"/>
      <c r="N136" s="40"/>
    </row>
    <row r="137" spans="1:14" ht="15.75" thickBot="1" x14ac:dyDescent="0.3">
      <c r="A137" s="3"/>
      <c r="B137" s="14" t="s">
        <v>86</v>
      </c>
      <c r="C137" s="15"/>
      <c r="D137" s="16">
        <f>D139</f>
        <v>12000</v>
      </c>
      <c r="E137" s="14"/>
      <c r="F137" s="16">
        <f>F139</f>
        <v>12000</v>
      </c>
      <c r="G137" s="2"/>
      <c r="H137" s="16">
        <f>H139</f>
        <v>12000</v>
      </c>
      <c r="I137" s="2"/>
      <c r="J137" s="16">
        <f>J139</f>
        <v>12000</v>
      </c>
      <c r="K137" s="2"/>
      <c r="L137" s="16">
        <f>L139</f>
        <v>12000</v>
      </c>
      <c r="M137" s="17"/>
      <c r="N137" s="16">
        <f>D137+F137+H137+J137+L137</f>
        <v>60000</v>
      </c>
    </row>
    <row r="138" spans="1:14" x14ac:dyDescent="0.25">
      <c r="A138" s="1"/>
      <c r="B138" s="62"/>
      <c r="C138" s="2"/>
      <c r="D138" s="40"/>
      <c r="E138" s="2"/>
      <c r="F138" s="40"/>
      <c r="G138" s="2"/>
      <c r="H138" s="40"/>
      <c r="I138" s="2"/>
      <c r="J138" s="40"/>
      <c r="K138" s="2"/>
      <c r="L138" s="40"/>
      <c r="M138" s="41"/>
      <c r="N138" s="40"/>
    </row>
    <row r="139" spans="1:14" x14ac:dyDescent="0.25">
      <c r="A139" s="3"/>
      <c r="B139" s="4"/>
      <c r="C139" s="30" t="s">
        <v>87</v>
      </c>
      <c r="D139" s="24">
        <v>12000</v>
      </c>
      <c r="E139" s="25"/>
      <c r="F139" s="24">
        <v>12000</v>
      </c>
      <c r="G139" s="2"/>
      <c r="H139" s="24">
        <v>12000</v>
      </c>
      <c r="I139" s="2"/>
      <c r="J139" s="24">
        <v>12000</v>
      </c>
      <c r="K139" s="2"/>
      <c r="L139" s="24">
        <v>12000</v>
      </c>
      <c r="M139" s="50"/>
      <c r="N139" s="24">
        <f>D139+F139+H139+J139+L139</f>
        <v>60000</v>
      </c>
    </row>
    <row r="140" spans="1:14" hidden="1" x14ac:dyDescent="0.25">
      <c r="A140" s="1"/>
      <c r="B140" s="2"/>
      <c r="C140" s="23" t="s">
        <v>124</v>
      </c>
      <c r="D140" s="24">
        <v>0</v>
      </c>
      <c r="E140" s="25"/>
      <c r="F140" s="24">
        <v>0</v>
      </c>
      <c r="G140" s="2"/>
      <c r="H140" s="24">
        <v>0</v>
      </c>
      <c r="I140" s="2"/>
      <c r="J140" s="24">
        <v>0</v>
      </c>
      <c r="K140" s="2"/>
      <c r="L140" s="24">
        <v>0</v>
      </c>
      <c r="M140" s="50"/>
      <c r="N140" s="24">
        <f t="shared" ref="N140:N166" si="23">D140-F140</f>
        <v>0</v>
      </c>
    </row>
    <row r="141" spans="1:14" hidden="1" x14ac:dyDescent="0.25">
      <c r="A141" s="1"/>
      <c r="B141" s="2"/>
      <c r="C141" s="23" t="s">
        <v>125</v>
      </c>
      <c r="D141" s="24">
        <v>0</v>
      </c>
      <c r="E141" s="25"/>
      <c r="F141" s="24">
        <v>0</v>
      </c>
      <c r="G141" s="2"/>
      <c r="H141" s="24">
        <v>0</v>
      </c>
      <c r="I141" s="2"/>
      <c r="J141" s="24">
        <v>0</v>
      </c>
      <c r="K141" s="2"/>
      <c r="L141" s="24">
        <v>0</v>
      </c>
      <c r="M141" s="50"/>
      <c r="N141" s="24">
        <f t="shared" si="23"/>
        <v>0</v>
      </c>
    </row>
    <row r="142" spans="1:14" hidden="1" x14ac:dyDescent="0.25">
      <c r="A142" s="1"/>
      <c r="B142" s="2"/>
      <c r="C142" s="23" t="s">
        <v>126</v>
      </c>
      <c r="D142" s="24">
        <v>0</v>
      </c>
      <c r="E142" s="25"/>
      <c r="F142" s="24">
        <v>0</v>
      </c>
      <c r="G142" s="2"/>
      <c r="H142" s="24">
        <v>0</v>
      </c>
      <c r="I142" s="2"/>
      <c r="J142" s="24">
        <v>0</v>
      </c>
      <c r="K142" s="2"/>
      <c r="L142" s="24">
        <v>0</v>
      </c>
      <c r="M142" s="50"/>
      <c r="N142" s="24">
        <f t="shared" si="23"/>
        <v>0</v>
      </c>
    </row>
    <row r="143" spans="1:14" hidden="1" x14ac:dyDescent="0.25">
      <c r="A143" s="1"/>
      <c r="B143" s="2"/>
      <c r="C143" s="23" t="s">
        <v>127</v>
      </c>
      <c r="D143" s="24">
        <v>0</v>
      </c>
      <c r="E143" s="25"/>
      <c r="F143" s="24">
        <v>0</v>
      </c>
      <c r="G143" s="2"/>
      <c r="H143" s="24">
        <v>0</v>
      </c>
      <c r="I143" s="2"/>
      <c r="J143" s="24">
        <v>0</v>
      </c>
      <c r="K143" s="2"/>
      <c r="L143" s="24">
        <v>0</v>
      </c>
      <c r="M143" s="50"/>
      <c r="N143" s="24">
        <f t="shared" si="23"/>
        <v>0</v>
      </c>
    </row>
    <row r="144" spans="1:14" hidden="1" x14ac:dyDescent="0.25">
      <c r="A144" s="1"/>
      <c r="B144" s="2"/>
      <c r="C144" s="23" t="s">
        <v>128</v>
      </c>
      <c r="D144" s="24">
        <v>0</v>
      </c>
      <c r="E144" s="25"/>
      <c r="F144" s="24">
        <v>0</v>
      </c>
      <c r="G144" s="2"/>
      <c r="H144" s="24">
        <v>0</v>
      </c>
      <c r="I144" s="2"/>
      <c r="J144" s="24">
        <v>0</v>
      </c>
      <c r="K144" s="2"/>
      <c r="L144" s="24">
        <v>0</v>
      </c>
      <c r="M144" s="50"/>
      <c r="N144" s="24">
        <f t="shared" si="23"/>
        <v>0</v>
      </c>
    </row>
    <row r="145" spans="1:14" hidden="1" x14ac:dyDescent="0.25">
      <c r="A145" s="3"/>
      <c r="B145" s="4"/>
      <c r="C145" s="30" t="s">
        <v>129</v>
      </c>
      <c r="D145" s="31">
        <f>SUM(D146:D148)</f>
        <v>0</v>
      </c>
      <c r="E145" s="51"/>
      <c r="F145" s="31">
        <f>SUM(F146:F148)</f>
        <v>0</v>
      </c>
      <c r="G145" s="2"/>
      <c r="H145" s="31">
        <f>SUM(H146:H148)</f>
        <v>0</v>
      </c>
      <c r="I145" s="2"/>
      <c r="J145" s="31">
        <f>SUM(J146:J148)</f>
        <v>0</v>
      </c>
      <c r="K145" s="2"/>
      <c r="L145" s="31">
        <f>SUM(L146:L148)</f>
        <v>0</v>
      </c>
      <c r="M145" s="49"/>
      <c r="N145" s="31">
        <f t="shared" si="23"/>
        <v>0</v>
      </c>
    </row>
    <row r="146" spans="1:14" hidden="1" x14ac:dyDescent="0.25">
      <c r="A146" s="1"/>
      <c r="B146" s="2"/>
      <c r="C146" s="23" t="s">
        <v>130</v>
      </c>
      <c r="D146" s="68"/>
      <c r="E146" s="25"/>
      <c r="F146" s="68"/>
      <c r="G146" s="2"/>
      <c r="H146" s="68"/>
      <c r="I146" s="2"/>
      <c r="J146" s="68"/>
      <c r="K146" s="2"/>
      <c r="L146" s="68"/>
      <c r="M146" s="69"/>
      <c r="N146" s="68">
        <f t="shared" si="23"/>
        <v>0</v>
      </c>
    </row>
    <row r="147" spans="1:14" hidden="1" x14ac:dyDescent="0.25">
      <c r="A147" s="1"/>
      <c r="B147" s="2"/>
      <c r="C147" s="23" t="s">
        <v>131</v>
      </c>
      <c r="D147" s="68"/>
      <c r="E147" s="25"/>
      <c r="F147" s="68"/>
      <c r="G147" s="2"/>
      <c r="H147" s="68"/>
      <c r="I147" s="2"/>
      <c r="J147" s="68"/>
      <c r="K147" s="2"/>
      <c r="L147" s="68"/>
      <c r="M147" s="69"/>
      <c r="N147" s="68">
        <f t="shared" si="23"/>
        <v>0</v>
      </c>
    </row>
    <row r="148" spans="1:14" hidden="1" x14ac:dyDescent="0.25">
      <c r="A148" s="1"/>
      <c r="B148" s="2"/>
      <c r="C148" s="23" t="s">
        <v>132</v>
      </c>
      <c r="D148" s="68"/>
      <c r="E148" s="25"/>
      <c r="F148" s="68"/>
      <c r="G148" s="2"/>
      <c r="H148" s="68"/>
      <c r="I148" s="2"/>
      <c r="J148" s="68"/>
      <c r="K148" s="2"/>
      <c r="L148" s="68"/>
      <c r="M148" s="69"/>
      <c r="N148" s="68">
        <f t="shared" si="23"/>
        <v>0</v>
      </c>
    </row>
    <row r="149" spans="1:14" hidden="1" x14ac:dyDescent="0.25">
      <c r="A149" s="3"/>
      <c r="B149" s="4"/>
      <c r="C149" s="30" t="s">
        <v>133</v>
      </c>
      <c r="D149" s="31">
        <f>SUM(D150:D152)</f>
        <v>0</v>
      </c>
      <c r="E149" s="51"/>
      <c r="F149" s="31">
        <f>SUM(F150:F152)</f>
        <v>0</v>
      </c>
      <c r="G149" s="2"/>
      <c r="H149" s="31">
        <f>SUM(H150:H152)</f>
        <v>0</v>
      </c>
      <c r="I149" s="2"/>
      <c r="J149" s="31">
        <f>SUM(J150:J152)</f>
        <v>0</v>
      </c>
      <c r="K149" s="2"/>
      <c r="L149" s="31">
        <f>SUM(L150:L152)</f>
        <v>0</v>
      </c>
      <c r="M149" s="49"/>
      <c r="N149" s="31">
        <f t="shared" si="23"/>
        <v>0</v>
      </c>
    </row>
    <row r="150" spans="1:14" hidden="1" x14ac:dyDescent="0.25">
      <c r="A150" s="1"/>
      <c r="B150" s="4"/>
      <c r="C150" s="23" t="s">
        <v>134</v>
      </c>
      <c r="D150" s="70">
        <v>0</v>
      </c>
      <c r="E150" s="25"/>
      <c r="F150" s="70">
        <v>0</v>
      </c>
      <c r="G150" s="2"/>
      <c r="H150" s="70">
        <v>0</v>
      </c>
      <c r="I150" s="2"/>
      <c r="J150" s="70">
        <v>0</v>
      </c>
      <c r="K150" s="2"/>
      <c r="L150" s="70">
        <v>0</v>
      </c>
      <c r="M150" s="71"/>
      <c r="N150" s="70">
        <f t="shared" si="23"/>
        <v>0</v>
      </c>
    </row>
    <row r="151" spans="1:14" hidden="1" x14ac:dyDescent="0.25">
      <c r="A151" s="1"/>
      <c r="B151" s="4"/>
      <c r="C151" s="23" t="s">
        <v>135</v>
      </c>
      <c r="D151" s="70"/>
      <c r="E151" s="25"/>
      <c r="F151" s="70"/>
      <c r="G151" s="2"/>
      <c r="H151" s="70"/>
      <c r="I151" s="2"/>
      <c r="J151" s="70"/>
      <c r="K151" s="2"/>
      <c r="L151" s="70"/>
      <c r="M151" s="71"/>
      <c r="N151" s="70">
        <f t="shared" si="23"/>
        <v>0</v>
      </c>
    </row>
    <row r="152" spans="1:14" hidden="1" x14ac:dyDescent="0.25">
      <c r="A152" s="1"/>
      <c r="B152" s="4"/>
      <c r="C152" s="23" t="s">
        <v>136</v>
      </c>
      <c r="D152" s="70"/>
      <c r="E152" s="25"/>
      <c r="F152" s="70"/>
      <c r="G152" s="2"/>
      <c r="H152" s="70"/>
      <c r="I152" s="2"/>
      <c r="J152" s="70"/>
      <c r="K152" s="2"/>
      <c r="L152" s="70"/>
      <c r="M152" s="71"/>
      <c r="N152" s="70">
        <f t="shared" si="23"/>
        <v>0</v>
      </c>
    </row>
    <row r="153" spans="1:14" hidden="1" x14ac:dyDescent="0.25">
      <c r="A153" s="3"/>
      <c r="B153" s="4"/>
      <c r="C153" s="30" t="s">
        <v>137</v>
      </c>
      <c r="D153" s="31">
        <f>SUM(D154:D157)</f>
        <v>0</v>
      </c>
      <c r="E153" s="51"/>
      <c r="F153" s="31">
        <f>SUM(F154:F157)</f>
        <v>0</v>
      </c>
      <c r="G153" s="2"/>
      <c r="H153" s="31">
        <f>SUM(H154:H157)</f>
        <v>0</v>
      </c>
      <c r="I153" s="2"/>
      <c r="J153" s="31">
        <f>SUM(J154:J157)</f>
        <v>0</v>
      </c>
      <c r="K153" s="2"/>
      <c r="L153" s="31">
        <f>SUM(L154:L157)</f>
        <v>0</v>
      </c>
      <c r="M153" s="49"/>
      <c r="N153" s="31">
        <f t="shared" si="23"/>
        <v>0</v>
      </c>
    </row>
    <row r="154" spans="1:14" hidden="1" x14ac:dyDescent="0.25">
      <c r="A154" s="1"/>
      <c r="B154" s="2"/>
      <c r="C154" s="23" t="s">
        <v>138</v>
      </c>
      <c r="D154" s="70">
        <v>0</v>
      </c>
      <c r="E154" s="25"/>
      <c r="F154" s="70">
        <v>0</v>
      </c>
      <c r="G154" s="2"/>
      <c r="H154" s="70">
        <v>0</v>
      </c>
      <c r="I154" s="2"/>
      <c r="J154" s="70">
        <v>0</v>
      </c>
      <c r="K154" s="2"/>
      <c r="L154" s="70">
        <v>0</v>
      </c>
      <c r="M154" s="71"/>
      <c r="N154" s="70">
        <f t="shared" si="23"/>
        <v>0</v>
      </c>
    </row>
    <row r="155" spans="1:14" hidden="1" x14ac:dyDescent="0.25">
      <c r="A155" s="1"/>
      <c r="B155" s="2"/>
      <c r="C155" s="23" t="s">
        <v>139</v>
      </c>
      <c r="D155" s="70"/>
      <c r="E155" s="25"/>
      <c r="F155" s="70"/>
      <c r="G155" s="2"/>
      <c r="H155" s="70"/>
      <c r="I155" s="2"/>
      <c r="J155" s="70"/>
      <c r="K155" s="2"/>
      <c r="L155" s="70"/>
      <c r="M155" s="71"/>
      <c r="N155" s="70">
        <f t="shared" si="23"/>
        <v>0</v>
      </c>
    </row>
    <row r="156" spans="1:14" hidden="1" x14ac:dyDescent="0.25">
      <c r="A156" s="1"/>
      <c r="B156" s="2"/>
      <c r="C156" s="23" t="s">
        <v>140</v>
      </c>
      <c r="D156" s="70"/>
      <c r="E156" s="25"/>
      <c r="F156" s="70"/>
      <c r="G156" s="2"/>
      <c r="H156" s="70"/>
      <c r="I156" s="2"/>
      <c r="J156" s="70"/>
      <c r="K156" s="2"/>
      <c r="L156" s="70"/>
      <c r="M156" s="71"/>
      <c r="N156" s="70">
        <f t="shared" si="23"/>
        <v>0</v>
      </c>
    </row>
    <row r="157" spans="1:14" hidden="1" x14ac:dyDescent="0.25">
      <c r="A157" s="1"/>
      <c r="B157" s="2"/>
      <c r="C157" s="23" t="s">
        <v>141</v>
      </c>
      <c r="D157" s="70"/>
      <c r="E157" s="25"/>
      <c r="F157" s="70"/>
      <c r="G157" s="2"/>
      <c r="H157" s="70"/>
      <c r="I157" s="2"/>
      <c r="J157" s="70"/>
      <c r="K157" s="2"/>
      <c r="L157" s="70"/>
      <c r="M157" s="71"/>
      <c r="N157" s="70">
        <f t="shared" si="23"/>
        <v>0</v>
      </c>
    </row>
    <row r="158" spans="1:14" hidden="1" x14ac:dyDescent="0.25">
      <c r="A158" s="3"/>
      <c r="B158" s="4"/>
      <c r="C158" s="30" t="s">
        <v>142</v>
      </c>
      <c r="D158" s="31">
        <f>SUM(D159:D161)</f>
        <v>0</v>
      </c>
      <c r="E158" s="51"/>
      <c r="F158" s="31">
        <f>SUM(F159:F161)</f>
        <v>0</v>
      </c>
      <c r="G158" s="2"/>
      <c r="H158" s="31">
        <f>SUM(H159:H161)</f>
        <v>0</v>
      </c>
      <c r="I158" s="2"/>
      <c r="J158" s="31">
        <f>SUM(J159:J161)</f>
        <v>0</v>
      </c>
      <c r="K158" s="2"/>
      <c r="L158" s="31">
        <f>SUM(L159:L161)</f>
        <v>0</v>
      </c>
      <c r="M158" s="49"/>
      <c r="N158" s="31">
        <f t="shared" si="23"/>
        <v>0</v>
      </c>
    </row>
    <row r="159" spans="1:14" hidden="1" x14ac:dyDescent="0.25">
      <c r="A159" s="1"/>
      <c r="B159" s="4"/>
      <c r="C159" s="23" t="s">
        <v>134</v>
      </c>
      <c r="D159" s="70">
        <v>0</v>
      </c>
      <c r="E159" s="25"/>
      <c r="F159" s="70">
        <v>0</v>
      </c>
      <c r="G159" s="2"/>
      <c r="H159" s="70">
        <v>0</v>
      </c>
      <c r="I159" s="2"/>
      <c r="J159" s="70">
        <v>0</v>
      </c>
      <c r="K159" s="2"/>
      <c r="L159" s="70">
        <v>0</v>
      </c>
      <c r="M159" s="71"/>
      <c r="N159" s="70">
        <f t="shared" si="23"/>
        <v>0</v>
      </c>
    </row>
    <row r="160" spans="1:14" hidden="1" x14ac:dyDescent="0.25">
      <c r="A160" s="1"/>
      <c r="B160" s="4"/>
      <c r="C160" s="23" t="s">
        <v>135</v>
      </c>
      <c r="D160" s="70"/>
      <c r="E160" s="25"/>
      <c r="F160" s="70"/>
      <c r="G160" s="2"/>
      <c r="H160" s="70"/>
      <c r="I160" s="2"/>
      <c r="J160" s="70"/>
      <c r="K160" s="2"/>
      <c r="L160" s="70"/>
      <c r="M160" s="71"/>
      <c r="N160" s="70">
        <f t="shared" si="23"/>
        <v>0</v>
      </c>
    </row>
    <row r="161" spans="1:14" hidden="1" x14ac:dyDescent="0.25">
      <c r="A161" s="1"/>
      <c r="B161" s="4"/>
      <c r="C161" s="23" t="s">
        <v>136</v>
      </c>
      <c r="D161" s="24"/>
      <c r="E161" s="25"/>
      <c r="F161" s="24"/>
      <c r="G161" s="2"/>
      <c r="H161" s="24"/>
      <c r="I161" s="2"/>
      <c r="J161" s="24"/>
      <c r="K161" s="2"/>
      <c r="L161" s="24"/>
      <c r="M161" s="50"/>
      <c r="N161" s="24">
        <f t="shared" si="23"/>
        <v>0</v>
      </c>
    </row>
    <row r="162" spans="1:14" hidden="1" x14ac:dyDescent="0.25">
      <c r="A162" s="3"/>
      <c r="B162" s="4"/>
      <c r="C162" s="30" t="s">
        <v>143</v>
      </c>
      <c r="D162" s="31">
        <f>SUM(D163:D166)</f>
        <v>0</v>
      </c>
      <c r="E162" s="51"/>
      <c r="F162" s="31">
        <f>SUM(F163:F166)</f>
        <v>0</v>
      </c>
      <c r="G162" s="2"/>
      <c r="H162" s="31">
        <f>SUM(H163:H166)</f>
        <v>0</v>
      </c>
      <c r="I162" s="2"/>
      <c r="J162" s="31">
        <f>SUM(J163:J166)</f>
        <v>0</v>
      </c>
      <c r="K162" s="2"/>
      <c r="L162" s="31">
        <f>SUM(L163:L166)</f>
        <v>0</v>
      </c>
      <c r="M162" s="49"/>
      <c r="N162" s="31">
        <f t="shared" si="23"/>
        <v>0</v>
      </c>
    </row>
    <row r="163" spans="1:14" hidden="1" x14ac:dyDescent="0.25">
      <c r="A163" s="1"/>
      <c r="B163" s="2"/>
      <c r="C163" s="23" t="s">
        <v>138</v>
      </c>
      <c r="D163" s="70">
        <v>0</v>
      </c>
      <c r="E163" s="25"/>
      <c r="F163" s="70">
        <v>0</v>
      </c>
      <c r="G163" s="2"/>
      <c r="H163" s="70">
        <v>0</v>
      </c>
      <c r="I163" s="2"/>
      <c r="J163" s="70">
        <v>0</v>
      </c>
      <c r="K163" s="2"/>
      <c r="L163" s="70">
        <v>0</v>
      </c>
      <c r="M163" s="71"/>
      <c r="N163" s="70">
        <f t="shared" si="23"/>
        <v>0</v>
      </c>
    </row>
    <row r="164" spans="1:14" hidden="1" x14ac:dyDescent="0.25">
      <c r="A164" s="1"/>
      <c r="B164" s="2"/>
      <c r="C164" s="23" t="s">
        <v>139</v>
      </c>
      <c r="D164" s="70"/>
      <c r="E164" s="25"/>
      <c r="F164" s="70"/>
      <c r="G164" s="2"/>
      <c r="H164" s="70"/>
      <c r="I164" s="2"/>
      <c r="J164" s="70"/>
      <c r="K164" s="2"/>
      <c r="L164" s="70"/>
      <c r="M164" s="71"/>
      <c r="N164" s="70">
        <f t="shared" si="23"/>
        <v>0</v>
      </c>
    </row>
    <row r="165" spans="1:14" hidden="1" x14ac:dyDescent="0.25">
      <c r="A165" s="1"/>
      <c r="B165" s="2"/>
      <c r="C165" s="23" t="s">
        <v>140</v>
      </c>
      <c r="D165" s="70"/>
      <c r="E165" s="25"/>
      <c r="F165" s="70"/>
      <c r="G165" s="2"/>
      <c r="H165" s="70"/>
      <c r="I165" s="2"/>
      <c r="J165" s="70"/>
      <c r="K165" s="2"/>
      <c r="L165" s="70"/>
      <c r="M165" s="71"/>
      <c r="N165" s="70">
        <f t="shared" si="23"/>
        <v>0</v>
      </c>
    </row>
    <row r="166" spans="1:14" hidden="1" x14ac:dyDescent="0.25">
      <c r="A166" s="1"/>
      <c r="B166" s="2"/>
      <c r="C166" s="23" t="s">
        <v>141</v>
      </c>
      <c r="D166" s="70"/>
      <c r="E166" s="25"/>
      <c r="F166" s="70"/>
      <c r="G166" s="2"/>
      <c r="H166" s="70"/>
      <c r="I166" s="2"/>
      <c r="J166" s="70"/>
      <c r="K166" s="2"/>
      <c r="L166" s="70"/>
      <c r="M166" s="71"/>
      <c r="N166" s="70">
        <f t="shared" si="23"/>
        <v>0</v>
      </c>
    </row>
    <row r="167" spans="1:14" ht="15.75" thickBot="1" x14ac:dyDescent="0.3">
      <c r="A167" s="1"/>
      <c r="B167" s="72"/>
      <c r="C167" s="72"/>
      <c r="D167" s="72"/>
      <c r="E167" s="2"/>
      <c r="F167" s="72"/>
      <c r="G167" s="2"/>
      <c r="H167" s="72"/>
      <c r="I167" s="2"/>
      <c r="J167" s="72"/>
      <c r="K167" s="2"/>
      <c r="L167" s="72"/>
      <c r="M167" s="73"/>
      <c r="N167" s="72"/>
    </row>
    <row r="168" spans="1:14" ht="15.75" thickBot="1" x14ac:dyDescent="0.3">
      <c r="A168" s="3"/>
      <c r="B168" s="45"/>
      <c r="C168" s="46" t="s">
        <v>88</v>
      </c>
      <c r="D168" s="46">
        <f>+D170+D186</f>
        <v>0</v>
      </c>
      <c r="E168" s="47"/>
      <c r="F168" s="46">
        <f>+F170+F186</f>
        <v>0</v>
      </c>
      <c r="G168" s="2"/>
      <c r="H168" s="46">
        <f>+H170+H186</f>
        <v>0</v>
      </c>
      <c r="I168" s="2"/>
      <c r="J168" s="46">
        <f>+J170+J186</f>
        <v>0</v>
      </c>
      <c r="K168" s="2"/>
      <c r="L168" s="46">
        <f>+L170+L186</f>
        <v>0</v>
      </c>
      <c r="M168" s="48"/>
      <c r="N168" s="46">
        <f>D168+F168+H168+J168+L168</f>
        <v>0</v>
      </c>
    </row>
    <row r="169" spans="1:14" x14ac:dyDescent="0.25">
      <c r="A169" s="1"/>
      <c r="B169" s="2"/>
      <c r="C169" s="2"/>
      <c r="D169" s="40"/>
      <c r="E169" s="2"/>
      <c r="F169" s="40"/>
      <c r="G169" s="2"/>
      <c r="H169" s="40"/>
      <c r="I169" s="2"/>
      <c r="J169" s="40"/>
      <c r="K169" s="2"/>
      <c r="L169" s="40"/>
      <c r="M169" s="41"/>
      <c r="N169" s="40"/>
    </row>
    <row r="170" spans="1:14" ht="15.75" thickBot="1" x14ac:dyDescent="0.3">
      <c r="A170" s="3"/>
      <c r="B170" s="14" t="s">
        <v>89</v>
      </c>
      <c r="C170" s="15"/>
      <c r="D170" s="16">
        <f>+D172+D175+D178</f>
        <v>0</v>
      </c>
      <c r="E170" s="14"/>
      <c r="F170" s="16">
        <f>+F172+F175+F178</f>
        <v>0</v>
      </c>
      <c r="G170" s="2"/>
      <c r="H170" s="16">
        <f>+H172+H175+H178</f>
        <v>0</v>
      </c>
      <c r="I170" s="2"/>
      <c r="J170" s="16">
        <f>+J172+J175+J178</f>
        <v>0</v>
      </c>
      <c r="K170" s="2"/>
      <c r="L170" s="16">
        <f>+L172+L175+L178</f>
        <v>0</v>
      </c>
      <c r="M170" s="17"/>
      <c r="N170" s="16">
        <f>D170+F170+H170+J170+L170</f>
        <v>0</v>
      </c>
    </row>
    <row r="171" spans="1:14" x14ac:dyDescent="0.25">
      <c r="A171" s="1"/>
      <c r="B171" s="62"/>
      <c r="C171" s="2"/>
      <c r="D171" s="40"/>
      <c r="E171" s="2"/>
      <c r="F171" s="40"/>
      <c r="G171" s="2"/>
      <c r="H171" s="40"/>
      <c r="I171" s="2"/>
      <c r="J171" s="40"/>
      <c r="K171" s="2"/>
      <c r="L171" s="40"/>
      <c r="M171" s="41"/>
      <c r="N171" s="40"/>
    </row>
    <row r="172" spans="1:14" x14ac:dyDescent="0.25">
      <c r="A172" s="3"/>
      <c r="B172" s="4"/>
      <c r="C172" s="30" t="s">
        <v>90</v>
      </c>
      <c r="D172" s="31">
        <v>0</v>
      </c>
      <c r="E172" s="51"/>
      <c r="F172" s="31">
        <f>SUM(F173:F174)</f>
        <v>0</v>
      </c>
      <c r="G172" s="2"/>
      <c r="H172" s="31">
        <f>SUM(H173:H174)</f>
        <v>0</v>
      </c>
      <c r="I172" s="2"/>
      <c r="J172" s="31">
        <f>SUM(J173:J174)</f>
        <v>0</v>
      </c>
      <c r="K172" s="2"/>
      <c r="L172" s="31">
        <f>SUM(L173:L174)</f>
        <v>0</v>
      </c>
      <c r="M172" s="49"/>
      <c r="N172" s="31">
        <f t="shared" ref="N172:N184" si="24">D172+F172+H172+J172+L172</f>
        <v>0</v>
      </c>
    </row>
    <row r="173" spans="1:14" x14ac:dyDescent="0.25">
      <c r="A173" s="22"/>
      <c r="C173" s="23" t="s">
        <v>91</v>
      </c>
      <c r="D173" s="24">
        <v>0</v>
      </c>
      <c r="E173" s="25"/>
      <c r="F173" s="24">
        <f>D173</f>
        <v>0</v>
      </c>
      <c r="G173" s="2"/>
      <c r="H173" s="24">
        <f>F173</f>
        <v>0</v>
      </c>
      <c r="I173" s="2"/>
      <c r="J173" s="24">
        <f>H173</f>
        <v>0</v>
      </c>
      <c r="K173" s="2"/>
      <c r="L173" s="24">
        <f>J173</f>
        <v>0</v>
      </c>
      <c r="M173" s="50"/>
      <c r="N173" s="24">
        <f t="shared" si="24"/>
        <v>0</v>
      </c>
    </row>
    <row r="174" spans="1:14" x14ac:dyDescent="0.25">
      <c r="A174" s="22"/>
      <c r="C174" s="23" t="s">
        <v>92</v>
      </c>
      <c r="D174" s="24">
        <v>0</v>
      </c>
      <c r="E174" s="25"/>
      <c r="F174" s="24">
        <f>D174</f>
        <v>0</v>
      </c>
      <c r="G174" s="2"/>
      <c r="H174" s="24">
        <f>F174</f>
        <v>0</v>
      </c>
      <c r="I174" s="2"/>
      <c r="J174" s="24">
        <f>H174</f>
        <v>0</v>
      </c>
      <c r="K174" s="2"/>
      <c r="L174" s="24">
        <f>J174</f>
        <v>0</v>
      </c>
      <c r="M174" s="50"/>
      <c r="N174" s="24">
        <f t="shared" si="24"/>
        <v>0</v>
      </c>
    </row>
    <row r="175" spans="1:14" x14ac:dyDescent="0.25">
      <c r="A175" s="3"/>
      <c r="B175" s="4"/>
      <c r="C175" s="30" t="s">
        <v>93</v>
      </c>
      <c r="D175" s="31">
        <v>0</v>
      </c>
      <c r="E175" s="51"/>
      <c r="F175" s="31">
        <f>SUM(F176:F177)</f>
        <v>0</v>
      </c>
      <c r="G175" s="2"/>
      <c r="H175" s="31">
        <f>SUM(H176:H177)</f>
        <v>0</v>
      </c>
      <c r="I175" s="2"/>
      <c r="J175" s="31">
        <f>SUM(J176:J177)</f>
        <v>0</v>
      </c>
      <c r="K175" s="2"/>
      <c r="L175" s="31">
        <f>SUM(L176:L177)</f>
        <v>0</v>
      </c>
      <c r="M175" s="49"/>
      <c r="N175" s="31">
        <f t="shared" si="24"/>
        <v>0</v>
      </c>
    </row>
    <row r="176" spans="1:14" x14ac:dyDescent="0.25">
      <c r="A176" s="22"/>
      <c r="C176" s="23" t="s">
        <v>94</v>
      </c>
      <c r="D176" s="24">
        <v>0</v>
      </c>
      <c r="E176" s="25"/>
      <c r="F176" s="24">
        <f>D176</f>
        <v>0</v>
      </c>
      <c r="G176" s="2"/>
      <c r="H176" s="24">
        <f>F176</f>
        <v>0</v>
      </c>
      <c r="I176" s="2"/>
      <c r="J176" s="24">
        <f>H176</f>
        <v>0</v>
      </c>
      <c r="K176" s="2"/>
      <c r="L176" s="24">
        <f>J176</f>
        <v>0</v>
      </c>
      <c r="M176" s="50"/>
      <c r="N176" s="24">
        <f t="shared" si="24"/>
        <v>0</v>
      </c>
    </row>
    <row r="177" spans="1:14" x14ac:dyDescent="0.25">
      <c r="A177" s="22"/>
      <c r="C177" s="23" t="s">
        <v>95</v>
      </c>
      <c r="D177" s="24">
        <v>0</v>
      </c>
      <c r="E177" s="25"/>
      <c r="F177" s="24">
        <f>D177</f>
        <v>0</v>
      </c>
      <c r="G177" s="2"/>
      <c r="H177" s="24">
        <f>F177</f>
        <v>0</v>
      </c>
      <c r="I177" s="2"/>
      <c r="J177" s="24">
        <f>H177</f>
        <v>0</v>
      </c>
      <c r="K177" s="2"/>
      <c r="L177" s="24">
        <f>J177</f>
        <v>0</v>
      </c>
      <c r="M177" s="50"/>
      <c r="N177" s="24">
        <f t="shared" si="24"/>
        <v>0</v>
      </c>
    </row>
    <row r="178" spans="1:14" x14ac:dyDescent="0.25">
      <c r="A178" s="3"/>
      <c r="B178" s="4"/>
      <c r="C178" s="30" t="s">
        <v>96</v>
      </c>
      <c r="D178" s="31">
        <f>SUM(D179:D184)</f>
        <v>0</v>
      </c>
      <c r="E178" s="51"/>
      <c r="F178" s="31">
        <f>SUM(F179:F184)</f>
        <v>0</v>
      </c>
      <c r="G178" s="2"/>
      <c r="H178" s="31">
        <f>SUM(H179:H184)</f>
        <v>0</v>
      </c>
      <c r="I178" s="2"/>
      <c r="J178" s="31">
        <f>SUM(J179:J184)</f>
        <v>0</v>
      </c>
      <c r="K178" s="2"/>
      <c r="L178" s="31">
        <f>SUM(L179:L184)</f>
        <v>0</v>
      </c>
      <c r="M178" s="49"/>
      <c r="N178" s="31">
        <f t="shared" si="24"/>
        <v>0</v>
      </c>
    </row>
    <row r="179" spans="1:14" x14ac:dyDescent="0.25">
      <c r="A179" s="22"/>
      <c r="C179" s="23" t="s">
        <v>91</v>
      </c>
      <c r="D179" s="24">
        <v>0</v>
      </c>
      <c r="E179" s="25"/>
      <c r="F179" s="24">
        <f>D179</f>
        <v>0</v>
      </c>
      <c r="G179" s="2"/>
      <c r="H179" s="24">
        <f>F179</f>
        <v>0</v>
      </c>
      <c r="I179" s="2"/>
      <c r="J179" s="24">
        <f>H179</f>
        <v>0</v>
      </c>
      <c r="K179" s="2"/>
      <c r="L179" s="24">
        <f>J179</f>
        <v>0</v>
      </c>
      <c r="M179" s="50"/>
      <c r="N179" s="24">
        <f t="shared" si="24"/>
        <v>0</v>
      </c>
    </row>
    <row r="180" spans="1:14" x14ac:dyDescent="0.25">
      <c r="A180" s="22"/>
      <c r="C180" s="23" t="s">
        <v>97</v>
      </c>
      <c r="D180" s="24">
        <v>0</v>
      </c>
      <c r="E180" s="25"/>
      <c r="F180" s="24">
        <f t="shared" ref="F180:F184" si="25">D180</f>
        <v>0</v>
      </c>
      <c r="G180" s="2"/>
      <c r="H180" s="24">
        <f t="shared" ref="H180:H184" si="26">F180</f>
        <v>0</v>
      </c>
      <c r="I180" s="2"/>
      <c r="J180" s="24">
        <f t="shared" ref="J180:J184" si="27">H180</f>
        <v>0</v>
      </c>
      <c r="K180" s="2"/>
      <c r="L180" s="24">
        <f t="shared" ref="L180:L184" si="28">J180</f>
        <v>0</v>
      </c>
      <c r="M180" s="50"/>
      <c r="N180" s="24">
        <f t="shared" si="24"/>
        <v>0</v>
      </c>
    </row>
    <row r="181" spans="1:14" x14ac:dyDescent="0.25">
      <c r="A181" s="22"/>
      <c r="C181" s="23" t="s">
        <v>98</v>
      </c>
      <c r="D181" s="24">
        <v>0</v>
      </c>
      <c r="E181" s="25"/>
      <c r="F181" s="24">
        <f t="shared" si="25"/>
        <v>0</v>
      </c>
      <c r="G181" s="2"/>
      <c r="H181" s="24">
        <f t="shared" si="26"/>
        <v>0</v>
      </c>
      <c r="I181" s="2"/>
      <c r="J181" s="24">
        <f t="shared" si="27"/>
        <v>0</v>
      </c>
      <c r="K181" s="2"/>
      <c r="L181" s="24">
        <f t="shared" si="28"/>
        <v>0</v>
      </c>
      <c r="M181" s="50"/>
      <c r="N181" s="24">
        <f t="shared" si="24"/>
        <v>0</v>
      </c>
    </row>
    <row r="182" spans="1:14" x14ac:dyDescent="0.25">
      <c r="A182" s="22"/>
      <c r="C182" s="23" t="s">
        <v>99</v>
      </c>
      <c r="D182" s="24">
        <v>0</v>
      </c>
      <c r="E182" s="25"/>
      <c r="F182" s="24">
        <f t="shared" si="25"/>
        <v>0</v>
      </c>
      <c r="G182" s="2"/>
      <c r="H182" s="24">
        <f t="shared" si="26"/>
        <v>0</v>
      </c>
      <c r="I182" s="2"/>
      <c r="J182" s="24">
        <f t="shared" si="27"/>
        <v>0</v>
      </c>
      <c r="K182" s="2"/>
      <c r="L182" s="24">
        <f t="shared" si="28"/>
        <v>0</v>
      </c>
      <c r="M182" s="50"/>
      <c r="N182" s="24">
        <f t="shared" si="24"/>
        <v>0</v>
      </c>
    </row>
    <row r="183" spans="1:14" x14ac:dyDescent="0.25">
      <c r="A183" s="22"/>
      <c r="C183" s="23" t="s">
        <v>100</v>
      </c>
      <c r="D183" s="24">
        <v>0</v>
      </c>
      <c r="E183" s="25"/>
      <c r="F183" s="24">
        <f t="shared" si="25"/>
        <v>0</v>
      </c>
      <c r="G183" s="2"/>
      <c r="H183" s="24">
        <f t="shared" si="26"/>
        <v>0</v>
      </c>
      <c r="I183" s="2"/>
      <c r="J183" s="24">
        <f t="shared" si="27"/>
        <v>0</v>
      </c>
      <c r="K183" s="2"/>
      <c r="L183" s="24">
        <f t="shared" si="28"/>
        <v>0</v>
      </c>
      <c r="M183" s="50"/>
      <c r="N183" s="24">
        <f t="shared" si="24"/>
        <v>0</v>
      </c>
    </row>
    <row r="184" spans="1:14" x14ac:dyDescent="0.25">
      <c r="A184" s="22"/>
      <c r="C184" s="23" t="s">
        <v>101</v>
      </c>
      <c r="D184" s="24">
        <v>0</v>
      </c>
      <c r="E184" s="25"/>
      <c r="F184" s="24">
        <f t="shared" si="25"/>
        <v>0</v>
      </c>
      <c r="G184" s="2"/>
      <c r="H184" s="24">
        <f t="shared" si="26"/>
        <v>0</v>
      </c>
      <c r="I184" s="2"/>
      <c r="J184" s="24">
        <f t="shared" si="27"/>
        <v>0</v>
      </c>
      <c r="K184" s="2"/>
      <c r="L184" s="24">
        <f t="shared" si="28"/>
        <v>0</v>
      </c>
      <c r="M184" s="50"/>
      <c r="N184" s="24">
        <f t="shared" si="24"/>
        <v>0</v>
      </c>
    </row>
    <row r="185" spans="1:14" x14ac:dyDescent="0.25">
      <c r="A185" s="22"/>
      <c r="C185" s="2"/>
      <c r="D185" s="40"/>
      <c r="E185" s="2"/>
      <c r="F185" s="40"/>
      <c r="G185" s="2"/>
      <c r="H185" s="40"/>
      <c r="I185" s="2"/>
      <c r="J185" s="40"/>
      <c r="K185" s="2"/>
      <c r="L185" s="40"/>
      <c r="M185" s="41"/>
      <c r="N185" s="40"/>
    </row>
    <row r="186" spans="1:14" ht="15.75" thickBot="1" x14ac:dyDescent="0.3">
      <c r="A186" s="3"/>
      <c r="B186" s="14" t="s">
        <v>102</v>
      </c>
      <c r="C186" s="15"/>
      <c r="D186" s="16">
        <f>+D188</f>
        <v>0</v>
      </c>
      <c r="E186" s="14"/>
      <c r="F186" s="16">
        <f>+F188</f>
        <v>0</v>
      </c>
      <c r="G186" s="2"/>
      <c r="H186" s="16">
        <f>+H188</f>
        <v>0</v>
      </c>
      <c r="I186" s="2"/>
      <c r="J186" s="16">
        <f>+J188</f>
        <v>0</v>
      </c>
      <c r="K186" s="2"/>
      <c r="L186" s="16">
        <f>+L188</f>
        <v>0</v>
      </c>
      <c r="M186" s="17"/>
      <c r="N186" s="16">
        <f>D186+F186+H186+J186+L186</f>
        <v>0</v>
      </c>
    </row>
    <row r="187" spans="1:14" x14ac:dyDescent="0.25">
      <c r="A187" s="1"/>
      <c r="B187" s="62"/>
      <c r="C187" s="2"/>
      <c r="D187" s="40"/>
      <c r="E187" s="2"/>
      <c r="F187" s="40"/>
      <c r="G187" s="2"/>
      <c r="H187" s="40"/>
      <c r="I187" s="2"/>
      <c r="J187" s="40"/>
      <c r="K187" s="2"/>
      <c r="L187" s="40"/>
      <c r="M187" s="41"/>
      <c r="N187" s="40"/>
    </row>
    <row r="188" spans="1:14" x14ac:dyDescent="0.25">
      <c r="A188" s="3"/>
      <c r="B188" s="4"/>
      <c r="C188" s="30" t="s">
        <v>102</v>
      </c>
      <c r="D188" s="31">
        <f>SUM(D189:D193)</f>
        <v>0</v>
      </c>
      <c r="E188" s="51"/>
      <c r="F188" s="31">
        <f>SUM(F189:F193)</f>
        <v>0</v>
      </c>
      <c r="G188" s="2"/>
      <c r="H188" s="31">
        <f>SUM(H189:H193)</f>
        <v>0</v>
      </c>
      <c r="I188" s="2"/>
      <c r="J188" s="31">
        <v>0</v>
      </c>
      <c r="K188" s="2"/>
      <c r="L188" s="31">
        <f>SUM(L189:L193)</f>
        <v>0</v>
      </c>
      <c r="M188" s="49"/>
      <c r="N188" s="31">
        <f>D188+F188+H188+J188+L188</f>
        <v>0</v>
      </c>
    </row>
    <row r="189" spans="1:14" x14ac:dyDescent="0.25">
      <c r="A189" s="22"/>
      <c r="C189" s="23" t="s">
        <v>103</v>
      </c>
      <c r="D189" s="24">
        <v>0</v>
      </c>
      <c r="E189" s="25"/>
      <c r="F189" s="24">
        <f>D189</f>
        <v>0</v>
      </c>
      <c r="G189" s="2"/>
      <c r="H189" s="24">
        <f>F189</f>
        <v>0</v>
      </c>
      <c r="I189" s="2"/>
      <c r="J189" s="24">
        <f>H189</f>
        <v>0</v>
      </c>
      <c r="K189" s="2"/>
      <c r="L189" s="24">
        <f>J189</f>
        <v>0</v>
      </c>
      <c r="M189" s="50"/>
      <c r="N189" s="24">
        <f>D189+F189+H189+J189+L189</f>
        <v>0</v>
      </c>
    </row>
    <row r="190" spans="1:14" x14ac:dyDescent="0.25">
      <c r="A190" s="22"/>
      <c r="C190" s="23" t="s">
        <v>104</v>
      </c>
      <c r="D190" s="24"/>
      <c r="E190" s="25"/>
      <c r="F190" s="24"/>
      <c r="G190" s="2"/>
      <c r="H190" s="24"/>
      <c r="I190" s="2"/>
      <c r="J190" s="24"/>
      <c r="K190" s="2"/>
      <c r="L190" s="24"/>
      <c r="M190" s="50"/>
      <c r="N190" s="24"/>
    </row>
    <row r="191" spans="1:14" x14ac:dyDescent="0.25">
      <c r="A191" s="22"/>
      <c r="C191" s="23" t="s">
        <v>105</v>
      </c>
      <c r="D191" s="24"/>
      <c r="E191" s="25"/>
      <c r="F191" s="24"/>
      <c r="G191" s="2"/>
      <c r="H191" s="24"/>
      <c r="I191" s="2"/>
      <c r="J191" s="24"/>
      <c r="K191" s="2"/>
      <c r="L191" s="24"/>
      <c r="M191" s="50"/>
      <c r="N191" s="24"/>
    </row>
    <row r="192" spans="1:14" x14ac:dyDescent="0.25">
      <c r="A192" s="22"/>
      <c r="C192" s="23" t="s">
        <v>106</v>
      </c>
      <c r="D192" s="24">
        <v>0</v>
      </c>
      <c r="E192" s="25"/>
      <c r="F192" s="24">
        <v>0</v>
      </c>
      <c r="G192" s="2"/>
      <c r="H192" s="24">
        <v>0</v>
      </c>
      <c r="I192" s="2"/>
      <c r="J192" s="24">
        <v>0</v>
      </c>
      <c r="K192" s="2"/>
      <c r="L192" s="24">
        <v>0</v>
      </c>
      <c r="M192" s="50"/>
      <c r="N192" s="24">
        <f>D192+F192+H192+J192+L192</f>
        <v>0</v>
      </c>
    </row>
    <row r="193" spans="1:14" x14ac:dyDescent="0.25">
      <c r="A193" s="22"/>
      <c r="C193" s="23" t="s">
        <v>107</v>
      </c>
      <c r="D193" s="24">
        <v>0</v>
      </c>
      <c r="E193" s="25"/>
      <c r="F193" s="24">
        <f>D193</f>
        <v>0</v>
      </c>
      <c r="G193" s="2"/>
      <c r="H193" s="24">
        <f>F193</f>
        <v>0</v>
      </c>
      <c r="I193" s="2"/>
      <c r="J193" s="24">
        <f>H193</f>
        <v>0</v>
      </c>
      <c r="K193" s="2"/>
      <c r="L193" s="24">
        <f>J193</f>
        <v>0</v>
      </c>
      <c r="M193" s="50"/>
      <c r="N193" s="24">
        <f>D193+F193+H193+J193+L193</f>
        <v>0</v>
      </c>
    </row>
    <row r="194" spans="1:14" ht="15.75" thickBot="1" x14ac:dyDescent="0.3">
      <c r="A194" s="129"/>
      <c r="B194" s="2"/>
      <c r="C194" s="2"/>
      <c r="D194" s="40"/>
      <c r="E194" s="2"/>
      <c r="F194" s="40"/>
      <c r="G194" s="2"/>
      <c r="H194" s="40"/>
      <c r="I194" s="2"/>
      <c r="J194" s="40"/>
      <c r="K194" s="2"/>
      <c r="L194" s="40"/>
      <c r="M194" s="41"/>
      <c r="N194" s="40"/>
    </row>
    <row r="195" spans="1:14" x14ac:dyDescent="0.25">
      <c r="A195" s="129"/>
      <c r="B195" s="74"/>
      <c r="C195" s="74"/>
      <c r="D195" s="75"/>
      <c r="E195" s="74"/>
      <c r="F195" s="75"/>
      <c r="G195" s="2"/>
      <c r="H195" s="75"/>
      <c r="I195" s="2"/>
      <c r="J195" s="75"/>
      <c r="K195" s="2"/>
      <c r="L195" s="75"/>
      <c r="M195" s="76"/>
      <c r="N195" s="75"/>
    </row>
    <row r="196" spans="1:14" ht="15.75" thickBot="1" x14ac:dyDescent="0.3">
      <c r="A196" s="77"/>
      <c r="B196" s="78"/>
      <c r="C196" s="79" t="s">
        <v>7</v>
      </c>
      <c r="D196" s="79">
        <f>D8</f>
        <v>0</v>
      </c>
      <c r="E196" s="2">
        <f>E8</f>
        <v>0</v>
      </c>
      <c r="F196" s="79">
        <f>F8</f>
        <v>0</v>
      </c>
      <c r="G196" s="2"/>
      <c r="H196" s="79">
        <f>H8</f>
        <v>0</v>
      </c>
      <c r="I196" s="2"/>
      <c r="J196" s="79">
        <f>J8</f>
        <v>0</v>
      </c>
      <c r="K196" s="2"/>
      <c r="L196" s="79">
        <f>L8</f>
        <v>0</v>
      </c>
      <c r="M196" s="48"/>
      <c r="N196" s="79">
        <f>N8</f>
        <v>0</v>
      </c>
    </row>
    <row r="197" spans="1:14" ht="15.75" thickBot="1" x14ac:dyDescent="0.3">
      <c r="A197" s="77"/>
      <c r="B197" s="45"/>
      <c r="C197" s="46" t="s">
        <v>21</v>
      </c>
      <c r="D197" s="46">
        <f>+D37+D51+D56+D71+D78+D124+D131+D137</f>
        <v>12000</v>
      </c>
      <c r="E197" s="2">
        <f>+E37+E51+E56+E71+E78+E124+E131+E137</f>
        <v>0</v>
      </c>
      <c r="F197" s="46">
        <f>+F37+F51+F56+F71+F78+F124+F131+F137</f>
        <v>12000</v>
      </c>
      <c r="G197" s="2"/>
      <c r="H197" s="46">
        <f>+H37+H51+H56+H71+H78+H124+H131+H137</f>
        <v>12000</v>
      </c>
      <c r="I197" s="2"/>
      <c r="J197" s="46">
        <f>+J37+J51+J56+J71+J78+J124+J131+J137</f>
        <v>12000</v>
      </c>
      <c r="K197" s="2"/>
      <c r="L197" s="46">
        <f>+L37+L51+L56+L71+L78+L124+L131+L137</f>
        <v>12000</v>
      </c>
      <c r="M197" s="48"/>
      <c r="N197" s="46">
        <f>-N37-N51-N56-N71-N78-N124-N131-N137</f>
        <v>-60000</v>
      </c>
    </row>
    <row r="198" spans="1:14" ht="15.75" thickBot="1" x14ac:dyDescent="0.3">
      <c r="A198" s="77"/>
      <c r="B198" s="80"/>
      <c r="C198" s="81" t="s">
        <v>88</v>
      </c>
      <c r="D198" s="81">
        <f>+D170+D186</f>
        <v>0</v>
      </c>
      <c r="E198" s="2">
        <f>+E170+E186</f>
        <v>0</v>
      </c>
      <c r="F198" s="81">
        <f>+F170+F186</f>
        <v>0</v>
      </c>
      <c r="G198" s="2"/>
      <c r="H198" s="81">
        <f>+H170+H186</f>
        <v>0</v>
      </c>
      <c r="I198" s="2"/>
      <c r="J198" s="81">
        <f>+J170+J186</f>
        <v>0</v>
      </c>
      <c r="K198" s="2"/>
      <c r="L198" s="81">
        <f>+L170+L186</f>
        <v>0</v>
      </c>
      <c r="M198" s="82"/>
      <c r="N198" s="81">
        <f>-N170-N186</f>
        <v>0</v>
      </c>
    </row>
    <row r="199" spans="1:14" ht="15.75" thickBot="1" x14ac:dyDescent="0.3">
      <c r="A199" s="83"/>
      <c r="B199" s="84"/>
      <c r="C199" s="85" t="s">
        <v>110</v>
      </c>
      <c r="D199" s="85">
        <f>D201</f>
        <v>-12000</v>
      </c>
      <c r="E199" s="2"/>
      <c r="F199" s="85">
        <f>F201</f>
        <v>-12000</v>
      </c>
      <c r="G199" s="2"/>
      <c r="H199" s="85">
        <f>H201</f>
        <v>-12000</v>
      </c>
      <c r="I199" s="2"/>
      <c r="J199" s="85">
        <f>J201</f>
        <v>-12000</v>
      </c>
      <c r="K199" s="2"/>
      <c r="L199" s="85">
        <f>L201</f>
        <v>-12000</v>
      </c>
      <c r="M199" s="48"/>
      <c r="N199" s="85">
        <f>N201</f>
        <v>60000</v>
      </c>
    </row>
    <row r="200" spans="1:14" x14ac:dyDescent="0.25">
      <c r="A200" s="77"/>
      <c r="B200" s="86"/>
      <c r="C200" s="86"/>
      <c r="D200" s="87"/>
      <c r="E200" s="2"/>
      <c r="F200" s="87"/>
      <c r="G200" s="2"/>
      <c r="H200" s="87"/>
      <c r="I200" s="2"/>
      <c r="J200" s="87"/>
      <c r="K200" s="2"/>
      <c r="L200" s="87"/>
      <c r="M200" s="88"/>
      <c r="N200" s="87"/>
    </row>
    <row r="201" spans="1:14" ht="15.75" thickBot="1" x14ac:dyDescent="0.3">
      <c r="A201" s="83"/>
      <c r="B201" s="14" t="s">
        <v>111</v>
      </c>
      <c r="C201" s="15"/>
      <c r="D201" s="16">
        <f>D196-D197-D198</f>
        <v>-12000</v>
      </c>
      <c r="E201" s="2"/>
      <c r="F201" s="16">
        <f>F196-F197-F198</f>
        <v>-12000</v>
      </c>
      <c r="G201" s="2"/>
      <c r="H201" s="16">
        <f>H196-H197-H198</f>
        <v>-12000</v>
      </c>
      <c r="I201" s="2"/>
      <c r="J201" s="16">
        <f>J196-J197-J198</f>
        <v>-12000</v>
      </c>
      <c r="K201" s="2"/>
      <c r="L201" s="16">
        <f>L196-L197-L198</f>
        <v>-12000</v>
      </c>
      <c r="M201" s="17"/>
      <c r="N201" s="16">
        <f>N196-N197-N198</f>
        <v>60000</v>
      </c>
    </row>
    <row r="202" spans="1:14" x14ac:dyDescent="0.25">
      <c r="A202" s="77"/>
      <c r="B202" s="89"/>
      <c r="C202" s="86"/>
      <c r="D202" s="87"/>
      <c r="E202" s="86"/>
      <c r="F202" s="87"/>
      <c r="G202" s="2"/>
      <c r="H202" s="87"/>
      <c r="I202" s="2"/>
      <c r="J202" s="87"/>
      <c r="K202" s="2"/>
      <c r="L202" s="87"/>
      <c r="M202" s="88"/>
      <c r="N202" s="87"/>
    </row>
    <row r="203" spans="1:14" ht="15.75" hidden="1" x14ac:dyDescent="0.25">
      <c r="A203" s="90"/>
      <c r="B203" s="91"/>
      <c r="C203" s="92" t="s">
        <v>111</v>
      </c>
      <c r="D203" s="93">
        <f>(D35+D168)*D204</f>
        <v>720</v>
      </c>
      <c r="E203" s="91"/>
      <c r="F203" s="93">
        <f>(F35+F168)*F204</f>
        <v>720</v>
      </c>
      <c r="G203" s="2"/>
      <c r="H203" s="93">
        <f>(H35+H168)*H204</f>
        <v>720</v>
      </c>
      <c r="I203" s="2"/>
      <c r="J203" s="93">
        <f>(J35+J168)*J204</f>
        <v>720</v>
      </c>
      <c r="K203" s="2"/>
      <c r="L203" s="93">
        <f>(L35+L168)*L204</f>
        <v>720</v>
      </c>
      <c r="M203" s="94"/>
      <c r="N203" s="93">
        <f>(N35-N168)*N204</f>
        <v>3600</v>
      </c>
    </row>
    <row r="204" spans="1:14" ht="31.5" hidden="1" x14ac:dyDescent="0.25">
      <c r="A204" s="90"/>
      <c r="B204" s="91"/>
      <c r="C204" s="95" t="s">
        <v>144</v>
      </c>
      <c r="D204" s="96">
        <v>0.06</v>
      </c>
      <c r="E204" s="91"/>
      <c r="F204" s="96">
        <v>0.06</v>
      </c>
      <c r="G204" s="2"/>
      <c r="H204" s="96">
        <v>0.06</v>
      </c>
      <c r="I204" s="2"/>
      <c r="J204" s="96">
        <v>0.06</v>
      </c>
      <c r="K204" s="2"/>
      <c r="L204" s="96">
        <v>0.06</v>
      </c>
      <c r="M204" s="97"/>
      <c r="N204" s="96">
        <v>0.06</v>
      </c>
    </row>
    <row r="205" spans="1:14" ht="31.5" hidden="1" x14ac:dyDescent="0.25">
      <c r="A205" s="90"/>
      <c r="B205" s="91"/>
      <c r="C205" s="92" t="s">
        <v>145</v>
      </c>
      <c r="D205" s="98">
        <f>D201-D203</f>
        <v>-12720</v>
      </c>
      <c r="E205" s="91"/>
      <c r="F205" s="98">
        <f>F201-F203</f>
        <v>-12720</v>
      </c>
      <c r="G205" s="2"/>
      <c r="H205" s="98">
        <f>H201-H203</f>
        <v>-12720</v>
      </c>
      <c r="I205" s="2"/>
      <c r="J205" s="98">
        <f>J201-J203</f>
        <v>-12720</v>
      </c>
      <c r="K205" s="2"/>
      <c r="L205" s="98">
        <f>L201-L203</f>
        <v>-12720</v>
      </c>
      <c r="M205" s="99"/>
      <c r="N205" s="98">
        <f>N201-N203</f>
        <v>56400</v>
      </c>
    </row>
    <row r="206" spans="1:14" ht="31.5" hidden="1" x14ac:dyDescent="0.25">
      <c r="A206" s="90"/>
      <c r="B206" s="91"/>
      <c r="C206" s="95" t="s">
        <v>146</v>
      </c>
      <c r="D206" s="96" t="e">
        <f>D205/D240</f>
        <v>#DIV/0!</v>
      </c>
      <c r="E206" s="91"/>
      <c r="F206" s="96" t="e">
        <f>F205/F240</f>
        <v>#DIV/0!</v>
      </c>
      <c r="G206" s="2"/>
      <c r="H206" s="96" t="e">
        <f>H205/H240</f>
        <v>#DIV/0!</v>
      </c>
      <c r="I206" s="2"/>
      <c r="J206" s="96" t="e">
        <f>J205/J240</f>
        <v>#DIV/0!</v>
      </c>
      <c r="K206" s="2"/>
      <c r="L206" s="96" t="e">
        <f>L205/L240</f>
        <v>#DIV/0!</v>
      </c>
      <c r="M206" s="97"/>
      <c r="N206" s="96" t="e">
        <f>N205/N240</f>
        <v>#DIV/0!</v>
      </c>
    </row>
    <row r="207" spans="1:14" ht="15.75" hidden="1" x14ac:dyDescent="0.25">
      <c r="A207" s="90"/>
      <c r="B207" s="91"/>
      <c r="C207" s="91"/>
      <c r="D207" s="100"/>
      <c r="E207" s="91"/>
      <c r="F207" s="100"/>
      <c r="G207" s="2"/>
      <c r="H207" s="100"/>
      <c r="I207" s="2"/>
      <c r="J207" s="100"/>
      <c r="K207" s="2"/>
      <c r="L207" s="100"/>
      <c r="M207" s="101"/>
      <c r="N207" s="100"/>
    </row>
    <row r="208" spans="1:14" ht="31.5" hidden="1" x14ac:dyDescent="0.25">
      <c r="A208" s="90"/>
      <c r="B208" s="91"/>
      <c r="C208" s="102" t="s">
        <v>112</v>
      </c>
      <c r="D208" s="103" t="e">
        <f>D204+D206</f>
        <v>#DIV/0!</v>
      </c>
      <c r="E208" s="91"/>
      <c r="F208" s="103" t="e">
        <f>F204+F206</f>
        <v>#DIV/0!</v>
      </c>
      <c r="G208" s="2"/>
      <c r="H208" s="103" t="e">
        <f>H204+H206</f>
        <v>#DIV/0!</v>
      </c>
      <c r="I208" s="2"/>
      <c r="J208" s="103" t="e">
        <f>J204+J206</f>
        <v>#DIV/0!</v>
      </c>
      <c r="K208" s="2"/>
      <c r="L208" s="103" t="e">
        <f>L204+L206</f>
        <v>#DIV/0!</v>
      </c>
      <c r="M208" s="97"/>
      <c r="N208" s="103" t="e">
        <f>N204-N206</f>
        <v>#DIV/0!</v>
      </c>
    </row>
    <row r="209" spans="1:14" hidden="1" x14ac:dyDescent="0.25">
      <c r="A209" s="77"/>
      <c r="B209" s="86"/>
      <c r="C209" s="86"/>
      <c r="D209" s="87"/>
      <c r="E209" s="86"/>
      <c r="F209" s="87"/>
      <c r="G209" s="2"/>
      <c r="H209" s="87"/>
      <c r="I209" s="2"/>
      <c r="J209" s="87"/>
      <c r="K209" s="2"/>
      <c r="L209" s="87"/>
      <c r="M209" s="88"/>
      <c r="N209" s="87"/>
    </row>
    <row r="210" spans="1:14" ht="16.5" hidden="1" thickBot="1" x14ac:dyDescent="0.3">
      <c r="A210" s="104"/>
      <c r="B210" s="105"/>
      <c r="C210" s="106" t="s">
        <v>147</v>
      </c>
      <c r="D210" s="107">
        <f>+D6-(+D199+D168+D35)</f>
        <v>0</v>
      </c>
      <c r="E210" s="108"/>
      <c r="F210" s="107">
        <f>+F6-(+F199+F168+F35)</f>
        <v>0</v>
      </c>
      <c r="G210" s="2"/>
      <c r="H210" s="107">
        <f>+H6-(+H199+H168+H35)</f>
        <v>0</v>
      </c>
      <c r="I210" s="2"/>
      <c r="J210" s="107">
        <f>+J6-(+J199+J168+J35)</f>
        <v>0</v>
      </c>
      <c r="K210" s="2"/>
      <c r="L210" s="107">
        <f>+L6-(+L199+L168+L35)</f>
        <v>0</v>
      </c>
      <c r="M210" s="109"/>
      <c r="N210" s="107">
        <f>-N6-(-N199-N168-N35)</f>
        <v>120000</v>
      </c>
    </row>
    <row r="211" spans="1:14" ht="15.75" hidden="1" thickBot="1" x14ac:dyDescent="0.3">
      <c r="A211" s="111"/>
      <c r="B211" s="112"/>
      <c r="C211" s="112"/>
      <c r="D211" s="113"/>
      <c r="E211" s="112"/>
      <c r="F211" s="113"/>
      <c r="G211" s="2"/>
      <c r="H211" s="113"/>
      <c r="I211" s="2"/>
      <c r="J211" s="113"/>
      <c r="K211" s="2"/>
      <c r="L211" s="113"/>
      <c r="M211" s="114"/>
      <c r="N211" s="113"/>
    </row>
    <row r="212" spans="1:14" hidden="1" x14ac:dyDescent="0.25">
      <c r="A212" s="22"/>
      <c r="B212" s="2"/>
      <c r="C212" s="2"/>
      <c r="D212" s="40" t="s">
        <v>148</v>
      </c>
      <c r="E212" s="2"/>
      <c r="F212" s="40" t="s">
        <v>148</v>
      </c>
      <c r="G212" s="2"/>
      <c r="H212" s="40" t="s">
        <v>148</v>
      </c>
      <c r="I212" s="2"/>
      <c r="J212" s="40" t="s">
        <v>148</v>
      </c>
      <c r="K212" s="2"/>
      <c r="L212" s="40" t="s">
        <v>148</v>
      </c>
      <c r="M212" s="41"/>
      <c r="N212" s="40" t="s">
        <v>148</v>
      </c>
    </row>
    <row r="213" spans="1:14" hidden="1" x14ac:dyDescent="0.25">
      <c r="A213" s="22"/>
      <c r="B213" s="2"/>
      <c r="C213" s="2"/>
      <c r="D213" s="40"/>
      <c r="E213" s="2"/>
      <c r="F213" s="40"/>
      <c r="G213" s="2"/>
      <c r="H213" s="40"/>
      <c r="I213" s="2"/>
      <c r="J213" s="40"/>
      <c r="K213" s="2"/>
      <c r="L213" s="40"/>
      <c r="M213" s="41"/>
      <c r="N213" s="40"/>
    </row>
    <row r="214" spans="1:14" hidden="1" x14ac:dyDescent="0.25">
      <c r="A214" s="22"/>
      <c r="B214" s="2"/>
      <c r="C214" s="2"/>
      <c r="D214" s="40"/>
      <c r="E214" s="2"/>
      <c r="F214" s="40"/>
      <c r="G214" s="2"/>
      <c r="H214" s="40"/>
      <c r="I214" s="2"/>
      <c r="J214" s="40"/>
      <c r="K214" s="2"/>
      <c r="L214" s="40"/>
      <c r="M214" s="41"/>
      <c r="N214" s="40"/>
    </row>
    <row r="215" spans="1:14" hidden="1" x14ac:dyDescent="0.25">
      <c r="A215" s="22"/>
      <c r="B215" s="2"/>
      <c r="C215" s="2"/>
      <c r="D215" s="40"/>
      <c r="E215" s="2"/>
      <c r="F215" s="40"/>
      <c r="G215" s="2"/>
      <c r="H215" s="40"/>
      <c r="I215" s="2"/>
      <c r="J215" s="40"/>
      <c r="K215" s="2"/>
      <c r="L215" s="40"/>
      <c r="M215" s="41"/>
      <c r="N215" s="40"/>
    </row>
    <row r="216" spans="1:14" hidden="1" x14ac:dyDescent="0.25">
      <c r="A216" s="22"/>
      <c r="B216" s="2"/>
      <c r="C216" s="2"/>
      <c r="D216" s="40"/>
      <c r="E216" s="2"/>
      <c r="F216" s="40"/>
      <c r="G216" s="2"/>
      <c r="H216" s="40"/>
      <c r="I216" s="2"/>
      <c r="J216" s="40"/>
      <c r="K216" s="2"/>
      <c r="L216" s="40"/>
      <c r="M216" s="41"/>
      <c r="N216" s="40"/>
    </row>
    <row r="217" spans="1:14" hidden="1" x14ac:dyDescent="0.25">
      <c r="A217" s="22"/>
      <c r="B217" s="2"/>
      <c r="C217" s="2"/>
      <c r="D217" s="40"/>
      <c r="E217" s="2"/>
      <c r="F217" s="40"/>
      <c r="G217" s="2"/>
      <c r="H217" s="40"/>
      <c r="I217" s="2"/>
      <c r="J217" s="40"/>
      <c r="K217" s="2"/>
      <c r="L217" s="40"/>
      <c r="M217" s="41"/>
      <c r="N217" s="40"/>
    </row>
    <row r="218" spans="1:14" hidden="1" x14ac:dyDescent="0.25">
      <c r="A218" s="22"/>
      <c r="B218" s="2"/>
      <c r="C218" s="2"/>
      <c r="D218" s="40"/>
      <c r="E218" s="2"/>
      <c r="F218" s="40"/>
      <c r="G218" s="2"/>
      <c r="H218" s="40"/>
      <c r="I218" s="2"/>
      <c r="J218" s="40"/>
      <c r="K218" s="2"/>
      <c r="L218" s="40"/>
      <c r="M218" s="41"/>
      <c r="N218" s="40"/>
    </row>
    <row r="219" spans="1:14" hidden="1" x14ac:dyDescent="0.25">
      <c r="A219" s="22"/>
      <c r="B219" s="2"/>
      <c r="C219" s="2"/>
      <c r="D219" s="40"/>
      <c r="E219" s="2"/>
      <c r="F219" s="40"/>
      <c r="G219" s="2"/>
      <c r="H219" s="40"/>
      <c r="I219" s="2"/>
      <c r="J219" s="40"/>
      <c r="K219" s="2"/>
      <c r="L219" s="40"/>
      <c r="M219" s="41"/>
      <c r="N219" s="40"/>
    </row>
    <row r="220" spans="1:14" hidden="1" x14ac:dyDescent="0.25">
      <c r="A220" s="22"/>
      <c r="B220" s="2"/>
      <c r="C220" s="2"/>
      <c r="D220" s="40"/>
      <c r="E220" s="2"/>
      <c r="F220" s="40"/>
      <c r="G220" s="2"/>
      <c r="H220" s="40"/>
      <c r="I220" s="2"/>
      <c r="J220" s="40"/>
      <c r="K220" s="2"/>
      <c r="L220" s="40"/>
      <c r="M220" s="41"/>
      <c r="N220" s="40"/>
    </row>
    <row r="221" spans="1:14" hidden="1" x14ac:dyDescent="0.25">
      <c r="A221" s="22"/>
      <c r="B221" s="2"/>
      <c r="C221" s="2"/>
      <c r="D221" s="40"/>
      <c r="E221" s="2"/>
      <c r="F221" s="40"/>
      <c r="G221" s="2"/>
      <c r="H221" s="40"/>
      <c r="I221" s="2"/>
      <c r="J221" s="40"/>
      <c r="K221" s="2"/>
      <c r="L221" s="40"/>
      <c r="M221" s="41"/>
      <c r="N221" s="40"/>
    </row>
    <row r="222" spans="1:14" hidden="1" x14ac:dyDescent="0.25">
      <c r="A222" s="22"/>
      <c r="B222" s="2"/>
      <c r="C222" s="2"/>
      <c r="D222" s="40"/>
      <c r="E222" s="2"/>
      <c r="F222" s="40"/>
      <c r="G222" s="2"/>
      <c r="H222" s="40"/>
      <c r="I222" s="2"/>
      <c r="J222" s="40"/>
      <c r="K222" s="2"/>
      <c r="L222" s="40"/>
      <c r="M222" s="41"/>
      <c r="N222" s="40"/>
    </row>
    <row r="223" spans="1:14" hidden="1" x14ac:dyDescent="0.25">
      <c r="A223" s="22"/>
      <c r="B223" s="2"/>
      <c r="C223" s="2"/>
      <c r="D223" s="40"/>
      <c r="E223" s="2"/>
      <c r="F223" s="40"/>
      <c r="G223" s="2"/>
      <c r="H223" s="40"/>
      <c r="I223" s="2"/>
      <c r="J223" s="40"/>
      <c r="K223" s="2"/>
      <c r="L223" s="40"/>
      <c r="M223" s="41"/>
      <c r="N223" s="40"/>
    </row>
    <row r="224" spans="1:14" hidden="1" x14ac:dyDescent="0.25">
      <c r="A224" s="22"/>
      <c r="B224" s="2"/>
      <c r="C224" s="2"/>
      <c r="D224" s="40"/>
      <c r="E224" s="2"/>
      <c r="F224" s="40"/>
      <c r="G224" s="2"/>
      <c r="H224" s="40"/>
      <c r="I224" s="2"/>
      <c r="J224" s="40"/>
      <c r="K224" s="2"/>
      <c r="L224" s="40"/>
      <c r="M224" s="41"/>
      <c r="N224" s="40"/>
    </row>
    <row r="225" spans="1:14" hidden="1" x14ac:dyDescent="0.25">
      <c r="A225" s="22"/>
      <c r="B225" s="2"/>
      <c r="C225" s="2"/>
      <c r="D225" s="40"/>
      <c r="E225" s="2"/>
      <c r="F225" s="40"/>
      <c r="G225" s="2"/>
      <c r="H225" s="40"/>
      <c r="I225" s="2"/>
      <c r="J225" s="40"/>
      <c r="K225" s="2"/>
      <c r="L225" s="40"/>
      <c r="M225" s="41"/>
      <c r="N225" s="115"/>
    </row>
    <row r="226" spans="1:14" hidden="1" x14ac:dyDescent="0.25">
      <c r="A226" s="22"/>
      <c r="B226" s="2"/>
      <c r="C226" s="2"/>
      <c r="D226" s="40"/>
      <c r="E226" s="2"/>
      <c r="F226" s="40"/>
      <c r="G226" s="2"/>
      <c r="H226" s="40"/>
      <c r="I226" s="2"/>
      <c r="J226" s="40"/>
      <c r="K226" s="2"/>
      <c r="L226" s="40"/>
      <c r="M226" s="41"/>
      <c r="N226" s="115"/>
    </row>
    <row r="227" spans="1:14" hidden="1" x14ac:dyDescent="0.25">
      <c r="A227" s="22"/>
      <c r="B227" s="2"/>
      <c r="C227" s="2"/>
      <c r="D227" s="40"/>
      <c r="E227" s="2"/>
      <c r="F227" s="40"/>
      <c r="G227" s="2"/>
      <c r="H227" s="40"/>
      <c r="I227" s="2"/>
      <c r="J227" s="40"/>
      <c r="K227" s="2"/>
      <c r="L227" s="40"/>
      <c r="M227" s="41"/>
      <c r="N227" s="115"/>
    </row>
    <row r="228" spans="1:14" hidden="1" x14ac:dyDescent="0.25">
      <c r="A228" s="22"/>
      <c r="B228" s="2"/>
      <c r="C228" s="2"/>
      <c r="D228" s="40"/>
      <c r="E228" s="2"/>
      <c r="F228" s="40"/>
      <c r="G228" s="2"/>
      <c r="H228" s="40"/>
      <c r="I228" s="2"/>
      <c r="J228" s="40"/>
      <c r="K228" s="2"/>
      <c r="L228" s="40"/>
      <c r="M228" s="41"/>
      <c r="N228" s="115"/>
    </row>
    <row r="229" spans="1:14" hidden="1" x14ac:dyDescent="0.25">
      <c r="A229" s="22"/>
      <c r="B229" s="2"/>
      <c r="C229" s="2"/>
      <c r="D229" s="40"/>
      <c r="E229" s="2"/>
      <c r="F229" s="40"/>
      <c r="G229" s="2"/>
      <c r="H229" s="40"/>
      <c r="I229" s="2"/>
      <c r="J229" s="40"/>
      <c r="K229" s="2"/>
      <c r="L229" s="40"/>
      <c r="M229" s="41"/>
      <c r="N229" s="115"/>
    </row>
    <row r="230" spans="1:14" hidden="1" x14ac:dyDescent="0.25">
      <c r="A230" s="22"/>
      <c r="B230" s="2"/>
      <c r="C230" s="2"/>
      <c r="D230" s="40"/>
      <c r="E230" s="2"/>
      <c r="F230" s="40"/>
      <c r="G230" s="2"/>
      <c r="H230" s="40"/>
      <c r="I230" s="2"/>
      <c r="J230" s="40"/>
      <c r="K230" s="2"/>
      <c r="L230" s="40"/>
      <c r="M230" s="41"/>
      <c r="N230" s="40"/>
    </row>
    <row r="231" spans="1:14" hidden="1" x14ac:dyDescent="0.25">
      <c r="A231" s="22"/>
      <c r="B231" s="2"/>
      <c r="C231" s="2"/>
      <c r="D231" s="40"/>
      <c r="E231" s="2"/>
      <c r="F231" s="40"/>
      <c r="G231" s="2"/>
      <c r="H231" s="40"/>
      <c r="I231" s="2"/>
      <c r="J231" s="40"/>
      <c r="K231" s="2"/>
      <c r="L231" s="40"/>
      <c r="M231" s="41"/>
      <c r="N231" s="40"/>
    </row>
    <row r="232" spans="1:14" hidden="1" x14ac:dyDescent="0.25">
      <c r="A232" s="22"/>
      <c r="B232" s="2"/>
      <c r="C232" s="2"/>
      <c r="D232" s="40"/>
      <c r="E232" s="2"/>
      <c r="F232" s="40"/>
      <c r="G232" s="2"/>
      <c r="H232" s="40"/>
      <c r="I232" s="2"/>
      <c r="J232" s="40"/>
      <c r="K232" s="2"/>
      <c r="L232" s="40"/>
      <c r="M232" s="41"/>
      <c r="N232" s="40"/>
    </row>
    <row r="233" spans="1:14" hidden="1" x14ac:dyDescent="0.25">
      <c r="A233" s="22"/>
      <c r="B233" s="2"/>
      <c r="C233" s="2"/>
      <c r="D233" s="40"/>
      <c r="E233" s="2"/>
      <c r="F233" s="40"/>
      <c r="G233" s="2"/>
      <c r="H233" s="40"/>
      <c r="I233" s="2"/>
      <c r="J233" s="40"/>
      <c r="K233" s="2"/>
      <c r="L233" s="40"/>
      <c r="M233" s="41"/>
      <c r="N233" s="40"/>
    </row>
    <row r="234" spans="1:14" hidden="1" x14ac:dyDescent="0.25">
      <c r="A234" s="22"/>
      <c r="B234" s="2"/>
      <c r="C234" s="2"/>
      <c r="D234" s="40"/>
      <c r="E234" s="2"/>
      <c r="F234" s="40"/>
      <c r="G234" s="2"/>
      <c r="H234" s="40"/>
      <c r="I234" s="2"/>
      <c r="J234" s="40"/>
      <c r="K234" s="2"/>
      <c r="L234" s="40"/>
      <c r="M234" s="41"/>
      <c r="N234" s="40"/>
    </row>
    <row r="235" spans="1:14" hidden="1" x14ac:dyDescent="0.25">
      <c r="A235" s="22"/>
      <c r="B235" s="2"/>
      <c r="C235" s="2"/>
      <c r="D235" s="40"/>
      <c r="E235" s="2"/>
      <c r="F235" s="40"/>
      <c r="G235" s="2"/>
      <c r="H235" s="40"/>
      <c r="I235" s="2"/>
      <c r="J235" s="40"/>
      <c r="K235" s="2"/>
      <c r="L235" s="40"/>
      <c r="M235" s="41"/>
      <c r="N235" s="40"/>
    </row>
    <row r="236" spans="1:14" x14ac:dyDescent="0.25">
      <c r="A236" s="22"/>
      <c r="B236" s="2"/>
      <c r="C236" s="2"/>
      <c r="D236" s="40"/>
      <c r="E236" s="2"/>
      <c r="F236" s="40"/>
      <c r="G236" s="2"/>
      <c r="H236" s="40"/>
      <c r="I236" s="2"/>
      <c r="J236" s="40"/>
      <c r="K236" s="2"/>
      <c r="L236" s="40"/>
      <c r="M236" s="41"/>
      <c r="N236" s="40"/>
    </row>
    <row r="237" spans="1:14" x14ac:dyDescent="0.25">
      <c r="A237" s="22"/>
      <c r="B237" s="2"/>
      <c r="C237" s="2"/>
      <c r="D237" s="40"/>
      <c r="E237" s="2"/>
      <c r="F237" s="40"/>
      <c r="G237" s="2"/>
      <c r="H237" s="40"/>
      <c r="I237" s="2"/>
      <c r="J237" s="40"/>
      <c r="K237" s="2"/>
      <c r="L237" s="40"/>
      <c r="M237" s="41"/>
      <c r="N237" s="40"/>
    </row>
    <row r="238" spans="1:14" x14ac:dyDescent="0.25">
      <c r="A238" s="3"/>
      <c r="B238" s="135" t="s">
        <v>108</v>
      </c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</row>
    <row r="239" spans="1:14" ht="15.75" thickBot="1" x14ac:dyDescent="0.3">
      <c r="A239" s="22"/>
      <c r="B239" s="42"/>
      <c r="C239" s="42"/>
      <c r="D239" s="42" t="s">
        <v>1</v>
      </c>
      <c r="E239" s="4"/>
      <c r="F239" s="43" t="s">
        <v>2</v>
      </c>
      <c r="G239" s="2"/>
      <c r="H239" s="43" t="s">
        <v>3</v>
      </c>
      <c r="I239" s="2"/>
      <c r="J239" s="43" t="s">
        <v>4</v>
      </c>
      <c r="K239" s="2"/>
      <c r="L239" s="43" t="s">
        <v>5</v>
      </c>
      <c r="M239" s="44"/>
      <c r="N239" s="42" t="s">
        <v>6</v>
      </c>
    </row>
    <row r="240" spans="1:14" ht="15.75" thickBot="1" x14ac:dyDescent="0.3">
      <c r="A240" s="3"/>
      <c r="B240" s="78"/>
      <c r="C240" s="79" t="str">
        <f>+C6</f>
        <v>INGRESSOS</v>
      </c>
      <c r="D240" s="79">
        <f>SUM(D242)</f>
        <v>0</v>
      </c>
      <c r="E240" s="116"/>
      <c r="F240" s="79">
        <f>SUM(F242)</f>
        <v>0</v>
      </c>
      <c r="G240" s="2"/>
      <c r="H240" s="79">
        <f>SUM(H242)</f>
        <v>0</v>
      </c>
      <c r="I240" s="2"/>
      <c r="J240" s="79">
        <f>SUM(J242)</f>
        <v>0</v>
      </c>
      <c r="K240" s="2"/>
      <c r="L240" s="79">
        <f>SUM(L242)</f>
        <v>0</v>
      </c>
      <c r="M240" s="48"/>
      <c r="N240" s="79">
        <f>F240+D240+H240+J240+L240</f>
        <v>0</v>
      </c>
    </row>
    <row r="241" spans="1:14" x14ac:dyDescent="0.25">
      <c r="A241" s="22"/>
      <c r="B241" s="4"/>
      <c r="C241" s="4"/>
      <c r="D241" s="12"/>
      <c r="E241" s="4"/>
      <c r="F241" s="12"/>
      <c r="G241" s="12"/>
      <c r="H241" s="12"/>
      <c r="I241" s="12"/>
      <c r="J241" s="12"/>
      <c r="K241" s="12"/>
      <c r="L241" s="12"/>
      <c r="M241" s="13"/>
      <c r="N241" s="12"/>
    </row>
    <row r="242" spans="1:14" ht="15.75" thickBot="1" x14ac:dyDescent="0.3">
      <c r="A242" s="22"/>
      <c r="B242" s="14" t="str">
        <f>+B8</f>
        <v>Ingressos (€)</v>
      </c>
      <c r="C242" s="15"/>
      <c r="D242" s="16">
        <f>+D8</f>
        <v>0</v>
      </c>
      <c r="E242" s="14"/>
      <c r="F242" s="16">
        <f>+F8</f>
        <v>0</v>
      </c>
      <c r="G242" s="2"/>
      <c r="H242" s="16">
        <f>+H8</f>
        <v>0</v>
      </c>
      <c r="I242" s="2"/>
      <c r="J242" s="16">
        <f>+J8</f>
        <v>0</v>
      </c>
      <c r="K242" s="2"/>
      <c r="L242" s="16">
        <f>+L8</f>
        <v>0</v>
      </c>
      <c r="M242" s="17"/>
      <c r="N242" s="16">
        <f>+D242+F242+H242+J242+L242</f>
        <v>0</v>
      </c>
    </row>
    <row r="243" spans="1:14" x14ac:dyDescent="0.25">
      <c r="A243" s="22"/>
      <c r="B243" s="4"/>
      <c r="C243" s="4"/>
      <c r="D243" s="12"/>
      <c r="E243" s="4"/>
      <c r="F243" s="12"/>
      <c r="G243" s="12"/>
      <c r="H243" s="12"/>
      <c r="I243" s="12"/>
      <c r="J243" s="12"/>
      <c r="K243" s="12"/>
      <c r="L243" s="12"/>
      <c r="M243" s="13"/>
      <c r="N243" s="12"/>
    </row>
    <row r="244" spans="1:14" ht="15.75" thickBot="1" x14ac:dyDescent="0.3">
      <c r="A244" s="3"/>
      <c r="B244" s="45"/>
      <c r="C244" s="46" t="str">
        <f>+C35</f>
        <v>DESPESES D'EXPLOTACIÓ</v>
      </c>
      <c r="D244" s="46">
        <f>SUM(D246:D253)</f>
        <v>12000</v>
      </c>
      <c r="E244" s="47"/>
      <c r="F244" s="46">
        <f>SUM(F246:F253)</f>
        <v>12000</v>
      </c>
      <c r="G244" s="2"/>
      <c r="H244" s="46">
        <f>SUM(H246:H253)</f>
        <v>12000</v>
      </c>
      <c r="I244" s="2"/>
      <c r="J244" s="46">
        <f>SUM(J246:J253)</f>
        <v>12000</v>
      </c>
      <c r="K244" s="2"/>
      <c r="L244" s="46">
        <f>SUM(L246:L253)</f>
        <v>12000</v>
      </c>
      <c r="M244" s="48"/>
      <c r="N244" s="46">
        <f>D244+F244+H244+J244+L244</f>
        <v>60000</v>
      </c>
    </row>
    <row r="245" spans="1:14" x14ac:dyDescent="0.25">
      <c r="A245" s="1"/>
      <c r="B245" s="4"/>
      <c r="C245" s="4"/>
      <c r="D245" s="12"/>
      <c r="E245" s="4"/>
      <c r="F245" s="12"/>
      <c r="G245" s="2"/>
      <c r="H245" s="12"/>
      <c r="I245" s="2"/>
      <c r="J245" s="12"/>
      <c r="K245" s="2"/>
      <c r="L245" s="12"/>
      <c r="M245" s="13"/>
      <c r="N245" s="12"/>
    </row>
    <row r="246" spans="1:14" ht="15.75" thickBot="1" x14ac:dyDescent="0.3">
      <c r="A246" s="3"/>
      <c r="B246" s="14" t="str">
        <f>+B37</f>
        <v>Despeses de personal (€)</v>
      </c>
      <c r="C246" s="15"/>
      <c r="D246" s="16">
        <f>+D37</f>
        <v>0</v>
      </c>
      <c r="E246" s="14"/>
      <c r="F246" s="16">
        <f>+F37</f>
        <v>0</v>
      </c>
      <c r="G246" s="2"/>
      <c r="H246" s="16">
        <f>+H37</f>
        <v>0</v>
      </c>
      <c r="I246" s="2"/>
      <c r="J246" s="16">
        <f>+J37</f>
        <v>0</v>
      </c>
      <c r="K246" s="2"/>
      <c r="L246" s="16">
        <f>+L37</f>
        <v>0</v>
      </c>
      <c r="M246" s="17"/>
      <c r="N246" s="16">
        <f>D246+F246+H246+J246+L246</f>
        <v>0</v>
      </c>
    </row>
    <row r="247" spans="1:14" ht="15.75" thickBot="1" x14ac:dyDescent="0.3">
      <c r="A247" s="1"/>
      <c r="B247" s="14" t="str">
        <f>+B51</f>
        <v>Bens Corrents i materials (€)</v>
      </c>
      <c r="C247" s="15"/>
      <c r="D247" s="16">
        <f>+D51</f>
        <v>0</v>
      </c>
      <c r="E247" s="14"/>
      <c r="F247" s="16">
        <f>+F51</f>
        <v>0</v>
      </c>
      <c r="G247" s="2"/>
      <c r="H247" s="16">
        <f>+H51</f>
        <v>0</v>
      </c>
      <c r="I247" s="2"/>
      <c r="J247" s="16">
        <f>+J51</f>
        <v>0</v>
      </c>
      <c r="K247" s="2"/>
      <c r="L247" s="16">
        <f>+L51</f>
        <v>0</v>
      </c>
      <c r="M247" s="17"/>
      <c r="N247" s="16">
        <f t="shared" ref="N247:N253" si="29">D247+F247+H247+J247+L247</f>
        <v>0</v>
      </c>
    </row>
    <row r="248" spans="1:14" ht="15.75" thickBot="1" x14ac:dyDescent="0.3">
      <c r="A248" s="1"/>
      <c r="B248" s="14" t="str">
        <f>+B56</f>
        <v>Existències (€)</v>
      </c>
      <c r="C248" s="15"/>
      <c r="D248" s="16">
        <f>+D56</f>
        <v>0</v>
      </c>
      <c r="E248" s="14"/>
      <c r="F248" s="16">
        <f>+F56</f>
        <v>0</v>
      </c>
      <c r="G248" s="2"/>
      <c r="H248" s="16">
        <f>+H56</f>
        <v>0</v>
      </c>
      <c r="I248" s="2"/>
      <c r="J248" s="16">
        <f>+J56</f>
        <v>0</v>
      </c>
      <c r="K248" s="2"/>
      <c r="L248" s="16">
        <f>+L56</f>
        <v>0</v>
      </c>
      <c r="M248" s="17"/>
      <c r="N248" s="16">
        <f t="shared" si="29"/>
        <v>0</v>
      </c>
    </row>
    <row r="249" spans="1:14" ht="15.75" thickBot="1" x14ac:dyDescent="0.3">
      <c r="A249" s="1"/>
      <c r="B249" s="14" t="str">
        <f>+B71</f>
        <v>Subministraments (€)</v>
      </c>
      <c r="C249" s="15"/>
      <c r="D249" s="16">
        <f>+D71</f>
        <v>0</v>
      </c>
      <c r="E249" s="14"/>
      <c r="F249" s="16">
        <f>+F71</f>
        <v>0</v>
      </c>
      <c r="G249" s="2"/>
      <c r="H249" s="16">
        <f>+H71</f>
        <v>0</v>
      </c>
      <c r="I249" s="2"/>
      <c r="J249" s="16">
        <f>+J71</f>
        <v>0</v>
      </c>
      <c r="K249" s="2"/>
      <c r="L249" s="16">
        <f>+L71</f>
        <v>0</v>
      </c>
      <c r="M249" s="17"/>
      <c r="N249" s="16">
        <f t="shared" si="29"/>
        <v>0</v>
      </c>
    </row>
    <row r="250" spans="1:14" ht="15.75" thickBot="1" x14ac:dyDescent="0.3">
      <c r="A250" s="1"/>
      <c r="B250" s="14" t="str">
        <f>+B78</f>
        <v>Serveis Externs (€)</v>
      </c>
      <c r="C250" s="15"/>
      <c r="D250" s="16">
        <f>+D78</f>
        <v>0</v>
      </c>
      <c r="E250" s="14"/>
      <c r="F250" s="16">
        <f>+F78</f>
        <v>0</v>
      </c>
      <c r="G250" s="2"/>
      <c r="H250" s="16">
        <f>+H78</f>
        <v>0</v>
      </c>
      <c r="I250" s="2"/>
      <c r="J250" s="16">
        <f>+J78</f>
        <v>0</v>
      </c>
      <c r="K250" s="2"/>
      <c r="L250" s="16">
        <f>+L78</f>
        <v>0</v>
      </c>
      <c r="M250" s="17"/>
      <c r="N250" s="16">
        <f t="shared" si="29"/>
        <v>0</v>
      </c>
    </row>
    <row r="251" spans="1:14" ht="15.75" thickBot="1" x14ac:dyDescent="0.3">
      <c r="A251" s="1"/>
      <c r="B251" s="14" t="str">
        <f>+B124</f>
        <v>Tributs (€)</v>
      </c>
      <c r="C251" s="15"/>
      <c r="D251" s="16">
        <f>+D124</f>
        <v>0</v>
      </c>
      <c r="E251" s="14"/>
      <c r="F251" s="16">
        <f>+F124</f>
        <v>0</v>
      </c>
      <c r="G251" s="2"/>
      <c r="H251" s="16">
        <f>+H124</f>
        <v>0</v>
      </c>
      <c r="I251" s="2"/>
      <c r="J251" s="16">
        <f>+J124</f>
        <v>0</v>
      </c>
      <c r="K251" s="2"/>
      <c r="L251" s="16">
        <f>+L124</f>
        <v>0</v>
      </c>
      <c r="M251" s="17"/>
      <c r="N251" s="16">
        <f t="shared" si="29"/>
        <v>0</v>
      </c>
    </row>
    <row r="252" spans="1:14" ht="15.75" thickBot="1" x14ac:dyDescent="0.3">
      <c r="A252" s="1"/>
      <c r="B252" s="14" t="str">
        <f>+B131</f>
        <v>Despeses financeres (€)</v>
      </c>
      <c r="C252" s="15"/>
      <c r="D252" s="16">
        <f>+D131</f>
        <v>0</v>
      </c>
      <c r="E252" s="14"/>
      <c r="F252" s="16">
        <f>+F131</f>
        <v>0</v>
      </c>
      <c r="G252" s="2"/>
      <c r="H252" s="16">
        <f>+H131</f>
        <v>0</v>
      </c>
      <c r="I252" s="2"/>
      <c r="J252" s="16">
        <f>+J131</f>
        <v>0</v>
      </c>
      <c r="K252" s="2"/>
      <c r="L252" s="16">
        <f>+L131</f>
        <v>0</v>
      </c>
      <c r="M252" s="17"/>
      <c r="N252" s="16">
        <f t="shared" si="29"/>
        <v>0</v>
      </c>
    </row>
    <row r="253" spans="1:14" ht="15.75" thickBot="1" x14ac:dyDescent="0.3">
      <c r="A253" s="1"/>
      <c r="B253" s="14" t="str">
        <f>+B137</f>
        <v>Cànon de concessió (€)</v>
      </c>
      <c r="C253" s="15"/>
      <c r="D253" s="16">
        <f>+D137</f>
        <v>12000</v>
      </c>
      <c r="E253" s="14"/>
      <c r="F253" s="16">
        <f>+F137</f>
        <v>12000</v>
      </c>
      <c r="G253" s="2"/>
      <c r="H253" s="16">
        <f>+H137</f>
        <v>12000</v>
      </c>
      <c r="I253" s="2"/>
      <c r="J253" s="16">
        <f>+J137</f>
        <v>12000</v>
      </c>
      <c r="K253" s="2"/>
      <c r="L253" s="16">
        <f>+L137</f>
        <v>12000</v>
      </c>
      <c r="M253" s="17"/>
      <c r="N253" s="16">
        <f t="shared" si="29"/>
        <v>60000</v>
      </c>
    </row>
    <row r="254" spans="1:14" x14ac:dyDescent="0.25">
      <c r="A254" s="1"/>
      <c r="B254" s="4"/>
      <c r="C254" s="4"/>
      <c r="D254" s="12"/>
      <c r="E254" s="4"/>
      <c r="F254" s="12"/>
      <c r="G254" s="2"/>
      <c r="H254" s="12"/>
      <c r="I254" s="2"/>
      <c r="J254" s="12"/>
      <c r="K254" s="2"/>
      <c r="L254" s="12"/>
      <c r="M254" s="13"/>
      <c r="N254" s="12"/>
    </row>
    <row r="255" spans="1:14" ht="15.75" thickBot="1" x14ac:dyDescent="0.3">
      <c r="A255" s="3"/>
      <c r="B255" s="45"/>
      <c r="C255" s="46" t="str">
        <f>+C168</f>
        <v>AMORTITZACIÓ  I PROVISIONS</v>
      </c>
      <c r="D255" s="46">
        <f>SUM(D257:D258)</f>
        <v>0</v>
      </c>
      <c r="E255" s="47"/>
      <c r="F255" s="46">
        <f>SUM(F257:F258)</f>
        <v>0</v>
      </c>
      <c r="G255" s="2"/>
      <c r="H255" s="46">
        <f>SUM(H257:H258)</f>
        <v>0</v>
      </c>
      <c r="I255" s="2"/>
      <c r="J255" s="46">
        <f>SUM(J257:J258)</f>
        <v>0</v>
      </c>
      <c r="K255" s="2"/>
      <c r="L255" s="46">
        <f>SUM(L257:L258)</f>
        <v>0</v>
      </c>
      <c r="M255" s="48"/>
      <c r="N255" s="46">
        <f>D255+F255+H255+J255+L255</f>
        <v>0</v>
      </c>
    </row>
    <row r="256" spans="1:14" x14ac:dyDescent="0.25">
      <c r="A256" s="1"/>
      <c r="B256" s="4"/>
      <c r="C256" s="4"/>
      <c r="D256" s="12"/>
      <c r="E256" s="4"/>
      <c r="F256" s="12"/>
      <c r="G256" s="2"/>
      <c r="H256" s="12"/>
      <c r="I256" s="2"/>
      <c r="J256" s="12"/>
      <c r="K256" s="2"/>
      <c r="L256" s="12"/>
      <c r="M256" s="13"/>
      <c r="N256" s="12"/>
    </row>
    <row r="257" spans="1:14" ht="15.75" thickBot="1" x14ac:dyDescent="0.3">
      <c r="A257" s="1"/>
      <c r="B257" s="14" t="str">
        <f>+B170</f>
        <v>Amortització (€)</v>
      </c>
      <c r="C257" s="15"/>
      <c r="D257" s="16">
        <f>+D170</f>
        <v>0</v>
      </c>
      <c r="E257" s="14"/>
      <c r="F257" s="16">
        <f>+F170</f>
        <v>0</v>
      </c>
      <c r="G257" s="2"/>
      <c r="H257" s="16">
        <f>+H170</f>
        <v>0</v>
      </c>
      <c r="I257" s="2"/>
      <c r="J257" s="16">
        <f>+J170</f>
        <v>0</v>
      </c>
      <c r="K257" s="2"/>
      <c r="L257" s="16">
        <f>+L170</f>
        <v>0</v>
      </c>
      <c r="M257" s="17"/>
      <c r="N257" s="16">
        <f>D257+F257+H257+J257+L257</f>
        <v>0</v>
      </c>
    </row>
    <row r="258" spans="1:14" ht="15.75" thickBot="1" x14ac:dyDescent="0.3">
      <c r="A258" s="1"/>
      <c r="B258" s="14" t="str">
        <f>+B186</f>
        <v>Provisions (€)</v>
      </c>
      <c r="C258" s="15"/>
      <c r="D258" s="16">
        <f>+D186</f>
        <v>0</v>
      </c>
      <c r="E258" s="14"/>
      <c r="F258" s="16">
        <f>+F186</f>
        <v>0</v>
      </c>
      <c r="G258" s="2"/>
      <c r="H258" s="16">
        <f>+H186</f>
        <v>0</v>
      </c>
      <c r="I258" s="2"/>
      <c r="J258" s="16">
        <f>+J186</f>
        <v>0</v>
      </c>
      <c r="K258" s="2"/>
      <c r="L258" s="16">
        <f>+L186</f>
        <v>0</v>
      </c>
      <c r="M258" s="17"/>
      <c r="N258" s="16">
        <f>D258+F258+H258+J258+L258</f>
        <v>0</v>
      </c>
    </row>
    <row r="259" spans="1:14" ht="15.75" thickBot="1" x14ac:dyDescent="0.3">
      <c r="A259" s="1"/>
      <c r="B259" s="82"/>
      <c r="C259" s="82"/>
      <c r="D259" s="82"/>
      <c r="E259" s="82"/>
      <c r="F259" s="82"/>
      <c r="G259" s="2"/>
      <c r="H259" s="82"/>
      <c r="I259" s="2"/>
      <c r="J259" s="82"/>
      <c r="K259" s="2"/>
      <c r="L259" s="82"/>
      <c r="M259" s="82"/>
      <c r="N259" s="82"/>
    </row>
    <row r="260" spans="1:14" ht="15.75" thickBot="1" x14ac:dyDescent="0.3">
      <c r="A260" s="3"/>
      <c r="B260" s="84"/>
      <c r="C260" s="85" t="str">
        <f>+C199</f>
        <v>BENEFICI INDUSTRIAL</v>
      </c>
      <c r="D260" s="85">
        <f>+D262</f>
        <v>-12000</v>
      </c>
      <c r="E260" s="117"/>
      <c r="F260" s="85">
        <f>+F262</f>
        <v>-12000</v>
      </c>
      <c r="G260" s="2"/>
      <c r="H260" s="85">
        <f>+H262</f>
        <v>-12000</v>
      </c>
      <c r="I260" s="2"/>
      <c r="J260" s="85">
        <f>+J262</f>
        <v>-12000</v>
      </c>
      <c r="K260" s="2"/>
      <c r="L260" s="85">
        <f>+L262</f>
        <v>-12000</v>
      </c>
      <c r="M260" s="48"/>
      <c r="N260" s="85">
        <f>D260+F260+H260+J260+L260</f>
        <v>-60000</v>
      </c>
    </row>
    <row r="261" spans="1:14" x14ac:dyDescent="0.25">
      <c r="A261" s="22"/>
      <c r="B261" s="4"/>
      <c r="C261" s="4"/>
      <c r="D261" s="118"/>
      <c r="E261" s="4"/>
      <c r="F261" s="118"/>
      <c r="G261" s="2"/>
      <c r="H261" s="118"/>
      <c r="I261" s="2"/>
      <c r="J261" s="118"/>
      <c r="K261" s="2"/>
      <c r="L261" s="118"/>
      <c r="M261" s="119"/>
      <c r="N261" s="118"/>
    </row>
    <row r="262" spans="1:14" ht="15.75" thickBot="1" x14ac:dyDescent="0.3">
      <c r="A262" s="22"/>
      <c r="B262" s="14" t="s">
        <v>111</v>
      </c>
      <c r="C262" s="15"/>
      <c r="D262" s="16">
        <f>D201</f>
        <v>-12000</v>
      </c>
      <c r="E262" s="17">
        <f>E201</f>
        <v>0</v>
      </c>
      <c r="F262" s="16">
        <f>F201</f>
        <v>-12000</v>
      </c>
      <c r="G262" s="2"/>
      <c r="H262" s="16">
        <f>H201</f>
        <v>-12000</v>
      </c>
      <c r="I262" s="2"/>
      <c r="J262" s="16">
        <f>J201</f>
        <v>-12000</v>
      </c>
      <c r="K262" s="2"/>
      <c r="L262" s="16">
        <f>L201</f>
        <v>-12000</v>
      </c>
      <c r="M262" s="17"/>
      <c r="N262" s="16">
        <f>D262+F262+H262+J262+L262</f>
        <v>-60000</v>
      </c>
    </row>
    <row r="263" spans="1:14" x14ac:dyDescent="0.25">
      <c r="A263" s="22"/>
      <c r="B263" s="74"/>
      <c r="C263" s="74"/>
      <c r="D263" s="40"/>
      <c r="E263" s="2"/>
      <c r="F263" s="40"/>
      <c r="G263" s="2"/>
      <c r="H263" s="40"/>
      <c r="I263" s="2"/>
      <c r="J263" s="40"/>
      <c r="K263" s="2"/>
      <c r="L263" s="40"/>
      <c r="M263" s="41"/>
      <c r="N263" s="2"/>
    </row>
    <row r="264" spans="1:14" ht="16.5" hidden="1" thickBot="1" x14ac:dyDescent="0.3">
      <c r="A264" s="120"/>
      <c r="B264" s="121"/>
      <c r="C264" s="122" t="str">
        <f>C210</f>
        <v>Error de càlcul</v>
      </c>
      <c r="D264" s="107">
        <f>D240-(D244+D255+D260)</f>
        <v>0</v>
      </c>
      <c r="E264" s="108"/>
      <c r="F264" s="107">
        <f>F240-(F244+F255+F260)</f>
        <v>0</v>
      </c>
      <c r="G264" s="2"/>
      <c r="H264" s="107">
        <f>H240-(H244+H255+H260)</f>
        <v>0</v>
      </c>
      <c r="I264" s="2"/>
      <c r="J264" s="107">
        <f>J240-(J244+J255+J260)</f>
        <v>0</v>
      </c>
      <c r="K264" s="2"/>
      <c r="L264" s="107">
        <f>L240-(L244+L255+L260)</f>
        <v>0</v>
      </c>
      <c r="M264" s="123"/>
      <c r="N264" s="110"/>
    </row>
    <row r="265" spans="1:14" ht="15.75" x14ac:dyDescent="0.25">
      <c r="A265" s="90"/>
      <c r="B265" s="133" t="s">
        <v>112</v>
      </c>
      <c r="C265" s="134"/>
      <c r="D265" s="124" t="e">
        <f>D208</f>
        <v>#DIV/0!</v>
      </c>
      <c r="E265" s="125"/>
      <c r="F265" s="124" t="e">
        <f>F208</f>
        <v>#DIV/0!</v>
      </c>
      <c r="G265" s="126"/>
      <c r="H265" s="124" t="e">
        <f>H208</f>
        <v>#DIV/0!</v>
      </c>
      <c r="I265" s="126"/>
      <c r="J265" s="124" t="e">
        <f>J208</f>
        <v>#DIV/0!</v>
      </c>
      <c r="K265" s="126"/>
      <c r="L265" s="124" t="e">
        <f>L208</f>
        <v>#DIV/0!</v>
      </c>
      <c r="M265" s="127"/>
      <c r="N265" s="128" t="e">
        <f>(F265+D265+H265+J265+L265)/5</f>
        <v>#DIV/0!</v>
      </c>
    </row>
    <row r="266" spans="1:14" x14ac:dyDescent="0.25">
      <c r="A266" s="2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2"/>
      <c r="N266" s="2"/>
    </row>
  </sheetData>
  <mergeCells count="4">
    <mergeCell ref="B2:D2"/>
    <mergeCell ref="B4:N4"/>
    <mergeCell ref="B265:C265"/>
    <mergeCell ref="B238:N2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econòmic editable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Martínez Fernández</dc:creator>
  <cp:lastModifiedBy>Sara Jiménez Alba</cp:lastModifiedBy>
  <dcterms:created xsi:type="dcterms:W3CDTF">2015-06-05T18:19:34Z</dcterms:created>
  <dcterms:modified xsi:type="dcterms:W3CDTF">2026-02-24T14:03:48Z</dcterms:modified>
</cp:coreProperties>
</file>