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71521474-F6F6-4019-B02D-DAE351114567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40" i="1" s="1"/>
  <c r="G39" i="1"/>
  <c r="F39" i="1"/>
  <c r="F38" i="1"/>
  <c r="F40" i="1" s="1"/>
  <c r="G25" i="1"/>
  <c r="F41" i="1"/>
  <c r="G21" i="1"/>
  <c r="G20" i="1"/>
  <c r="G41" i="1" l="1"/>
  <c r="G27" i="1" l="1"/>
  <c r="G28" i="1" s="1"/>
  <c r="G29" i="1" l="1"/>
  <c r="G30" i="1" s="1"/>
  <c r="G31" i="1" s="1"/>
  <c r="G32" i="1" s="1"/>
</calcChain>
</file>

<file path=xl/sharedStrings.xml><?xml version="1.0" encoding="utf-8"?>
<sst xmlns="http://schemas.openxmlformats.org/spreadsheetml/2006/main" count="29" uniqueCount="29">
  <si>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</si>
  <si>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</si>
  <si>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</si>
  <si>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</si>
  <si>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</si>
  <si>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</si>
  <si>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</si>
  <si>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</si>
  <si>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</si>
  <si>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</si>
  <si>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</si>
  <si>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</si>
  <si>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</si>
  <si>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</si>
  <si>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</si>
  <si>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</si>
  <si>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</si>
  <si>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</t>
  </si>
  <si>
    <t>* 01.04.01.1 XPA1BSB2 Partida alçada a justificar afectacions aigua i reg</t>
  </si>
  <si>
    <t>* 01.04.02.1 XPA1BSB1 Partida alçada a justificar adequació instal·lacions elèctriques</t>
  </si>
  <si>
    <t>01.04 Serveis afectats</t>
  </si>
  <si>
    <t>01.03 Biones, baranes tanques i varis</t>
  </si>
  <si>
    <t>01.02 Estructures</t>
  </si>
  <si>
    <t>01.01 Moviments de terres i enderrocs</t>
  </si>
  <si>
    <t>01.05 Seguretat i salut</t>
  </si>
  <si>
    <t>* 01.07.1 XPA1BSB9 Partida alçada a justificar imprevistos</t>
  </si>
  <si>
    <t>01.06 Gestió de Residus</t>
  </si>
  <si>
    <t>01.07 Varis</t>
  </si>
  <si>
    <t xml:space="preserve"> 01.07.02 Partida alçada de cobrament íntegre per a formació d’accessos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</si>
</sst>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5" xfId="1" applyNumberFormat="1" applyFont="1" applyFill="1" applyBorder="1" applyAlignment="1" applyProtection="1">
      <alignment horizontal="right"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5" fillId="0" borderId="15" xfId="1" applyFont="1" applyFill="1" applyBorder="1" applyAlignment="1" applyProtection="1">
      <alignment horizontal="right" vertical="center" wrapText="1"/>
    </xf>
    <xf numFmtId="8" fontId="5" fillId="3" borderId="15" xfId="1" applyNumberFormat="1" applyFont="1" applyFill="1" applyBorder="1" applyAlignment="1" applyProtection="1">
      <alignment horizontal="right" vertical="center" wrapText="1"/>
    </xf>
    <xf numFmtId="44" fontId="5" fillId="3" borderId="15" xfId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8" fontId="5" fillId="0" borderId="5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8" fontId="5" fillId="3" borderId="5" xfId="1" applyNumberFormat="1" applyFont="1" applyFill="1" applyBorder="1" applyAlignment="1" applyProtection="1">
      <alignment horizontal="right" vertical="center" wrapText="1"/>
    </xf>
    <xf numFmtId="8" fontId="5" fillId="0" borderId="10" xfId="1" applyNumberFormat="1" applyFont="1" applyBorder="1" applyAlignment="1" applyProtection="1">
      <alignment horizontal="right" vertical="center" wrapText="1"/>
    </xf>
    <xf numFmtId="8" fontId="5" fillId="3" borderId="1" xfId="1" applyNumberFormat="1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8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4" fillId="0" borderId="8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9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16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CONTR/2025/568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construcció d’una passarel·la de vianants a Cellers – Llimiana a la línia Lleida - La Pobla de Segur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41"/>
  <sheetViews>
    <sheetView tabSelected="1" zoomScale="110" zoomScaleNormal="110" workbookViewId="0">
      <selection activeCell="G26" sqref="G26"/>
    </sheetView>
  </sheetViews>
  <sheetFormatPr baseColWidth="10" defaultColWidth="8.85546875" defaultRowHeight="15" x14ac:dyDescent="0.25"/>
  <cols>
    <col min="1" max="4" width="8.85546875" style="22"/>
    <col min="5" max="5" width="32.7109375" style="22" customWidth="1"/>
    <col min="6" max="6" width="13.140625" style="22" customWidth="1"/>
    <col min="7" max="7" width="14" style="22" customWidth="1"/>
    <col min="8" max="16384" width="8.85546875" style="22"/>
  </cols>
  <sheetData>
    <row r="9" spans="1:7" ht="24" customHeight="1" x14ac:dyDescent="0.25">
      <c r="B9" s="58" t="s">
        <v>0</v>
      </c>
      <c r="C9" s="58"/>
      <c r="D9" s="58"/>
      <c r="E9" s="14"/>
      <c r="F9" s="15"/>
      <c r="G9" s="16"/>
    </row>
    <row r="12" spans="1:7" ht="23.45" customHeight="1" x14ac:dyDescent="0.25">
      <c r="A12" s="53" t="s">
        <v>4</v>
      </c>
      <c r="B12" s="53"/>
      <c r="C12" s="53"/>
      <c r="D12" s="53"/>
      <c r="E12" s="53"/>
      <c r="F12" s="53"/>
      <c r="G12" s="53"/>
    </row>
    <row r="14" spans="1:7" ht="15.75" thickBot="1" x14ac:dyDescent="0.3"/>
    <row r="15" spans="1:7" ht="42" customHeight="1" x14ac:dyDescent="0.25">
      <c r="B15" s="54" t="s">
        <v>1</v>
      </c>
      <c r="C15" s="55"/>
      <c r="D15" s="55"/>
      <c r="E15" s="55"/>
      <c r="F15" s="56" t="s">
        <v>14</v>
      </c>
      <c r="G15" s="57" t="s">
        <v>5</v>
      </c>
    </row>
    <row r="16" spans="1:7" ht="15" customHeight="1" x14ac:dyDescent="0.25">
      <c r="B16" s="44" t="s">
        <v>23</v>
      </c>
      <c r="C16" s="45"/>
      <c r="D16" s="45"/>
      <c r="E16" s="46"/>
      <c r="F16" s="12">
        <v>55216.93</v>
      </c>
      <c r="G16" s="8"/>
    </row>
    <row r="17" spans="2:8" ht="15" customHeight="1" x14ac:dyDescent="0.25">
      <c r="B17" s="44" t="s">
        <v>22</v>
      </c>
      <c r="C17" s="45"/>
      <c r="D17" s="45"/>
      <c r="E17" s="46"/>
      <c r="F17" s="12">
        <v>222400.76</v>
      </c>
      <c r="G17" s="8"/>
    </row>
    <row r="18" spans="2:8" ht="15" customHeight="1" x14ac:dyDescent="0.25">
      <c r="B18" s="44" t="s">
        <v>21</v>
      </c>
      <c r="C18" s="45"/>
      <c r="D18" s="45"/>
      <c r="E18" s="46"/>
      <c r="F18" s="12">
        <v>78316.77</v>
      </c>
      <c r="G18" s="8"/>
    </row>
    <row r="19" spans="2:8" ht="15" customHeight="1" x14ac:dyDescent="0.25">
      <c r="B19" s="47" t="s">
        <v>20</v>
      </c>
      <c r="C19" s="48"/>
      <c r="D19" s="48"/>
      <c r="E19" s="48"/>
      <c r="F19" s="48"/>
      <c r="G19" s="49"/>
    </row>
    <row r="20" spans="2:8" ht="27" customHeight="1" x14ac:dyDescent="0.25">
      <c r="B20" s="50" t="s">
        <v>18</v>
      </c>
      <c r="C20" s="51"/>
      <c r="D20" s="51"/>
      <c r="E20" s="52"/>
      <c r="F20" s="13">
        <v>6000</v>
      </c>
      <c r="G20" s="11">
        <f>F20</f>
        <v>6000</v>
      </c>
    </row>
    <row r="21" spans="2:8" ht="24" customHeight="1" x14ac:dyDescent="0.25">
      <c r="B21" s="50" t="s">
        <v>19</v>
      </c>
      <c r="C21" s="51"/>
      <c r="D21" s="51"/>
      <c r="E21" s="52"/>
      <c r="F21" s="13">
        <v>23825.01</v>
      </c>
      <c r="G21" s="11">
        <f>F21</f>
        <v>23825.01</v>
      </c>
    </row>
    <row r="22" spans="2:8" ht="15" customHeight="1" x14ac:dyDescent="0.25">
      <c r="B22" s="44" t="s">
        <v>24</v>
      </c>
      <c r="C22" s="45"/>
      <c r="D22" s="45"/>
      <c r="E22" s="46"/>
      <c r="F22" s="12">
        <v>10260.469999999999</v>
      </c>
      <c r="G22" s="8"/>
    </row>
    <row r="23" spans="2:8" ht="15" customHeight="1" x14ac:dyDescent="0.25">
      <c r="B23" s="44" t="s">
        <v>26</v>
      </c>
      <c r="C23" s="45"/>
      <c r="D23" s="45"/>
      <c r="E23" s="46"/>
      <c r="F23" s="12">
        <v>4172.16</v>
      </c>
      <c r="G23" s="8"/>
    </row>
    <row r="24" spans="2:8" ht="15" customHeight="1" x14ac:dyDescent="0.25">
      <c r="B24" s="47" t="s">
        <v>27</v>
      </c>
      <c r="C24" s="48"/>
      <c r="D24" s="48"/>
      <c r="E24" s="48"/>
      <c r="F24" s="48"/>
      <c r="G24" s="49"/>
    </row>
    <row r="25" spans="2:8" ht="15" customHeight="1" x14ac:dyDescent="0.25">
      <c r="B25" s="50" t="s">
        <v>25</v>
      </c>
      <c r="C25" s="51"/>
      <c r="D25" s="51"/>
      <c r="E25" s="52"/>
      <c r="F25" s="13">
        <v>25955</v>
      </c>
      <c r="G25" s="11">
        <f>F25</f>
        <v>25955</v>
      </c>
    </row>
    <row r="26" spans="2:8" ht="24" customHeight="1" x14ac:dyDescent="0.25">
      <c r="B26" s="44" t="s">
        <v>28</v>
      </c>
      <c r="C26" s="45"/>
      <c r="D26" s="45"/>
      <c r="E26" s="46"/>
      <c r="F26" s="12">
        <v>12000</v>
      </c>
      <c r="G26" s="17"/>
    </row>
    <row r="27" spans="2:8" ht="15" customHeight="1" x14ac:dyDescent="0.25">
      <c r="B27" s="18" t="s">
        <v>6</v>
      </c>
      <c r="C27" s="19"/>
      <c r="D27" s="19"/>
      <c r="E27" s="19"/>
      <c r="F27" s="20"/>
      <c r="G27" s="2">
        <f>G38+G39</f>
        <v>55780.009999999995</v>
      </c>
      <c r="H27" s="21"/>
    </row>
    <row r="28" spans="2:8" x14ac:dyDescent="0.25">
      <c r="B28" s="23" t="s">
        <v>12</v>
      </c>
      <c r="C28" s="24"/>
      <c r="D28" s="24"/>
      <c r="E28" s="24"/>
      <c r="F28" s="25"/>
      <c r="G28" s="3">
        <f>+ROUND(G27*0.13,2)</f>
        <v>7251.4</v>
      </c>
    </row>
    <row r="29" spans="2:8" x14ac:dyDescent="0.25">
      <c r="B29" s="23" t="s">
        <v>13</v>
      </c>
      <c r="C29" s="24"/>
      <c r="D29" s="24"/>
      <c r="E29" s="24"/>
      <c r="F29" s="25"/>
      <c r="G29" s="4">
        <f>ROUND(G27*0.06,2)</f>
        <v>3346.8</v>
      </c>
    </row>
    <row r="30" spans="2:8" x14ac:dyDescent="0.25">
      <c r="B30" s="26" t="s">
        <v>7</v>
      </c>
      <c r="C30" s="27"/>
      <c r="D30" s="27"/>
      <c r="E30" s="27"/>
      <c r="F30" s="28"/>
      <c r="G30" s="5">
        <f>G27+G28+G29</f>
        <v>66378.209999999992</v>
      </c>
    </row>
    <row r="31" spans="2:8" x14ac:dyDescent="0.25">
      <c r="B31" s="29" t="s">
        <v>2</v>
      </c>
      <c r="C31" s="30"/>
      <c r="D31" s="30"/>
      <c r="E31" s="30"/>
      <c r="F31" s="31"/>
      <c r="G31" s="6">
        <f>ROUND(G30*0.21,2)</f>
        <v>13939.42</v>
      </c>
    </row>
    <row r="32" spans="2:8" ht="15.75" customHeight="1" thickBot="1" x14ac:dyDescent="0.3">
      <c r="B32" s="32" t="s">
        <v>3</v>
      </c>
      <c r="C32" s="33"/>
      <c r="D32" s="33"/>
      <c r="E32" s="33"/>
      <c r="F32" s="34"/>
      <c r="G32" s="7">
        <f>G30+G31</f>
        <v>80317.62999999999</v>
      </c>
    </row>
    <row r="33" spans="2:7" ht="15.75" customHeight="1" x14ac:dyDescent="0.25">
      <c r="B33" s="35"/>
      <c r="C33" s="35"/>
      <c r="D33" s="35"/>
      <c r="E33" s="35"/>
      <c r="F33" s="35"/>
      <c r="G33" s="1"/>
    </row>
    <row r="34" spans="2:7" x14ac:dyDescent="0.25">
      <c r="B34" s="36" t="s">
        <v>17</v>
      </c>
      <c r="C34" s="36"/>
      <c r="D34" s="36"/>
      <c r="E34" s="36"/>
      <c r="F34" s="36"/>
      <c r="G34" s="36"/>
    </row>
    <row r="35" spans="2:7" x14ac:dyDescent="0.25">
      <c r="B35" s="36"/>
      <c r="C35" s="36"/>
      <c r="D35" s="36"/>
      <c r="E35" s="36"/>
      <c r="F35" s="36"/>
      <c r="G35" s="36"/>
    </row>
    <row r="36" spans="2:7" x14ac:dyDescent="0.25">
      <c r="B36" s="36"/>
      <c r="C36" s="36"/>
      <c r="D36" s="36"/>
      <c r="E36" s="36"/>
      <c r="F36" s="36"/>
      <c r="G36" s="36"/>
    </row>
    <row r="37" spans="2:7" x14ac:dyDescent="0.25">
      <c r="B37" s="37"/>
      <c r="C37" s="37"/>
      <c r="D37" s="37"/>
      <c r="E37" s="37"/>
      <c r="F37" s="38" t="s">
        <v>15</v>
      </c>
      <c r="G37" s="39" t="s">
        <v>16</v>
      </c>
    </row>
    <row r="38" spans="2:7" ht="15" customHeight="1" x14ac:dyDescent="0.25">
      <c r="B38" s="40" t="s">
        <v>8</v>
      </c>
      <c r="C38" s="41"/>
      <c r="D38" s="41"/>
      <c r="E38" s="42"/>
      <c r="F38" s="10">
        <f>F16+F17+F18+F22+F23+F26</f>
        <v>382367.08999999997</v>
      </c>
      <c r="G38" s="10">
        <f>G16+G17+G18+G22+G23+G26</f>
        <v>0</v>
      </c>
    </row>
    <row r="39" spans="2:7" ht="15" customHeight="1" x14ac:dyDescent="0.25">
      <c r="B39" s="40" t="s">
        <v>9</v>
      </c>
      <c r="C39" s="41"/>
      <c r="D39" s="41"/>
      <c r="E39" s="42"/>
      <c r="F39" s="43">
        <f>F20+F21+F25</f>
        <v>55780.009999999995</v>
      </c>
      <c r="G39" s="43">
        <f>G20+G21+G25</f>
        <v>55780.009999999995</v>
      </c>
    </row>
    <row r="40" spans="2:7" ht="15" customHeight="1" x14ac:dyDescent="0.25">
      <c r="B40" s="40" t="s">
        <v>10</v>
      </c>
      <c r="C40" s="41"/>
      <c r="D40" s="41"/>
      <c r="E40" s="42"/>
      <c r="F40" s="9">
        <f>ROUND(F38*0.13,2)+ROUND(F38*0.06,2)+F38</f>
        <v>455016.83999999997</v>
      </c>
      <c r="G40" s="9">
        <f>ROUND(G38*0.13,2)+ROUND(G38*0.06,2)+G38</f>
        <v>0</v>
      </c>
    </row>
    <row r="41" spans="2:7" ht="15" customHeight="1" x14ac:dyDescent="0.25">
      <c r="B41" s="40" t="s">
        <v>11</v>
      </c>
      <c r="C41" s="41"/>
      <c r="D41" s="41"/>
      <c r="E41" s="42"/>
      <c r="F41" s="10">
        <f>ROUND(F39*0.13,2)+ROUND(F39*0.06,2)+F39</f>
        <v>66378.209999999992</v>
      </c>
      <c r="G41" s="10">
        <f>ROUND(G39*0.13,2)+ROUND(G39*0.06,2)+G39</f>
        <v>66378.209999999992</v>
      </c>
    </row>
  </sheetData>
  <sheetProtection algorithmName="SHA-512" hashValue="FG47FxqLyl/vCe3AhRoWS4K7QmVfn8DLJwWeHeNGr/yEigeC3McKKVLr8xLh7K3SetHRNtmK2nSivnycxPjPGg==" saltValue="o1vNFdq0u1bjF6bJxRqf1A==" spinCount="100000" sheet="1" objects="1" scenarios="1" selectLockedCells="1"/>
  <mergeCells count="26">
    <mergeCell ref="B22:E22"/>
    <mergeCell ref="B20:E20"/>
    <mergeCell ref="B16:E16"/>
    <mergeCell ref="B21:E21"/>
    <mergeCell ref="B9:D9"/>
    <mergeCell ref="E9:G9"/>
    <mergeCell ref="A12:G12"/>
    <mergeCell ref="B15:E15"/>
    <mergeCell ref="B17:E17"/>
    <mergeCell ref="B18:E18"/>
    <mergeCell ref="B19:G19"/>
    <mergeCell ref="B32:F32"/>
    <mergeCell ref="B29:F29"/>
    <mergeCell ref="B30:F30"/>
    <mergeCell ref="B31:F31"/>
    <mergeCell ref="B23:E23"/>
    <mergeCell ref="B27:F27"/>
    <mergeCell ref="B28:F28"/>
    <mergeCell ref="B26:E26"/>
    <mergeCell ref="B25:E25"/>
    <mergeCell ref="B24:G24"/>
    <mergeCell ref="B38:E38"/>
    <mergeCell ref="B39:E39"/>
    <mergeCell ref="B40:E40"/>
    <mergeCell ref="B41:E41"/>
    <mergeCell ref="B34:G3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90C78829-8B7B-4FC6-9D49-4D6ECDD1C5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2026-03-02T08:50:56Z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