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autoCompressPictures="0"/>
  <mc:AlternateContent xmlns:mc="http://schemas.openxmlformats.org/markup-compatibility/2006">
    <mc:Choice Requires="x15">
      <x15ac:absPath xmlns:x15ac="http://schemas.microsoft.com/office/spreadsheetml/2010/11/ac" url="X:\19280_SSGG\AC\CP00002 CONTRACTACIÓ PÚBLICA\2026\CONTRACTES\2026- 687 Transport MAG\"/>
    </mc:Choice>
  </mc:AlternateContent>
  <xr:revisionPtr revIDLastSave="0" documentId="13_ncr:1_{23A82A9F-0776-45B0-B8FE-CB6E176D8AF4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PREVISIÓ COSTOS CONCENTRACIÓ" sheetId="10" r:id="rId1"/>
    <sheet name="PREVISIÓ COSTOS DISPERSIÓ" sheetId="11" r:id="rId2"/>
    <sheet name="TOTAL" sheetId="7" r:id="rId3"/>
  </sheets>
  <definedNames>
    <definedName name="_xlnm.Print_Area" localSheetId="2">TOTAL!$A$4:$E$32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9" i="11" l="1"/>
  <c r="E10" i="7" l="1"/>
  <c r="E5" i="7"/>
  <c r="E53" i="7" l="1"/>
  <c r="E50" i="7"/>
  <c r="E48" i="7"/>
  <c r="E38" i="7"/>
  <c r="E35" i="7"/>
  <c r="E26" i="7"/>
  <c r="E23" i="7"/>
  <c r="E22" i="11"/>
  <c r="E55" i="7" l="1"/>
  <c r="E56" i="7" s="1"/>
  <c r="E57" i="7" s="1"/>
  <c r="E28" i="7"/>
  <c r="E25" i="10"/>
  <c r="E22" i="10"/>
  <c r="E4" i="10"/>
  <c r="E61" i="7" l="1"/>
  <c r="E27" i="10"/>
  <c r="E28" i="10" s="1"/>
  <c r="E29" i="7"/>
  <c r="E30" i="7" s="1"/>
  <c r="E4" i="11"/>
  <c r="E24" i="11" s="1"/>
  <c r="E25" i="11" s="1"/>
  <c r="E26" i="11" s="1"/>
  <c r="E29" i="10" l="1"/>
  <c r="E65" i="7" l="1"/>
  <c r="E66" i="7" s="1"/>
  <c r="E62" i="7"/>
  <c r="E63" i="7" s="1"/>
  <c r="XFD61" i="7"/>
</calcChain>
</file>

<file path=xl/sharedStrings.xml><?xml version="1.0" encoding="utf-8"?>
<sst xmlns="http://schemas.openxmlformats.org/spreadsheetml/2006/main" count="144" uniqueCount="52">
  <si>
    <t>A.</t>
  </si>
  <si>
    <t>B.</t>
  </si>
  <si>
    <t>C.</t>
  </si>
  <si>
    <t>Correus (*)</t>
  </si>
  <si>
    <t>IVA 21%</t>
  </si>
  <si>
    <t>TOTAL FINAL AMB IVA</t>
  </si>
  <si>
    <t xml:space="preserve">Despeses de viatge i dietes correus (provisió):  </t>
  </si>
  <si>
    <t>5 % VARIACIÓ SOBRE LA BASE</t>
  </si>
  <si>
    <t>Embalatge i muntatge</t>
  </si>
  <si>
    <t>Tasques d'embalatge i muntatge al Museu d'Art de Girona</t>
  </si>
  <si>
    <t>Concentració obres de Catalunya</t>
  </si>
  <si>
    <t>CONCENTRACIÓ</t>
  </si>
  <si>
    <t>Despeses de gestió</t>
  </si>
  <si>
    <t xml:space="preserve">Càrrega d'obres a diversos orígens de Catalunya i descàrrega a Girona (inclou desembalatge, pernoctes en magatzems de seguretat i escortes policials)
</t>
  </si>
  <si>
    <t>Tasques de desmuntatge i embalatge al Museu d'Art de Girona</t>
  </si>
  <si>
    <t xml:space="preserve">Càrrega d'obres al Museu d'Art de Girona i descàrrega a diversos destins de Catalunya (inclou embalatge, pernoctes en magatzems de seguretat i escortes policials)
</t>
  </si>
  <si>
    <t>Dispersió obres a Catalunya</t>
  </si>
  <si>
    <t>TOTAL PARCIAL CONCENTRACIÓ SENSE IVA</t>
  </si>
  <si>
    <t>Desmuntatge i reembalatge</t>
  </si>
  <si>
    <t xml:space="preserve">            DISPERSIÓ</t>
  </si>
  <si>
    <t>Gestió i coordinació de permisos i escortes, gestió i coordinació d'equips</t>
  </si>
  <si>
    <t>TOTAL FINAL CONCENTRACIÓ I DISPERSIÓ SENSE IVA (BASE)</t>
  </si>
  <si>
    <t xml:space="preserve">IVA 21% </t>
  </si>
  <si>
    <t>TOTAL FINAL CONCENTRACIÓ I DISPERSIÓ AMB IVA</t>
  </si>
  <si>
    <t>TOTAL PARCIAL DISPERSIÓ SENSE IVA</t>
  </si>
  <si>
    <t>Concentració obra d'Espanya</t>
  </si>
  <si>
    <t>F.</t>
  </si>
  <si>
    <t>G.</t>
  </si>
  <si>
    <t xml:space="preserve">Càrrega d'obres a diversos orígens d'Espanya i descàrrega a Girona (inclou embalatge, pernoctes en magatzems de seguretat i escortes policials)
</t>
  </si>
  <si>
    <t xml:space="preserve">Càrrega d'obres al Museu d'Art de Girona i descàrrega a diversos destins d'Espanya (inclou embalatge, pernoctes en magatzems de seguretat i escortes policials)
</t>
  </si>
  <si>
    <t>Dispersió obres a Espanya</t>
  </si>
  <si>
    <t>Retirada i emmagatzematge de caixes buides</t>
  </si>
  <si>
    <t xml:space="preserve">1 correu procedència Barcelona. 
Inclou les següents despeses estimatives: bitllets tren AVE (110€), dietes 1 dia (60 €/persona), despeses i gestió 
</t>
  </si>
  <si>
    <t>Materials de protecció i embalatge per a 56 obres</t>
  </si>
  <si>
    <t>Embalatge, càrrega, transport i lliurament d'1 obra d'1 origen de Jaén</t>
  </si>
  <si>
    <t>Embalatge, càrrega, transport i lliurament d'1 obra d'1 origen d'Eivissa</t>
  </si>
  <si>
    <t>Treballs de 3 tècnics durant 4 jornades (a raó de 350 € x jornada/tècnic)</t>
  </si>
  <si>
    <t>Dispersió obra d'Espanya</t>
  </si>
  <si>
    <t>Caixa de fusta tipus museu reciclada</t>
  </si>
  <si>
    <t xml:space="preserve">Lliurament de caixa i materials de protecció i embalatge ja existents </t>
  </si>
  <si>
    <t xml:space="preserve">1 correu procedència L'Hospitalet de Llobregat. 
Inclou les següents despeses estimatives: bitllets metro (5,80 €), bitllets tren AVE (110€), dietes 1 dia (60 €/persona), despeses i gestió 
</t>
  </si>
  <si>
    <t>Embalatge, càrrega, transport, desembalatge i lliurament de 6 obres de 4 orígens de Barcelona</t>
  </si>
  <si>
    <t>Embalatge, càrrega, transport i lliurement d'1 obra d'1 origen de Canet de Mar</t>
  </si>
  <si>
    <t>Embalatge, càrrega, transport i lliurement de 39 obres d'1 origen de Cistella</t>
  </si>
  <si>
    <t>Embalatge, càrrega, transport i lliurement d'1 obra d'1 origen de Fortià</t>
  </si>
  <si>
    <t>Embalatge, càrrega, transport i lliurement de 4 obres de 2 orígens de L'Hospitalet de Llobregat</t>
  </si>
  <si>
    <t>Embalatge, càrrega, transport i lliurement d'1 obra d'1 origen de Mataró</t>
  </si>
  <si>
    <t>Embalatge, càrrega, transport i lliurement d'1 obra d'1 origen de Mollet del Vallès</t>
  </si>
  <si>
    <t>Embalatge, càrrega, transport i lliurement d'1 obra d'1 origen de Pals</t>
  </si>
  <si>
    <t>Embalatge, càrrega, transport i lliurement d'1 obra d'1 origen de Sant Cugat del Vallès</t>
  </si>
  <si>
    <t>Es retorna a Cistella</t>
  </si>
  <si>
    <t>Embalatge, càrrega, transport i lliurement de 40 obres d'1 origen de Cistella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</si>
</sst>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1"/>
      <color rgb="FFFF0000"/>
      <name val="Helvetica"/>
      <family val="2"/>
    </font>
    <font>
      <b/>
      <sz val="11"/>
      <color rgb="FFFF0000"/>
      <name val="Helvetica"/>
      <family val="2"/>
    </font>
    <font>
      <sz val="11"/>
      <name val="Helvetica"/>
      <family val="2"/>
    </font>
    <font>
      <b/>
      <sz val="11"/>
      <name val="Helvetica"/>
      <family val="2"/>
    </font>
    <font>
      <sz val="10"/>
      <name val="Times New Roman"/>
      <family val="1"/>
    </font>
    <font>
      <b/>
      <sz val="10"/>
      <color theme="1"/>
      <name val="Times New Roman"/>
      <family val="1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Times New Roman"/>
      <family val="1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charset val="134"/>
      <scheme val="minor"/>
    </font>
    <font>
      <sz val="11"/>
      <name val="Helvetica 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28">
    <xf numFmtId="0" fontId="0" fillId="0" borderId="0"/>
    <xf numFmtId="44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67">
    <xf numFmtId="0" fontId="0" fillId="0" borderId="0" xfId="0"/>
    <xf numFmtId="0" fontId="3" fillId="0" borderId="0" xfId="0" applyFont="1" applyAlignment="1">
      <alignment horizontal="justify" vertic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2" borderId="0" xfId="0" applyFont="1" applyFill="1" applyAlignment="1">
      <alignment horizontal="justify" vertical="center" wrapText="1"/>
    </xf>
    <xf numFmtId="0" fontId="6" fillId="2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8" fontId="4" fillId="0" borderId="0" xfId="0" applyNumberFormat="1" applyFont="1" applyFill="1" applyAlignment="1">
      <alignment vertical="center" wrapText="1"/>
    </xf>
    <xf numFmtId="0" fontId="7" fillId="0" borderId="0" xfId="0" applyFont="1" applyAlignment="1">
      <alignment wrapText="1"/>
    </xf>
    <xf numFmtId="8" fontId="6" fillId="2" borderId="0" xfId="0" applyNumberFormat="1" applyFont="1" applyFill="1" applyAlignment="1">
      <alignment vertical="center" wrapText="1"/>
    </xf>
    <xf numFmtId="44" fontId="5" fillId="0" borderId="0" xfId="1" applyFont="1" applyFill="1" applyAlignment="1">
      <alignment vertical="center" wrapText="1"/>
    </xf>
    <xf numFmtId="44" fontId="5" fillId="0" borderId="0" xfId="1" applyFont="1" applyAlignment="1">
      <alignment vertical="center"/>
    </xf>
    <xf numFmtId="44" fontId="5" fillId="2" borderId="0" xfId="1" applyFont="1" applyFill="1" applyAlignment="1">
      <alignment vertical="center" wrapText="1"/>
    </xf>
    <xf numFmtId="44" fontId="5" fillId="0" borderId="0" xfId="1" applyFont="1" applyAlignment="1">
      <alignment vertical="center" wrapText="1"/>
    </xf>
    <xf numFmtId="44" fontId="6" fillId="2" borderId="0" xfId="0" applyNumberFormat="1" applyFont="1" applyFill="1" applyAlignment="1">
      <alignment vertical="center" wrapText="1"/>
    </xf>
    <xf numFmtId="0" fontId="8" fillId="0" borderId="0" xfId="0" applyFont="1" applyAlignment="1">
      <alignment wrapText="1"/>
    </xf>
    <xf numFmtId="0" fontId="9" fillId="0" borderId="0" xfId="0" applyFont="1"/>
    <xf numFmtId="6" fontId="9" fillId="0" borderId="0" xfId="0" applyNumberFormat="1" applyFont="1"/>
    <xf numFmtId="8" fontId="5" fillId="0" borderId="0" xfId="0" applyNumberFormat="1" applyFont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44" fontId="5" fillId="0" borderId="0" xfId="1" applyFont="1" applyFill="1" applyAlignment="1">
      <alignment horizontal="right" vertical="center" wrapText="1"/>
    </xf>
    <xf numFmtId="0" fontId="0" fillId="0" borderId="0" xfId="0" applyFill="1"/>
    <xf numFmtId="6" fontId="5" fillId="0" borderId="0" xfId="1" applyNumberFormat="1" applyFont="1" applyFill="1" applyAlignment="1">
      <alignment vertical="center" wrapText="1"/>
    </xf>
    <xf numFmtId="0" fontId="13" fillId="0" borderId="0" xfId="0" applyFont="1" applyAlignment="1">
      <alignment wrapText="1"/>
    </xf>
    <xf numFmtId="0" fontId="12" fillId="0" borderId="0" xfId="0" applyFont="1"/>
    <xf numFmtId="0" fontId="13" fillId="0" borderId="0" xfId="0" applyFont="1" applyFill="1" applyAlignment="1">
      <alignment wrapText="1"/>
    </xf>
    <xf numFmtId="0" fontId="0" fillId="3" borderId="0" xfId="0" applyFill="1"/>
    <xf numFmtId="0" fontId="0" fillId="4" borderId="0" xfId="0" applyFill="1"/>
    <xf numFmtId="0" fontId="15" fillId="4" borderId="0" xfId="0" applyFont="1" applyFill="1" applyAlignment="1">
      <alignment vertical="center"/>
    </xf>
    <xf numFmtId="0" fontId="16" fillId="3" borderId="0" xfId="0" applyFont="1" applyFill="1"/>
    <xf numFmtId="0" fontId="18" fillId="3" borderId="0" xfId="0" applyFont="1" applyFill="1"/>
    <xf numFmtId="0" fontId="19" fillId="0" borderId="0" xfId="0" applyFont="1"/>
    <xf numFmtId="44" fontId="19" fillId="0" borderId="0" xfId="1" applyFont="1"/>
    <xf numFmtId="0" fontId="15" fillId="3" borderId="0" xfId="0" applyFont="1" applyFill="1"/>
    <xf numFmtId="4" fontId="15" fillId="3" borderId="0" xfId="0" applyNumberFormat="1" applyFont="1" applyFill="1"/>
    <xf numFmtId="6" fontId="0" fillId="0" borderId="0" xfId="0" applyNumberFormat="1"/>
    <xf numFmtId="6" fontId="14" fillId="0" borderId="0" xfId="0" applyNumberFormat="1" applyFont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7" fillId="0" borderId="0" xfId="0" applyFont="1" applyFill="1" applyAlignment="1">
      <alignment wrapText="1"/>
    </xf>
    <xf numFmtId="0" fontId="5" fillId="0" borderId="0" xfId="0" applyFont="1" applyFill="1" applyAlignment="1">
      <alignment vertical="center" wrapText="1"/>
    </xf>
    <xf numFmtId="0" fontId="2" fillId="0" borderId="0" xfId="0" applyFont="1" applyFill="1" applyAlignment="1">
      <alignment wrapText="1"/>
    </xf>
    <xf numFmtId="0" fontId="6" fillId="0" borderId="0" xfId="0" applyFont="1" applyFill="1" applyAlignment="1">
      <alignment vertical="center" wrapText="1"/>
    </xf>
    <xf numFmtId="8" fontId="6" fillId="0" borderId="0" xfId="0" applyNumberFormat="1" applyFont="1" applyFill="1" applyAlignment="1">
      <alignment vertical="center" wrapText="1"/>
    </xf>
    <xf numFmtId="8" fontId="5" fillId="0" borderId="0" xfId="0" applyNumberFormat="1" applyFont="1" applyFill="1" applyAlignment="1">
      <alignment vertical="center" wrapText="1"/>
    </xf>
    <xf numFmtId="0" fontId="16" fillId="0" borderId="0" xfId="0" applyFont="1" applyFill="1"/>
    <xf numFmtId="0" fontId="18" fillId="0" borderId="0" xfId="0" applyFont="1" applyFill="1"/>
    <xf numFmtId="6" fontId="16" fillId="0" borderId="0" xfId="0" applyNumberFormat="1" applyFont="1" applyFill="1"/>
    <xf numFmtId="0" fontId="19" fillId="0" borderId="0" xfId="0" applyFont="1" applyFill="1"/>
    <xf numFmtId="44" fontId="19" fillId="0" borderId="0" xfId="1" applyFont="1" applyFill="1"/>
    <xf numFmtId="0" fontId="15" fillId="0" borderId="0" xfId="0" applyFont="1" applyFill="1"/>
    <xf numFmtId="4" fontId="15" fillId="0" borderId="0" xfId="0" applyNumberFormat="1" applyFont="1" applyFill="1"/>
    <xf numFmtId="0" fontId="9" fillId="0" borderId="0" xfId="0" applyFont="1" applyFill="1"/>
    <xf numFmtId="6" fontId="14" fillId="0" borderId="0" xfId="0" applyNumberFormat="1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164" fontId="16" fillId="3" borderId="0" xfId="0" applyNumberFormat="1" applyFont="1" applyFill="1"/>
    <xf numFmtId="164" fontId="6" fillId="2" borderId="0" xfId="0" applyNumberFormat="1" applyFont="1" applyFill="1" applyAlignment="1">
      <alignment vertical="center" wrapText="1"/>
    </xf>
    <xf numFmtId="0" fontId="5" fillId="0" borderId="0" xfId="0" applyFont="1" applyFill="1" applyAlignment="1">
      <alignment horizontal="justify" vertical="center" wrapText="1"/>
    </xf>
    <xf numFmtId="0" fontId="12" fillId="0" borderId="0" xfId="0" applyFont="1" applyFill="1"/>
    <xf numFmtId="0" fontId="20" fillId="0" borderId="0" xfId="0" applyFont="1" applyAlignment="1">
      <alignment wrapText="1"/>
    </xf>
    <xf numFmtId="0" fontId="6" fillId="0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6" fillId="4" borderId="0" xfId="0" applyFont="1" applyFill="1" applyAlignment="1">
      <alignment horizontal="left" vertical="center"/>
    </xf>
    <xf numFmtId="0" fontId="17" fillId="4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</cellXfs>
  <cellStyles count="28">
    <cellStyle name="Enllaç" xfId="2" builtinId="8" hidden="1"/>
    <cellStyle name="Enllaç" xfId="4" builtinId="8" hidden="1"/>
    <cellStyle name="Enllaç" xfId="6" builtinId="8" hidden="1"/>
    <cellStyle name="Enllaç" xfId="8" builtinId="8" hidden="1"/>
    <cellStyle name="Enllaç" xfId="10" builtinId="8" hidden="1"/>
    <cellStyle name="Enllaç" xfId="12" builtinId="8" hidden="1"/>
    <cellStyle name="Enllaç" xfId="14" builtinId="8" hidden="1"/>
    <cellStyle name="Enllaç" xfId="16" builtinId="8" hidden="1"/>
    <cellStyle name="Enllaç" xfId="18" builtinId="8" hidden="1"/>
    <cellStyle name="Enllaç" xfId="20" builtinId="8" hidden="1"/>
    <cellStyle name="Enllaç" xfId="22" builtinId="8" hidden="1"/>
    <cellStyle name="Enllaç" xfId="24" builtinId="8" hidden="1"/>
    <cellStyle name="Enllaç" xfId="26" builtinId="8" hidden="1"/>
    <cellStyle name="Enllaç visitat" xfId="3" builtinId="9" hidden="1"/>
    <cellStyle name="Enllaç visitat" xfId="5" builtinId="9" hidden="1"/>
    <cellStyle name="Enllaç visitat" xfId="7" builtinId="9" hidden="1"/>
    <cellStyle name="Enllaç visitat" xfId="9" builtinId="9" hidden="1"/>
    <cellStyle name="Enllaç visitat" xfId="11" builtinId="9" hidden="1"/>
    <cellStyle name="Enllaç visitat" xfId="13" builtinId="9" hidden="1"/>
    <cellStyle name="Enllaç visitat" xfId="15" builtinId="9" hidden="1"/>
    <cellStyle name="Enllaç visitat" xfId="17" builtinId="9" hidden="1"/>
    <cellStyle name="Enllaç visitat" xfId="19" builtinId="9" hidden="1"/>
    <cellStyle name="Enllaç visitat" xfId="21" builtinId="9" hidden="1"/>
    <cellStyle name="Enllaç visitat" xfId="23" builtinId="9" hidden="1"/>
    <cellStyle name="Enllaç visitat" xfId="25" builtinId="9" hidden="1"/>
    <cellStyle name="Enllaç visitat" xfId="27" builtinId="9" hidden="1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43"/>
  <sheetViews>
    <sheetView topLeftCell="A10" zoomScale="80" zoomScaleNormal="80" workbookViewId="0">
      <selection activeCell="G32" sqref="G32"/>
    </sheetView>
  </sheetViews>
  <sheetFormatPr defaultRowHeight="15"/>
  <cols>
    <col min="2" max="2" width="30" customWidth="1"/>
    <col min="3" max="3" width="52.85546875" customWidth="1"/>
    <col min="4" max="4" width="19" customWidth="1"/>
    <col min="5" max="5" width="24.140625" customWidth="1"/>
  </cols>
  <sheetData>
    <row r="2" spans="1:5" ht="21">
      <c r="A2" s="28"/>
      <c r="B2" s="29" t="s">
        <v>11</v>
      </c>
      <c r="C2" s="28"/>
      <c r="D2" s="28"/>
      <c r="E2" s="28"/>
    </row>
    <row r="4" spans="1:5" ht="30">
      <c r="A4" s="6" t="s">
        <v>0</v>
      </c>
      <c r="B4" s="5" t="s">
        <v>8</v>
      </c>
      <c r="C4" s="38" t="s">
        <v>9</v>
      </c>
      <c r="D4" s="38"/>
      <c r="E4" s="10">
        <f>SUM(5:8)</f>
        <v>7960</v>
      </c>
    </row>
    <row r="5" spans="1:5" ht="28.5">
      <c r="A5" s="16"/>
      <c r="B5" s="2"/>
      <c r="C5" s="4" t="s">
        <v>36</v>
      </c>
      <c r="D5" s="12">
        <v>4200</v>
      </c>
      <c r="E5" s="24"/>
    </row>
    <row r="6" spans="1:5">
      <c r="A6" s="16"/>
      <c r="B6" s="2"/>
      <c r="C6" s="41" t="s">
        <v>33</v>
      </c>
      <c r="D6" s="23">
        <v>2000</v>
      </c>
      <c r="E6" s="24"/>
    </row>
    <row r="7" spans="1:5">
      <c r="A7" s="16"/>
      <c r="B7" s="2"/>
      <c r="C7" s="41" t="s">
        <v>38</v>
      </c>
      <c r="D7" s="23">
        <v>460</v>
      </c>
      <c r="E7" s="24"/>
    </row>
    <row r="8" spans="1:5">
      <c r="A8" s="16"/>
      <c r="B8" s="2"/>
      <c r="C8" s="41" t="s">
        <v>31</v>
      </c>
      <c r="D8" s="23">
        <v>1300</v>
      </c>
      <c r="E8" s="24"/>
    </row>
    <row r="9" spans="1:5" ht="68.45" customHeight="1">
      <c r="A9" s="6" t="s">
        <v>1</v>
      </c>
      <c r="B9" s="38" t="s">
        <v>10</v>
      </c>
      <c r="C9" s="38" t="s">
        <v>13</v>
      </c>
      <c r="D9" s="13"/>
      <c r="E9" s="10">
        <v>9550</v>
      </c>
    </row>
    <row r="10" spans="1:5" ht="28.5">
      <c r="A10" s="16"/>
      <c r="B10" s="3"/>
      <c r="C10" s="41" t="s">
        <v>41</v>
      </c>
      <c r="D10" s="21">
        <v>1800</v>
      </c>
      <c r="E10" s="26"/>
    </row>
    <row r="11" spans="1:5" ht="28.5">
      <c r="A11" s="16"/>
      <c r="B11" s="3"/>
      <c r="C11" s="41" t="s">
        <v>42</v>
      </c>
      <c r="D11" s="21">
        <v>650</v>
      </c>
      <c r="E11" s="26"/>
    </row>
    <row r="12" spans="1:5" ht="28.5">
      <c r="A12" s="16"/>
      <c r="B12" s="3"/>
      <c r="C12" s="41" t="s">
        <v>43</v>
      </c>
      <c r="D12" s="21">
        <v>2400</v>
      </c>
      <c r="E12" s="40"/>
    </row>
    <row r="13" spans="1:5" ht="28.5">
      <c r="A13" s="16"/>
      <c r="B13" s="3"/>
      <c r="C13" s="41" t="s">
        <v>44</v>
      </c>
      <c r="D13" s="21">
        <v>1000</v>
      </c>
      <c r="E13" s="40"/>
    </row>
    <row r="14" spans="1:5" ht="28.5">
      <c r="C14" s="41" t="s">
        <v>45</v>
      </c>
      <c r="D14" s="21">
        <v>750</v>
      </c>
      <c r="E14" s="60"/>
    </row>
    <row r="15" spans="1:5" ht="28.5">
      <c r="A15" s="16"/>
      <c r="B15" s="3"/>
      <c r="C15" s="41" t="s">
        <v>46</v>
      </c>
      <c r="D15" s="21">
        <v>650</v>
      </c>
      <c r="E15" s="26"/>
    </row>
    <row r="16" spans="1:5" ht="28.5">
      <c r="A16" s="16"/>
      <c r="B16" s="3"/>
      <c r="C16" s="41" t="s">
        <v>47</v>
      </c>
      <c r="D16" s="21">
        <v>650</v>
      </c>
      <c r="E16" s="40"/>
    </row>
    <row r="17" spans="1:5" ht="28.5">
      <c r="C17" s="41" t="s">
        <v>48</v>
      </c>
      <c r="D17" s="21">
        <v>1000</v>
      </c>
      <c r="E17" s="60"/>
    </row>
    <row r="18" spans="1:5" ht="28.5">
      <c r="C18" s="41" t="s">
        <v>49</v>
      </c>
      <c r="D18" s="21">
        <v>650</v>
      </c>
      <c r="E18" s="60"/>
    </row>
    <row r="19" spans="1:5" ht="60">
      <c r="A19" s="6" t="s">
        <v>2</v>
      </c>
      <c r="B19" s="38" t="s">
        <v>25</v>
      </c>
      <c r="C19" s="38" t="s">
        <v>28</v>
      </c>
      <c r="D19" s="13"/>
      <c r="E19" s="10">
        <v>6250</v>
      </c>
    </row>
    <row r="20" spans="1:5" ht="28.5">
      <c r="A20" s="16"/>
      <c r="B20" s="3"/>
      <c r="C20" s="4" t="s">
        <v>35</v>
      </c>
      <c r="D20" s="21">
        <v>2600</v>
      </c>
      <c r="E20" s="61" t="s">
        <v>50</v>
      </c>
    </row>
    <row r="21" spans="1:5" ht="28.5">
      <c r="A21" s="16"/>
      <c r="B21" s="3"/>
      <c r="C21" s="4" t="s">
        <v>34</v>
      </c>
      <c r="D21" s="21">
        <v>3650</v>
      </c>
      <c r="E21" s="24"/>
    </row>
    <row r="22" spans="1:5">
      <c r="A22" s="6" t="s">
        <v>26</v>
      </c>
      <c r="B22" s="38" t="s">
        <v>3</v>
      </c>
      <c r="C22" s="5" t="s">
        <v>6</v>
      </c>
      <c r="D22" s="13"/>
      <c r="E22" s="15">
        <f>SUM(23:24)</f>
        <v>362.8</v>
      </c>
    </row>
    <row r="23" spans="1:5" ht="71.099999999999994" customHeight="1">
      <c r="A23" s="20"/>
      <c r="B23" s="7"/>
      <c r="C23" s="59" t="s">
        <v>32</v>
      </c>
      <c r="D23" s="11">
        <v>178.5</v>
      </c>
      <c r="E23" s="24"/>
    </row>
    <row r="24" spans="1:5" ht="69" customHeight="1">
      <c r="A24" s="20"/>
      <c r="B24" s="7"/>
      <c r="C24" s="59" t="s">
        <v>40</v>
      </c>
      <c r="D24" s="11">
        <v>184.3</v>
      </c>
      <c r="E24" s="24"/>
    </row>
    <row r="25" spans="1:5">
      <c r="A25" s="6" t="s">
        <v>27</v>
      </c>
      <c r="B25" s="63" t="s">
        <v>12</v>
      </c>
      <c r="C25" s="63"/>
      <c r="D25" s="13"/>
      <c r="E25" s="15">
        <f>SUM(26:26)</f>
        <v>1200</v>
      </c>
    </row>
    <row r="26" spans="1:5" ht="28.5">
      <c r="A26" s="9"/>
      <c r="B26" s="9"/>
      <c r="C26" s="4" t="s">
        <v>20</v>
      </c>
      <c r="D26" s="14">
        <v>1200</v>
      </c>
      <c r="E26" s="24"/>
    </row>
    <row r="27" spans="1:5" ht="15" customHeight="1">
      <c r="A27" s="2"/>
      <c r="B27" s="63" t="s">
        <v>17</v>
      </c>
      <c r="C27" s="63"/>
      <c r="D27" s="39"/>
      <c r="E27" s="10">
        <f>SUM(E4:E25)</f>
        <v>25322.799999999999</v>
      </c>
    </row>
    <row r="28" spans="1:5">
      <c r="A28" s="2"/>
      <c r="B28" s="9"/>
      <c r="C28" s="4" t="s">
        <v>4</v>
      </c>
      <c r="D28" s="9"/>
      <c r="E28" s="19">
        <f>SUM(E27)*21/100</f>
        <v>5317.7879999999996</v>
      </c>
    </row>
    <row r="29" spans="1:5">
      <c r="A29" s="2"/>
      <c r="B29" s="63" t="s">
        <v>5</v>
      </c>
      <c r="C29" s="63"/>
      <c r="D29" s="39"/>
      <c r="E29" s="10">
        <f>SUM(E27:E28)</f>
        <v>30640.588</v>
      </c>
    </row>
    <row r="30" spans="1:5">
      <c r="A30" s="1"/>
    </row>
    <row r="31" spans="1:5">
      <c r="D31" s="17"/>
      <c r="E31" s="18"/>
    </row>
    <row r="32" spans="1:5" s="22" customFormat="1">
      <c r="A32" s="40"/>
      <c r="B32" s="40"/>
      <c r="C32" s="41"/>
      <c r="D32" s="11"/>
      <c r="E32" s="26"/>
    </row>
    <row r="33" spans="1:5" s="22" customFormat="1">
      <c r="A33" s="42"/>
      <c r="B33" s="62"/>
      <c r="C33" s="62"/>
      <c r="D33" s="43"/>
      <c r="E33" s="44"/>
    </row>
    <row r="34" spans="1:5" s="22" customFormat="1">
      <c r="A34" s="42"/>
      <c r="B34" s="40"/>
      <c r="C34" s="41"/>
      <c r="D34" s="40"/>
      <c r="E34" s="45"/>
    </row>
    <row r="35" spans="1:5" s="22" customFormat="1">
      <c r="A35" s="42"/>
      <c r="B35" s="62"/>
      <c r="C35" s="62"/>
      <c r="D35" s="43"/>
      <c r="E35" s="44"/>
    </row>
    <row r="36" spans="1:5" s="22" customFormat="1"/>
    <row r="37" spans="1:5" s="22" customFormat="1"/>
    <row r="38" spans="1:5" s="22" customFormat="1" ht="21">
      <c r="B38" s="46"/>
      <c r="C38" s="46"/>
      <c r="D38" s="47"/>
      <c r="E38" s="48"/>
    </row>
    <row r="39" spans="1:5" s="22" customFormat="1" ht="15.75">
      <c r="C39" s="49"/>
      <c r="E39" s="50"/>
    </row>
    <row r="40" spans="1:5" s="22" customFormat="1" ht="21">
      <c r="B40" s="51"/>
      <c r="C40" s="51"/>
      <c r="E40" s="52"/>
    </row>
    <row r="41" spans="1:5" s="22" customFormat="1"/>
    <row r="42" spans="1:5" s="22" customFormat="1">
      <c r="C42" s="53"/>
      <c r="E42" s="54"/>
    </row>
    <row r="43" spans="1:5" s="22" customFormat="1">
      <c r="E43" s="54"/>
    </row>
  </sheetData>
  <mergeCells count="5">
    <mergeCell ref="B35:C35"/>
    <mergeCell ref="B25:C25"/>
    <mergeCell ref="B27:C27"/>
    <mergeCell ref="B29:C29"/>
    <mergeCell ref="B33:C3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6"/>
  <sheetViews>
    <sheetView topLeftCell="A10" zoomScale="80" zoomScaleNormal="80" workbookViewId="0">
      <selection activeCell="E36" sqref="E36"/>
    </sheetView>
  </sheetViews>
  <sheetFormatPr defaultRowHeight="15"/>
  <cols>
    <col min="2" max="2" width="30" customWidth="1"/>
    <col min="3" max="3" width="52.85546875" customWidth="1"/>
    <col min="4" max="4" width="19" customWidth="1"/>
    <col min="5" max="5" width="24.140625" customWidth="1"/>
  </cols>
  <sheetData>
    <row r="1" spans="1:7">
      <c r="D1" s="17"/>
      <c r="E1" s="18"/>
    </row>
    <row r="2" spans="1:7" ht="21">
      <c r="A2" s="64" t="s">
        <v>19</v>
      </c>
      <c r="B2" s="65"/>
      <c r="C2" s="65"/>
      <c r="D2" s="66"/>
      <c r="E2" s="66"/>
    </row>
    <row r="4" spans="1:7" ht="30">
      <c r="A4" s="6" t="s">
        <v>0</v>
      </c>
      <c r="B4" s="5" t="s">
        <v>18</v>
      </c>
      <c r="C4" s="38" t="s">
        <v>14</v>
      </c>
      <c r="D4" s="38"/>
      <c r="E4" s="10">
        <f>SUM(5:6)</f>
        <v>4815</v>
      </c>
    </row>
    <row r="5" spans="1:7" ht="28.5">
      <c r="A5" s="16"/>
      <c r="B5" s="2"/>
      <c r="C5" s="4" t="s">
        <v>36</v>
      </c>
      <c r="D5" s="12">
        <v>4200</v>
      </c>
      <c r="E5" s="24"/>
    </row>
    <row r="6" spans="1:7" ht="28.5">
      <c r="A6" s="16"/>
      <c r="B6" s="2"/>
      <c r="C6" s="41" t="s">
        <v>39</v>
      </c>
      <c r="D6" s="23">
        <v>615</v>
      </c>
      <c r="E6" s="24"/>
    </row>
    <row r="7" spans="1:7" ht="75">
      <c r="A7" s="6" t="s">
        <v>1</v>
      </c>
      <c r="B7" s="38" t="s">
        <v>16</v>
      </c>
      <c r="C7" s="38" t="s">
        <v>15</v>
      </c>
      <c r="D7" s="13"/>
      <c r="E7" s="10">
        <v>9550</v>
      </c>
    </row>
    <row r="8" spans="1:7" ht="28.5">
      <c r="A8" s="16"/>
      <c r="B8" s="3"/>
      <c r="C8" s="41" t="s">
        <v>41</v>
      </c>
      <c r="D8" s="21">
        <v>1800</v>
      </c>
      <c r="E8" s="24"/>
    </row>
    <row r="9" spans="1:7" ht="28.5">
      <c r="A9" s="16"/>
      <c r="B9" s="3"/>
      <c r="C9" s="41" t="s">
        <v>42</v>
      </c>
      <c r="D9" s="21">
        <v>650</v>
      </c>
      <c r="E9" s="24"/>
    </row>
    <row r="10" spans="1:7" ht="28.5">
      <c r="A10" s="16"/>
      <c r="B10" s="3"/>
      <c r="C10" s="41" t="s">
        <v>43</v>
      </c>
      <c r="D10" s="21">
        <v>2400</v>
      </c>
      <c r="E10" s="9"/>
    </row>
    <row r="11" spans="1:7" ht="28.5">
      <c r="A11" s="16"/>
      <c r="B11" s="3"/>
      <c r="C11" s="41" t="s">
        <v>44</v>
      </c>
      <c r="D11" s="21">
        <v>1000</v>
      </c>
      <c r="E11" s="9"/>
    </row>
    <row r="12" spans="1:7" ht="28.5">
      <c r="C12" s="41" t="s">
        <v>45</v>
      </c>
      <c r="D12" s="21">
        <v>750</v>
      </c>
      <c r="E12" s="25"/>
    </row>
    <row r="13" spans="1:7" ht="28.5">
      <c r="C13" s="41" t="s">
        <v>46</v>
      </c>
      <c r="D13" s="21">
        <v>650</v>
      </c>
      <c r="E13" s="41"/>
      <c r="F13" s="21"/>
      <c r="G13" s="25"/>
    </row>
    <row r="14" spans="1:7" ht="28.5">
      <c r="C14" s="41" t="s">
        <v>47</v>
      </c>
      <c r="D14" s="21">
        <v>650</v>
      </c>
      <c r="E14" s="41"/>
      <c r="F14" s="21"/>
      <c r="G14" s="25"/>
    </row>
    <row r="15" spans="1:7" ht="28.5">
      <c r="C15" s="41" t="s">
        <v>48</v>
      </c>
      <c r="D15" s="21">
        <v>1000</v>
      </c>
      <c r="E15" s="41"/>
      <c r="F15" s="21"/>
      <c r="G15" s="25"/>
    </row>
    <row r="16" spans="1:7" ht="28.5">
      <c r="C16" s="41" t="s">
        <v>49</v>
      </c>
      <c r="D16" s="21">
        <v>650</v>
      </c>
      <c r="E16" s="41"/>
      <c r="F16" s="21"/>
      <c r="G16" s="25"/>
    </row>
    <row r="17" spans="1:5" ht="60">
      <c r="A17" s="6" t="s">
        <v>2</v>
      </c>
      <c r="B17" s="55" t="s">
        <v>37</v>
      </c>
      <c r="C17" s="55" t="s">
        <v>28</v>
      </c>
      <c r="D17" s="13"/>
      <c r="E17" s="10">
        <v>3650</v>
      </c>
    </row>
    <row r="18" spans="1:5" ht="28.5">
      <c r="A18" s="16"/>
      <c r="B18" s="3"/>
      <c r="C18" s="4" t="s">
        <v>34</v>
      </c>
      <c r="D18" s="21">
        <v>3650</v>
      </c>
      <c r="E18" s="24"/>
    </row>
    <row r="19" spans="1:5">
      <c r="A19" s="6" t="s">
        <v>26</v>
      </c>
      <c r="B19" s="56" t="s">
        <v>3</v>
      </c>
      <c r="C19" s="5" t="s">
        <v>6</v>
      </c>
      <c r="D19" s="13"/>
      <c r="E19" s="15">
        <f>SUM(20:21)</f>
        <v>362.8</v>
      </c>
    </row>
    <row r="20" spans="1:5" ht="71.25">
      <c r="A20" s="20"/>
      <c r="B20" s="7"/>
      <c r="C20" s="59" t="s">
        <v>32</v>
      </c>
      <c r="D20" s="11">
        <v>178.5</v>
      </c>
      <c r="E20" s="24"/>
    </row>
    <row r="21" spans="1:5" ht="71.25">
      <c r="A21" s="20"/>
      <c r="B21" s="7"/>
      <c r="C21" s="59" t="s">
        <v>40</v>
      </c>
      <c r="D21" s="11">
        <v>184.3</v>
      </c>
      <c r="E21" s="24"/>
    </row>
    <row r="22" spans="1:5">
      <c r="A22" s="6" t="s">
        <v>27</v>
      </c>
      <c r="B22" s="63" t="s">
        <v>12</v>
      </c>
      <c r="C22" s="63"/>
      <c r="D22" s="13"/>
      <c r="E22" s="15">
        <f>SUM(23:23)</f>
        <v>1200</v>
      </c>
    </row>
    <row r="23" spans="1:5" ht="28.5">
      <c r="A23" s="9"/>
      <c r="B23" s="9"/>
      <c r="C23" s="4" t="s">
        <v>20</v>
      </c>
      <c r="D23" s="14">
        <v>1200</v>
      </c>
      <c r="E23" s="24"/>
    </row>
    <row r="24" spans="1:5" ht="15" customHeight="1">
      <c r="A24" s="2"/>
      <c r="B24" s="63" t="s">
        <v>17</v>
      </c>
      <c r="C24" s="63"/>
      <c r="D24" s="56"/>
      <c r="E24" s="10">
        <f>SUM(E2:E22)</f>
        <v>19577.8</v>
      </c>
    </row>
    <row r="25" spans="1:5">
      <c r="A25" s="2"/>
      <c r="B25" s="9"/>
      <c r="C25" s="4" t="s">
        <v>4</v>
      </c>
      <c r="D25" s="9"/>
      <c r="E25" s="19">
        <f>SUM(E24)*21/100</f>
        <v>4111.3379999999997</v>
      </c>
    </row>
    <row r="26" spans="1:5">
      <c r="A26" s="2"/>
      <c r="B26" s="63" t="s">
        <v>5</v>
      </c>
      <c r="C26" s="63"/>
      <c r="D26" s="56"/>
      <c r="E26" s="10">
        <f>SUM(E24:E25)</f>
        <v>23689.137999999999</v>
      </c>
    </row>
  </sheetData>
  <mergeCells count="4">
    <mergeCell ref="B26:C26"/>
    <mergeCell ref="A2:E2"/>
    <mergeCell ref="B22:C22"/>
    <mergeCell ref="B24:C2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3:XFD66"/>
  <sheetViews>
    <sheetView tabSelected="1" topLeftCell="A9" zoomScale="80" zoomScaleNormal="80" workbookViewId="0">
      <selection activeCell="C13" sqref="C13"/>
    </sheetView>
  </sheetViews>
  <sheetFormatPr defaultColWidth="8.85546875" defaultRowHeight="15"/>
  <cols>
    <col min="2" max="2" width="30" customWidth="1"/>
    <col min="3" max="3" width="52.85546875" customWidth="1"/>
    <col min="4" max="4" width="19" customWidth="1"/>
    <col min="5" max="5" width="24.140625" customWidth="1"/>
  </cols>
  <sheetData>
    <row r="3" spans="1:5" ht="21">
      <c r="A3" s="28"/>
      <c r="B3" s="29" t="s">
        <v>11</v>
      </c>
      <c r="C3" s="28"/>
      <c r="D3" s="28"/>
      <c r="E3" s="28"/>
    </row>
    <row r="5" spans="1:5" ht="30">
      <c r="A5" s="6" t="s">
        <v>0</v>
      </c>
      <c r="B5" s="5" t="s">
        <v>8</v>
      </c>
      <c r="C5" s="56" t="s">
        <v>9</v>
      </c>
      <c r="D5" s="56"/>
      <c r="E5" s="10">
        <f>SUM(6:9)</f>
        <v>7960</v>
      </c>
    </row>
    <row r="6" spans="1:5" ht="28.5">
      <c r="A6" s="16"/>
      <c r="B6" s="2"/>
      <c r="C6" s="4" t="s">
        <v>36</v>
      </c>
      <c r="D6" s="12">
        <v>4200</v>
      </c>
      <c r="E6" s="24"/>
    </row>
    <row r="7" spans="1:5">
      <c r="A7" s="16"/>
      <c r="B7" s="2"/>
      <c r="C7" s="41" t="s">
        <v>33</v>
      </c>
      <c r="D7" s="23">
        <v>2000</v>
      </c>
      <c r="E7" s="24"/>
    </row>
    <row r="8" spans="1:5">
      <c r="A8" s="16"/>
      <c r="B8" s="2"/>
      <c r="C8" s="41" t="s">
        <v>38</v>
      </c>
      <c r="D8" s="23">
        <v>460</v>
      </c>
      <c r="E8" s="24"/>
    </row>
    <row r="9" spans="1:5">
      <c r="A9" s="16"/>
      <c r="B9" s="2"/>
      <c r="C9" s="41" t="s">
        <v>31</v>
      </c>
      <c r="D9" s="23">
        <v>1300</v>
      </c>
      <c r="E9" s="24"/>
    </row>
    <row r="10" spans="1:5" ht="75">
      <c r="A10" s="6" t="s">
        <v>1</v>
      </c>
      <c r="B10" s="56" t="s">
        <v>10</v>
      </c>
      <c r="C10" s="56" t="s">
        <v>13</v>
      </c>
      <c r="D10" s="13"/>
      <c r="E10" s="10">
        <f>SUM(11:19)</f>
        <v>9550</v>
      </c>
    </row>
    <row r="11" spans="1:5" ht="28.5">
      <c r="A11" s="16"/>
      <c r="B11" s="3"/>
      <c r="C11" s="41" t="s">
        <v>41</v>
      </c>
      <c r="D11" s="21">
        <v>1800</v>
      </c>
      <c r="E11" s="24"/>
    </row>
    <row r="12" spans="1:5" ht="28.5">
      <c r="A12" s="16"/>
      <c r="B12" s="3"/>
      <c r="C12" s="41" t="s">
        <v>42</v>
      </c>
      <c r="D12" s="21">
        <v>650</v>
      </c>
      <c r="E12" s="24"/>
    </row>
    <row r="13" spans="1:5" ht="28.5">
      <c r="A13" s="16"/>
      <c r="B13" s="3"/>
      <c r="C13" s="41" t="s">
        <v>43</v>
      </c>
      <c r="D13" s="21">
        <v>2400</v>
      </c>
      <c r="E13" s="9"/>
    </row>
    <row r="14" spans="1:5" ht="28.5">
      <c r="A14" s="16"/>
      <c r="B14" s="3"/>
      <c r="C14" s="41" t="s">
        <v>44</v>
      </c>
      <c r="D14" s="21">
        <v>1000</v>
      </c>
      <c r="E14" s="9"/>
    </row>
    <row r="15" spans="1:5" ht="28.5">
      <c r="C15" s="41" t="s">
        <v>45</v>
      </c>
      <c r="D15" s="21">
        <v>750</v>
      </c>
      <c r="E15" s="25"/>
    </row>
    <row r="16" spans="1:5" ht="28.5">
      <c r="C16" s="41" t="s">
        <v>46</v>
      </c>
      <c r="D16" s="21">
        <v>650</v>
      </c>
      <c r="E16" s="25"/>
    </row>
    <row r="17" spans="1:5" ht="28.5">
      <c r="C17" s="41" t="s">
        <v>47</v>
      </c>
      <c r="D17" s="21">
        <v>650</v>
      </c>
      <c r="E17" s="25"/>
    </row>
    <row r="18" spans="1:5" ht="28.5">
      <c r="C18" s="41" t="s">
        <v>48</v>
      </c>
      <c r="D18" s="21">
        <v>1000</v>
      </c>
      <c r="E18" s="25"/>
    </row>
    <row r="19" spans="1:5" ht="28.5">
      <c r="C19" s="41" t="s">
        <v>49</v>
      </c>
      <c r="D19" s="21">
        <v>650</v>
      </c>
      <c r="E19" s="25"/>
    </row>
    <row r="20" spans="1:5" ht="60">
      <c r="A20" s="6" t="s">
        <v>2</v>
      </c>
      <c r="B20" s="56" t="s">
        <v>25</v>
      </c>
      <c r="C20" s="56" t="s">
        <v>28</v>
      </c>
      <c r="D20" s="13"/>
      <c r="E20" s="10">
        <v>6250</v>
      </c>
    </row>
    <row r="21" spans="1:5" ht="28.5">
      <c r="A21" s="16"/>
      <c r="B21" s="3"/>
      <c r="C21" s="4" t="s">
        <v>35</v>
      </c>
      <c r="D21" s="21">
        <v>2600</v>
      </c>
      <c r="E21" s="61" t="s">
        <v>50</v>
      </c>
    </row>
    <row r="22" spans="1:5" ht="28.5">
      <c r="A22" s="16"/>
      <c r="B22" s="3"/>
      <c r="C22" s="4" t="s">
        <v>34</v>
      </c>
      <c r="D22" s="21">
        <v>3650</v>
      </c>
      <c r="E22" s="24"/>
    </row>
    <row r="23" spans="1:5">
      <c r="A23" s="6" t="s">
        <v>26</v>
      </c>
      <c r="B23" s="56" t="s">
        <v>3</v>
      </c>
      <c r="C23" s="5" t="s">
        <v>6</v>
      </c>
      <c r="D23" s="13"/>
      <c r="E23" s="15">
        <f>SUM(24:25)</f>
        <v>362.8</v>
      </c>
    </row>
    <row r="24" spans="1:5" ht="69.599999999999994" customHeight="1">
      <c r="A24" s="20"/>
      <c r="B24" s="7"/>
      <c r="C24" s="59" t="s">
        <v>32</v>
      </c>
      <c r="D24" s="11">
        <v>178.5</v>
      </c>
      <c r="E24" s="8"/>
    </row>
    <row r="25" spans="1:5" ht="72.95" customHeight="1">
      <c r="A25" s="20"/>
      <c r="B25" s="7"/>
      <c r="C25" s="59" t="s">
        <v>40</v>
      </c>
      <c r="D25" s="11">
        <v>184.3</v>
      </c>
      <c r="E25" s="8"/>
    </row>
    <row r="26" spans="1:5">
      <c r="A26" s="6" t="s">
        <v>27</v>
      </c>
      <c r="B26" s="63" t="s">
        <v>12</v>
      </c>
      <c r="C26" s="63"/>
      <c r="D26" s="13"/>
      <c r="E26" s="15">
        <f>SUM(27:27)</f>
        <v>1200</v>
      </c>
    </row>
    <row r="27" spans="1:5" ht="28.5">
      <c r="A27" s="9"/>
      <c r="B27" s="9"/>
      <c r="C27" s="4" t="s">
        <v>20</v>
      </c>
      <c r="D27" s="14">
        <v>1200</v>
      </c>
      <c r="E27" s="24"/>
    </row>
    <row r="28" spans="1:5" ht="15" customHeight="1">
      <c r="A28" s="2"/>
      <c r="B28" s="63" t="s">
        <v>17</v>
      </c>
      <c r="C28" s="63"/>
      <c r="D28" s="56"/>
      <c r="E28" s="58">
        <f>SUM(E5:E26)</f>
        <v>25322.799999999999</v>
      </c>
    </row>
    <row r="29" spans="1:5">
      <c r="A29" s="2"/>
      <c r="B29" s="9"/>
      <c r="C29" s="4" t="s">
        <v>4</v>
      </c>
      <c r="D29" s="9"/>
      <c r="E29" s="19">
        <f>SUM(E28)*21/100</f>
        <v>5317.7879999999996</v>
      </c>
    </row>
    <row r="30" spans="1:5">
      <c r="A30" s="2"/>
      <c r="B30" s="63" t="s">
        <v>5</v>
      </c>
      <c r="C30" s="63"/>
      <c r="D30" s="56"/>
      <c r="E30" s="10">
        <f>SUM(E28:E29)</f>
        <v>30640.588</v>
      </c>
    </row>
    <row r="31" spans="1:5">
      <c r="A31" s="2"/>
      <c r="B31" s="9"/>
      <c r="C31" s="4"/>
      <c r="D31" s="9"/>
      <c r="E31" s="19"/>
    </row>
    <row r="32" spans="1:5">
      <c r="D32" s="17"/>
      <c r="E32" s="18"/>
    </row>
    <row r="33" spans="1:5" ht="21">
      <c r="A33" s="64" t="s">
        <v>19</v>
      </c>
      <c r="B33" s="65"/>
      <c r="C33" s="65"/>
      <c r="D33" s="66"/>
      <c r="E33" s="66"/>
    </row>
    <row r="35" spans="1:5" ht="30">
      <c r="A35" s="6" t="s">
        <v>0</v>
      </c>
      <c r="B35" s="5" t="s">
        <v>18</v>
      </c>
      <c r="C35" s="56" t="s">
        <v>14</v>
      </c>
      <c r="D35" s="56"/>
      <c r="E35" s="10">
        <f>SUM(36:37)</f>
        <v>4815</v>
      </c>
    </row>
    <row r="36" spans="1:5" ht="28.5">
      <c r="A36" s="16"/>
      <c r="B36" s="2"/>
      <c r="C36" s="4" t="s">
        <v>36</v>
      </c>
      <c r="D36" s="12">
        <v>4200</v>
      </c>
      <c r="E36" s="24"/>
    </row>
    <row r="37" spans="1:5" ht="28.5">
      <c r="A37" s="16"/>
      <c r="B37" s="2"/>
      <c r="C37" s="41" t="s">
        <v>39</v>
      </c>
      <c r="D37" s="23">
        <v>615</v>
      </c>
      <c r="E37" s="24"/>
    </row>
    <row r="38" spans="1:5" ht="75">
      <c r="A38" s="6" t="s">
        <v>1</v>
      </c>
      <c r="B38" s="56" t="s">
        <v>16</v>
      </c>
      <c r="C38" s="56" t="s">
        <v>15</v>
      </c>
      <c r="D38" s="13"/>
      <c r="E38" s="10">
        <f>SUM(39:47)</f>
        <v>9550</v>
      </c>
    </row>
    <row r="39" spans="1:5" ht="28.5">
      <c r="A39" s="16"/>
      <c r="B39" s="3"/>
      <c r="C39" s="41" t="s">
        <v>41</v>
      </c>
      <c r="D39" s="21">
        <v>1800</v>
      </c>
      <c r="E39" s="24"/>
    </row>
    <row r="40" spans="1:5" ht="28.5">
      <c r="A40" s="16"/>
      <c r="B40" s="3"/>
      <c r="C40" s="41" t="s">
        <v>42</v>
      </c>
      <c r="D40" s="21">
        <v>650</v>
      </c>
      <c r="E40" s="24"/>
    </row>
    <row r="41" spans="1:5" ht="28.5">
      <c r="A41" s="16"/>
      <c r="B41" s="3"/>
      <c r="C41" s="41" t="s">
        <v>51</v>
      </c>
      <c r="D41" s="21">
        <v>2400</v>
      </c>
      <c r="E41" s="9"/>
    </row>
    <row r="42" spans="1:5" ht="28.5">
      <c r="A42" s="16"/>
      <c r="B42" s="3"/>
      <c r="C42" s="41" t="s">
        <v>44</v>
      </c>
      <c r="D42" s="21">
        <v>1000</v>
      </c>
      <c r="E42" s="9"/>
    </row>
    <row r="43" spans="1:5" ht="28.5">
      <c r="A43" s="16"/>
      <c r="B43" s="3"/>
      <c r="C43" s="41" t="s">
        <v>45</v>
      </c>
      <c r="D43" s="21">
        <v>750</v>
      </c>
      <c r="E43" s="9"/>
    </row>
    <row r="44" spans="1:5" ht="28.5">
      <c r="A44" s="16"/>
      <c r="B44" s="3"/>
      <c r="C44" s="41" t="s">
        <v>46</v>
      </c>
      <c r="D44" s="21">
        <v>650</v>
      </c>
      <c r="E44" s="9"/>
    </row>
    <row r="45" spans="1:5" ht="28.5">
      <c r="A45" s="16"/>
      <c r="B45" s="3"/>
      <c r="C45" s="41" t="s">
        <v>47</v>
      </c>
      <c r="D45" s="21">
        <v>650</v>
      </c>
      <c r="E45" s="9"/>
    </row>
    <row r="46" spans="1:5" ht="28.5">
      <c r="A46" s="16"/>
      <c r="B46" s="3"/>
      <c r="C46" s="41" t="s">
        <v>48</v>
      </c>
      <c r="D46" s="21">
        <v>1000</v>
      </c>
      <c r="E46" s="9"/>
    </row>
    <row r="47" spans="1:5" ht="28.5">
      <c r="C47" s="41" t="s">
        <v>49</v>
      </c>
      <c r="D47" s="21">
        <v>650</v>
      </c>
      <c r="E47" s="25"/>
    </row>
    <row r="48" spans="1:5" ht="75">
      <c r="A48" s="6" t="s">
        <v>2</v>
      </c>
      <c r="B48" s="56" t="s">
        <v>30</v>
      </c>
      <c r="C48" s="56" t="s">
        <v>29</v>
      </c>
      <c r="D48" s="13"/>
      <c r="E48" s="10">
        <f>SUM(49:49)</f>
        <v>3650</v>
      </c>
    </row>
    <row r="49" spans="1:5 16384:16384" ht="28.5">
      <c r="A49" s="16"/>
      <c r="B49" s="3"/>
      <c r="C49" s="4" t="s">
        <v>34</v>
      </c>
      <c r="D49" s="21">
        <v>3650</v>
      </c>
      <c r="E49" s="24"/>
    </row>
    <row r="50" spans="1:5 16384:16384">
      <c r="A50" s="6" t="s">
        <v>26</v>
      </c>
      <c r="B50" s="56" t="s">
        <v>3</v>
      </c>
      <c r="C50" s="5" t="s">
        <v>6</v>
      </c>
      <c r="D50" s="13"/>
      <c r="E50" s="15">
        <f>SUM(51:52)</f>
        <v>362.8</v>
      </c>
    </row>
    <row r="51" spans="1:5 16384:16384" ht="71.099999999999994" customHeight="1">
      <c r="A51" s="20"/>
      <c r="B51" s="7"/>
      <c r="C51" s="59" t="s">
        <v>32</v>
      </c>
      <c r="D51" s="11">
        <v>178.5</v>
      </c>
      <c r="E51" s="24"/>
    </row>
    <row r="52" spans="1:5 16384:16384" ht="71.25">
      <c r="A52" s="20"/>
      <c r="B52" s="7"/>
      <c r="C52" s="59" t="s">
        <v>40</v>
      </c>
      <c r="D52" s="11">
        <v>184.3</v>
      </c>
      <c r="E52" s="24"/>
    </row>
    <row r="53" spans="1:5 16384:16384">
      <c r="A53" s="6" t="s">
        <v>27</v>
      </c>
      <c r="B53" s="63" t="s">
        <v>12</v>
      </c>
      <c r="C53" s="63"/>
      <c r="D53" s="13"/>
      <c r="E53" s="15">
        <f>SUM(54:54)</f>
        <v>1200</v>
      </c>
    </row>
    <row r="54" spans="1:5 16384:16384" ht="28.5">
      <c r="A54" s="9"/>
      <c r="B54" s="9"/>
      <c r="C54" s="4" t="s">
        <v>20</v>
      </c>
      <c r="D54" s="14">
        <v>1200</v>
      </c>
      <c r="E54" s="24"/>
    </row>
    <row r="55" spans="1:5 16384:16384" ht="15" customHeight="1">
      <c r="A55" s="2"/>
      <c r="B55" s="63" t="s">
        <v>24</v>
      </c>
      <c r="C55" s="63"/>
      <c r="D55" s="56"/>
      <c r="E55" s="10">
        <f>SUM(E33:E53)</f>
        <v>19577.8</v>
      </c>
    </row>
    <row r="56" spans="1:5 16384:16384">
      <c r="A56" s="2"/>
      <c r="B56" s="9"/>
      <c r="C56" s="4" t="s">
        <v>4</v>
      </c>
      <c r="D56" s="9"/>
      <c r="E56" s="19">
        <f>SUM(E55)*21/100</f>
        <v>4111.3379999999997</v>
      </c>
    </row>
    <row r="57" spans="1:5 16384:16384">
      <c r="A57" s="2"/>
      <c r="B57" s="63" t="s">
        <v>5</v>
      </c>
      <c r="C57" s="63"/>
      <c r="D57" s="56"/>
      <c r="E57" s="10">
        <f>SUM(E55:E56)</f>
        <v>23689.137999999999</v>
      </c>
    </row>
    <row r="61" spans="1:5 16384:16384" ht="21">
      <c r="B61" s="30" t="s">
        <v>21</v>
      </c>
      <c r="C61" s="30"/>
      <c r="D61" s="31"/>
      <c r="E61" s="57">
        <f>SUM(E28,E55)</f>
        <v>44900.6</v>
      </c>
      <c r="XFD61" s="36">
        <f>SUM(E61)</f>
        <v>44900.6</v>
      </c>
    </row>
    <row r="62" spans="1:5 16384:16384" ht="15.75">
      <c r="C62" s="32" t="s">
        <v>22</v>
      </c>
      <c r="E62" s="33">
        <f>SUM(E61)*21/100</f>
        <v>9429.1260000000002</v>
      </c>
    </row>
    <row r="63" spans="1:5 16384:16384" ht="21">
      <c r="B63" s="34" t="s">
        <v>23</v>
      </c>
      <c r="C63" s="34"/>
      <c r="D63" s="27"/>
      <c r="E63" s="35">
        <f>SUM(E61:E62)</f>
        <v>54329.725999999995</v>
      </c>
    </row>
    <row r="65" spans="3:5">
      <c r="C65" s="17" t="s">
        <v>7</v>
      </c>
      <c r="E65" s="37">
        <f>SUM(E61)*5/100</f>
        <v>2245.0300000000002</v>
      </c>
    </row>
    <row r="66" spans="3:5">
      <c r="E66" s="37">
        <f>SUM(E65+E61)</f>
        <v>47145.63</v>
      </c>
    </row>
  </sheetData>
  <mergeCells count="7">
    <mergeCell ref="B55:C55"/>
    <mergeCell ref="B57:C57"/>
    <mergeCell ref="B26:C26"/>
    <mergeCell ref="B28:C28"/>
    <mergeCell ref="B30:C30"/>
    <mergeCell ref="A33:E33"/>
    <mergeCell ref="B53:C53"/>
  </mergeCells>
  <pageMargins left="0.7" right="0.7" top="0.75" bottom="0.75" header="0.3" footer="0.3"/>
  <pageSetup paperSize="9" scale="3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3</vt:i4>
      </vt:variant>
      <vt:variant>
        <vt:lpstr>Intervals amb nom</vt:lpstr>
      </vt:variant>
      <vt:variant>
        <vt:i4>1</vt:i4>
      </vt:variant>
    </vt:vector>
  </HeadingPairs>
  <TitlesOfParts>
    <vt:vector size="4" baseType="lpstr">
      <vt:lpstr>PREVISIÓ COSTOS CONCENTRACIÓ</vt:lpstr>
      <vt:lpstr>PREVISIÓ COSTOS DISPERSIÓ</vt:lpstr>
      <vt:lpstr>TOTAL</vt:lpstr>
      <vt:lpstr>TOTAL!Àrea_d'impressió</vt:lpstr>
    </vt:vector>
  </TitlesOfParts>
  <Company>Generalitat de Catalunya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Mesa Manjon, Adoracion</dc:creator>
  <cp:lastModifiedBy>Gascón Estadella, Jana</cp:lastModifiedBy>
  <cp:lastPrinted>2022-06-21T12:57:33Z</cp:lastPrinted>
  <dcterms:created xsi:type="dcterms:W3CDTF">2020-05-12T15:46:17Z</dcterms:created>
  <dcterms:modified xsi:type="dcterms:W3CDTF">2026-03-30T11:44:05Z</dcterms:modified>
</cp:coreProperties>
</file>