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\fitxers_departamentals\Departaments\Compres\CONCURSOS\2026_CONCURSOS\CSA\9_CSA_2026 Residus Sanitaris\2.PLECS\PCAP I QC\"/>
    </mc:Choice>
  </mc:AlternateContent>
  <xr:revisionPtr revIDLastSave="0" documentId="13_ncr:1_{2D508BC4-2E4E-4CCC-B891-D77D0DA39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2 PCAP. LOT 1" sheetId="1" r:id="rId1"/>
  </sheets>
  <externalReferences>
    <externalReference r:id="rId2"/>
  </externalReferences>
  <definedNames>
    <definedName name="_xlnm.Print_Area" localSheetId="0">'Annex 2 PCAP. LOT 1'!$A$1:$N$99</definedName>
    <definedName name="CIRCUIT_LOGÍSTIC">'[1]Annex CA_Sostenibilitat'!$E$18:$E$21</definedName>
    <definedName name="CRITERI_D_AVALUACIÓ">'[1]Annex CA_Sostenibilitat'!$B$18:$B$21</definedName>
    <definedName name="EMBALATGE">'[1]Annex CA_Sostenibilitat'!$D$18:$D$21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6" i="1"/>
  <c r="M26" i="1" s="1"/>
  <c r="K28" i="1"/>
  <c r="M28" i="1" s="1"/>
  <c r="K29" i="1"/>
  <c r="M29" i="1" s="1"/>
  <c r="K30" i="1"/>
  <c r="M30" i="1" s="1"/>
  <c r="K32" i="1"/>
  <c r="M32" i="1" s="1"/>
  <c r="K33" i="1"/>
  <c r="M33" i="1" s="1"/>
  <c r="K34" i="1"/>
  <c r="M34" i="1" s="1"/>
  <c r="K35" i="1"/>
  <c r="M35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5" i="1"/>
  <c r="M45" i="1" s="1"/>
  <c r="K46" i="1"/>
  <c r="M46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M25" i="1"/>
  <c r="G65" i="1"/>
  <c r="I65" i="1" s="1"/>
  <c r="G63" i="1"/>
  <c r="I63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64" i="1"/>
  <c r="I64" i="1" s="1"/>
  <c r="G46" i="1"/>
  <c r="I46" i="1" s="1"/>
  <c r="G69" i="1"/>
  <c r="I69" i="1" s="1"/>
  <c r="G67" i="1"/>
  <c r="I67" i="1" s="1"/>
  <c r="G42" i="1"/>
  <c r="I42" i="1" s="1"/>
  <c r="G41" i="1"/>
  <c r="I41" i="1" s="1"/>
  <c r="G40" i="1"/>
  <c r="I40" i="1" s="1"/>
  <c r="G39" i="1"/>
  <c r="I39" i="1" s="1"/>
  <c r="G38" i="1"/>
  <c r="I38" i="1" s="1"/>
  <c r="G35" i="1"/>
  <c r="I35" i="1" s="1"/>
  <c r="G34" i="1"/>
  <c r="I34" i="1" s="1"/>
  <c r="G33" i="1"/>
  <c r="I33" i="1" s="1"/>
  <c r="G32" i="1"/>
  <c r="I32" i="1" s="1"/>
  <c r="G62" i="1"/>
  <c r="I62" i="1" s="1"/>
  <c r="G30" i="1"/>
  <c r="I30" i="1" s="1"/>
  <c r="G29" i="1"/>
  <c r="I29" i="1" s="1"/>
  <c r="G28" i="1"/>
  <c r="I28" i="1" s="1"/>
  <c r="G61" i="1"/>
  <c r="I61" i="1" s="1"/>
  <c r="G26" i="1"/>
  <c r="I26" i="1" s="1"/>
  <c r="G25" i="1"/>
  <c r="I25" i="1" s="1"/>
  <c r="G60" i="1"/>
  <c r="I60" i="1" s="1"/>
  <c r="D49" i="1"/>
  <c r="K49" i="1" s="1"/>
  <c r="M49" i="1" s="1"/>
  <c r="D48" i="1"/>
  <c r="K48" i="1" s="1"/>
  <c r="M48" i="1" s="1"/>
  <c r="D47" i="1"/>
  <c r="K47" i="1" s="1"/>
  <c r="M47" i="1" s="1"/>
  <c r="D44" i="1"/>
  <c r="G44" i="1" s="1"/>
  <c r="I44" i="1" s="1"/>
  <c r="D37" i="1"/>
  <c r="K37" i="1" s="1"/>
  <c r="M37" i="1" s="1"/>
  <c r="D36" i="1"/>
  <c r="G36" i="1" s="1"/>
  <c r="I36" i="1" s="1"/>
  <c r="D31" i="1"/>
  <c r="K31" i="1" s="1"/>
  <c r="M31" i="1" s="1"/>
  <c r="D27" i="1"/>
  <c r="K27" i="1" s="1"/>
  <c r="M27" i="1" s="1"/>
  <c r="K36" i="1" l="1"/>
  <c r="M36" i="1" s="1"/>
  <c r="K44" i="1"/>
  <c r="M44" i="1" s="1"/>
  <c r="G47" i="1"/>
  <c r="I47" i="1" s="1"/>
  <c r="G37" i="1"/>
  <c r="I37" i="1" s="1"/>
  <c r="G49" i="1"/>
  <c r="I49" i="1" s="1"/>
  <c r="G31" i="1"/>
  <c r="I31" i="1" s="1"/>
  <c r="G43" i="1"/>
  <c r="I43" i="1" s="1"/>
  <c r="G66" i="1"/>
  <c r="I66" i="1" s="1"/>
  <c r="G27" i="1"/>
  <c r="G45" i="1"/>
  <c r="I45" i="1" s="1"/>
  <c r="G48" i="1"/>
  <c r="I48" i="1" s="1"/>
  <c r="G68" i="1"/>
  <c r="I68" i="1" s="1"/>
  <c r="K70" i="1" l="1"/>
  <c r="M70" i="1"/>
  <c r="I27" i="1"/>
  <c r="I70" i="1" s="1"/>
  <c r="G70" i="1"/>
</calcChain>
</file>

<file path=xl/sharedStrings.xml><?xml version="1.0" encoding="utf-8"?>
<sst xmlns="http://schemas.openxmlformats.org/spreadsheetml/2006/main" count="137" uniqueCount="94">
  <si>
    <t>TÍTOL EXPEDIENT:</t>
  </si>
  <si>
    <t>NÚMERO D'EXPEDIENT:</t>
  </si>
  <si>
    <t>NOM LICITADOR:</t>
  </si>
  <si>
    <r>
      <t xml:space="preserve">DOMICILI: </t>
    </r>
    <r>
      <rPr>
        <b/>
        <sz val="11"/>
        <rFont val="Calibri"/>
        <family val="2"/>
        <scheme val="minor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</si>
  <si>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</si>
  <si>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</si>
  <si>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</si>
  <si>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</si>
  <si>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</si>
  <si>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</si>
  <si>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</si>
  <si>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</si>
  <si>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</si>
  <si>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OFERTA ECONÒMICA</t>
  </si>
  <si>
    <t>Descripció</t>
  </si>
  <si>
    <t>ANNEX 2 PCAP OFERTA ECONÒMICA i ALTRES ASPECTES QUANTIFICABLES DE FORMA AUTOMÀTICA</t>
  </si>
  <si>
    <t>CRITERI DE VALORACIÓ AUTOMÀTICA</t>
  </si>
  <si>
    <t>VALOR REQUERIT</t>
  </si>
  <si>
    <t>VALOR OFERT</t>
  </si>
  <si>
    <t>Cal complimentar els camps "color blau"</t>
  </si>
  <si>
    <t>LOT:</t>
  </si>
  <si>
    <t>Ubicació</t>
  </si>
  <si>
    <t>% IVA</t>
  </si>
  <si>
    <t xml:space="preserve">PREU UNITARI DE L'OFERTA sense IVA 
</t>
  </si>
  <si>
    <t>HU Igualada</t>
  </si>
  <si>
    <t>CAP Igualada Nord</t>
  </si>
  <si>
    <t>TOTAL</t>
  </si>
  <si>
    <t>"Cero" emissions de la Dirección General de Tráfico (DGT),
ECO de la DGT
o
C o B de la DGT, o no en disposen</t>
  </si>
  <si>
    <t>CONTRACTACIÓ DEL SERVEI DE RECOLLIDA, TRACTAMENT I ELIMINACIÓ DELS RESIDUS SANITARIS I ALTRES RESIDUS PEL CONSORCI SANITARI DE L'ANOIA</t>
  </si>
  <si>
    <t>Lot 1. Servei de recollida, transport, tractament i eliminació dels residus sanitaris del Consorci Sanitari de l'Anoia</t>
  </si>
  <si>
    <r>
      <t xml:space="preserve">2.1. PREU </t>
    </r>
    <r>
      <rPr>
        <b/>
        <sz val="18"/>
        <rFont val="Calibri"/>
        <family val="2"/>
        <scheme val="minor"/>
      </rPr>
      <t>OFERTA ECONÒMICA DEL SERVEI DE RECOLLIDA, TRANSPORT, TRACTAMENT I ELIMINACIÓ DELS RESIDUS SANITARIS DEL CONSORCI SANITARI DE L'ANOIA</t>
    </r>
  </si>
  <si>
    <t>Format</t>
  </si>
  <si>
    <t>Quantitat anual estimada</t>
  </si>
  <si>
    <t>Freqüència recollida</t>
  </si>
  <si>
    <t>Preu unitari màxim licitació (IVA NO inclòs)</t>
  </si>
  <si>
    <t>Import TOTAL ANUAL licitació (IVA NO inclòs)</t>
  </si>
  <si>
    <t>Import  TOTAL anual licitació (IVA Inclòs)</t>
  </si>
  <si>
    <r>
      <t xml:space="preserve">Contenidor color groc. </t>
    </r>
    <r>
      <rPr>
        <b/>
        <sz val="11"/>
        <color theme="1"/>
        <rFont val="Calibri"/>
        <family val="2"/>
        <scheme val="minor"/>
      </rPr>
      <t>0,2 litres</t>
    </r>
  </si>
  <si>
    <r>
      <t xml:space="preserve">Contenidor color groc </t>
    </r>
    <r>
      <rPr>
        <b/>
        <sz val="11"/>
        <color theme="1"/>
        <rFont val="Calibri"/>
        <family val="2"/>
        <scheme val="minor"/>
      </rPr>
      <t>0,6 litres</t>
    </r>
  </si>
  <si>
    <r>
      <t xml:space="preserve">Contenidor color groc </t>
    </r>
    <r>
      <rPr>
        <b/>
        <sz val="11"/>
        <color theme="1"/>
        <rFont val="Calibri"/>
        <family val="2"/>
        <scheme val="minor"/>
      </rPr>
      <t>1 litre</t>
    </r>
  </si>
  <si>
    <r>
      <t xml:space="preserve">Contenidor color groc </t>
    </r>
    <r>
      <rPr>
        <b/>
        <sz val="11"/>
        <color theme="1"/>
        <rFont val="Calibri"/>
        <family val="2"/>
        <scheme val="minor"/>
      </rPr>
      <t>1,8 litres</t>
    </r>
  </si>
  <si>
    <r>
      <t xml:space="preserve">Contenidor color groc </t>
    </r>
    <r>
      <rPr>
        <b/>
        <sz val="11"/>
        <color theme="1"/>
        <rFont val="Calibri"/>
        <family val="2"/>
        <scheme val="minor"/>
      </rPr>
      <t>3 litres</t>
    </r>
  </si>
  <si>
    <r>
      <t xml:space="preserve">Contenidor color groc </t>
    </r>
    <r>
      <rPr>
        <b/>
        <sz val="11"/>
        <color theme="1"/>
        <rFont val="Calibri"/>
        <family val="2"/>
        <scheme val="minor"/>
      </rPr>
      <t>5 litres</t>
    </r>
  </si>
  <si>
    <r>
      <t xml:space="preserve">Contenidor color groc </t>
    </r>
    <r>
      <rPr>
        <b/>
        <sz val="11"/>
        <color theme="1"/>
        <rFont val="Calibri"/>
        <family val="2"/>
        <scheme val="minor"/>
      </rPr>
      <t>10 litres</t>
    </r>
  </si>
  <si>
    <r>
      <t xml:space="preserve">Contenidor color groc </t>
    </r>
    <r>
      <rPr>
        <b/>
        <sz val="11"/>
        <color theme="1"/>
        <rFont val="Calibri"/>
        <family val="2"/>
        <scheme val="minor"/>
      </rPr>
      <t>12 litres</t>
    </r>
  </si>
  <si>
    <r>
      <t xml:space="preserve">Contenidor color negre </t>
    </r>
    <r>
      <rPr>
        <b/>
        <sz val="11"/>
        <color theme="1"/>
        <rFont val="Calibri"/>
        <family val="2"/>
        <scheme val="minor"/>
      </rPr>
      <t>30 litres</t>
    </r>
  </si>
  <si>
    <r>
      <t xml:space="preserve">Contenidor color negre </t>
    </r>
    <r>
      <rPr>
        <b/>
        <sz val="11"/>
        <color theme="1"/>
        <rFont val="Calibri"/>
        <family val="2"/>
        <scheme val="minor"/>
      </rPr>
      <t>60 litres</t>
    </r>
  </si>
  <si>
    <r>
      <t xml:space="preserve">Contenidor color blanc </t>
    </r>
    <r>
      <rPr>
        <b/>
        <sz val="11"/>
        <rFont val="Calibri"/>
        <family val="2"/>
        <scheme val="minor"/>
      </rPr>
      <t>60 litres</t>
    </r>
    <r>
      <rPr>
        <sz val="11"/>
        <rFont val="Calibri"/>
        <family val="2"/>
        <scheme val="minor"/>
      </rPr>
      <t xml:space="preserve"> (RAEE)</t>
    </r>
  </si>
  <si>
    <r>
      <t xml:space="preserve">Contenidor reutilitzable color negre </t>
    </r>
    <r>
      <rPr>
        <b/>
        <sz val="11"/>
        <color theme="1"/>
        <rFont val="Calibri"/>
        <family val="2"/>
        <scheme val="minor"/>
      </rPr>
      <t>30 litres</t>
    </r>
  </si>
  <si>
    <r>
      <t xml:space="preserve">Contenidor reutilitzable color negre </t>
    </r>
    <r>
      <rPr>
        <b/>
        <sz val="11"/>
        <color theme="1"/>
        <rFont val="Calibri"/>
        <family val="2"/>
        <scheme val="minor"/>
      </rPr>
      <t>60 litres</t>
    </r>
  </si>
  <si>
    <t>Filtres contaminats amb contingut biològic G-III</t>
  </si>
  <si>
    <r>
      <t xml:space="preserve">Contenidor color blau </t>
    </r>
    <r>
      <rPr>
        <b/>
        <sz val="11"/>
        <color theme="1"/>
        <rFont val="Calibri"/>
        <family val="2"/>
        <scheme val="minor"/>
      </rPr>
      <t>0,6 litres</t>
    </r>
  </si>
  <si>
    <r>
      <t xml:space="preserve">Contenidor color blau </t>
    </r>
    <r>
      <rPr>
        <b/>
        <sz val="11"/>
        <color theme="1"/>
        <rFont val="Calibri"/>
        <family val="2"/>
        <scheme val="minor"/>
      </rPr>
      <t>1 litre</t>
    </r>
  </si>
  <si>
    <r>
      <t xml:space="preserve">Contenidor color blau </t>
    </r>
    <r>
      <rPr>
        <b/>
        <sz val="11"/>
        <color theme="1"/>
        <rFont val="Calibri"/>
        <family val="2"/>
        <scheme val="minor"/>
      </rPr>
      <t>3 litres</t>
    </r>
  </si>
  <si>
    <r>
      <t xml:space="preserve">Contenidor color blau </t>
    </r>
    <r>
      <rPr>
        <b/>
        <sz val="11"/>
        <color theme="1"/>
        <rFont val="Calibri"/>
        <family val="2"/>
        <scheme val="minor"/>
      </rPr>
      <t>5 litres</t>
    </r>
  </si>
  <si>
    <r>
      <t xml:space="preserve">Contenidor color blau </t>
    </r>
    <r>
      <rPr>
        <b/>
        <sz val="11"/>
        <color theme="1"/>
        <rFont val="Calibri"/>
        <family val="2"/>
        <scheme val="minor"/>
      </rPr>
      <t>10 litres</t>
    </r>
  </si>
  <si>
    <r>
      <t xml:space="preserve">Contenidor color blau </t>
    </r>
    <r>
      <rPr>
        <b/>
        <sz val="11"/>
        <color theme="1"/>
        <rFont val="Calibri"/>
        <family val="2"/>
        <scheme val="minor"/>
      </rPr>
      <t>30 litres</t>
    </r>
  </si>
  <si>
    <r>
      <t xml:space="preserve">Contenidor color blau </t>
    </r>
    <r>
      <rPr>
        <b/>
        <sz val="11"/>
        <color theme="1"/>
        <rFont val="Calibri"/>
        <family val="2"/>
        <scheme val="minor"/>
      </rPr>
      <t>60 litres</t>
    </r>
  </si>
  <si>
    <t xml:space="preserve">Filtres contaminats amb contingut citotòxic </t>
  </si>
  <si>
    <r>
      <t xml:space="preserve">Contenidor color vermell </t>
    </r>
    <r>
      <rPr>
        <b/>
        <sz val="11"/>
        <color theme="1"/>
        <rFont val="Calibri"/>
        <family val="2"/>
        <scheme val="minor"/>
      </rPr>
      <t>10 litres</t>
    </r>
  </si>
  <si>
    <r>
      <t xml:space="preserve">Contenidor color vermell </t>
    </r>
    <r>
      <rPr>
        <b/>
        <sz val="11"/>
        <color theme="1"/>
        <rFont val="Calibri"/>
        <family val="2"/>
        <scheme val="minor"/>
      </rPr>
      <t>30 litres</t>
    </r>
  </si>
  <si>
    <r>
      <t xml:space="preserve">Contenidor color vermell </t>
    </r>
    <r>
      <rPr>
        <b/>
        <sz val="11"/>
        <color theme="1"/>
        <rFont val="Calibri"/>
        <family val="2"/>
        <scheme val="minor"/>
      </rPr>
      <t>60 litres</t>
    </r>
  </si>
  <si>
    <r>
      <t xml:space="preserve">Contenidor color verd </t>
    </r>
    <r>
      <rPr>
        <b/>
        <sz val="11"/>
        <color theme="1"/>
        <rFont val="Calibri"/>
        <family val="2"/>
        <scheme val="minor"/>
      </rPr>
      <t>60 litres</t>
    </r>
  </si>
  <si>
    <t>Caixa plàstic PV. Mides aprox. 36 cm amplada, 56 cm llargada i 31 cm d'alçada</t>
  </si>
  <si>
    <t>Sacs plàstic 80X140</t>
  </si>
  <si>
    <t>Individuals</t>
  </si>
  <si>
    <r>
      <t>Contenidor color groc 1</t>
    </r>
    <r>
      <rPr>
        <b/>
        <sz val="11"/>
        <color theme="1"/>
        <rFont val="Calibri"/>
        <family val="2"/>
        <scheme val="minor"/>
      </rPr>
      <t xml:space="preserve"> litre</t>
    </r>
  </si>
  <si>
    <r>
      <t>Contenidor color vermell 6</t>
    </r>
    <r>
      <rPr>
        <b/>
        <sz val="11"/>
        <color theme="1"/>
        <rFont val="Calibri"/>
        <family val="2"/>
        <scheme val="minor"/>
      </rPr>
      <t>0 litres</t>
    </r>
  </si>
  <si>
    <t>Grup III. Residus la recollida i eliminació dels quals són objecte de requisits especials per prevenir infeccions. Codi LER 180103. Inclou subministrament contenidors, recollida, transport, tractament i gestió documental plataforma SDR.</t>
  </si>
  <si>
    <t>Grup IV. Medicaments citotòxics i citostàtics. Codi LER 180108. Inclou subministrament contenidors, recollida, transport, tractament i gestió documental plataforma SDR.</t>
  </si>
  <si>
    <t>Grup IV. Medicaments diferents dels especificats en el codi 180108. Codi LER 180109. Inclou subministrament contenidors, recollida, transport, tractament i gestió documental plataforma SDR.</t>
  </si>
  <si>
    <t>Grup IV. Productes químics que consisteixen en substàncies perilloses o contenen dites substàncies. Codi LER 180106. Sòlid Químics. Inclou subministrament contenidors, recollida, transport, tractament i gestió documental plataforma SDR.</t>
  </si>
  <si>
    <t>Grup IV. Productes químics que consisteixen en substàncies perilloses o contenen dites substàncies. Codi LER 180106. Dissolvents Halogenats. Inclou subministrament caixes, recollida, transport, tractament i gestió documental plataforma SDR.</t>
  </si>
  <si>
    <t>Grup IV. Productes químics que consisteixen en substàncies perilloses o contenen dites substàncies. Codi LER 180106. Dissolvents NO Halogenats. Inclou subministrament caixes, recollida, transport, tractament i gestió documental plataforma SDR.</t>
  </si>
  <si>
    <t>Grup IV. Productes químics que consisteixen en substàncies perilloses o contenen dites substàncies. Codi LER 180106. Aigues de laboratori (Solucions aquoses). Inclou subministrament caixes, recollida, transport, tractament i gestió documental plataforma SDR.</t>
  </si>
  <si>
    <t>Grup IV. Productes químics que consisteixen en substàncies perilloses o contenen dites substàncies. Codi LER 180106. Solucions àcides. Inclou subministrament caixes, recollida, transport, tractament i gestió documental plataforma SDR.</t>
  </si>
  <si>
    <t>Grup IV. Productes químics que consisteixen en substàncies perilloses o contenen dites substàncies. Codi LER 180106. Solucions bàsiques. Inclou subministrament caixes, recollida, transport, tractament i gestió documental plataforma SDR.</t>
  </si>
  <si>
    <t>Grup IV. Envasos que contenen restes de substàncies perilloses o estan contaminants per aquests. Codi LER 150110. Inclou subministrament sacs, recollida, transport, tractament i gestió documental plataforma SDR.</t>
  </si>
  <si>
    <t>Residus que contenen hidrocarburs. LER 160708. PARAFINA. Inclou subministrament caixes, recollida, transport, tractament i gestió documental plataforma SDR.</t>
  </si>
  <si>
    <t>Subministrament Garrafa químics de 5 litres (preu envàs)</t>
  </si>
  <si>
    <t>Subministrament Garrafa químics de 25 litres (preu envàs)</t>
  </si>
  <si>
    <t>Grup III. Residus la recollida i eliminació dels quals són objecte de requisits especials per preveni infeccions. Codi LER 180103. Inclou subministrament contenidors, recollida, transport, tractament i gestió documental plataforma SDR.</t>
  </si>
  <si>
    <t>setmanal</t>
  </si>
  <si>
    <t>anual</t>
  </si>
  <si>
    <t xml:space="preserve">IMPORT TOTAL ANUAL DE L'OFERTA (IVA NO inclòs)
</t>
  </si>
  <si>
    <t>PREU TOTAL ANUAL DE L'OFERTA (IVA inclòs)</t>
  </si>
  <si>
    <t>2.2. SOSTENIBILITAT. VEHICLES DE TRANSPORT</t>
  </si>
  <si>
    <t>Sostenibilitat dels vehicles destinats al servei de recollida dels residus</t>
  </si>
  <si>
    <t xml:space="preserve">Amb l'oferta s'aportarà la documentació del vehicle que hagi de realitzar el servei, indicant l'etiqueta ambiental segons la Dirección General de Tráfico (DGT). </t>
  </si>
  <si>
    <t>2.3. SOSTENIBILITAT. PETJADA DE CARBONI TRANSPORT RESIDUS LER 180.103</t>
  </si>
  <si>
    <t xml:space="preserve">Sostenibilitat (petjada de carboni) del transport residus LER 180.103 desde el CSA fins a la planta de tractament de l'empresa licitadora on es realitzarà el tractament dels residus. </t>
  </si>
  <si>
    <t>Dades ubicació planta tractament residus CSA (LER 180.103) indicant adreça, número, codi postal i població.</t>
  </si>
  <si>
    <t>Amb l'oferta s'aportarà una declaració responsable amb l'adreça completa (adreça, localitat i codi postal) de la planta de tractament de l'empresa licitadora on es realitzarà el tractament dels residus LER 180.103 generats en el CSA.</t>
  </si>
  <si>
    <t>9_CSA_2026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</si>
</sst>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0\ &quot;unitats&quot;"/>
    <numFmt numFmtId="166" formatCode="_-* #,##0.00\ [$€-C0A]_-;\-* #,##0.00\ [$€-C0A]_-;_-* &quot;-&quot;??\ [$€-C0A]_-;_-@_-"/>
    <numFmt numFmtId="167" formatCode="0\ &quot;kg&quot;"/>
    <numFmt numFmtId="168" formatCode="0.00\ &quot;€/u&quot;"/>
    <numFmt numFmtId="169" formatCode="0.00\ &quot;€/kg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0" fillId="0" borderId="0" xfId="0" applyFont="1" applyAlignment="1">
      <alignment horizontal="left" vertical="center"/>
    </xf>
    <xf numFmtId="0" fontId="4" fillId="0" borderId="6" xfId="0" applyFont="1" applyBorder="1"/>
    <xf numFmtId="0" fontId="4" fillId="0" borderId="13" xfId="0" applyFont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44" fontId="0" fillId="0" borderId="0" xfId="0" applyNumberFormat="1"/>
    <xf numFmtId="44" fontId="0" fillId="0" borderId="0" xfId="1" applyFont="1" applyProtection="1">
      <protection locked="0"/>
    </xf>
    <xf numFmtId="0" fontId="0" fillId="4" borderId="0" xfId="0" applyFill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26" xfId="0" applyFont="1" applyBorder="1"/>
    <xf numFmtId="0" fontId="3" fillId="0" borderId="20" xfId="0" applyFont="1" applyBorder="1"/>
    <xf numFmtId="0" fontId="4" fillId="0" borderId="17" xfId="0" applyFont="1" applyBorder="1"/>
    <xf numFmtId="0" fontId="4" fillId="0" borderId="20" xfId="0" applyFont="1" applyBorder="1" applyAlignment="1">
      <alignment vertical="top"/>
    </xf>
    <xf numFmtId="9" fontId="0" fillId="0" borderId="11" xfId="3" applyFont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166" fontId="0" fillId="0" borderId="0" xfId="0" applyNumberFormat="1" applyProtection="1">
      <protection locked="0"/>
    </xf>
    <xf numFmtId="166" fontId="13" fillId="3" borderId="24" xfId="2" applyNumberFormat="1" applyFont="1" applyFill="1" applyBorder="1" applyAlignment="1">
      <alignment vertical="center"/>
    </xf>
    <xf numFmtId="44" fontId="9" fillId="2" borderId="24" xfId="1" applyFont="1" applyFill="1" applyBorder="1" applyAlignment="1" applyProtection="1">
      <alignment horizontal="center" vertical="center"/>
    </xf>
    <xf numFmtId="44" fontId="9" fillId="2" borderId="24" xfId="0" applyNumberFormat="1" applyFont="1" applyFill="1" applyBorder="1" applyAlignment="1" applyProtection="1">
      <alignment vertical="center"/>
      <protection locked="0"/>
    </xf>
    <xf numFmtId="166" fontId="13" fillId="3" borderId="25" xfId="2" applyNumberFormat="1" applyFont="1" applyFill="1" applyBorder="1" applyAlignment="1">
      <alignment vertical="center"/>
    </xf>
    <xf numFmtId="165" fontId="0" fillId="0" borderId="11" xfId="0" applyNumberForma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167" fontId="0" fillId="0" borderId="11" xfId="0" applyNumberFormat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/>
    </xf>
    <xf numFmtId="169" fontId="3" fillId="0" borderId="11" xfId="0" applyNumberFormat="1" applyFont="1" applyBorder="1" applyAlignment="1">
      <alignment horizontal="center"/>
    </xf>
    <xf numFmtId="16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49" fontId="4" fillId="2" borderId="23" xfId="2" applyNumberFormat="1" applyFont="1" applyFill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/>
    </xf>
    <xf numFmtId="168" fontId="3" fillId="4" borderId="11" xfId="0" applyNumberFormat="1" applyFont="1" applyFill="1" applyBorder="1" applyAlignment="1">
      <alignment horizontal="center"/>
    </xf>
    <xf numFmtId="169" fontId="3" fillId="4" borderId="11" xfId="0" applyNumberFormat="1" applyFont="1" applyFill="1" applyBorder="1" applyAlignment="1">
      <alignment horizontal="center"/>
    </xf>
    <xf numFmtId="169" fontId="0" fillId="4" borderId="11" xfId="0" applyNumberFormat="1" applyFill="1" applyBorder="1" applyAlignment="1">
      <alignment horizontal="center"/>
    </xf>
    <xf numFmtId="164" fontId="3" fillId="3" borderId="33" xfId="2" applyNumberFormat="1" applyFill="1" applyBorder="1" applyAlignment="1">
      <alignment horizontal="center" vertical="center"/>
    </xf>
    <xf numFmtId="164" fontId="3" fillId="0" borderId="34" xfId="1" applyNumberFormat="1" applyFont="1" applyFill="1" applyBorder="1" applyAlignment="1" applyProtection="1">
      <alignment horizontal="center" vertical="center"/>
    </xf>
    <xf numFmtId="168" fontId="0" fillId="4" borderId="31" xfId="0" applyNumberFormat="1" applyFill="1" applyBorder="1" applyAlignment="1">
      <alignment horizontal="center"/>
    </xf>
    <xf numFmtId="168" fontId="0" fillId="0" borderId="31" xfId="0" applyNumberForma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9" fontId="12" fillId="2" borderId="23" xfId="2" applyNumberFormat="1" applyFont="1" applyFill="1" applyBorder="1" applyAlignment="1">
      <alignment horizontal="center" vertical="top" wrapText="1"/>
    </xf>
    <xf numFmtId="49" fontId="12" fillId="2" borderId="24" xfId="2" applyNumberFormat="1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0" fillId="0" borderId="11" xfId="0" applyBorder="1" applyAlignment="1">
      <alignment horizontal="justify" vertical="center" wrapText="1"/>
    </xf>
    <xf numFmtId="165" fontId="0" fillId="0" borderId="11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sites/ConcursosCSA/Documentos%20compartidos/General/Concursos/2024_CONCURSOS/CSA/27_CSA_2024%20Servei%20restauraci&#243;/2.PLECS/PPT/Docs%20de%20treball/SOSTENIBILITAT/Annex%20Sostenibilitat.xlsx" TargetMode="External"/><Relationship Id="rId2" Type="http://schemas.openxmlformats.org/officeDocument/2006/relationships/externalLinkPath" Target="https://csacat.sharepoint.com/sites/ConcursosCSA/Documentos%20compartidos/General/Concursos/2024_CONCURSOS/CSA/27_CSA_2024%20Servei%20restauraci&#243;/2.PLECS/PPT/Docs%20de%20treball/SOSTENIBILITAT/Annex%20Sostenibilitat.xlsx" TargetMode="External"/><Relationship Id="rId1" Type="http://schemas.openxmlformats.org/officeDocument/2006/relationships/externalLinkPath" Target="/sites/ConcursosCSA/Documentos%20compartidos/General/Concursos/2024_CONCURSOS/CSA/27_CSA_2024%20Servei%20restauraci&#243;/2.PLECS/PPT/Docs%20de%20treball/SOSTENIBILITAT/Annex%20Sostenibili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nex CA_Sostenibilitat"/>
    </sheetNames>
    <sheetDataSet>
      <sheetData sheetId="0">
        <row r="18">
          <cell r="B18" t="str">
            <v>NA</v>
          </cell>
          <cell r="D18" t="str">
            <v>No Aplica: manca documentació</v>
          </cell>
          <cell r="E18" t="str">
            <v>No Aplica: manca documentació</v>
          </cell>
        </row>
        <row r="19">
          <cell r="B19">
            <v>0</v>
          </cell>
          <cell r="D19" t="str">
            <v>Producte envasat,  amb embalatge addicional de distribució (caixa de cartró, retractilat)</v>
          </cell>
          <cell r="E19" t="str">
            <v>&gt; 1 intermediari</v>
          </cell>
        </row>
        <row r="20">
          <cell r="B20">
            <v>1</v>
          </cell>
          <cell r="D20" t="str">
            <v xml:space="preserve">Producte envasat, sense embalatge addicional de distribució </v>
          </cell>
          <cell r="E20" t="str">
            <v>1 Intermediari</v>
          </cell>
        </row>
        <row r="21">
          <cell r="B21">
            <v>2</v>
          </cell>
          <cell r="D21" t="str">
            <v>Granel i/o embalatge reutilitzable-retornable</v>
          </cell>
          <cell r="E21" t="str">
            <v>Sense intermediaris: Productor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topLeftCell="E81" zoomScale="85" zoomScaleNormal="85" workbookViewId="0">
      <selection activeCell="K72" sqref="K72"/>
    </sheetView>
  </sheetViews>
  <sheetFormatPr baseColWidth="10" defaultRowHeight="15" x14ac:dyDescent="0.25"/>
  <cols>
    <col min="1" max="1" width="19.42578125" customWidth="1"/>
    <col min="2" max="3" width="68" customWidth="1"/>
    <col min="4" max="6" width="20.7109375" customWidth="1"/>
    <col min="7" max="7" width="26.42578125" customWidth="1"/>
    <col min="8" max="8" width="29.28515625" customWidth="1"/>
    <col min="9" max="9" width="25.42578125" customWidth="1"/>
    <col min="10" max="10" width="25.5703125" customWidth="1"/>
    <col min="11" max="11" width="31.5703125" customWidth="1"/>
    <col min="12" max="12" width="26.85546875" customWidth="1"/>
    <col min="13" max="13" width="29.42578125" customWidth="1"/>
    <col min="14" max="14" width="20.7109375" customWidth="1"/>
    <col min="15" max="15" width="20.5703125" customWidth="1"/>
    <col min="16" max="16" width="15.7109375" customWidth="1"/>
    <col min="17" max="17" width="23.28515625" customWidth="1"/>
  </cols>
  <sheetData>
    <row r="1" spans="1:17" ht="27" thickBot="1" x14ac:dyDescent="0.3">
      <c r="A1" s="69" t="s">
        <v>15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7" ht="15.75" thickBot="1" x14ac:dyDescent="0.3">
      <c r="A2" s="1"/>
      <c r="B2" s="2"/>
      <c r="C2" s="2"/>
      <c r="D2" s="3"/>
      <c r="E2" s="3"/>
      <c r="F2" s="4"/>
    </row>
    <row r="3" spans="1:17" ht="18.75" customHeight="1" x14ac:dyDescent="0.25">
      <c r="A3" s="15" t="s">
        <v>0</v>
      </c>
      <c r="B3" s="72" t="s">
        <v>28</v>
      </c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17" ht="21.75" thickBot="1" x14ac:dyDescent="0.3">
      <c r="A4" s="16" t="s">
        <v>1</v>
      </c>
      <c r="B4" s="76" t="s">
        <v>93</v>
      </c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7" ht="21.75" thickBot="1" x14ac:dyDescent="0.3">
      <c r="A5" s="16" t="s">
        <v>20</v>
      </c>
      <c r="B5" s="76" t="s">
        <v>29</v>
      </c>
      <c r="C5" s="77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7" ht="15.75" thickBot="1" x14ac:dyDescent="0.3">
      <c r="A6" s="1"/>
      <c r="B6" s="2"/>
      <c r="C6" s="2"/>
      <c r="D6" s="3"/>
      <c r="E6" s="3"/>
      <c r="F6" s="4"/>
    </row>
    <row r="7" spans="1:17" s="7" customFormat="1" ht="15.75" thickBot="1" x14ac:dyDescent="0.3">
      <c r="A7" s="9" t="s">
        <v>2</v>
      </c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</row>
    <row r="8" spans="1:17" s="7" customFormat="1" x14ac:dyDescent="0.25">
      <c r="A8" s="17" t="s">
        <v>3</v>
      </c>
      <c r="B8" s="83"/>
      <c r="C8" s="84"/>
      <c r="D8" s="85"/>
      <c r="E8" s="85"/>
      <c r="F8" s="85"/>
      <c r="G8" s="85"/>
      <c r="H8" s="85"/>
      <c r="I8" s="85"/>
      <c r="J8" s="85"/>
      <c r="K8" s="85"/>
      <c r="L8" s="85"/>
      <c r="M8" s="85"/>
      <c r="N8" s="86"/>
    </row>
    <row r="9" spans="1:17" s="7" customFormat="1" x14ac:dyDescent="0.25">
      <c r="A9" s="17" t="s">
        <v>4</v>
      </c>
      <c r="B9" s="10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1"/>
    </row>
    <row r="10" spans="1:17" s="7" customFormat="1" x14ac:dyDescent="0.25">
      <c r="A10" s="17" t="s">
        <v>5</v>
      </c>
      <c r="B10" s="112"/>
      <c r="C10" s="113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5"/>
    </row>
    <row r="11" spans="1:17" s="7" customFormat="1" ht="15.75" thickBot="1" x14ac:dyDescent="0.3">
      <c r="A11" s="18" t="s">
        <v>6</v>
      </c>
      <c r="B11" s="116"/>
      <c r="C11" s="117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9"/>
      <c r="Q11" s="12"/>
    </row>
    <row r="12" spans="1:17" s="7" customFormat="1" x14ac:dyDescent="0.25">
      <c r="A12" s="19" t="s">
        <v>7</v>
      </c>
      <c r="B12" s="83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6"/>
    </row>
    <row r="13" spans="1:17" s="7" customFormat="1" x14ac:dyDescent="0.25">
      <c r="A13" s="17" t="s">
        <v>8</v>
      </c>
      <c r="B13" s="108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1"/>
      <c r="O13" s="13"/>
      <c r="P13" s="13"/>
      <c r="Q13" s="13"/>
    </row>
    <row r="14" spans="1:17" s="7" customFormat="1" x14ac:dyDescent="0.25">
      <c r="A14" s="17" t="s">
        <v>9</v>
      </c>
      <c r="B14" s="112"/>
      <c r="C14" s="113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5"/>
      <c r="O14" s="13"/>
      <c r="P14" s="13"/>
      <c r="Q14" s="13"/>
    </row>
    <row r="15" spans="1:17" s="7" customFormat="1" x14ac:dyDescent="0.25">
      <c r="A15" s="17" t="s">
        <v>10</v>
      </c>
      <c r="B15" s="112"/>
      <c r="C15" s="11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5"/>
      <c r="O15" s="13"/>
      <c r="P15" s="13"/>
      <c r="Q15" s="13"/>
    </row>
    <row r="16" spans="1:17" s="7" customFormat="1" ht="15.75" thickBot="1" x14ac:dyDescent="0.3">
      <c r="A16" s="20" t="s">
        <v>11</v>
      </c>
      <c r="B16" s="95"/>
      <c r="C16" s="96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13"/>
      <c r="P16" s="13"/>
      <c r="Q16" s="13"/>
    </row>
    <row r="17" spans="1:17" s="7" customFormat="1" ht="15.75" thickBot="1" x14ac:dyDescent="0.3">
      <c r="A17" s="10" t="s">
        <v>12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13"/>
      <c r="P17" s="13"/>
      <c r="Q17" s="13"/>
    </row>
    <row r="18" spans="1:17" ht="15.75" thickBot="1" x14ac:dyDescent="0.3">
      <c r="A18" s="5"/>
      <c r="B18" s="6"/>
      <c r="C18" s="6"/>
      <c r="D18" s="6"/>
      <c r="E18" s="6"/>
      <c r="F18" s="6"/>
      <c r="G18" s="6"/>
      <c r="N18" s="13"/>
      <c r="O18" s="13"/>
      <c r="P18" s="13"/>
      <c r="Q18" s="13"/>
    </row>
    <row r="19" spans="1:17" ht="15" customHeight="1" x14ac:dyDescent="0.25">
      <c r="A19" s="89" t="s">
        <v>13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1"/>
      <c r="O19" s="13"/>
      <c r="P19" s="13"/>
      <c r="Q19" s="13"/>
    </row>
    <row r="20" spans="1:17" ht="15.75" customHeight="1" thickBot="1" x14ac:dyDescent="0.3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12"/>
      <c r="P20" s="12"/>
      <c r="Q20" s="12"/>
    </row>
    <row r="21" spans="1:17" x14ac:dyDescent="0.25">
      <c r="A21" s="1"/>
      <c r="B21" s="2"/>
      <c r="C21" s="2"/>
      <c r="D21" s="3"/>
      <c r="E21" s="3"/>
      <c r="F21" s="4"/>
      <c r="L21" s="3"/>
    </row>
    <row r="22" spans="1:17" ht="23.25" x14ac:dyDescent="0.25">
      <c r="A22" s="8" t="s">
        <v>30</v>
      </c>
      <c r="B22" s="2"/>
      <c r="C22" s="2"/>
      <c r="D22" s="3"/>
      <c r="E22" s="3"/>
      <c r="F22" s="4"/>
      <c r="L22" s="3"/>
    </row>
    <row r="23" spans="1:17" ht="15.75" thickBot="1" x14ac:dyDescent="0.3">
      <c r="A23" s="1"/>
      <c r="B23" s="2"/>
      <c r="C23" s="2"/>
      <c r="D23" s="3"/>
      <c r="E23" s="3"/>
      <c r="F23" s="4"/>
      <c r="L23" s="3"/>
    </row>
    <row r="24" spans="1:17" ht="81.75" customHeight="1" thickBot="1" x14ac:dyDescent="0.3">
      <c r="A24" s="39" t="s">
        <v>21</v>
      </c>
      <c r="B24" s="24" t="s">
        <v>14</v>
      </c>
      <c r="C24" s="24" t="s">
        <v>31</v>
      </c>
      <c r="D24" s="24" t="s">
        <v>32</v>
      </c>
      <c r="E24" s="24" t="s">
        <v>33</v>
      </c>
      <c r="F24" s="24" t="s">
        <v>34</v>
      </c>
      <c r="G24" s="24" t="s">
        <v>35</v>
      </c>
      <c r="H24" s="24" t="s">
        <v>22</v>
      </c>
      <c r="I24" s="24" t="s">
        <v>36</v>
      </c>
      <c r="J24" s="24" t="s">
        <v>23</v>
      </c>
      <c r="K24" s="24" t="s">
        <v>84</v>
      </c>
      <c r="L24" s="24" t="s">
        <v>22</v>
      </c>
      <c r="M24" s="25" t="s">
        <v>85</v>
      </c>
    </row>
    <row r="25" spans="1:17" ht="15" customHeight="1" x14ac:dyDescent="0.25">
      <c r="A25" s="104" t="s">
        <v>24</v>
      </c>
      <c r="B25" s="102" t="s">
        <v>68</v>
      </c>
      <c r="C25" s="23" t="s">
        <v>37</v>
      </c>
      <c r="D25" s="31">
        <v>3</v>
      </c>
      <c r="E25" s="103" t="s">
        <v>82</v>
      </c>
      <c r="F25" s="34">
        <v>0.11</v>
      </c>
      <c r="G25" s="40">
        <f t="shared" ref="G25:G69" si="0">D25*F25</f>
        <v>0.33</v>
      </c>
      <c r="H25" s="21">
        <v>0.1</v>
      </c>
      <c r="I25" s="40">
        <f>G25*(1+H25)</f>
        <v>0.36300000000000004</v>
      </c>
      <c r="J25" s="41"/>
      <c r="K25" s="44">
        <f>D25*J25</f>
        <v>0</v>
      </c>
      <c r="L25" s="21">
        <v>0.1</v>
      </c>
      <c r="M25" s="45">
        <f>K25*(1+L25)</f>
        <v>0</v>
      </c>
    </row>
    <row r="26" spans="1:17" ht="15" customHeight="1" x14ac:dyDescent="0.25">
      <c r="A26" s="105"/>
      <c r="B26" s="102"/>
      <c r="C26" s="23" t="s">
        <v>38</v>
      </c>
      <c r="D26" s="31">
        <v>4</v>
      </c>
      <c r="E26" s="103"/>
      <c r="F26" s="34">
        <v>0.7</v>
      </c>
      <c r="G26" s="40">
        <f t="shared" si="0"/>
        <v>2.8</v>
      </c>
      <c r="H26" s="21">
        <v>0.1</v>
      </c>
      <c r="I26" s="40">
        <f t="shared" ref="I26:I69" si="1">G26*(1+H26)</f>
        <v>3.08</v>
      </c>
      <c r="J26" s="41"/>
      <c r="K26" s="44">
        <f t="shared" ref="K26:K69" si="2">D26*J26</f>
        <v>0</v>
      </c>
      <c r="L26" s="21">
        <v>0.1</v>
      </c>
      <c r="M26" s="45">
        <f t="shared" ref="M26:M69" si="3">K26*(1+L26)</f>
        <v>0</v>
      </c>
    </row>
    <row r="27" spans="1:17" ht="15" customHeight="1" x14ac:dyDescent="0.25">
      <c r="A27" s="105"/>
      <c r="B27" s="102"/>
      <c r="C27" s="23" t="s">
        <v>39</v>
      </c>
      <c r="D27" s="31">
        <f>1380-300</f>
        <v>1080</v>
      </c>
      <c r="E27" s="103"/>
      <c r="F27" s="34">
        <v>0.7</v>
      </c>
      <c r="G27" s="40">
        <f t="shared" si="0"/>
        <v>756</v>
      </c>
      <c r="H27" s="21">
        <v>0.1</v>
      </c>
      <c r="I27" s="40">
        <f t="shared" si="1"/>
        <v>831.6</v>
      </c>
      <c r="J27" s="41"/>
      <c r="K27" s="44">
        <f t="shared" si="2"/>
        <v>0</v>
      </c>
      <c r="L27" s="21">
        <v>0.1</v>
      </c>
      <c r="M27" s="45">
        <f t="shared" si="3"/>
        <v>0</v>
      </c>
    </row>
    <row r="28" spans="1:17" ht="15" customHeight="1" x14ac:dyDescent="0.25">
      <c r="A28" s="105"/>
      <c r="B28" s="102"/>
      <c r="C28" s="23" t="s">
        <v>40</v>
      </c>
      <c r="D28" s="31">
        <v>1</v>
      </c>
      <c r="E28" s="103"/>
      <c r="F28" s="34">
        <v>0.75</v>
      </c>
      <c r="G28" s="40">
        <f t="shared" si="0"/>
        <v>0.75</v>
      </c>
      <c r="H28" s="21">
        <v>0.1</v>
      </c>
      <c r="I28" s="40">
        <f t="shared" si="1"/>
        <v>0.82500000000000007</v>
      </c>
      <c r="J28" s="41"/>
      <c r="K28" s="44">
        <f t="shared" si="2"/>
        <v>0</v>
      </c>
      <c r="L28" s="21">
        <v>0.1</v>
      </c>
      <c r="M28" s="45">
        <f t="shared" si="3"/>
        <v>0</v>
      </c>
    </row>
    <row r="29" spans="1:17" ht="15" customHeight="1" x14ac:dyDescent="0.25">
      <c r="A29" s="105"/>
      <c r="B29" s="102"/>
      <c r="C29" s="23" t="s">
        <v>41</v>
      </c>
      <c r="D29" s="31">
        <v>543</v>
      </c>
      <c r="E29" s="103"/>
      <c r="F29" s="34">
        <v>0.85</v>
      </c>
      <c r="G29" s="40">
        <f t="shared" si="0"/>
        <v>461.55</v>
      </c>
      <c r="H29" s="21">
        <v>0.1</v>
      </c>
      <c r="I29" s="40">
        <f t="shared" si="1"/>
        <v>507.70500000000004</v>
      </c>
      <c r="J29" s="41"/>
      <c r="K29" s="44">
        <f t="shared" si="2"/>
        <v>0</v>
      </c>
      <c r="L29" s="21">
        <v>0.1</v>
      </c>
      <c r="M29" s="45">
        <f t="shared" si="3"/>
        <v>0</v>
      </c>
    </row>
    <row r="30" spans="1:17" ht="15" customHeight="1" x14ac:dyDescent="0.25">
      <c r="A30" s="105"/>
      <c r="B30" s="102"/>
      <c r="C30" s="23" t="s">
        <v>42</v>
      </c>
      <c r="D30" s="31">
        <v>1</v>
      </c>
      <c r="E30" s="103"/>
      <c r="F30" s="34">
        <v>1</v>
      </c>
      <c r="G30" s="40">
        <f t="shared" si="0"/>
        <v>1</v>
      </c>
      <c r="H30" s="21">
        <v>0.1</v>
      </c>
      <c r="I30" s="40">
        <f t="shared" si="1"/>
        <v>1.1000000000000001</v>
      </c>
      <c r="J30" s="41"/>
      <c r="K30" s="44">
        <f t="shared" si="2"/>
        <v>0</v>
      </c>
      <c r="L30" s="21">
        <v>0.1</v>
      </c>
      <c r="M30" s="45">
        <f t="shared" si="3"/>
        <v>0</v>
      </c>
    </row>
    <row r="31" spans="1:17" ht="15" customHeight="1" x14ac:dyDescent="0.25">
      <c r="A31" s="105"/>
      <c r="B31" s="102"/>
      <c r="C31" s="23" t="s">
        <v>43</v>
      </c>
      <c r="D31" s="31">
        <f>2029-500</f>
        <v>1529</v>
      </c>
      <c r="E31" s="103"/>
      <c r="F31" s="34">
        <v>1.2</v>
      </c>
      <c r="G31" s="40">
        <f t="shared" si="0"/>
        <v>1834.8</v>
      </c>
      <c r="H31" s="21">
        <v>0.1</v>
      </c>
      <c r="I31" s="40">
        <f t="shared" si="1"/>
        <v>2018.2800000000002</v>
      </c>
      <c r="J31" s="41"/>
      <c r="K31" s="44">
        <f t="shared" si="2"/>
        <v>0</v>
      </c>
      <c r="L31" s="21">
        <v>0.1</v>
      </c>
      <c r="M31" s="45">
        <f t="shared" si="3"/>
        <v>0</v>
      </c>
    </row>
    <row r="32" spans="1:17" ht="15" customHeight="1" x14ac:dyDescent="0.25">
      <c r="A32" s="105"/>
      <c r="B32" s="102"/>
      <c r="C32" s="23" t="s">
        <v>44</v>
      </c>
      <c r="D32" s="31">
        <v>49</v>
      </c>
      <c r="E32" s="103"/>
      <c r="F32" s="34">
        <v>4.59</v>
      </c>
      <c r="G32" s="40">
        <f t="shared" si="0"/>
        <v>224.91</v>
      </c>
      <c r="H32" s="21">
        <v>0.1</v>
      </c>
      <c r="I32" s="40">
        <f t="shared" si="1"/>
        <v>247.40100000000001</v>
      </c>
      <c r="J32" s="41"/>
      <c r="K32" s="44">
        <f t="shared" si="2"/>
        <v>0</v>
      </c>
      <c r="L32" s="21">
        <v>0.1</v>
      </c>
      <c r="M32" s="45">
        <f t="shared" si="3"/>
        <v>0</v>
      </c>
    </row>
    <row r="33" spans="1:13" ht="15" customHeight="1" x14ac:dyDescent="0.25">
      <c r="A33" s="105"/>
      <c r="B33" s="102"/>
      <c r="C33" s="23" t="s">
        <v>45</v>
      </c>
      <c r="D33" s="31">
        <v>88</v>
      </c>
      <c r="E33" s="103"/>
      <c r="F33" s="34">
        <v>7.5</v>
      </c>
      <c r="G33" s="40">
        <f t="shared" si="0"/>
        <v>660</v>
      </c>
      <c r="H33" s="21">
        <v>0.1</v>
      </c>
      <c r="I33" s="40">
        <f t="shared" si="1"/>
        <v>726.00000000000011</v>
      </c>
      <c r="J33" s="41"/>
      <c r="K33" s="44">
        <f t="shared" si="2"/>
        <v>0</v>
      </c>
      <c r="L33" s="21">
        <v>0.1</v>
      </c>
      <c r="M33" s="45">
        <f t="shared" si="3"/>
        <v>0</v>
      </c>
    </row>
    <row r="34" spans="1:13" ht="15" customHeight="1" x14ac:dyDescent="0.25">
      <c r="A34" s="105"/>
      <c r="B34" s="102"/>
      <c r="C34" s="23" t="s">
        <v>46</v>
      </c>
      <c r="D34" s="31">
        <v>300</v>
      </c>
      <c r="E34" s="103"/>
      <c r="F34" s="34">
        <v>10</v>
      </c>
      <c r="G34" s="40">
        <f t="shared" si="0"/>
        <v>3000</v>
      </c>
      <c r="H34" s="21">
        <v>0.1</v>
      </c>
      <c r="I34" s="40">
        <f t="shared" si="1"/>
        <v>3300.0000000000005</v>
      </c>
      <c r="J34" s="41"/>
      <c r="K34" s="44">
        <f t="shared" si="2"/>
        <v>0</v>
      </c>
      <c r="L34" s="21">
        <v>0.1</v>
      </c>
      <c r="M34" s="45">
        <f t="shared" si="3"/>
        <v>0</v>
      </c>
    </row>
    <row r="35" spans="1:13" ht="15" customHeight="1" x14ac:dyDescent="0.25">
      <c r="A35" s="105"/>
      <c r="B35" s="102"/>
      <c r="C35" s="32" t="s">
        <v>47</v>
      </c>
      <c r="D35" s="31">
        <v>40</v>
      </c>
      <c r="E35" s="103"/>
      <c r="F35" s="34">
        <v>10</v>
      </c>
      <c r="G35" s="40">
        <f t="shared" si="0"/>
        <v>400</v>
      </c>
      <c r="H35" s="21">
        <v>0.1</v>
      </c>
      <c r="I35" s="40">
        <f t="shared" si="1"/>
        <v>440.00000000000006</v>
      </c>
      <c r="J35" s="41"/>
      <c r="K35" s="44">
        <f t="shared" si="2"/>
        <v>0</v>
      </c>
      <c r="L35" s="21">
        <v>0.1</v>
      </c>
      <c r="M35" s="45">
        <f t="shared" si="3"/>
        <v>0</v>
      </c>
    </row>
    <row r="36" spans="1:13" ht="15" customHeight="1" x14ac:dyDescent="0.25">
      <c r="A36" s="105"/>
      <c r="B36" s="102"/>
      <c r="C36" s="23" t="s">
        <v>48</v>
      </c>
      <c r="D36" s="31">
        <f>344-34</f>
        <v>310</v>
      </c>
      <c r="E36" s="103"/>
      <c r="F36" s="34">
        <v>7</v>
      </c>
      <c r="G36" s="40">
        <f t="shared" si="0"/>
        <v>2170</v>
      </c>
      <c r="H36" s="21">
        <v>0.1</v>
      </c>
      <c r="I36" s="40">
        <f t="shared" si="1"/>
        <v>2387</v>
      </c>
      <c r="J36" s="41"/>
      <c r="K36" s="44">
        <f t="shared" si="2"/>
        <v>0</v>
      </c>
      <c r="L36" s="21">
        <v>0.1</v>
      </c>
      <c r="M36" s="45">
        <f t="shared" si="3"/>
        <v>0</v>
      </c>
    </row>
    <row r="37" spans="1:13" ht="15" customHeight="1" x14ac:dyDescent="0.25">
      <c r="A37" s="105"/>
      <c r="B37" s="102"/>
      <c r="C37" s="23" t="s">
        <v>49</v>
      </c>
      <c r="D37" s="31">
        <f>531-33</f>
        <v>498</v>
      </c>
      <c r="E37" s="103"/>
      <c r="F37" s="34">
        <v>10</v>
      </c>
      <c r="G37" s="40">
        <f t="shared" si="0"/>
        <v>4980</v>
      </c>
      <c r="H37" s="21">
        <v>0.1</v>
      </c>
      <c r="I37" s="40">
        <f t="shared" si="1"/>
        <v>5478</v>
      </c>
      <c r="J37" s="41"/>
      <c r="K37" s="44">
        <f t="shared" si="2"/>
        <v>0</v>
      </c>
      <c r="L37" s="21">
        <v>0.1</v>
      </c>
      <c r="M37" s="45">
        <f t="shared" si="3"/>
        <v>0</v>
      </c>
    </row>
    <row r="38" spans="1:13" ht="15" customHeight="1" x14ac:dyDescent="0.25">
      <c r="A38" s="105"/>
      <c r="B38" s="102"/>
      <c r="C38" s="23" t="s">
        <v>50</v>
      </c>
      <c r="D38" s="33">
        <v>4</v>
      </c>
      <c r="E38" s="31" t="s">
        <v>83</v>
      </c>
      <c r="F38" s="35">
        <v>5.04</v>
      </c>
      <c r="G38" s="40">
        <f t="shared" si="0"/>
        <v>20.16</v>
      </c>
      <c r="H38" s="21">
        <v>0.1</v>
      </c>
      <c r="I38" s="40">
        <f t="shared" si="1"/>
        <v>22.176000000000002</v>
      </c>
      <c r="J38" s="42"/>
      <c r="K38" s="44">
        <f t="shared" si="2"/>
        <v>0</v>
      </c>
      <c r="L38" s="21">
        <v>0.1</v>
      </c>
      <c r="M38" s="45">
        <f t="shared" si="3"/>
        <v>0</v>
      </c>
    </row>
    <row r="39" spans="1:13" ht="15" customHeight="1" x14ac:dyDescent="0.25">
      <c r="A39" s="105"/>
      <c r="B39" s="102" t="s">
        <v>69</v>
      </c>
      <c r="C39" s="23" t="s">
        <v>51</v>
      </c>
      <c r="D39" s="31">
        <v>1</v>
      </c>
      <c r="E39" s="103" t="s">
        <v>82</v>
      </c>
      <c r="F39" s="34">
        <v>1</v>
      </c>
      <c r="G39" s="40">
        <f t="shared" si="0"/>
        <v>1</v>
      </c>
      <c r="H39" s="21">
        <v>0.1</v>
      </c>
      <c r="I39" s="40">
        <f t="shared" si="1"/>
        <v>1.1000000000000001</v>
      </c>
      <c r="J39" s="41"/>
      <c r="K39" s="44">
        <f t="shared" si="2"/>
        <v>0</v>
      </c>
      <c r="L39" s="21">
        <v>0.1</v>
      </c>
      <c r="M39" s="45">
        <f t="shared" si="3"/>
        <v>0</v>
      </c>
    </row>
    <row r="40" spans="1:13" ht="15" customHeight="1" x14ac:dyDescent="0.25">
      <c r="A40" s="105"/>
      <c r="B40" s="102"/>
      <c r="C40" s="23" t="s">
        <v>52</v>
      </c>
      <c r="D40" s="31">
        <v>1</v>
      </c>
      <c r="E40" s="103"/>
      <c r="F40" s="34">
        <v>1.32</v>
      </c>
      <c r="G40" s="40">
        <f t="shared" si="0"/>
        <v>1.32</v>
      </c>
      <c r="H40" s="21">
        <v>0.1</v>
      </c>
      <c r="I40" s="40">
        <f t="shared" si="1"/>
        <v>1.4520000000000002</v>
      </c>
      <c r="J40" s="41"/>
      <c r="K40" s="44">
        <f t="shared" si="2"/>
        <v>0</v>
      </c>
      <c r="L40" s="21">
        <v>0.1</v>
      </c>
      <c r="M40" s="45">
        <f t="shared" si="3"/>
        <v>0</v>
      </c>
    </row>
    <row r="41" spans="1:13" ht="15" customHeight="1" x14ac:dyDescent="0.25">
      <c r="A41" s="105"/>
      <c r="B41" s="102"/>
      <c r="C41" s="23" t="s">
        <v>53</v>
      </c>
      <c r="D41" s="31">
        <v>1</v>
      </c>
      <c r="E41" s="103"/>
      <c r="F41" s="34">
        <v>2.4000000000000004</v>
      </c>
      <c r="G41" s="40">
        <f t="shared" si="0"/>
        <v>2.4000000000000004</v>
      </c>
      <c r="H41" s="21">
        <v>0.1</v>
      </c>
      <c r="I41" s="40">
        <f t="shared" si="1"/>
        <v>2.6400000000000006</v>
      </c>
      <c r="J41" s="41"/>
      <c r="K41" s="44">
        <f t="shared" si="2"/>
        <v>0</v>
      </c>
      <c r="L41" s="21">
        <v>0.1</v>
      </c>
      <c r="M41" s="45">
        <f t="shared" si="3"/>
        <v>0</v>
      </c>
    </row>
    <row r="42" spans="1:13" ht="21" customHeight="1" x14ac:dyDescent="0.25">
      <c r="A42" s="105"/>
      <c r="B42" s="102"/>
      <c r="C42" s="23" t="s">
        <v>54</v>
      </c>
      <c r="D42" s="31">
        <v>1</v>
      </c>
      <c r="E42" s="103"/>
      <c r="F42" s="34">
        <v>4</v>
      </c>
      <c r="G42" s="40">
        <f t="shared" si="0"/>
        <v>4</v>
      </c>
      <c r="H42" s="21">
        <v>0.1</v>
      </c>
      <c r="I42" s="40">
        <f t="shared" si="1"/>
        <v>4.4000000000000004</v>
      </c>
      <c r="J42" s="41"/>
      <c r="K42" s="44">
        <f t="shared" si="2"/>
        <v>0</v>
      </c>
      <c r="L42" s="21">
        <v>0.1</v>
      </c>
      <c r="M42" s="45">
        <f>K42*(1+L42)</f>
        <v>0</v>
      </c>
    </row>
    <row r="43" spans="1:13" ht="19.5" customHeight="1" x14ac:dyDescent="0.25">
      <c r="A43" s="105"/>
      <c r="B43" s="102"/>
      <c r="C43" s="23" t="s">
        <v>55</v>
      </c>
      <c r="D43" s="31">
        <v>1</v>
      </c>
      <c r="E43" s="103"/>
      <c r="F43" s="34">
        <v>5</v>
      </c>
      <c r="G43" s="40">
        <f t="shared" si="0"/>
        <v>5</v>
      </c>
      <c r="H43" s="21">
        <v>0.1</v>
      </c>
      <c r="I43" s="40">
        <f t="shared" si="1"/>
        <v>5.5</v>
      </c>
      <c r="J43" s="41"/>
      <c r="K43" s="44">
        <f t="shared" si="2"/>
        <v>0</v>
      </c>
      <c r="L43" s="21">
        <v>0.1</v>
      </c>
      <c r="M43" s="45">
        <f t="shared" si="3"/>
        <v>0</v>
      </c>
    </row>
    <row r="44" spans="1:13" ht="23.25" customHeight="1" x14ac:dyDescent="0.25">
      <c r="A44" s="105"/>
      <c r="B44" s="102"/>
      <c r="C44" s="23" t="s">
        <v>56</v>
      </c>
      <c r="D44" s="31">
        <f>571-65</f>
        <v>506</v>
      </c>
      <c r="E44" s="103"/>
      <c r="F44" s="34">
        <v>15</v>
      </c>
      <c r="G44" s="40">
        <f t="shared" si="0"/>
        <v>7590</v>
      </c>
      <c r="H44" s="21">
        <v>0.1</v>
      </c>
      <c r="I44" s="40">
        <f t="shared" si="1"/>
        <v>8349</v>
      </c>
      <c r="J44" s="41"/>
      <c r="K44" s="44">
        <f t="shared" si="2"/>
        <v>0</v>
      </c>
      <c r="L44" s="21">
        <v>0.1</v>
      </c>
      <c r="M44" s="45">
        <f t="shared" si="3"/>
        <v>0</v>
      </c>
    </row>
    <row r="45" spans="1:13" ht="23.25" customHeight="1" x14ac:dyDescent="0.25">
      <c r="A45" s="105"/>
      <c r="B45" s="102"/>
      <c r="C45" s="23" t="s">
        <v>57</v>
      </c>
      <c r="D45" s="31">
        <v>1</v>
      </c>
      <c r="E45" s="103"/>
      <c r="F45" s="34">
        <v>18.600000000000001</v>
      </c>
      <c r="G45" s="40">
        <f t="shared" si="0"/>
        <v>18.600000000000001</v>
      </c>
      <c r="H45" s="21">
        <v>0.1</v>
      </c>
      <c r="I45" s="40">
        <f t="shared" si="1"/>
        <v>20.460000000000004</v>
      </c>
      <c r="J45" s="41"/>
      <c r="K45" s="44">
        <f t="shared" si="2"/>
        <v>0</v>
      </c>
      <c r="L45" s="21">
        <v>0.1</v>
      </c>
      <c r="M45" s="45">
        <f t="shared" si="3"/>
        <v>0</v>
      </c>
    </row>
    <row r="46" spans="1:13" ht="23.25" customHeight="1" x14ac:dyDescent="0.25">
      <c r="A46" s="105"/>
      <c r="B46" s="102"/>
      <c r="C46" s="23" t="s">
        <v>58</v>
      </c>
      <c r="D46" s="33">
        <v>4</v>
      </c>
      <c r="E46" s="31" t="s">
        <v>83</v>
      </c>
      <c r="F46" s="35">
        <v>10.62</v>
      </c>
      <c r="G46" s="40">
        <f t="shared" si="0"/>
        <v>42.48</v>
      </c>
      <c r="H46" s="21">
        <v>0.1</v>
      </c>
      <c r="I46" s="40">
        <f t="shared" si="1"/>
        <v>46.728000000000002</v>
      </c>
      <c r="J46" s="42"/>
      <c r="K46" s="44">
        <f t="shared" si="2"/>
        <v>0</v>
      </c>
      <c r="L46" s="21">
        <v>0.1</v>
      </c>
      <c r="M46" s="45">
        <f t="shared" si="3"/>
        <v>0</v>
      </c>
    </row>
    <row r="47" spans="1:13" ht="23.25" customHeight="1" x14ac:dyDescent="0.25">
      <c r="A47" s="105"/>
      <c r="B47" s="102" t="s">
        <v>70</v>
      </c>
      <c r="C47" s="23" t="s">
        <v>59</v>
      </c>
      <c r="D47" s="31">
        <f>322-19</f>
        <v>303</v>
      </c>
      <c r="E47" s="103" t="s">
        <v>82</v>
      </c>
      <c r="F47" s="34">
        <v>5</v>
      </c>
      <c r="G47" s="40">
        <f t="shared" si="0"/>
        <v>1515</v>
      </c>
      <c r="H47" s="21">
        <v>0.1</v>
      </c>
      <c r="I47" s="40">
        <f t="shared" si="1"/>
        <v>1666.5000000000002</v>
      </c>
      <c r="J47" s="41"/>
      <c r="K47" s="44">
        <f t="shared" si="2"/>
        <v>0</v>
      </c>
      <c r="L47" s="21">
        <v>0.1</v>
      </c>
      <c r="M47" s="45">
        <f t="shared" si="3"/>
        <v>0</v>
      </c>
    </row>
    <row r="48" spans="1:13" ht="23.25" customHeight="1" x14ac:dyDescent="0.25">
      <c r="A48" s="105"/>
      <c r="B48" s="102"/>
      <c r="C48" s="23" t="s">
        <v>60</v>
      </c>
      <c r="D48" s="31">
        <f>571-15</f>
        <v>556</v>
      </c>
      <c r="E48" s="103"/>
      <c r="F48" s="34">
        <v>17</v>
      </c>
      <c r="G48" s="40">
        <f t="shared" si="0"/>
        <v>9452</v>
      </c>
      <c r="H48" s="21">
        <v>0.1</v>
      </c>
      <c r="I48" s="40">
        <f t="shared" si="1"/>
        <v>10397.200000000001</v>
      </c>
      <c r="J48" s="41"/>
      <c r="K48" s="44">
        <f t="shared" si="2"/>
        <v>0</v>
      </c>
      <c r="L48" s="21">
        <v>0.1</v>
      </c>
      <c r="M48" s="45">
        <f>K48*(1+L48)</f>
        <v>0</v>
      </c>
    </row>
    <row r="49" spans="1:13" ht="23.25" customHeight="1" x14ac:dyDescent="0.25">
      <c r="A49" s="105"/>
      <c r="B49" s="102"/>
      <c r="C49" s="23" t="s">
        <v>61</v>
      </c>
      <c r="D49" s="31">
        <f>387-81</f>
        <v>306</v>
      </c>
      <c r="E49" s="103"/>
      <c r="F49" s="34">
        <v>24</v>
      </c>
      <c r="G49" s="40">
        <f t="shared" si="0"/>
        <v>7344</v>
      </c>
      <c r="H49" s="21">
        <v>0.1</v>
      </c>
      <c r="I49" s="40">
        <f t="shared" si="1"/>
        <v>8078.4000000000005</v>
      </c>
      <c r="J49" s="41"/>
      <c r="K49" s="44">
        <f t="shared" si="2"/>
        <v>0</v>
      </c>
      <c r="L49" s="21">
        <v>0.1</v>
      </c>
      <c r="M49" s="45">
        <f t="shared" si="3"/>
        <v>0</v>
      </c>
    </row>
    <row r="50" spans="1:13" ht="60" customHeight="1" x14ac:dyDescent="0.25">
      <c r="A50" s="105"/>
      <c r="B50" s="37" t="s">
        <v>71</v>
      </c>
      <c r="C50" s="23" t="s">
        <v>62</v>
      </c>
      <c r="D50" s="31">
        <v>21</v>
      </c>
      <c r="E50" s="31" t="s">
        <v>82</v>
      </c>
      <c r="F50" s="34">
        <v>17.5</v>
      </c>
      <c r="G50" s="40">
        <f t="shared" si="0"/>
        <v>367.5</v>
      </c>
      <c r="H50" s="21">
        <v>0.1</v>
      </c>
      <c r="I50" s="40">
        <f t="shared" si="1"/>
        <v>404.25000000000006</v>
      </c>
      <c r="J50" s="41"/>
      <c r="K50" s="44">
        <f t="shared" si="2"/>
        <v>0</v>
      </c>
      <c r="L50" s="21">
        <v>0.1</v>
      </c>
      <c r="M50" s="45">
        <f t="shared" si="3"/>
        <v>0</v>
      </c>
    </row>
    <row r="51" spans="1:13" ht="60" customHeight="1" x14ac:dyDescent="0.25">
      <c r="A51" s="105"/>
      <c r="B51" s="37" t="s">
        <v>72</v>
      </c>
      <c r="C51" s="23" t="s">
        <v>63</v>
      </c>
      <c r="D51" s="33">
        <v>15</v>
      </c>
      <c r="E51" s="31" t="s">
        <v>82</v>
      </c>
      <c r="F51" s="36">
        <v>1.46</v>
      </c>
      <c r="G51" s="40">
        <f t="shared" si="0"/>
        <v>21.9</v>
      </c>
      <c r="H51" s="21">
        <v>0.1</v>
      </c>
      <c r="I51" s="40">
        <f t="shared" si="1"/>
        <v>24.09</v>
      </c>
      <c r="J51" s="43"/>
      <c r="K51" s="44">
        <f t="shared" si="2"/>
        <v>0</v>
      </c>
      <c r="L51" s="21">
        <v>0.1</v>
      </c>
      <c r="M51" s="45">
        <f t="shared" si="3"/>
        <v>0</v>
      </c>
    </row>
    <row r="52" spans="1:13" ht="60" customHeight="1" x14ac:dyDescent="0.25">
      <c r="A52" s="105"/>
      <c r="B52" s="37" t="s">
        <v>73</v>
      </c>
      <c r="C52" s="23" t="s">
        <v>63</v>
      </c>
      <c r="D52" s="33">
        <v>15</v>
      </c>
      <c r="E52" s="31" t="s">
        <v>82</v>
      </c>
      <c r="F52" s="36">
        <v>0.49</v>
      </c>
      <c r="G52" s="40">
        <f t="shared" si="0"/>
        <v>7.35</v>
      </c>
      <c r="H52" s="21">
        <v>0.1</v>
      </c>
      <c r="I52" s="40">
        <f t="shared" si="1"/>
        <v>8.0850000000000009</v>
      </c>
      <c r="J52" s="43"/>
      <c r="K52" s="44">
        <f t="shared" si="2"/>
        <v>0</v>
      </c>
      <c r="L52" s="21">
        <v>0.1</v>
      </c>
      <c r="M52" s="45">
        <f t="shared" si="3"/>
        <v>0</v>
      </c>
    </row>
    <row r="53" spans="1:13" ht="60" customHeight="1" x14ac:dyDescent="0.25">
      <c r="A53" s="105"/>
      <c r="B53" s="37" t="s">
        <v>74</v>
      </c>
      <c r="C53" s="23" t="s">
        <v>63</v>
      </c>
      <c r="D53" s="33">
        <v>15</v>
      </c>
      <c r="E53" s="31" t="s">
        <v>82</v>
      </c>
      <c r="F53" s="36">
        <v>0.49</v>
      </c>
      <c r="G53" s="40">
        <f t="shared" si="0"/>
        <v>7.35</v>
      </c>
      <c r="H53" s="21">
        <v>0.1</v>
      </c>
      <c r="I53" s="40">
        <f t="shared" si="1"/>
        <v>8.0850000000000009</v>
      </c>
      <c r="J53" s="43"/>
      <c r="K53" s="44">
        <f t="shared" si="2"/>
        <v>0</v>
      </c>
      <c r="L53" s="21">
        <v>0.1</v>
      </c>
      <c r="M53" s="45">
        <f t="shared" si="3"/>
        <v>0</v>
      </c>
    </row>
    <row r="54" spans="1:13" ht="60" customHeight="1" x14ac:dyDescent="0.25">
      <c r="A54" s="105"/>
      <c r="B54" s="37" t="s">
        <v>75</v>
      </c>
      <c r="C54" s="23" t="s">
        <v>63</v>
      </c>
      <c r="D54" s="33">
        <v>15</v>
      </c>
      <c r="E54" s="31" t="s">
        <v>82</v>
      </c>
      <c r="F54" s="36">
        <v>0.49</v>
      </c>
      <c r="G54" s="40">
        <f t="shared" si="0"/>
        <v>7.35</v>
      </c>
      <c r="H54" s="21">
        <v>0.1</v>
      </c>
      <c r="I54" s="40">
        <f t="shared" si="1"/>
        <v>8.0850000000000009</v>
      </c>
      <c r="J54" s="43"/>
      <c r="K54" s="44">
        <f t="shared" si="2"/>
        <v>0</v>
      </c>
      <c r="L54" s="21">
        <v>0.1</v>
      </c>
      <c r="M54" s="45">
        <f t="shared" si="3"/>
        <v>0</v>
      </c>
    </row>
    <row r="55" spans="1:13" ht="60" customHeight="1" x14ac:dyDescent="0.25">
      <c r="A55" s="105"/>
      <c r="B55" s="37" t="s">
        <v>76</v>
      </c>
      <c r="C55" s="23" t="s">
        <v>63</v>
      </c>
      <c r="D55" s="33">
        <v>15</v>
      </c>
      <c r="E55" s="31" t="s">
        <v>82</v>
      </c>
      <c r="F55" s="36">
        <v>0.49</v>
      </c>
      <c r="G55" s="40">
        <f t="shared" si="0"/>
        <v>7.35</v>
      </c>
      <c r="H55" s="21">
        <v>0.1</v>
      </c>
      <c r="I55" s="40">
        <f t="shared" si="1"/>
        <v>8.0850000000000009</v>
      </c>
      <c r="J55" s="43"/>
      <c r="K55" s="44">
        <f t="shared" si="2"/>
        <v>0</v>
      </c>
      <c r="L55" s="21">
        <v>0.1</v>
      </c>
      <c r="M55" s="45">
        <f t="shared" si="3"/>
        <v>0</v>
      </c>
    </row>
    <row r="56" spans="1:13" ht="60" customHeight="1" x14ac:dyDescent="0.25">
      <c r="A56" s="105"/>
      <c r="B56" s="37" t="s">
        <v>77</v>
      </c>
      <c r="C56" s="22" t="s">
        <v>64</v>
      </c>
      <c r="D56" s="33">
        <v>15</v>
      </c>
      <c r="E56" s="31" t="s">
        <v>82</v>
      </c>
      <c r="F56" s="36">
        <v>0.7</v>
      </c>
      <c r="G56" s="40">
        <f t="shared" si="0"/>
        <v>10.5</v>
      </c>
      <c r="H56" s="21">
        <v>0.1</v>
      </c>
      <c r="I56" s="40">
        <f t="shared" si="1"/>
        <v>11.55</v>
      </c>
      <c r="J56" s="43"/>
      <c r="K56" s="44">
        <f t="shared" si="2"/>
        <v>0</v>
      </c>
      <c r="L56" s="21">
        <v>0.1</v>
      </c>
      <c r="M56" s="45">
        <f t="shared" si="3"/>
        <v>0</v>
      </c>
    </row>
    <row r="57" spans="1:13" ht="60" customHeight="1" x14ac:dyDescent="0.25">
      <c r="A57" s="105"/>
      <c r="B57" s="37" t="s">
        <v>78</v>
      </c>
      <c r="C57" s="23" t="s">
        <v>63</v>
      </c>
      <c r="D57" s="33">
        <v>5</v>
      </c>
      <c r="E57" s="31" t="s">
        <v>82</v>
      </c>
      <c r="F57" s="36">
        <v>0.7</v>
      </c>
      <c r="G57" s="40">
        <f t="shared" si="0"/>
        <v>3.5</v>
      </c>
      <c r="H57" s="21">
        <v>0.1</v>
      </c>
      <c r="I57" s="40">
        <f t="shared" si="1"/>
        <v>3.8500000000000005</v>
      </c>
      <c r="J57" s="43"/>
      <c r="K57" s="44">
        <f t="shared" si="2"/>
        <v>0</v>
      </c>
      <c r="L57" s="21">
        <v>0.1</v>
      </c>
      <c r="M57" s="45">
        <f t="shared" si="3"/>
        <v>0</v>
      </c>
    </row>
    <row r="58" spans="1:13" ht="15" customHeight="1" x14ac:dyDescent="0.25">
      <c r="A58" s="105"/>
      <c r="B58" s="38" t="s">
        <v>79</v>
      </c>
      <c r="C58" s="22" t="s">
        <v>65</v>
      </c>
      <c r="D58" s="31">
        <v>10</v>
      </c>
      <c r="E58" s="31" t="s">
        <v>82</v>
      </c>
      <c r="F58" s="34">
        <v>2.1</v>
      </c>
      <c r="G58" s="40">
        <f t="shared" si="0"/>
        <v>21</v>
      </c>
      <c r="H58" s="21">
        <v>0.1</v>
      </c>
      <c r="I58" s="40">
        <f t="shared" si="1"/>
        <v>23.1</v>
      </c>
      <c r="J58" s="41"/>
      <c r="K58" s="44">
        <f t="shared" si="2"/>
        <v>0</v>
      </c>
      <c r="L58" s="21">
        <v>0.1</v>
      </c>
      <c r="M58" s="45">
        <f t="shared" si="3"/>
        <v>0</v>
      </c>
    </row>
    <row r="59" spans="1:13" ht="15" customHeight="1" x14ac:dyDescent="0.25">
      <c r="A59" s="106"/>
      <c r="B59" s="38" t="s">
        <v>80</v>
      </c>
      <c r="C59" s="22" t="s">
        <v>65</v>
      </c>
      <c r="D59" s="31">
        <v>2</v>
      </c>
      <c r="E59" s="31" t="s">
        <v>82</v>
      </c>
      <c r="F59" s="34">
        <v>5.25</v>
      </c>
      <c r="G59" s="40">
        <f t="shared" si="0"/>
        <v>10.5</v>
      </c>
      <c r="H59" s="21">
        <v>0.1</v>
      </c>
      <c r="I59" s="40">
        <f t="shared" si="1"/>
        <v>11.55</v>
      </c>
      <c r="J59" s="41"/>
      <c r="K59" s="44">
        <f t="shared" si="2"/>
        <v>0</v>
      </c>
      <c r="L59" s="21">
        <v>0.1</v>
      </c>
      <c r="M59" s="45">
        <f>K59*(1+L59)</f>
        <v>0</v>
      </c>
    </row>
    <row r="60" spans="1:13" ht="15" customHeight="1" x14ac:dyDescent="0.25">
      <c r="A60" s="107" t="s">
        <v>25</v>
      </c>
      <c r="B60" s="102" t="s">
        <v>81</v>
      </c>
      <c r="C60" s="23" t="s">
        <v>37</v>
      </c>
      <c r="D60" s="31">
        <v>1</v>
      </c>
      <c r="E60" s="31" t="s">
        <v>82</v>
      </c>
      <c r="F60" s="34">
        <v>0.11</v>
      </c>
      <c r="G60" s="40">
        <f t="shared" si="0"/>
        <v>0.11</v>
      </c>
      <c r="H60" s="21">
        <v>0.1</v>
      </c>
      <c r="I60" s="40">
        <f t="shared" si="1"/>
        <v>0.12100000000000001</v>
      </c>
      <c r="J60" s="41"/>
      <c r="K60" s="44">
        <f t="shared" si="2"/>
        <v>0</v>
      </c>
      <c r="L60" s="21">
        <v>0.1</v>
      </c>
      <c r="M60" s="45">
        <f t="shared" si="3"/>
        <v>0</v>
      </c>
    </row>
    <row r="61" spans="1:13" ht="15" customHeight="1" x14ac:dyDescent="0.25">
      <c r="A61" s="107"/>
      <c r="B61" s="102"/>
      <c r="C61" s="23" t="s">
        <v>66</v>
      </c>
      <c r="D61" s="31">
        <v>5</v>
      </c>
      <c r="E61" s="31" t="s">
        <v>82</v>
      </c>
      <c r="F61" s="34">
        <v>0.7</v>
      </c>
      <c r="G61" s="40">
        <f t="shared" si="0"/>
        <v>3.5</v>
      </c>
      <c r="H61" s="21">
        <v>0.1</v>
      </c>
      <c r="I61" s="40">
        <f t="shared" si="1"/>
        <v>3.8500000000000005</v>
      </c>
      <c r="J61" s="41"/>
      <c r="K61" s="44">
        <f t="shared" si="2"/>
        <v>0</v>
      </c>
      <c r="L61" s="21">
        <v>0.1</v>
      </c>
      <c r="M61" s="45">
        <f t="shared" si="3"/>
        <v>0</v>
      </c>
    </row>
    <row r="62" spans="1:13" ht="15" customHeight="1" x14ac:dyDescent="0.25">
      <c r="A62" s="107"/>
      <c r="B62" s="102"/>
      <c r="C62" s="23" t="s">
        <v>43</v>
      </c>
      <c r="D62" s="31">
        <v>187</v>
      </c>
      <c r="E62" s="31" t="s">
        <v>82</v>
      </c>
      <c r="F62" s="34">
        <v>1.2</v>
      </c>
      <c r="G62" s="40">
        <f t="shared" si="0"/>
        <v>224.4</v>
      </c>
      <c r="H62" s="21">
        <v>0.1</v>
      </c>
      <c r="I62" s="40">
        <f t="shared" si="1"/>
        <v>246.84000000000003</v>
      </c>
      <c r="J62" s="41"/>
      <c r="K62" s="44">
        <f t="shared" si="2"/>
        <v>0</v>
      </c>
      <c r="L62" s="21">
        <v>0.1</v>
      </c>
      <c r="M62" s="45">
        <f t="shared" si="3"/>
        <v>0</v>
      </c>
    </row>
    <row r="63" spans="1:13" ht="15" customHeight="1" x14ac:dyDescent="0.25">
      <c r="A63" s="107"/>
      <c r="B63" s="102" t="s">
        <v>70</v>
      </c>
      <c r="C63" s="23" t="s">
        <v>59</v>
      </c>
      <c r="D63" s="31">
        <v>1</v>
      </c>
      <c r="E63" s="31" t="s">
        <v>82</v>
      </c>
      <c r="F63" s="34">
        <v>5</v>
      </c>
      <c r="G63" s="40">
        <f t="shared" si="0"/>
        <v>5</v>
      </c>
      <c r="H63" s="21">
        <v>0.1</v>
      </c>
      <c r="I63" s="40">
        <f t="shared" si="1"/>
        <v>5.5</v>
      </c>
      <c r="J63" s="41"/>
      <c r="K63" s="44">
        <f t="shared" si="2"/>
        <v>0</v>
      </c>
      <c r="L63" s="21">
        <v>0.1</v>
      </c>
      <c r="M63" s="45">
        <f t="shared" si="3"/>
        <v>0</v>
      </c>
    </row>
    <row r="64" spans="1:13" ht="15" customHeight="1" x14ac:dyDescent="0.25">
      <c r="A64" s="107"/>
      <c r="B64" s="102"/>
      <c r="C64" s="23" t="s">
        <v>60</v>
      </c>
      <c r="D64" s="31">
        <v>2</v>
      </c>
      <c r="E64" s="31" t="s">
        <v>82</v>
      </c>
      <c r="F64" s="34">
        <v>17</v>
      </c>
      <c r="G64" s="40">
        <f t="shared" si="0"/>
        <v>34</v>
      </c>
      <c r="H64" s="21">
        <v>0.1</v>
      </c>
      <c r="I64" s="40">
        <f t="shared" si="1"/>
        <v>37.400000000000006</v>
      </c>
      <c r="J64" s="41"/>
      <c r="K64" s="44">
        <f t="shared" si="2"/>
        <v>0</v>
      </c>
      <c r="L64" s="21">
        <v>0.1</v>
      </c>
      <c r="M64" s="45">
        <f t="shared" si="3"/>
        <v>0</v>
      </c>
    </row>
    <row r="65" spans="1:13" ht="15" customHeight="1" x14ac:dyDescent="0.25">
      <c r="A65" s="107"/>
      <c r="B65" s="102"/>
      <c r="C65" s="23" t="s">
        <v>67</v>
      </c>
      <c r="D65" s="31">
        <v>1</v>
      </c>
      <c r="E65" s="31" t="s">
        <v>82</v>
      </c>
      <c r="F65" s="47">
        <v>24</v>
      </c>
      <c r="G65" s="40">
        <f t="shared" si="0"/>
        <v>24</v>
      </c>
      <c r="H65" s="21">
        <v>0.1</v>
      </c>
      <c r="I65" s="40">
        <f t="shared" si="1"/>
        <v>26.400000000000002</v>
      </c>
      <c r="J65" s="46"/>
      <c r="K65" s="44">
        <f t="shared" si="2"/>
        <v>0</v>
      </c>
      <c r="L65" s="21">
        <v>0.1</v>
      </c>
      <c r="M65" s="45">
        <f t="shared" si="3"/>
        <v>0</v>
      </c>
    </row>
    <row r="66" spans="1:13" ht="15" customHeight="1" x14ac:dyDescent="0.25">
      <c r="A66" s="107"/>
      <c r="B66" s="102" t="s">
        <v>69</v>
      </c>
      <c r="C66" s="23" t="s">
        <v>52</v>
      </c>
      <c r="D66" s="31">
        <v>1</v>
      </c>
      <c r="E66" s="31" t="s">
        <v>82</v>
      </c>
      <c r="F66" s="47">
        <v>1.32</v>
      </c>
      <c r="G66" s="40">
        <f t="shared" si="0"/>
        <v>1.32</v>
      </c>
      <c r="H66" s="21">
        <v>0.1</v>
      </c>
      <c r="I66" s="40">
        <f t="shared" si="1"/>
        <v>1.4520000000000002</v>
      </c>
      <c r="J66" s="46"/>
      <c r="K66" s="44">
        <f t="shared" si="2"/>
        <v>0</v>
      </c>
      <c r="L66" s="21">
        <v>0.1</v>
      </c>
      <c r="M66" s="45">
        <f t="shared" si="3"/>
        <v>0</v>
      </c>
    </row>
    <row r="67" spans="1:13" ht="15" customHeight="1" x14ac:dyDescent="0.25">
      <c r="A67" s="107"/>
      <c r="B67" s="102"/>
      <c r="C67" s="23" t="s">
        <v>55</v>
      </c>
      <c r="D67" s="31">
        <v>1</v>
      </c>
      <c r="E67" s="31" t="s">
        <v>82</v>
      </c>
      <c r="F67" s="47">
        <v>5</v>
      </c>
      <c r="G67" s="40">
        <f t="shared" si="0"/>
        <v>5</v>
      </c>
      <c r="H67" s="21">
        <v>0.1</v>
      </c>
      <c r="I67" s="40">
        <f t="shared" si="1"/>
        <v>5.5</v>
      </c>
      <c r="J67" s="46"/>
      <c r="K67" s="44">
        <f t="shared" si="2"/>
        <v>0</v>
      </c>
      <c r="L67" s="21">
        <v>0.1</v>
      </c>
      <c r="M67" s="45">
        <f t="shared" si="3"/>
        <v>0</v>
      </c>
    </row>
    <row r="68" spans="1:13" ht="15" customHeight="1" x14ac:dyDescent="0.25">
      <c r="A68" s="107"/>
      <c r="B68" s="102"/>
      <c r="C68" s="23" t="s">
        <v>56</v>
      </c>
      <c r="D68" s="31">
        <v>1</v>
      </c>
      <c r="E68" s="31" t="s">
        <v>82</v>
      </c>
      <c r="F68" s="47">
        <v>15</v>
      </c>
      <c r="G68" s="40">
        <f t="shared" si="0"/>
        <v>15</v>
      </c>
      <c r="H68" s="21">
        <v>0.1</v>
      </c>
      <c r="I68" s="40">
        <f t="shared" si="1"/>
        <v>16.5</v>
      </c>
      <c r="J68" s="46"/>
      <c r="K68" s="44">
        <f t="shared" si="2"/>
        <v>0</v>
      </c>
      <c r="L68" s="21">
        <v>0.1</v>
      </c>
      <c r="M68" s="45">
        <f t="shared" si="3"/>
        <v>0</v>
      </c>
    </row>
    <row r="69" spans="1:13" ht="15" customHeight="1" thickBot="1" x14ac:dyDescent="0.3">
      <c r="A69" s="107"/>
      <c r="B69" s="102"/>
      <c r="C69" s="23" t="s">
        <v>57</v>
      </c>
      <c r="D69" s="31">
        <v>1</v>
      </c>
      <c r="E69" s="31" t="s">
        <v>82</v>
      </c>
      <c r="F69" s="47">
        <v>18.600000000000001</v>
      </c>
      <c r="G69" s="40">
        <f t="shared" si="0"/>
        <v>18.600000000000001</v>
      </c>
      <c r="H69" s="21">
        <v>0.1</v>
      </c>
      <c r="I69" s="40">
        <f t="shared" si="1"/>
        <v>20.460000000000004</v>
      </c>
      <c r="J69" s="46"/>
      <c r="K69" s="44">
        <f t="shared" si="2"/>
        <v>0</v>
      </c>
      <c r="L69" s="21">
        <v>0.1</v>
      </c>
      <c r="M69" s="45">
        <f t="shared" si="3"/>
        <v>0</v>
      </c>
    </row>
    <row r="70" spans="1:13" ht="34.5" customHeight="1" thickBot="1" x14ac:dyDescent="0.3">
      <c r="A70" s="87" t="s">
        <v>26</v>
      </c>
      <c r="B70" s="88"/>
      <c r="C70" s="88"/>
      <c r="D70" s="88"/>
      <c r="E70" s="88"/>
      <c r="F70" s="88"/>
      <c r="G70" s="27">
        <f>SUM(G25:G69)</f>
        <v>41283.329999999987</v>
      </c>
      <c r="H70" s="28"/>
      <c r="I70" s="27">
        <f>SUM(I25:I69)</f>
        <v>45411.662999999986</v>
      </c>
      <c r="J70" s="29"/>
      <c r="K70" s="27">
        <f>SUM(K25:K69)</f>
        <v>0</v>
      </c>
      <c r="L70" s="29"/>
      <c r="M70" s="30">
        <f>SUM(M25:M69)</f>
        <v>0</v>
      </c>
    </row>
    <row r="71" spans="1:13" x14ac:dyDescent="0.25">
      <c r="A71" s="1"/>
      <c r="B71" s="2"/>
      <c r="C71" s="2"/>
      <c r="D71" s="3"/>
      <c r="E71" s="3"/>
      <c r="F71" s="3"/>
      <c r="G71" s="3"/>
      <c r="H71" s="3"/>
      <c r="I71" s="3"/>
      <c r="J71" s="3"/>
      <c r="K71" s="7"/>
      <c r="L71" s="7"/>
      <c r="M71" s="7"/>
    </row>
    <row r="72" spans="1:13" x14ac:dyDescent="0.25">
      <c r="A72" s="1"/>
      <c r="B72" s="2"/>
      <c r="C72" s="2"/>
      <c r="D72" s="3"/>
      <c r="E72" s="3"/>
      <c r="F72" s="3"/>
      <c r="G72" s="3"/>
      <c r="H72" s="3"/>
      <c r="I72" s="3"/>
      <c r="J72" s="3"/>
      <c r="K72" s="7"/>
      <c r="L72" s="26"/>
      <c r="M72" s="7"/>
    </row>
    <row r="73" spans="1:13" x14ac:dyDescent="0.25">
      <c r="A73" s="1"/>
      <c r="B73" s="2"/>
      <c r="C73" s="2"/>
      <c r="D73" s="3"/>
      <c r="E73" s="3"/>
      <c r="F73" s="3"/>
      <c r="G73" s="3"/>
      <c r="H73" s="3"/>
      <c r="I73" s="3"/>
      <c r="J73" s="3"/>
      <c r="K73" s="7"/>
      <c r="L73" s="7"/>
      <c r="M73" s="7"/>
    </row>
    <row r="74" spans="1:13" ht="23.25" x14ac:dyDescent="0.25">
      <c r="A74" s="8" t="s">
        <v>86</v>
      </c>
      <c r="B74" s="2"/>
      <c r="C74" s="2"/>
      <c r="D74" s="3"/>
      <c r="E74" s="3"/>
      <c r="F74" s="3"/>
      <c r="G74" s="3"/>
      <c r="H74" s="3"/>
      <c r="I74" s="3"/>
      <c r="J74" s="11"/>
      <c r="K74" s="7"/>
      <c r="L74" s="11"/>
    </row>
    <row r="75" spans="1:13" ht="15.75" thickBot="1" x14ac:dyDescent="0.3">
      <c r="A75" s="1"/>
      <c r="B75" s="2"/>
      <c r="C75" s="2"/>
      <c r="D75" s="3"/>
      <c r="E75" s="3"/>
      <c r="F75" s="3"/>
      <c r="G75" s="3"/>
      <c r="H75" s="3"/>
      <c r="I75" s="3"/>
      <c r="J75" s="11"/>
      <c r="K75" s="7"/>
      <c r="L75" s="11"/>
    </row>
    <row r="76" spans="1:13" ht="15.75" thickBot="1" x14ac:dyDescent="0.3">
      <c r="A76" s="57" t="s">
        <v>16</v>
      </c>
      <c r="B76" s="58"/>
      <c r="C76" s="58"/>
      <c r="D76" s="58"/>
      <c r="E76" s="58"/>
      <c r="F76" s="58"/>
      <c r="G76" s="57" t="s">
        <v>17</v>
      </c>
      <c r="H76" s="58"/>
      <c r="I76" s="59"/>
      <c r="J76" s="57" t="s">
        <v>18</v>
      </c>
      <c r="K76" s="58"/>
      <c r="L76" s="59"/>
    </row>
    <row r="77" spans="1:13" ht="87.75" customHeight="1" thickBot="1" x14ac:dyDescent="0.3">
      <c r="A77" s="60" t="s">
        <v>87</v>
      </c>
      <c r="B77" s="61"/>
      <c r="C77" s="61"/>
      <c r="D77" s="61"/>
      <c r="E77" s="61"/>
      <c r="F77" s="62"/>
      <c r="G77" s="63" t="s">
        <v>27</v>
      </c>
      <c r="H77" s="64"/>
      <c r="I77" s="65"/>
      <c r="J77" s="66"/>
      <c r="K77" s="67"/>
      <c r="L77" s="68"/>
    </row>
    <row r="80" spans="1:13" ht="15.75" thickBot="1" x14ac:dyDescent="0.3"/>
    <row r="81" spans="1:12" x14ac:dyDescent="0.25">
      <c r="A81" s="48" t="s">
        <v>88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50"/>
    </row>
    <row r="82" spans="1:12" x14ac:dyDescent="0.25">
      <c r="A82" s="51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3"/>
    </row>
    <row r="83" spans="1:12" ht="15.75" thickBot="1" x14ac:dyDescent="0.3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6"/>
    </row>
    <row r="86" spans="1:12" ht="23.25" x14ac:dyDescent="0.25">
      <c r="A86" s="8" t="s">
        <v>89</v>
      </c>
      <c r="B86" s="2"/>
      <c r="C86" s="2"/>
      <c r="D86" s="3"/>
      <c r="E86" s="3"/>
      <c r="F86" s="3"/>
      <c r="G86" s="3"/>
      <c r="H86" s="3"/>
      <c r="I86" s="3"/>
      <c r="J86" s="11"/>
      <c r="K86" s="7"/>
      <c r="L86" s="11"/>
    </row>
    <row r="87" spans="1:12" ht="15.75" thickBot="1" x14ac:dyDescent="0.3">
      <c r="A87" s="1"/>
      <c r="B87" s="2"/>
      <c r="C87" s="2"/>
      <c r="D87" s="3"/>
      <c r="E87" s="3"/>
      <c r="F87" s="3"/>
      <c r="G87" s="3"/>
      <c r="H87" s="3"/>
      <c r="I87" s="3"/>
      <c r="J87" s="11"/>
      <c r="K87" s="7"/>
      <c r="L87" s="11"/>
    </row>
    <row r="88" spans="1:12" ht="15.75" thickBot="1" x14ac:dyDescent="0.3">
      <c r="A88" s="57" t="s">
        <v>16</v>
      </c>
      <c r="B88" s="58"/>
      <c r="C88" s="58"/>
      <c r="D88" s="58"/>
      <c r="E88" s="58"/>
      <c r="F88" s="58"/>
      <c r="G88" s="57" t="s">
        <v>17</v>
      </c>
      <c r="H88" s="58"/>
      <c r="I88" s="59"/>
      <c r="J88" s="57" t="s">
        <v>18</v>
      </c>
      <c r="K88" s="58"/>
      <c r="L88" s="59"/>
    </row>
    <row r="89" spans="1:12" ht="87.75" customHeight="1" thickBot="1" x14ac:dyDescent="0.3">
      <c r="A89" s="60" t="s">
        <v>90</v>
      </c>
      <c r="B89" s="61"/>
      <c r="C89" s="61"/>
      <c r="D89" s="61"/>
      <c r="E89" s="61"/>
      <c r="F89" s="62"/>
      <c r="G89" s="63" t="s">
        <v>91</v>
      </c>
      <c r="H89" s="64"/>
      <c r="I89" s="65"/>
      <c r="J89" s="66"/>
      <c r="K89" s="67"/>
      <c r="L89" s="68"/>
    </row>
    <row r="92" spans="1:12" ht="15.75" thickBot="1" x14ac:dyDescent="0.3"/>
    <row r="93" spans="1:12" x14ac:dyDescent="0.25">
      <c r="A93" s="48" t="s">
        <v>92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50"/>
    </row>
    <row r="94" spans="1:12" x14ac:dyDescent="0.25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3"/>
    </row>
    <row r="95" spans="1:12" ht="15.75" thickBot="1" x14ac:dyDescent="0.3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6"/>
    </row>
    <row r="98" spans="1:3" x14ac:dyDescent="0.25">
      <c r="A98" s="14" t="s">
        <v>19</v>
      </c>
      <c r="B98" s="14"/>
      <c r="C98" s="14"/>
    </row>
  </sheetData>
  <mergeCells count="42">
    <mergeCell ref="B9:N9"/>
    <mergeCell ref="B10:N10"/>
    <mergeCell ref="B11:N11"/>
    <mergeCell ref="B12:N12"/>
    <mergeCell ref="B39:B46"/>
    <mergeCell ref="E25:E37"/>
    <mergeCell ref="B13:N13"/>
    <mergeCell ref="B14:N14"/>
    <mergeCell ref="B15:N15"/>
    <mergeCell ref="A70:F70"/>
    <mergeCell ref="A19:N20"/>
    <mergeCell ref="B16:N16"/>
    <mergeCell ref="B17:N17"/>
    <mergeCell ref="B25:B38"/>
    <mergeCell ref="B47:B49"/>
    <mergeCell ref="B60:B62"/>
    <mergeCell ref="B63:B65"/>
    <mergeCell ref="B66:B69"/>
    <mergeCell ref="E39:E45"/>
    <mergeCell ref="E47:E49"/>
    <mergeCell ref="A25:A59"/>
    <mergeCell ref="A60:A69"/>
    <mergeCell ref="A1:N1"/>
    <mergeCell ref="B3:N3"/>
    <mergeCell ref="B4:N4"/>
    <mergeCell ref="B7:N7"/>
    <mergeCell ref="B8:N8"/>
    <mergeCell ref="B5:N5"/>
    <mergeCell ref="A81:L83"/>
    <mergeCell ref="A76:F76"/>
    <mergeCell ref="G76:I76"/>
    <mergeCell ref="J76:L76"/>
    <mergeCell ref="A77:F77"/>
    <mergeCell ref="G77:I77"/>
    <mergeCell ref="J77:L77"/>
    <mergeCell ref="A93:L95"/>
    <mergeCell ref="G88:I88"/>
    <mergeCell ref="J88:L88"/>
    <mergeCell ref="A89:F89"/>
    <mergeCell ref="G89:I89"/>
    <mergeCell ref="J89:L89"/>
    <mergeCell ref="A88:F88"/>
  </mergeCells>
  <dataValidations count="1">
    <dataValidation type="list" allowBlank="1" showInputMessage="1" showErrorMessage="1" sqref="J77:L77" xr:uid="{CDB412FD-7B15-486D-B92E-5119D242B569}">
      <mc:AlternateContent xmlns:x12ac="http://schemas.microsoft.com/office/spreadsheetml/2011/1/ac" xmlns:mc="http://schemas.openxmlformats.org/markup-compatibility/2006">
        <mc:Choice Requires="x12ac">
          <x12ac:list>"""Cero"" emissions de la Dirección General de Tráfico (DGT)",ECO de la DGT,"C o B de la DGT, o no en disposen"</x12ac:list>
        </mc:Choice>
        <mc:Fallback>
          <formula1>"""Cero"" emissions de la Dirección General de Tráfico (DGT),ECO de la DGT,C o B de la DGT, o no en disposen"</formula1>
        </mc:Fallback>
      </mc:AlternateContent>
    </dataValidation>
  </dataValidations>
  <pageMargins left="0.7" right="0.7" top="0.75" bottom="0.75" header="0.3" footer="0.3"/>
  <pageSetup paperSize="9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DF83E750F0B3489EB726727A031CAE" ma:contentTypeVersion="15" ma:contentTypeDescription="Crear nuevo documento." ma:contentTypeScope="" ma:versionID="b11a0485abc89620bcefab6237048d3a">
  <xsd:schema xmlns:xsd="http://www.w3.org/2001/XMLSchema" xmlns:xs="http://www.w3.org/2001/XMLSchema" xmlns:p="http://schemas.microsoft.com/office/2006/metadata/properties" xmlns:ns2="5921bf04-2642-4a6c-ad47-901e0de14078" xmlns:ns3="30d7d574-c64d-4ba6-9b69-1242135893dc" targetNamespace="http://schemas.microsoft.com/office/2006/metadata/properties" ma:root="true" ma:fieldsID="ab15862dce619e9422677e42750b1477" ns2:_="" ns3:_="">
    <xsd:import namespace="5921bf04-2642-4a6c-ad47-901e0de14078"/>
    <xsd:import namespace="30d7d574-c64d-4ba6-9b69-124213589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1bf04-2642-4a6c-ad47-901e0de14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a277a87-da54-4f58-a187-b4673d774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7d574-c64d-4ba6-9b69-1242135893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280261-0608-407f-b5aa-b1abe34ea975}" ma:internalName="TaxCatchAll" ma:showField="CatchAllData" ma:web="30d7d574-c64d-4ba6-9b69-124213589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d7d574-c64d-4ba6-9b69-1242135893dc" xsi:nil="true"/>
    <lcf76f155ced4ddcb4097134ff3c332f xmlns="5921bf04-2642-4a6c-ad47-901e0de140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C74DB6-D5F5-4845-A8F6-94215854B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21bf04-2642-4a6c-ad47-901e0de14078"/>
    <ds:schemaRef ds:uri="30d7d574-c64d-4ba6-9b69-124213589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F53EB-B4FD-4E7E-9B42-4A10A3E82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2382C-E4F6-4F04-AD3C-43D9486C8440}">
  <ds:schemaRefs>
    <ds:schemaRef ds:uri="http://schemas.microsoft.com/office/2006/metadata/properties"/>
    <ds:schemaRef ds:uri="http://schemas.microsoft.com/office/infopath/2007/PartnerControls"/>
    <ds:schemaRef ds:uri="30d7d574-c64d-4ba6-9b69-1242135893dc"/>
    <ds:schemaRef ds:uri="5921bf04-2642-4a6c-ad47-901e0de140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 PCAP. LOT 1</vt:lpstr>
      <vt:lpstr>'Annex 2 PCAP. LOT 1'!Área_de_impresión</vt:lpstr>
    </vt:vector>
  </TitlesOfParts>
  <Company>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Valls Claramunt</dc:creator>
  <cp:lastModifiedBy>Núria Marimon i Martínez</cp:lastModifiedBy>
  <cp:lastPrinted>2026-04-13T10:30:07Z</cp:lastPrinted>
  <dcterms:created xsi:type="dcterms:W3CDTF">2022-03-21T14:32:31Z</dcterms:created>
  <dcterms:modified xsi:type="dcterms:W3CDTF">2026-04-13T10:30:25Z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0x0101002FDF83E750F0B3489EB726727A031CAE</vt:lpwstr>
  </property>
  <property fmtid="{D5CDD505-2E9C-101B-9397-08002B2CF9AE}" pid="3" name="MediaServiceImageTags">
    <vt:lpwstr/>
  </property>
</Properties>
</file>