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_Assessoraments\Assessoraments\2025\AS25-013 Legionel·losi i control de plagues - Aj. SALLENT\02_Editable\"/>
    </mc:Choice>
  </mc:AlternateContent>
  <xr:revisionPtr revIDLastSave="0" documentId="13_ncr:1_{D8050641-6074-4C78-AE9B-9028A7C50162}" xr6:coauthVersionLast="36" xr6:coauthVersionMax="36" xr10:uidLastSave="{00000000-0000-0000-0000-000000000000}"/>
  <bookViews>
    <workbookView xWindow="0" yWindow="0" windowWidth="28800" windowHeight="12225" xr2:uid="{01F0B89F-46B6-426E-BC85-66FEB5AFE607}"/>
  </bookViews>
  <sheets>
    <sheet name="Criteri 1 Oferta Económica" sheetId="7" r:id="rId1"/>
    <sheet name="Criteri 2 Tarifa No Planificats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" i="7" l="1"/>
  <c r="AD7" i="7"/>
  <c r="AD6" i="7"/>
  <c r="AD5" i="7"/>
  <c r="AD4" i="7"/>
  <c r="AD3" i="7"/>
  <c r="E8" i="8" l="1"/>
  <c r="G8" i="8" s="1"/>
  <c r="E9" i="8"/>
  <c r="G9" i="8" s="1"/>
  <c r="E7" i="8"/>
  <c r="G7" i="8" s="1"/>
  <c r="E6" i="8"/>
  <c r="G6" i="8" s="1"/>
  <c r="E5" i="8"/>
  <c r="G5" i="8" s="1"/>
  <c r="E4" i="8"/>
  <c r="G4" i="8" s="1"/>
  <c r="E3" i="8"/>
  <c r="D8" i="7"/>
  <c r="I8" i="8" l="1"/>
  <c r="H8" i="8"/>
  <c r="E10" i="8"/>
  <c r="I5" i="8"/>
  <c r="H5" i="8"/>
  <c r="I4" i="8"/>
  <c r="H4" i="8"/>
  <c r="I7" i="8"/>
  <c r="H7" i="8"/>
  <c r="H6" i="8"/>
  <c r="I6" i="8"/>
  <c r="H9" i="8"/>
  <c r="I9" i="8"/>
  <c r="G3" i="8"/>
  <c r="J9" i="8" l="1"/>
  <c r="K9" i="8" s="1"/>
  <c r="L9" i="8" s="1"/>
  <c r="J8" i="8"/>
  <c r="K8" i="8" s="1"/>
  <c r="L8" i="8" s="1"/>
  <c r="G10" i="8"/>
  <c r="H3" i="8"/>
  <c r="I3" i="8"/>
  <c r="J3" i="8" s="1"/>
  <c r="J7" i="8"/>
  <c r="K7" i="8" s="1"/>
  <c r="L7" i="8" s="1"/>
  <c r="J6" i="8"/>
  <c r="K6" i="8" s="1"/>
  <c r="L6" i="8" s="1"/>
  <c r="J4" i="8"/>
  <c r="K4" i="8" s="1"/>
  <c r="L4" i="8" s="1"/>
  <c r="J5" i="8"/>
  <c r="K5" i="8" s="1"/>
  <c r="L5" i="8" s="1"/>
  <c r="J10" i="8" l="1"/>
  <c r="K3" i="8"/>
  <c r="K10" i="8" l="1"/>
  <c r="L3" i="8"/>
  <c r="L10" i="8" s="1"/>
  <c r="E8" i="7" l="1"/>
  <c r="E7" i="7"/>
  <c r="D7" i="7"/>
  <c r="E6" i="7"/>
  <c r="D6" i="7"/>
  <c r="E5" i="7"/>
  <c r="D5" i="7"/>
  <c r="F6" i="7" l="1"/>
  <c r="F7" i="7"/>
  <c r="F8" i="7"/>
  <c r="F5" i="7"/>
  <c r="E4" i="7"/>
  <c r="D4" i="7"/>
  <c r="F4" i="7" l="1"/>
  <c r="E3" i="7"/>
  <c r="D3" i="7" l="1"/>
  <c r="S9" i="7" l="1"/>
  <c r="W9" i="7"/>
  <c r="Q9" i="7"/>
  <c r="G9" i="7"/>
  <c r="K9" i="7"/>
  <c r="AA9" i="7"/>
  <c r="R9" i="7"/>
  <c r="V9" i="7"/>
  <c r="AB9" i="7"/>
  <c r="P9" i="7"/>
  <c r="X9" i="7"/>
  <c r="U9" i="7"/>
  <c r="O9" i="7"/>
  <c r="Z9" i="7"/>
  <c r="I9" i="7"/>
  <c r="H9" i="7"/>
  <c r="N9" i="7"/>
  <c r="T9" i="7"/>
  <c r="Y9" i="7"/>
  <c r="M9" i="7"/>
  <c r="L9" i="7"/>
  <c r="J9" i="7"/>
  <c r="F3" i="7"/>
  <c r="F9" i="7" l="1"/>
  <c r="F11" i="7" s="1"/>
  <c r="F12" i="7" s="1"/>
  <c r="F13" i="7" s="1"/>
  <c r="F15" i="7" l="1"/>
  <c r="F14" i="7"/>
  <c r="F17" i="7" l="1"/>
  <c r="F18" i="7" s="1"/>
  <c r="F19" i="7" s="1"/>
</calcChain>
</file>

<file path=xl/sharedStrings.xml><?xml version="1.0" encoding="utf-8"?>
<sst xmlns="http://schemas.openxmlformats.org/spreadsheetml/2006/main" count="90" uniqueCount="83">
  <si>
    <t>Serveis Planificats</t>
  </si>
  <si>
    <t>Preu (€/ut)</t>
  </si>
  <si>
    <t>%</t>
  </si>
  <si>
    <t xml:space="preserve">Despeses Generals </t>
  </si>
  <si>
    <t>Benefici Industrial</t>
  </si>
  <si>
    <t>Impost valor afegit IVA</t>
  </si>
  <si>
    <t>Preu ofert (IVA exclòs)</t>
  </si>
  <si>
    <t>Total Preu ofert (IVA inclòs)</t>
  </si>
  <si>
    <t>Preus a indicar al model d'oferta</t>
  </si>
  <si>
    <t>1era Anualitat</t>
  </si>
  <si>
    <t>Ut Totals</t>
  </si>
  <si>
    <t>Preu Totals (€/total)</t>
  </si>
  <si>
    <t>Total Serveis Planificats 1 anualitat</t>
  </si>
  <si>
    <t>Baixa lineal proposada</t>
  </si>
  <si>
    <t>Indicar baixa lineal oferta</t>
  </si>
  <si>
    <t>Total Serveis COSTOS DIRECTES 2on Any Contracte</t>
  </si>
  <si>
    <t>Total Serveis COSTOS DIRECTES 1er any Contracte</t>
  </si>
  <si>
    <t>Total Serveis COSTOS DIRECTES Durada inicial (2 anys) Contracte</t>
  </si>
  <si>
    <t>Ajuntament</t>
  </si>
  <si>
    <t>Escola Torres i Amat</t>
  </si>
  <si>
    <t>Escola Els Pins</t>
  </si>
  <si>
    <t>Llar d'infants l'Esquitx</t>
  </si>
  <si>
    <t>Residència Sant Bernat</t>
  </si>
  <si>
    <t>Centre de dia</t>
  </si>
  <si>
    <t>Pavelló d'esports</t>
  </si>
  <si>
    <t>Camp de futbol</t>
  </si>
  <si>
    <t>Club de Tennis</t>
  </si>
  <si>
    <t>Pavelló de Cabrianes</t>
  </si>
  <si>
    <t>Espai Cultural "Fàbrica Vella" - Cal Carreras</t>
  </si>
  <si>
    <t>Escola de Música</t>
  </si>
  <si>
    <t>Local Brigada</t>
  </si>
  <si>
    <t>Edifici Contramaestres</t>
  </si>
  <si>
    <t>La KSETA</t>
  </si>
  <si>
    <t>Policia</t>
  </si>
  <si>
    <t>Arxiu</t>
  </si>
  <si>
    <t>Biblioteca</t>
  </si>
  <si>
    <t>Viver d'empreses</t>
  </si>
  <si>
    <t>Teatre Cabrianes</t>
  </si>
  <si>
    <t>PL1.1</t>
  </si>
  <si>
    <t>PL1.2</t>
  </si>
  <si>
    <t>PL1.3</t>
  </si>
  <si>
    <t>PL2.1</t>
  </si>
  <si>
    <t>PL2.2</t>
  </si>
  <si>
    <t>PL3</t>
  </si>
  <si>
    <t>General</t>
  </si>
  <si>
    <t>Punt de Control i prevenció desinsectació edificis municipals (1)</t>
  </si>
  <si>
    <t>(1) Inclou cost dels portaesquers i reposició esquers segons revisió, si s'escau. Preu per 4 visites anuals.</t>
  </si>
  <si>
    <t>Actuacions correctives (DAJ) (4)</t>
  </si>
  <si>
    <t>Espais públics municipals / clavagueram</t>
  </si>
  <si>
    <t>(4) Import màxim no SUBJECTE A BAIXA. Despesa a justificar (DAJ) amb pressupost segons tarifes ma d'obra, factures materials (en cas de no estar tarifat previament), o preus de tarifes de serveis planificats (segons model proposta Criteri 2)</t>
  </si>
  <si>
    <t>Punt de Control i prevenció petits rosegadors edificis municipals (1)</t>
  </si>
  <si>
    <t>Punt de Control i prevenció rates edificis municipals (3)</t>
  </si>
  <si>
    <t>Punt de control i prevenció desinsectació clavegueram i espais públics (2) (3)</t>
  </si>
  <si>
    <t>Punt de control i prevenció petits rosegadors i rates clavegueram i espais públics (2) (3)</t>
  </si>
  <si>
    <t>(2) Inclou cost dels portaesquers i reposició esquers segons revisió, si s'escau. Preu per 6 visites anuals.</t>
  </si>
  <si>
    <t>(3) Inclou elements adequat a intempèrie i fixació per prevenir manipulació i vandalisme.</t>
  </si>
  <si>
    <t>COLUMNA A OCULTAR</t>
  </si>
  <si>
    <t>Tarifa serveis No Planificats</t>
  </si>
  <si>
    <t>Preu base 
(€/un amid)</t>
  </si>
  <si>
    <t>U</t>
  </si>
  <si>
    <t>Preu actuació tipus (€)</t>
  </si>
  <si>
    <t>Baixa Lineal 
(%)</t>
  </si>
  <si>
    <t>Costos directes (€)</t>
  </si>
  <si>
    <t>Despeses Generals</t>
  </si>
  <si>
    <t>Preus per justificació partida DAJ</t>
  </si>
  <si>
    <t>MO - Preu hora efectiva oficial 1a en horari laboral (1)</t>
  </si>
  <si>
    <t>MO - Preu hora efectiva oficial 2a en horari laboral (1)</t>
  </si>
  <si>
    <t>Imports a indicar al model d'oferta</t>
  </si>
  <si>
    <t>Tots els preus inclouen desplaçaments i dietes, i productes i fungibles necessaris per la realització de les tasques.</t>
  </si>
  <si>
    <t>(1) En horari nocturn o festiu s’incrementarà un 20% aquest preu</t>
  </si>
  <si>
    <t>(2) En funció de la posició del rusc o niu, s'haurà de valorar els mitjanes addicionals per accedir</t>
  </si>
  <si>
    <t>PL.MO.1</t>
  </si>
  <si>
    <t>PL.MO.2</t>
  </si>
  <si>
    <t>PL.MO.3</t>
  </si>
  <si>
    <t>MO - Preu hora efectiva ajudant en horari laboral  (1)</t>
  </si>
  <si>
    <t>PL_NP_1</t>
  </si>
  <si>
    <t>Preu actuació retirada niu vespa o abelles (accessible a peu pla o escala manual) (2)</t>
  </si>
  <si>
    <t>PL_NP_2</t>
  </si>
  <si>
    <t>Preu actuació retirada niu vespa asiàtica (accessible a peu pla o escala manual) (2)</t>
  </si>
  <si>
    <t>PL_NP_3</t>
  </si>
  <si>
    <t>Tractament local per desinsectació de panerola (actuació localitzada 8 punts clavegueram)</t>
  </si>
  <si>
    <t>PL_NP_4</t>
  </si>
  <si>
    <t>Tractament local per mosquit tigre (actuació localitzada 8 punts clavegueram)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</si>
</sst>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8" formatCode="0\ &quot;%&quot;"/>
    <numFmt numFmtId="169" formatCode="#,##0.00\ &quot;€/ut&quot;"/>
    <numFmt numFmtId="170" formatCode="#,##0\ &quot;ut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8" fontId="0" fillId="0" borderId="1" xfId="0" applyNumberFormat="1" applyFill="1" applyBorder="1" applyAlignment="1">
      <alignment horizontal="center"/>
    </xf>
    <xf numFmtId="8" fontId="0" fillId="0" borderId="2" xfId="0" applyNumberForma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/>
    </xf>
    <xf numFmtId="10" fontId="3" fillId="3" borderId="5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8" fontId="2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8" fontId="4" fillId="2" borderId="1" xfId="0" applyNumberFormat="1" applyFont="1" applyFill="1" applyBorder="1" applyAlignment="1">
      <alignment horizontal="center"/>
    </xf>
    <xf numFmtId="8" fontId="4" fillId="2" borderId="3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6" fontId="0" fillId="0" borderId="1" xfId="0" applyNumberFormat="1" applyFill="1" applyBorder="1" applyAlignment="1">
      <alignment horizontal="center"/>
    </xf>
    <xf numFmtId="0" fontId="2" fillId="0" borderId="7" xfId="0" applyFont="1" applyFill="1" applyBorder="1" applyAlignment="1">
      <alignment horizontal="right" vertical="center"/>
    </xf>
    <xf numFmtId="8" fontId="2" fillId="0" borderId="1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wrapText="1"/>
    </xf>
    <xf numFmtId="8" fontId="2" fillId="0" borderId="0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6" xfId="0" applyFill="1" applyBorder="1" applyAlignment="1">
      <alignment horizontal="center" wrapText="1"/>
    </xf>
    <xf numFmtId="6" fontId="0" fillId="0" borderId="6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textRotation="90"/>
    </xf>
    <xf numFmtId="6" fontId="0" fillId="0" borderId="1" xfId="0" applyNumberFormat="1" applyBorder="1" applyAlignment="1">
      <alignment textRotation="90"/>
    </xf>
    <xf numFmtId="6" fontId="0" fillId="0" borderId="0" xfId="0" applyNumberFormat="1"/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5" borderId="1" xfId="0" applyFill="1" applyBorder="1" applyAlignment="1">
      <alignment horizontal="center" textRotation="90"/>
    </xf>
    <xf numFmtId="0" fontId="6" fillId="0" borderId="0" xfId="0" applyFont="1" applyAlignment="1">
      <alignment horizontal="right"/>
    </xf>
    <xf numFmtId="0" fontId="0" fillId="0" borderId="2" xfId="0" applyBorder="1" applyAlignment="1">
      <alignment horizontal="center" wrapText="1"/>
    </xf>
    <xf numFmtId="0" fontId="0" fillId="6" borderId="1" xfId="0" applyFill="1" applyBorder="1"/>
    <xf numFmtId="0" fontId="2" fillId="6" borderId="1" xfId="0" applyFont="1" applyFill="1" applyBorder="1"/>
    <xf numFmtId="8" fontId="0" fillId="6" borderId="1" xfId="0" applyNumberFormat="1" applyFill="1" applyBorder="1" applyAlignment="1">
      <alignment horizontal="center"/>
    </xf>
    <xf numFmtId="168" fontId="0" fillId="6" borderId="1" xfId="0" applyNumberForma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0" fillId="0" borderId="1" xfId="0" applyBorder="1"/>
    <xf numFmtId="169" fontId="0" fillId="0" borderId="1" xfId="0" applyNumberForma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9" fontId="3" fillId="3" borderId="1" xfId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left" wrapText="1"/>
    </xf>
    <xf numFmtId="8" fontId="0" fillId="2" borderId="2" xfId="0" applyNumberForma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3C66-FBFA-4E41-997D-8EC3CE6CAA4C}">
  <dimension ref="A1:AD24"/>
  <sheetViews>
    <sheetView tabSelected="1" zoomScale="85" zoomScaleNormal="85" workbookViewId="0">
      <selection activeCell="F3" sqref="F3:F8"/>
    </sheetView>
  </sheetViews>
  <sheetFormatPr baseColWidth="10" defaultRowHeight="15" x14ac:dyDescent="0.25"/>
  <cols>
    <col min="1" max="1" width="7.7109375" customWidth="1"/>
    <col min="2" max="2" width="96.140625" bestFit="1" customWidth="1"/>
    <col min="3" max="4" width="10.7109375" bestFit="1" customWidth="1"/>
    <col min="5" max="5" width="8.28515625" customWidth="1"/>
    <col min="6" max="6" width="13" bestFit="1" customWidth="1"/>
    <col min="7" max="28" width="4.5703125" style="1" customWidth="1"/>
  </cols>
  <sheetData>
    <row r="1" spans="1:30" ht="205.5" x14ac:dyDescent="0.45">
      <c r="B1" s="10" t="s">
        <v>0</v>
      </c>
      <c r="C1" s="48" t="s">
        <v>56</v>
      </c>
      <c r="G1" s="30" t="s">
        <v>44</v>
      </c>
      <c r="H1" s="30" t="s">
        <v>48</v>
      </c>
      <c r="I1" s="30" t="s">
        <v>18</v>
      </c>
      <c r="J1" s="30" t="s">
        <v>19</v>
      </c>
      <c r="K1" s="30" t="s">
        <v>20</v>
      </c>
      <c r="L1" s="30" t="s">
        <v>21</v>
      </c>
      <c r="M1" s="30" t="s">
        <v>22</v>
      </c>
      <c r="N1" s="30" t="s">
        <v>23</v>
      </c>
      <c r="O1" s="30" t="s">
        <v>24</v>
      </c>
      <c r="P1" s="30" t="s">
        <v>25</v>
      </c>
      <c r="Q1" s="30" t="s">
        <v>26</v>
      </c>
      <c r="R1" s="30" t="s">
        <v>27</v>
      </c>
      <c r="S1" s="30" t="s">
        <v>28</v>
      </c>
      <c r="T1" s="30" t="s">
        <v>29</v>
      </c>
      <c r="U1" s="30" t="s">
        <v>30</v>
      </c>
      <c r="V1" s="30" t="s">
        <v>31</v>
      </c>
      <c r="W1" s="30" t="s">
        <v>32</v>
      </c>
      <c r="X1" s="30" t="s">
        <v>33</v>
      </c>
      <c r="Y1" s="30" t="s">
        <v>34</v>
      </c>
      <c r="Z1" s="30" t="s">
        <v>35</v>
      </c>
      <c r="AA1" s="30" t="s">
        <v>36</v>
      </c>
      <c r="AB1" s="30" t="s">
        <v>37</v>
      </c>
    </row>
    <row r="2" spans="1:30" ht="31.5" x14ac:dyDescent="0.35">
      <c r="A2" s="5"/>
      <c r="B2" s="5"/>
      <c r="C2" s="16" t="s">
        <v>1</v>
      </c>
      <c r="D2" s="16" t="s">
        <v>1</v>
      </c>
      <c r="E2" s="24" t="s">
        <v>10</v>
      </c>
      <c r="F2" s="28" t="s">
        <v>11</v>
      </c>
      <c r="G2" s="41" t="s">
        <v>9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3"/>
    </row>
    <row r="3" spans="1:30" x14ac:dyDescent="0.25">
      <c r="A3" s="17" t="s">
        <v>38</v>
      </c>
      <c r="B3" s="17" t="s">
        <v>45</v>
      </c>
      <c r="C3" s="18">
        <v>22</v>
      </c>
      <c r="D3" s="18">
        <f>ROUND((1-$F$16)*C3,2)</f>
        <v>22</v>
      </c>
      <c r="E3" s="16">
        <f>SUM(G3:AB3)</f>
        <v>144</v>
      </c>
      <c r="F3" s="29">
        <f>ROUND(E3*D3,2)</f>
        <v>3168</v>
      </c>
      <c r="G3" s="16"/>
      <c r="H3" s="16"/>
      <c r="I3" s="16">
        <v>8</v>
      </c>
      <c r="J3" s="16">
        <v>15</v>
      </c>
      <c r="K3" s="16">
        <v>7</v>
      </c>
      <c r="L3" s="16">
        <v>9</v>
      </c>
      <c r="M3" s="16">
        <v>16</v>
      </c>
      <c r="N3" s="16">
        <v>3</v>
      </c>
      <c r="O3" s="16">
        <v>3</v>
      </c>
      <c r="P3" s="16">
        <v>10</v>
      </c>
      <c r="Q3" s="16">
        <v>9</v>
      </c>
      <c r="R3" s="16">
        <v>3</v>
      </c>
      <c r="S3" s="16">
        <v>16</v>
      </c>
      <c r="T3" s="16">
        <v>5</v>
      </c>
      <c r="U3" s="16">
        <v>15</v>
      </c>
      <c r="V3" s="16">
        <v>3</v>
      </c>
      <c r="W3" s="16">
        <v>2</v>
      </c>
      <c r="X3" s="16">
        <v>3</v>
      </c>
      <c r="Y3" s="16">
        <v>5</v>
      </c>
      <c r="Z3" s="16">
        <v>4</v>
      </c>
      <c r="AA3" s="16">
        <v>4</v>
      </c>
      <c r="AB3" s="16">
        <v>4</v>
      </c>
      <c r="AD3" t="str">
        <f>A3&amp;" - "&amp;B3</f>
        <v>PL1.1 - Punt de Control i prevenció desinsectació edificis municipals (1)</v>
      </c>
    </row>
    <row r="4" spans="1:30" x14ac:dyDescent="0.25">
      <c r="A4" s="17" t="s">
        <v>39</v>
      </c>
      <c r="B4" s="17" t="s">
        <v>50</v>
      </c>
      <c r="C4" s="18">
        <v>25</v>
      </c>
      <c r="D4" s="18">
        <f>ROUND((1-$F$16)*C4,2)</f>
        <v>25</v>
      </c>
      <c r="E4" s="16">
        <f>SUM(G4:AB4)</f>
        <v>121</v>
      </c>
      <c r="F4" s="29">
        <f t="shared" ref="F4" si="0">ROUND(E4*D4,2)</f>
        <v>3025</v>
      </c>
      <c r="G4" s="16"/>
      <c r="H4" s="16"/>
      <c r="I4" s="16">
        <v>7</v>
      </c>
      <c r="J4" s="16">
        <v>11</v>
      </c>
      <c r="K4" s="16">
        <v>7</v>
      </c>
      <c r="L4" s="16">
        <v>9</v>
      </c>
      <c r="M4" s="16">
        <v>13</v>
      </c>
      <c r="N4" s="16">
        <v>3</v>
      </c>
      <c r="O4" s="16">
        <v>2</v>
      </c>
      <c r="P4" s="16">
        <v>7</v>
      </c>
      <c r="Q4" s="16">
        <v>8</v>
      </c>
      <c r="R4" s="16">
        <v>2</v>
      </c>
      <c r="S4" s="16">
        <v>12</v>
      </c>
      <c r="T4" s="16">
        <v>5</v>
      </c>
      <c r="U4" s="16">
        <v>13</v>
      </c>
      <c r="V4" s="16">
        <v>3</v>
      </c>
      <c r="W4" s="16">
        <v>2</v>
      </c>
      <c r="X4" s="16">
        <v>2</v>
      </c>
      <c r="Y4" s="16">
        <v>5</v>
      </c>
      <c r="Z4" s="16">
        <v>4</v>
      </c>
      <c r="AA4" s="16">
        <v>3</v>
      </c>
      <c r="AB4" s="16">
        <v>3</v>
      </c>
      <c r="AD4" t="str">
        <f>A4&amp;" - "&amp;B4</f>
        <v>PL1.2 - Punt de Control i prevenció petits rosegadors edificis municipals (1)</v>
      </c>
    </row>
    <row r="5" spans="1:30" x14ac:dyDescent="0.25">
      <c r="A5" s="17" t="s">
        <v>40</v>
      </c>
      <c r="B5" s="17" t="s">
        <v>51</v>
      </c>
      <c r="C5" s="18">
        <v>40</v>
      </c>
      <c r="D5" s="18">
        <f t="shared" ref="D5:D8" si="1">ROUND((1-$F$16)*C5,2)</f>
        <v>40</v>
      </c>
      <c r="E5" s="16">
        <f t="shared" ref="E5:E8" si="2">SUM(G5:AB5)</f>
        <v>19</v>
      </c>
      <c r="F5" s="29">
        <f t="shared" ref="F5:F8" si="3">ROUND(E5*D5,2)</f>
        <v>760</v>
      </c>
      <c r="G5" s="16"/>
      <c r="H5" s="16"/>
      <c r="I5" s="16">
        <v>0</v>
      </c>
      <c r="J5" s="16">
        <v>1</v>
      </c>
      <c r="K5" s="16">
        <v>1</v>
      </c>
      <c r="L5" s="16">
        <v>1</v>
      </c>
      <c r="M5" s="16">
        <v>0</v>
      </c>
      <c r="N5" s="16">
        <v>0</v>
      </c>
      <c r="O5" s="16">
        <v>3</v>
      </c>
      <c r="P5" s="16">
        <v>3</v>
      </c>
      <c r="Q5" s="16">
        <v>1</v>
      </c>
      <c r="R5" s="16">
        <v>2</v>
      </c>
      <c r="S5" s="16">
        <v>2</v>
      </c>
      <c r="T5" s="16">
        <v>0</v>
      </c>
      <c r="U5" s="16">
        <v>3</v>
      </c>
      <c r="V5" s="16">
        <v>2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D5" t="str">
        <f>A5&amp;" - "&amp;B5</f>
        <v>PL1.3 - Punt de Control i prevenció rates edificis municipals (3)</v>
      </c>
    </row>
    <row r="6" spans="1:30" x14ac:dyDescent="0.25">
      <c r="A6" s="17" t="s">
        <v>41</v>
      </c>
      <c r="B6" s="17" t="s">
        <v>52</v>
      </c>
      <c r="C6" s="18">
        <v>45</v>
      </c>
      <c r="D6" s="18">
        <f t="shared" si="1"/>
        <v>45</v>
      </c>
      <c r="E6" s="16">
        <f t="shared" si="2"/>
        <v>30</v>
      </c>
      <c r="F6" s="29">
        <f t="shared" si="3"/>
        <v>1350</v>
      </c>
      <c r="G6" s="16"/>
      <c r="H6" s="16">
        <v>30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D6" t="str">
        <f>A6&amp;" - "&amp;B6</f>
        <v>PL2.1 - Punt de control i prevenció desinsectació clavegueram i espais públics (2) (3)</v>
      </c>
    </row>
    <row r="7" spans="1:30" x14ac:dyDescent="0.25">
      <c r="A7" s="17" t="s">
        <v>42</v>
      </c>
      <c r="B7" s="17" t="s">
        <v>53</v>
      </c>
      <c r="C7" s="18">
        <v>70</v>
      </c>
      <c r="D7" s="18">
        <f t="shared" si="1"/>
        <v>70</v>
      </c>
      <c r="E7" s="16">
        <f t="shared" si="2"/>
        <v>30</v>
      </c>
      <c r="F7" s="29">
        <f t="shared" si="3"/>
        <v>2100</v>
      </c>
      <c r="G7" s="16"/>
      <c r="H7" s="16">
        <v>30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D7" t="str">
        <f>A7&amp;" - "&amp;B7</f>
        <v>PL2.2 - Punt de control i prevenció petits rosegadors i rates clavegueram i espais públics (2) (3)</v>
      </c>
    </row>
    <row r="8" spans="1:30" x14ac:dyDescent="0.25">
      <c r="A8" s="17" t="s">
        <v>43</v>
      </c>
      <c r="B8" s="17" t="s">
        <v>47</v>
      </c>
      <c r="C8" s="18">
        <v>2250</v>
      </c>
      <c r="D8" s="18">
        <f>ROUND((1)*C8,2)</f>
        <v>2250</v>
      </c>
      <c r="E8" s="16">
        <f t="shared" si="2"/>
        <v>1</v>
      </c>
      <c r="F8" s="29">
        <f t="shared" si="3"/>
        <v>2250</v>
      </c>
      <c r="G8" s="16">
        <v>1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D8" t="str">
        <f>A8&amp;" - "&amp;B8</f>
        <v>PL3 - Actuacions correctives (DAJ) (4)</v>
      </c>
    </row>
    <row r="9" spans="1:30" ht="43.5" customHeight="1" x14ac:dyDescent="0.25">
      <c r="A9" s="26" t="s">
        <v>12</v>
      </c>
      <c r="B9" s="27"/>
      <c r="C9" s="27"/>
      <c r="D9" s="27"/>
      <c r="E9" s="25"/>
      <c r="F9" s="20">
        <f>SUM(F3:F8)</f>
        <v>12653</v>
      </c>
      <c r="G9" s="31">
        <f>SUMPRODUCT($D$3:$D$8,G3:G8)</f>
        <v>2250</v>
      </c>
      <c r="H9" s="31">
        <f t="shared" ref="H9:AB9" si="4">SUMPRODUCT($D$3:$D$8,H3:H8)</f>
        <v>3450</v>
      </c>
      <c r="I9" s="31">
        <f t="shared" si="4"/>
        <v>351</v>
      </c>
      <c r="J9" s="31">
        <f t="shared" si="4"/>
        <v>645</v>
      </c>
      <c r="K9" s="31">
        <f t="shared" si="4"/>
        <v>369</v>
      </c>
      <c r="L9" s="31">
        <f t="shared" si="4"/>
        <v>463</v>
      </c>
      <c r="M9" s="31">
        <f t="shared" si="4"/>
        <v>677</v>
      </c>
      <c r="N9" s="31">
        <f t="shared" si="4"/>
        <v>141</v>
      </c>
      <c r="O9" s="31">
        <f t="shared" si="4"/>
        <v>236</v>
      </c>
      <c r="P9" s="31">
        <f t="shared" si="4"/>
        <v>515</v>
      </c>
      <c r="Q9" s="31">
        <f t="shared" si="4"/>
        <v>438</v>
      </c>
      <c r="R9" s="31">
        <f t="shared" si="4"/>
        <v>196</v>
      </c>
      <c r="S9" s="31">
        <f t="shared" si="4"/>
        <v>732</v>
      </c>
      <c r="T9" s="31">
        <f t="shared" si="4"/>
        <v>235</v>
      </c>
      <c r="U9" s="31">
        <f t="shared" si="4"/>
        <v>775</v>
      </c>
      <c r="V9" s="31">
        <f t="shared" si="4"/>
        <v>221</v>
      </c>
      <c r="W9" s="31">
        <f t="shared" si="4"/>
        <v>94</v>
      </c>
      <c r="X9" s="31">
        <f t="shared" si="4"/>
        <v>116</v>
      </c>
      <c r="Y9" s="31">
        <f t="shared" si="4"/>
        <v>235</v>
      </c>
      <c r="Z9" s="31">
        <f t="shared" si="4"/>
        <v>188</v>
      </c>
      <c r="AA9" s="31">
        <f t="shared" si="4"/>
        <v>163</v>
      </c>
      <c r="AB9" s="31">
        <f t="shared" si="4"/>
        <v>163</v>
      </c>
    </row>
    <row r="10" spans="1:30" x14ac:dyDescent="0.25">
      <c r="A10" s="22"/>
      <c r="B10" s="22"/>
      <c r="C10" s="21"/>
      <c r="D10" s="19"/>
      <c r="E10" s="23"/>
      <c r="F10" s="20"/>
      <c r="G10"/>
      <c r="H10"/>
      <c r="I10"/>
      <c r="J10"/>
      <c r="K10"/>
      <c r="L10"/>
      <c r="M10" s="3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D10" s="32"/>
    </row>
    <row r="11" spans="1:30" x14ac:dyDescent="0.25">
      <c r="A11" s="35" t="s">
        <v>16</v>
      </c>
      <c r="B11" s="36"/>
      <c r="C11" s="36"/>
      <c r="D11" s="36"/>
      <c r="E11" s="37"/>
      <c r="F11" s="20">
        <f>F9</f>
        <v>12653</v>
      </c>
      <c r="AD11" s="32"/>
    </row>
    <row r="12" spans="1:30" x14ac:dyDescent="0.25">
      <c r="A12" s="35" t="s">
        <v>15</v>
      </c>
      <c r="B12" s="36"/>
      <c r="C12" s="36"/>
      <c r="D12" s="36"/>
      <c r="E12" s="37"/>
      <c r="F12" s="20">
        <f>F11</f>
        <v>12653</v>
      </c>
    </row>
    <row r="13" spans="1:30" x14ac:dyDescent="0.25">
      <c r="A13" s="38" t="s">
        <v>17</v>
      </c>
      <c r="B13" s="39"/>
      <c r="C13" s="39"/>
      <c r="D13" s="39"/>
      <c r="E13" s="40"/>
      <c r="F13" s="11">
        <f>F11+F12</f>
        <v>25306</v>
      </c>
    </row>
    <row r="14" spans="1:30" x14ac:dyDescent="0.25">
      <c r="B14" s="4" t="s">
        <v>3</v>
      </c>
      <c r="C14" s="3">
        <v>13</v>
      </c>
      <c r="D14" s="3">
        <v>13</v>
      </c>
      <c r="E14" s="3" t="s">
        <v>2</v>
      </c>
      <c r="F14" s="6">
        <f>ROUND(F$13*$D14/100,2)</f>
        <v>3289.78</v>
      </c>
    </row>
    <row r="15" spans="1:30" ht="15.75" thickBot="1" x14ac:dyDescent="0.3">
      <c r="B15" s="4" t="s">
        <v>4</v>
      </c>
      <c r="C15" s="3">
        <v>6</v>
      </c>
      <c r="D15" s="3">
        <v>6</v>
      </c>
      <c r="E15" s="3" t="s">
        <v>2</v>
      </c>
      <c r="F15" s="7">
        <f>ROUND(F$13*$D15/100,2)</f>
        <v>1518.36</v>
      </c>
    </row>
    <row r="16" spans="1:30" ht="15.75" thickBot="1" x14ac:dyDescent="0.3">
      <c r="B16" s="12" t="s">
        <v>13</v>
      </c>
      <c r="C16" s="3"/>
      <c r="D16" s="3"/>
      <c r="E16" s="3"/>
      <c r="F16" s="9">
        <v>0</v>
      </c>
      <c r="G16" s="44" t="s">
        <v>14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spans="1:28" ht="15.75" x14ac:dyDescent="0.25">
      <c r="B17" s="13" t="s">
        <v>6</v>
      </c>
      <c r="F17" s="15">
        <f>F13+F14+F15</f>
        <v>30114.14</v>
      </c>
      <c r="G17" s="33" t="s">
        <v>8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x14ac:dyDescent="0.25">
      <c r="B18" s="4" t="s">
        <v>5</v>
      </c>
      <c r="C18" s="3">
        <v>21</v>
      </c>
      <c r="D18" s="3">
        <v>21</v>
      </c>
      <c r="E18" s="3" t="s">
        <v>2</v>
      </c>
      <c r="F18" s="8">
        <f>ROUND(F$17*$D18/100,2)</f>
        <v>6323.97</v>
      </c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 ht="15.75" x14ac:dyDescent="0.25">
      <c r="B19" s="13" t="s">
        <v>7</v>
      </c>
      <c r="F19" s="14">
        <f>F17+F18</f>
        <v>36438.11</v>
      </c>
      <c r="G19" s="33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1" spans="1:28" s="1" customFormat="1" x14ac:dyDescent="0.25">
      <c r="A21"/>
      <c r="B21" s="46" t="s">
        <v>46</v>
      </c>
      <c r="C21"/>
      <c r="D21"/>
      <c r="E21"/>
      <c r="F21"/>
    </row>
    <row r="22" spans="1:28" s="1" customFormat="1" x14ac:dyDescent="0.25">
      <c r="A22"/>
      <c r="B22" s="46" t="s">
        <v>54</v>
      </c>
      <c r="C22"/>
      <c r="D22"/>
      <c r="E22"/>
      <c r="F22"/>
    </row>
    <row r="23" spans="1:28" s="1" customFormat="1" x14ac:dyDescent="0.25">
      <c r="A23"/>
      <c r="B23" s="46" t="s">
        <v>55</v>
      </c>
      <c r="C23"/>
      <c r="D23"/>
      <c r="E23"/>
      <c r="F23" s="2"/>
    </row>
    <row r="24" spans="1:28" ht="45" x14ac:dyDescent="0.25">
      <c r="B24" s="47" t="s">
        <v>49</v>
      </c>
    </row>
  </sheetData>
  <mergeCells count="6">
    <mergeCell ref="G17:AB19"/>
    <mergeCell ref="A11:E11"/>
    <mergeCell ref="A12:E12"/>
    <mergeCell ref="A13:E13"/>
    <mergeCell ref="G2:AB2"/>
    <mergeCell ref="G16:AB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279D3-D682-491F-B052-E7902DA5759D}">
  <sheetPr>
    <pageSetUpPr fitToPage="1"/>
  </sheetPr>
  <dimension ref="A1:L1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4" sqref="G24"/>
    </sheetView>
  </sheetViews>
  <sheetFormatPr baseColWidth="10" defaultRowHeight="15" x14ac:dyDescent="0.25"/>
  <cols>
    <col min="1" max="1" width="9.7109375" bestFit="1" customWidth="1"/>
    <col min="2" max="2" width="86.28515625" customWidth="1"/>
    <col min="3" max="3" width="14.7109375" customWidth="1"/>
    <col min="5" max="5" width="11.42578125" customWidth="1"/>
    <col min="6" max="6" width="8.85546875" customWidth="1"/>
    <col min="7" max="7" width="13.7109375" bestFit="1" customWidth="1"/>
    <col min="8" max="8" width="15.28515625" customWidth="1"/>
  </cols>
  <sheetData>
    <row r="1" spans="1:12" ht="48" x14ac:dyDescent="0.45">
      <c r="B1" s="49" t="s">
        <v>57</v>
      </c>
      <c r="C1" s="50" t="s">
        <v>58</v>
      </c>
      <c r="D1" s="50" t="s">
        <v>59</v>
      </c>
      <c r="E1" s="50" t="s">
        <v>60</v>
      </c>
      <c r="F1" s="50" t="s">
        <v>61</v>
      </c>
      <c r="G1" s="50" t="s">
        <v>62</v>
      </c>
      <c r="H1" s="50" t="s">
        <v>63</v>
      </c>
      <c r="I1" s="50" t="s">
        <v>4</v>
      </c>
      <c r="J1" s="50" t="s">
        <v>6</v>
      </c>
      <c r="K1" s="50" t="s">
        <v>5</v>
      </c>
      <c r="L1" s="50" t="s">
        <v>7</v>
      </c>
    </row>
    <row r="2" spans="1:12" x14ac:dyDescent="0.25">
      <c r="A2" s="51"/>
      <c r="B2" s="52" t="s">
        <v>64</v>
      </c>
      <c r="C2" s="53"/>
      <c r="D2" s="53"/>
      <c r="E2" s="53"/>
      <c r="F2" s="53"/>
      <c r="G2" s="53"/>
      <c r="H2" s="54">
        <v>13</v>
      </c>
      <c r="I2" s="54">
        <v>6</v>
      </c>
      <c r="J2" s="55"/>
      <c r="K2" s="54">
        <v>21</v>
      </c>
      <c r="L2" s="53"/>
    </row>
    <row r="3" spans="1:12" x14ac:dyDescent="0.25">
      <c r="A3" s="56" t="s">
        <v>71</v>
      </c>
      <c r="B3" s="56" t="s">
        <v>65</v>
      </c>
      <c r="C3" s="57">
        <v>37.799999999999997</v>
      </c>
      <c r="D3" s="58">
        <v>16</v>
      </c>
      <c r="E3" s="59">
        <f t="shared" ref="E3:E9" si="0">ROUND(D3*C3,2)</f>
        <v>604.79999999999995</v>
      </c>
      <c r="F3" s="60">
        <v>0</v>
      </c>
      <c r="G3" s="59">
        <f>ROUND(E3*(1-$F3),2)</f>
        <v>604.79999999999995</v>
      </c>
      <c r="H3" s="59">
        <f>ROUND(H$2*$G3/100,2)</f>
        <v>78.62</v>
      </c>
      <c r="I3" s="59">
        <f>ROUND(I$2*$G3/100,2)</f>
        <v>36.29</v>
      </c>
      <c r="J3" s="59">
        <f>I3+H3+G3</f>
        <v>719.70999999999992</v>
      </c>
      <c r="K3" s="59">
        <f>ROUND(K$2*$J3/100,2)</f>
        <v>151.13999999999999</v>
      </c>
      <c r="L3" s="59">
        <f>K3+J3</f>
        <v>870.84999999999991</v>
      </c>
    </row>
    <row r="4" spans="1:12" x14ac:dyDescent="0.25">
      <c r="A4" s="56" t="s">
        <v>72</v>
      </c>
      <c r="B4" s="56" t="s">
        <v>66</v>
      </c>
      <c r="C4" s="57">
        <v>29.4</v>
      </c>
      <c r="D4" s="58">
        <v>8</v>
      </c>
      <c r="E4" s="59">
        <f t="shared" si="0"/>
        <v>235.2</v>
      </c>
      <c r="F4" s="60">
        <v>0</v>
      </c>
      <c r="G4" s="59">
        <f t="shared" ref="G4:G6" si="1">ROUND(E4*(1-$F4),2)</f>
        <v>235.2</v>
      </c>
      <c r="H4" s="59">
        <f t="shared" ref="H4:I9" si="2">ROUND(H$2*$G4/100,2)</f>
        <v>30.58</v>
      </c>
      <c r="I4" s="59">
        <f t="shared" si="2"/>
        <v>14.11</v>
      </c>
      <c r="J4" s="59">
        <f t="shared" ref="J4:J6" si="3">I4+H4+G4</f>
        <v>279.89</v>
      </c>
      <c r="K4" s="59">
        <f t="shared" ref="K4:K9" si="4">ROUND(K$2*$J4/100,2)</f>
        <v>58.78</v>
      </c>
      <c r="L4" s="59">
        <f t="shared" ref="L4:L6" si="5">K4+J4</f>
        <v>338.66999999999996</v>
      </c>
    </row>
    <row r="5" spans="1:12" x14ac:dyDescent="0.25">
      <c r="A5" s="56" t="s">
        <v>73</v>
      </c>
      <c r="B5" s="56" t="s">
        <v>74</v>
      </c>
      <c r="C5" s="57">
        <v>21</v>
      </c>
      <c r="D5" s="58">
        <v>8</v>
      </c>
      <c r="E5" s="59">
        <f t="shared" si="0"/>
        <v>168</v>
      </c>
      <c r="F5" s="60">
        <v>0</v>
      </c>
      <c r="G5" s="59">
        <f t="shared" si="1"/>
        <v>168</v>
      </c>
      <c r="H5" s="59">
        <f t="shared" si="2"/>
        <v>21.84</v>
      </c>
      <c r="I5" s="59">
        <f t="shared" si="2"/>
        <v>10.08</v>
      </c>
      <c r="J5" s="59">
        <f t="shared" si="3"/>
        <v>199.92000000000002</v>
      </c>
      <c r="K5" s="59">
        <f t="shared" si="4"/>
        <v>41.98</v>
      </c>
      <c r="L5" s="59">
        <f t="shared" si="5"/>
        <v>241.9</v>
      </c>
    </row>
    <row r="6" spans="1:12" x14ac:dyDescent="0.25">
      <c r="A6" s="56" t="s">
        <v>75</v>
      </c>
      <c r="B6" s="56" t="s">
        <v>76</v>
      </c>
      <c r="C6" s="57">
        <v>130</v>
      </c>
      <c r="D6" s="58">
        <v>2</v>
      </c>
      <c r="E6" s="59">
        <f t="shared" si="0"/>
        <v>260</v>
      </c>
      <c r="F6" s="60">
        <v>0</v>
      </c>
      <c r="G6" s="59">
        <f t="shared" si="1"/>
        <v>260</v>
      </c>
      <c r="H6" s="59">
        <f t="shared" si="2"/>
        <v>33.799999999999997</v>
      </c>
      <c r="I6" s="59">
        <f t="shared" si="2"/>
        <v>15.6</v>
      </c>
      <c r="J6" s="59">
        <f t="shared" si="3"/>
        <v>309.39999999999998</v>
      </c>
      <c r="K6" s="59">
        <f t="shared" si="4"/>
        <v>64.97</v>
      </c>
      <c r="L6" s="59">
        <f t="shared" si="5"/>
        <v>374.37</v>
      </c>
    </row>
    <row r="7" spans="1:12" x14ac:dyDescent="0.25">
      <c r="A7" s="56" t="s">
        <v>77</v>
      </c>
      <c r="B7" s="56" t="s">
        <v>78</v>
      </c>
      <c r="C7" s="57">
        <v>300</v>
      </c>
      <c r="D7" s="58">
        <v>1</v>
      </c>
      <c r="E7" s="59">
        <f t="shared" si="0"/>
        <v>300</v>
      </c>
      <c r="F7" s="60">
        <v>0</v>
      </c>
      <c r="G7" s="59">
        <f>ROUND(E7*(1-$F7),2)</f>
        <v>300</v>
      </c>
      <c r="H7" s="59">
        <f>ROUND(H$2*$G7/100,2)</f>
        <v>39</v>
      </c>
      <c r="I7" s="59">
        <f>ROUND(I$2*$G7/100,2)</f>
        <v>18</v>
      </c>
      <c r="J7" s="59">
        <f>I7+H7+G7</f>
        <v>357</v>
      </c>
      <c r="K7" s="59">
        <f>ROUND(K$2*$J7/100,2)</f>
        <v>74.97</v>
      </c>
      <c r="L7" s="59">
        <f>K7+J7</f>
        <v>431.97</v>
      </c>
    </row>
    <row r="8" spans="1:12" x14ac:dyDescent="0.25">
      <c r="A8" s="56" t="s">
        <v>79</v>
      </c>
      <c r="B8" s="56" t="s">
        <v>80</v>
      </c>
      <c r="C8" s="57">
        <v>170</v>
      </c>
      <c r="D8" s="58">
        <v>2</v>
      </c>
      <c r="E8" s="59">
        <f t="shared" ref="E8" si="6">ROUND(D8*C8,2)</f>
        <v>340</v>
      </c>
      <c r="F8" s="60">
        <v>0</v>
      </c>
      <c r="G8" s="59">
        <f t="shared" ref="G8" si="7">ROUND(E8*(1-$F8),2)</f>
        <v>340</v>
      </c>
      <c r="H8" s="59">
        <f t="shared" si="2"/>
        <v>44.2</v>
      </c>
      <c r="I8" s="59">
        <f t="shared" si="2"/>
        <v>20.399999999999999</v>
      </c>
      <c r="J8" s="59">
        <f t="shared" ref="J8" si="8">I8+H8+G8</f>
        <v>404.6</v>
      </c>
      <c r="K8" s="59">
        <f t="shared" si="4"/>
        <v>84.97</v>
      </c>
      <c r="L8" s="59">
        <f t="shared" ref="L8" si="9">K8+J8</f>
        <v>489.57000000000005</v>
      </c>
    </row>
    <row r="9" spans="1:12" x14ac:dyDescent="0.25">
      <c r="A9" s="56" t="s">
        <v>81</v>
      </c>
      <c r="B9" s="56" t="s">
        <v>82</v>
      </c>
      <c r="C9" s="57">
        <v>190</v>
      </c>
      <c r="D9" s="58">
        <v>2</v>
      </c>
      <c r="E9" s="59">
        <f t="shared" si="0"/>
        <v>380</v>
      </c>
      <c r="F9" s="60">
        <v>0</v>
      </c>
      <c r="G9" s="59">
        <f t="shared" ref="G9" si="10">ROUND(E9*(1-$F9),2)</f>
        <v>380</v>
      </c>
      <c r="H9" s="59">
        <f t="shared" si="2"/>
        <v>49.4</v>
      </c>
      <c r="I9" s="59">
        <f t="shared" si="2"/>
        <v>22.8</v>
      </c>
      <c r="J9" s="59">
        <f t="shared" ref="J9" si="11">I9+H9+G9</f>
        <v>452.2</v>
      </c>
      <c r="K9" s="59">
        <f t="shared" si="4"/>
        <v>94.96</v>
      </c>
      <c r="L9" s="59">
        <f t="shared" ref="L9" si="12">K9+J9</f>
        <v>547.16</v>
      </c>
    </row>
    <row r="10" spans="1:12" ht="15.75" thickBot="1" x14ac:dyDescent="0.3">
      <c r="B10" s="61"/>
      <c r="E10" s="59">
        <f>SUM(E3:E9)</f>
        <v>2288</v>
      </c>
      <c r="G10" s="59">
        <f>SUM(G3:G9)</f>
        <v>2288</v>
      </c>
      <c r="J10" s="62">
        <f>SUM(J3:J9)</f>
        <v>2722.72</v>
      </c>
      <c r="K10" s="62">
        <f>SUM(K3:K9)</f>
        <v>571.7700000000001</v>
      </c>
      <c r="L10" s="62">
        <f>SUM(L3:L9)</f>
        <v>3294.4900000000002</v>
      </c>
    </row>
    <row r="11" spans="1:12" ht="15.75" thickBot="1" x14ac:dyDescent="0.3">
      <c r="B11" s="63"/>
      <c r="J11" s="64" t="s">
        <v>67</v>
      </c>
      <c r="K11" s="65"/>
      <c r="L11" s="66"/>
    </row>
    <row r="13" spans="1:12" x14ac:dyDescent="0.25">
      <c r="B13" t="s">
        <v>68</v>
      </c>
    </row>
    <row r="14" spans="1:12" x14ac:dyDescent="0.25">
      <c r="B14" t="s">
        <v>69</v>
      </c>
    </row>
    <row r="15" spans="1:12" x14ac:dyDescent="0.25">
      <c r="B15" t="s">
        <v>70</v>
      </c>
    </row>
  </sheetData>
  <mergeCells count="2">
    <mergeCell ref="B10:B11"/>
    <mergeCell ref="J11:L11"/>
  </mergeCells>
  <dataValidations count="1">
    <dataValidation type="decimal" allowBlank="1" showInputMessage="1" showErrorMessage="1" sqref="F3:F9" xr:uid="{3ECE3649-D6A8-4F87-88F8-C0F361AD08E7}">
      <formula1>0</formula1>
      <formula2>1</formula2>
    </dataValidation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 1 Oferta Económica</vt:lpstr>
      <vt:lpstr>Criteri 2 Tarifa No Planificats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Vilar</dc:creator>
  <cp:lastModifiedBy>David Vilar</cp:lastModifiedBy>
  <dcterms:created xsi:type="dcterms:W3CDTF">2024-04-05T14:48:04Z</dcterms:created>
  <dcterms:modified xsi:type="dcterms:W3CDTF">2025-09-30T16:39:48Z</dcterms:modified>
</cp:coreProperties>
</file>