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<Relationship Id="rId9" Type="http://schemas.openxmlformats.org/officeDocument/2006/relationships/customXml" Target="../customXml/item5.xml"/><Relationship Id="rId10" Type="http://schemas.openxmlformats.org/officeDocument/2006/relationships/customXml" Target="../customXml/item6.xml"/><Relationship Id="rId11" Type="http://schemas.openxmlformats.org/officeDocument/2006/relationships/customXml" Target="../customXml/item7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pologies" sheetId="1" state="visible" r:id="rId3"/>
    <sheet name="LICITACIÓ_lot1" sheetId="2" state="visible" r:id="rId4"/>
    <sheet name="LICITACIÓ_lot2" sheetId="3" state="visible" r:id="rId5"/>
    <sheet name="LICITACIÓ_lot3" sheetId="4" state="visible" r:id="rId6"/>
  </sheets>
  <definedNames>
    <definedName function="false" hidden="false" localSheetId="0" name="_xlnm.Print_Area" vbProcedure="false">tipologies!$A$1:$N$49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<sst xmlns="http://schemas.openxmlformats.org/spreadsheetml/2006/main" count="375" uniqueCount="187">
  <si>
    <t xml:space="preserve">Plec Escenaris i estructures nou  2026</t>
  </si>
  <si>
    <t xml:space="preserve">Tipologies i preus</t>
  </si>
  <si>
    <t xml:space="preserve">LOT 1 </t>
  </si>
  <si>
    <t xml:space="preserve">ESCENARIS I ESTRUCTURES MODULARS</t>
  </si>
  <si>
    <t xml:space="preserve">observacions...</t>
  </si>
  <si>
    <t xml:space="preserve">A</t>
  </si>
  <si>
    <t xml:space="preserve">escenaris  coberts i complets</t>
  </si>
  <si>
    <t xml:space="preserve">Preu amb iva</t>
  </si>
  <si>
    <t xml:space="preserve">Preu s/iva</t>
  </si>
  <si>
    <t xml:space="preserve">iclouen: rampa, escala, faldó, lones, contrapesos, tanques anti-empentes</t>
  </si>
  <si>
    <t xml:space="preserve">A1</t>
  </si>
  <si>
    <t xml:space="preserve">orbit</t>
  </si>
  <si>
    <t xml:space="preserve">15X12</t>
  </si>
  <si>
    <t xml:space="preserve">torres PA 10m</t>
  </si>
  <si>
    <t xml:space="preserve">A2</t>
  </si>
  <si>
    <t xml:space="preserve">keder</t>
  </si>
  <si>
    <t xml:space="preserve">12x10</t>
  </si>
  <si>
    <t xml:space="preserve">murs a 8 o 10m</t>
  </si>
  <si>
    <t xml:space="preserve">A3</t>
  </si>
  <si>
    <t xml:space="preserve">10X10</t>
  </si>
  <si>
    <t xml:space="preserve">A4</t>
  </si>
  <si>
    <t xml:space="preserve">mitja lluna</t>
  </si>
  <si>
    <t xml:space="preserve">B</t>
  </si>
  <si>
    <t xml:space="preserve">escenaris sense coberta ni estructures extra</t>
  </si>
  <si>
    <t xml:space="preserve">inclou faldó i barana perimetral. Alçada màx. 1,5m</t>
  </si>
  <si>
    <t xml:space="preserve">B1</t>
  </si>
  <si>
    <t xml:space="preserve">preu metre cuadrat en terreny pla (mateixes verticals)</t>
  </si>
  <si>
    <t xml:space="preserve">B2</t>
  </si>
  <si>
    <t xml:space="preserve">preu metre cuadrat per adaptació a desnivells i/o obstacles</t>
  </si>
  <si>
    <t xml:space="preserve">si es vol un escenari amb complements, el preu es calcula a base de multiplicar el preu m2 (C1 o C2) pels m2 de l'escenari i s'hi sumen els complements (TPA, escala, rampa…)</t>
  </si>
  <si>
    <t xml:space="preserve">C</t>
  </si>
  <si>
    <t xml:space="preserve">estructures estandard</t>
  </si>
  <si>
    <t xml:space="preserve">C1</t>
  </si>
  <si>
    <t xml:space="preserve">escala escenari &lt;1m</t>
  </si>
  <si>
    <t xml:space="preserve">C2</t>
  </si>
  <si>
    <t xml:space="preserve">escala escenari (de 1 a 2 m)</t>
  </si>
  <si>
    <t xml:space="preserve">C3</t>
  </si>
  <si>
    <t xml:space="preserve">rampa treball per escenari inferior a 1m alt</t>
  </si>
  <si>
    <t xml:space="preserve">C4</t>
  </si>
  <si>
    <t xml:space="preserve">rampa treball per escenari  de 1 a 2 m alt</t>
  </si>
  <si>
    <t xml:space="preserve">C5</t>
  </si>
  <si>
    <t xml:space="preserve">rampa per accessibilitat màxim 1,5m alt</t>
  </si>
  <si>
    <t xml:space="preserve">C6</t>
  </si>
  <si>
    <t xml:space="preserve">1 torre PA independent 2x2x8</t>
  </si>
  <si>
    <t xml:space="preserve">C7</t>
  </si>
  <si>
    <t xml:space="preserve">1 torre PA independent 2,5x2,5x10</t>
  </si>
  <si>
    <t xml:space="preserve">C8</t>
  </si>
  <si>
    <t xml:space="preserve">tarima PMR 6x4</t>
  </si>
  <si>
    <t xml:space="preserve">C9</t>
  </si>
  <si>
    <t xml:space="preserve">tanca antiempentes 1m</t>
  </si>
  <si>
    <t xml:space="preserve">inclo ports i muntatge</t>
  </si>
  <si>
    <t xml:space="preserve">C10</t>
  </si>
  <si>
    <t xml:space="preserve">tanca antiempentes especial (cantonera o passacables</t>
  </si>
  <si>
    <t xml:space="preserve">D</t>
  </si>
  <si>
    <t xml:space="preserve">estructures especials</t>
  </si>
  <si>
    <t xml:space="preserve">D1</t>
  </si>
  <si>
    <t xml:space="preserve">tarima PMR  sta anna 6x3</t>
  </si>
  <si>
    <t xml:space="preserve">adaptada a l’espai i salvant el mobiliari urbà</t>
  </si>
  <si>
    <t xml:space="preserve">D2</t>
  </si>
  <si>
    <t xml:space="preserve">rampa escola cirera</t>
  </si>
  <si>
    <t xml:space="preserve">adaptada a l’espai </t>
  </si>
  <si>
    <t xml:space="preserve">D3</t>
  </si>
  <si>
    <t xml:space="preserve">ruixada reg 5(2x2x8) + 2TPA(2x2x8)</t>
  </si>
  <si>
    <t xml:space="preserve">D4</t>
  </si>
  <si>
    <t xml:space="preserve">piro escapada  2 x 4(2x2x7)</t>
  </si>
  <si>
    <t xml:space="preserve">D5</t>
  </si>
  <si>
    <t xml:space="preserve">escala public LLC 6,2 x 6,2 x 2</t>
  </si>
  <si>
    <t xml:space="preserve">LOT 2</t>
  </si>
  <si>
    <t xml:space="preserve">ESCENARIS DESPLEGABLES  fins a 10m (REMOLC)</t>
  </si>
  <si>
    <t xml:space="preserve">preu per 10 dies</t>
  </si>
  <si>
    <t xml:space="preserve">R1</t>
  </si>
  <si>
    <t xml:space="preserve">9 x 6 x 4</t>
  </si>
  <si>
    <t xml:space="preserve">R2</t>
  </si>
  <si>
    <t xml:space="preserve">10 x 6,1 x 4,5</t>
  </si>
  <si>
    <t xml:space="preserve">R7</t>
  </si>
  <si>
    <t xml:space="preserve">preu trasllat (ds+tr+mt)</t>
  </si>
  <si>
    <t xml:space="preserve">LOT 3</t>
  </si>
  <si>
    <t xml:space="preserve">ESCENARIS DESPLEGABLES  més grans 10m (REMOLC)</t>
  </si>
  <si>
    <t xml:space="preserve">preu de 24h d'ús, independentment del nombre d'activitat que s'hi faci.</t>
  </si>
  <si>
    <t xml:space="preserve">R3</t>
  </si>
  <si>
    <t xml:space="preserve">12,4 x 7,5 x 7</t>
  </si>
  <si>
    <t xml:space="preserve">R4</t>
  </si>
  <si>
    <t xml:space="preserve">13,6 x 10,2 x 8</t>
  </si>
  <si>
    <t xml:space="preserve">R5</t>
  </si>
  <si>
    <t xml:space="preserve">entre 13,6 i 18,6 x 10,2 x 10</t>
  </si>
  <si>
    <t xml:space="preserve">R6</t>
  </si>
  <si>
    <t xml:space="preserve">preu per dia de permanència (amb bolo)</t>
  </si>
  <si>
    <t xml:space="preserve">màxim dies sense bolo gratis 3</t>
  </si>
  <si>
    <t xml:space="preserve">Contracte escenaris i estructures modulars</t>
  </si>
  <si>
    <t xml:space="preserve">LOT 1</t>
  </si>
  <si>
    <t xml:space="preserve">Escenaris i estructures </t>
  </si>
  <si>
    <t xml:space="preserve">PREUS</t>
  </si>
  <si>
    <t xml:space="preserve">escenaris cuberts</t>
  </si>
  <si>
    <t xml:space="preserve">ref.</t>
  </si>
  <si>
    <t xml:space="preserve">mides (ample boca x fons)</t>
  </si>
  <si>
    <t xml:space="preserve">preu licitació</t>
  </si>
  <si>
    <t xml:space="preserve">concepte</t>
  </si>
  <si>
    <t xml:space="preserve">orbit 15x10</t>
  </si>
  <si>
    <t xml:space="preserve">keder 12x10</t>
  </si>
  <si>
    <t xml:space="preserve">keder 10x10</t>
  </si>
  <si>
    <t xml:space="preserve">mitja lluna 10x10</t>
  </si>
  <si>
    <t xml:space="preserve">Escenaris preu m²</t>
  </si>
  <si>
    <t xml:space="preserve">en terreny pla (mateixes verticals)</t>
  </si>
  <si>
    <t xml:space="preserve">Cal adaptació a desnivells i/o obstacles</t>
  </si>
  <si>
    <t xml:space="preserve">tanca antiempentes especial (cantonera o passacables. Preu unitari)</t>
  </si>
  <si>
    <t xml:space="preserve">DEMANDA primer any </t>
  </si>
  <si>
    <t xml:space="preserve">DATES</t>
  </si>
  <si>
    <t xml:space="preserve">ACTIVITAT</t>
  </si>
  <si>
    <t xml:space="preserve">ESPAI</t>
  </si>
  <si>
    <t xml:space="preserve">TIPOLOGIA</t>
  </si>
  <si>
    <t xml:space="preserve">qüantitat</t>
  </si>
  <si>
    <t xml:space="preserve">preu s/IVA</t>
  </si>
  <si>
    <t xml:space="preserve">Total preu s/IVA </t>
  </si>
  <si>
    <t xml:space="preserve">OBSERVACIONS</t>
  </si>
  <si>
    <t xml:space="preserve">inici</t>
  </si>
  <si>
    <t xml:space="preserve">fi</t>
  </si>
  <si>
    <t xml:space="preserve">LES SANTES</t>
  </si>
  <si>
    <t xml:space="preserve">24/07</t>
  </si>
  <si>
    <t xml:space="preserve">29/07</t>
  </si>
  <si>
    <t xml:space="preserve">espai familiar</t>
  </si>
  <si>
    <t xml:space="preserve">llar cabanelles dalt</t>
  </si>
  <si>
    <t xml:space="preserve">escenari</t>
  </si>
  <si>
    <t xml:space="preserve">escenari mitja lluna 10x10 complet</t>
  </si>
  <si>
    <t xml:space="preserve">llar cabanelles baix</t>
  </si>
  <si>
    <t xml:space="preserve">escenari 10x10 amb 2 ales de 2x2</t>
  </si>
  <si>
    <t xml:space="preserve">escala</t>
  </si>
  <si>
    <t xml:space="preserve">escala i rampa en L</t>
  </si>
  <si>
    <t xml:space="preserve">rampa treball</t>
  </si>
  <si>
    <t xml:space="preserve">26/07</t>
  </si>
  <si>
    <t xml:space="preserve">c capgrossos + convidades</t>
  </si>
  <si>
    <t xml:space="preserve">pl sta anna</t>
  </si>
  <si>
    <t xml:space="preserve">tarima PMR</t>
  </si>
  <si>
    <t xml:space="preserve">18/07</t>
  </si>
  <si>
    <t xml:space="preserve">27/07</t>
  </si>
  <si>
    <t xml:space="preserve">concerts</t>
  </si>
  <si>
    <t xml:space="preserve">nou parc recinte firal</t>
  </si>
  <si>
    <t xml:space="preserve">escenari keder 10x10 complet</t>
  </si>
  <si>
    <t xml:space="preserve">subtotal santes</t>
  </si>
  <si>
    <t xml:space="preserve">CALENDARI FESTIU</t>
  </si>
  <si>
    <t xml:space="preserve">feb</t>
  </si>
  <si>
    <t xml:space="preserve">mar</t>
  </si>
  <si>
    <t xml:space="preserve">carnestoltes</t>
  </si>
  <si>
    <t xml:space="preserve">nou parc r firal</t>
  </si>
  <si>
    <t xml:space="preserve">rampa acces</t>
  </si>
  <si>
    <t xml:space="preserve">En fció de setmana santa, de dm a dl següent</t>
  </si>
  <si>
    <t xml:space="preserve">Adaptat a l’alçada del remolc-escenari</t>
  </si>
  <si>
    <t xml:space="preserve">subtotal c festiu</t>
  </si>
  <si>
    <t xml:space="preserve">2 trams en L: un de 13,5 i un de 8,3</t>
  </si>
  <si>
    <t xml:space="preserve">amplada de la rampa 2m</t>
  </si>
  <si>
    <t xml:space="preserve">FESTES ENTITATS</t>
  </si>
  <si>
    <t xml:space="preserve">replà intermig i a l’entrega a l’escenari</t>
  </si>
  <si>
    <t xml:space="preserve">abr</t>
  </si>
  <si>
    <t xml:space="preserve">mai</t>
  </si>
  <si>
    <t xml:space="preserve">romeria del rocio</t>
  </si>
  <si>
    <t xml:space="preserve">escenari 6x4 a 1m i 2 escales</t>
  </si>
  <si>
    <t xml:space="preserve">escenari 10x4 a 1m i 2 escales</t>
  </si>
  <si>
    <t xml:space="preserve">ago</t>
  </si>
  <si>
    <t xml:space="preserve">set</t>
  </si>
  <si>
    <t xml:space="preserve">festa barri</t>
  </si>
  <si>
    <t xml:space="preserve">escola cirera</t>
  </si>
  <si>
    <t xml:space="preserve">rampa </t>
  </si>
  <si>
    <t xml:space="preserve">muntar darrera set d’agost. Desmuntar 3a set setembre</t>
  </si>
  <si>
    <t xml:space="preserve">subtotal f.entitas</t>
  </si>
  <si>
    <t xml:space="preserve">TOTAL lot 1</t>
  </si>
  <si>
    <t xml:space="preserve">IVA 21%</t>
  </si>
  <si>
    <t xml:space="preserve">TOTAL amb IVA</t>
  </si>
  <si>
    <t xml:space="preserve">Remolcs – escenaris desplegables petits</t>
  </si>
  <si>
    <t xml:space="preserve">ALTRES</t>
  </si>
  <si>
    <t xml:space="preserve">canvi d'ubicació(desmuntar, tralladar i tornar a muntar)</t>
  </si>
  <si>
    <t xml:space="preserve">remolc</t>
  </si>
  <si>
    <t xml:space="preserve">febrer</t>
  </si>
  <si>
    <t xml:space="preserve">TOTAL lot 2</t>
  </si>
  <si>
    <t xml:space="preserve">Remolcs – escenaris desplegables grans</t>
  </si>
  <si>
    <t xml:space="preserve">REMOLC</t>
  </si>
  <si>
    <t xml:space="preserve">Mides  (ample  boca x fons escenari x alçada)</t>
  </si>
  <si>
    <t xml:space="preserve">dia de permanència (amb bolo)</t>
  </si>
  <si>
    <t xml:space="preserve">25/07</t>
  </si>
  <si>
    <t xml:space="preserve">gospel/havaneres</t>
  </si>
  <si>
    <t xml:space="preserve">p mar callao</t>
  </si>
  <si>
    <t xml:space="preserve">trasllat</t>
  </si>
  <si>
    <t xml:space="preserve">28/07</t>
  </si>
  <si>
    <t xml:space="preserve">requisits i espetec</t>
  </si>
  <si>
    <t xml:space="preserve">parc central vell</t>
  </si>
  <si>
    <t xml:space="preserve">bolos extra</t>
  </si>
  <si>
    <t xml:space="preserve">espai jove</t>
  </si>
  <si>
    <t xml:space="preserve">pati cafè nou</t>
  </si>
  <si>
    <t xml:space="preserve">TOTAL lot 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</si>
</sst>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&quot; €&quot;"/>
    <numFmt numFmtId="166" formatCode="@"/>
    <numFmt numFmtId="167" formatCode="#,##0.00\ [$€-C0A];[RED]\-#,##0.00\ [$€-C0A]"/>
    <numFmt numFmtId="168" formatCode="#,##0.00\ [$€-403];[RED]\-#,##0.00\ [$€-403]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0"/>
      <charset val="1"/>
    </font>
    <font>
      <i val="true"/>
      <sz val="9"/>
      <color rgb="FF000000"/>
      <name val="Calibri"/>
      <family val="2"/>
      <charset val="1"/>
    </font>
    <font>
      <b val="true"/>
      <sz val="15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000000"/>
      <name val="Calibri"/>
      <family val="0"/>
      <charset val="1"/>
    </font>
    <font>
      <i val="true"/>
      <sz val="8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E994"/>
        <bgColor rgb="FFE8F2A1"/>
      </patternFill>
    </fill>
    <fill>
      <patternFill patternType="solid">
        <fgColor rgb="FFD4EA6B"/>
        <bgColor rgb="FFE8F2A1"/>
      </patternFill>
    </fill>
    <fill>
      <patternFill patternType="solid">
        <fgColor rgb="FFE8F2A1"/>
        <bgColor rgb="FFFFE994"/>
      </patternFill>
    </fill>
    <fill>
      <patternFill patternType="solid">
        <fgColor rgb="FFDEE6EF"/>
        <bgColor rgb="FFDDDDDD"/>
      </patternFill>
    </fill>
    <fill>
      <patternFill patternType="solid">
        <fgColor rgb="FFFFDBB6"/>
        <bgColor rgb="FFFFE994"/>
      </patternFill>
    </fill>
    <fill>
      <patternFill patternType="solid">
        <fgColor rgb="FFFFFF00"/>
        <bgColor rgb="FFFFCC00"/>
      </patternFill>
    </fill>
    <fill>
      <patternFill patternType="solid">
        <fgColor rgb="FF92D050"/>
        <bgColor rgb="FFD4EA6B"/>
      </patternFill>
    </fill>
    <fill>
      <patternFill patternType="solid">
        <fgColor rgb="FFDDDDDD"/>
        <bgColor rgb="FFDEE6EF"/>
      </patternFill>
    </fill>
    <fill>
      <patternFill patternType="solid">
        <fgColor rgb="FFCCCCCC"/>
        <bgColor rgb="FFB4C7DC"/>
      </patternFill>
    </fill>
    <fill>
      <patternFill patternType="solid">
        <fgColor rgb="FFDDE8CB"/>
        <bgColor rgb="FFDDDDDD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8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9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6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11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11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8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E994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8F2A1"/>
      <rgbColor rgb="FFDEE6EF"/>
      <rgbColor rgb="FF660066"/>
      <rgbColor rgb="FFFF8080"/>
      <rgbColor rgb="FF0066CC"/>
      <rgbColor rgb="FFB4C7DC"/>
      <rgbColor rgb="FF000080"/>
      <rgbColor rgb="FFFF00FF"/>
      <rgbColor rgb="FFD4EA6B"/>
      <rgbColor rgb="FF00FFFF"/>
      <rgbColor rgb="FF800080"/>
      <rgbColor rgb="FF800000"/>
      <rgbColor rgb="FF008080"/>
      <rgbColor rgb="FF0000FF"/>
      <rgbColor rgb="FF00CCFF"/>
      <rgbColor rgb="FFDDDDDD"/>
      <rgbColor rgb="FFDDE8CB"/>
      <rgbColor rgb="FFFFFFA6"/>
      <rgbColor rgb="FF99CCFF"/>
      <rgbColor rgb="FFFFB66C"/>
      <rgbColor rgb="FFCC99FF"/>
      <rgbColor rgb="FFFFDBB6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7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ustomXml" Target="../customXml/item9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8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A6"/>
    <pageSetUpPr fitToPage="true"/>
  </sheetPr>
  <dimension ref="A1:N5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4" activeCellId="0" sqref="A4:J48"/>
    </sheetView>
  </sheetViews>
  <sheetFormatPr defaultColWidth="8.5703125" defaultRowHeight="13.5" customHeight="true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1" width="12.15"/>
    <col collapsed="false" customWidth="true" hidden="false" outlineLevel="0" max="3" min="3" style="1" width="11.85"/>
    <col collapsed="false" customWidth="true" hidden="false" outlineLevel="0" max="5" min="5" style="1" width="6"/>
    <col collapsed="false" customWidth="true" hidden="false" outlineLevel="0" max="6" min="6" style="1" width="11.57"/>
    <col collapsed="false" customWidth="true" hidden="true" outlineLevel="0" max="9" min="9" style="1" width="11.43"/>
    <col collapsed="false" customWidth="true" hidden="false" outlineLevel="0" max="10" min="10" style="1" width="15.29"/>
    <col collapsed="false" customWidth="true" hidden="false" outlineLevel="0" max="11" min="11" style="2" width="9.14"/>
    <col collapsed="false" customWidth="true" hidden="false" outlineLevel="0" max="20" min="20" style="1" width="18.57"/>
    <col collapsed="false" customWidth="true" hidden="false" outlineLevel="0" max="16384" min="16384" style="1" width="11.57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1" t="s">
        <v>1</v>
      </c>
    </row>
    <row r="3" customFormat="false" ht="13.5" hidden="false" customHeight="false" outlineLevel="0" collapsed="false">
      <c r="J3" s="1" t="n">
        <v>1.21</v>
      </c>
    </row>
    <row r="4" customFormat="false" ht="17.25" hidden="false" customHeight="false" outlineLevel="0" collapsed="false">
      <c r="A4" s="3" t="s">
        <v>2</v>
      </c>
      <c r="B4" s="3"/>
      <c r="C4" s="4" t="s">
        <v>3</v>
      </c>
      <c r="D4" s="4"/>
      <c r="E4" s="4"/>
      <c r="F4" s="4"/>
      <c r="G4" s="4"/>
      <c r="H4" s="4"/>
      <c r="I4" s="4"/>
      <c r="J4" s="4"/>
      <c r="K4" s="5"/>
      <c r="L4" s="4"/>
      <c r="M4" s="4"/>
      <c r="N4" s="4"/>
    </row>
    <row r="5" customFormat="false" ht="15" hidden="false" customHeight="false" outlineLevel="0" collapsed="false">
      <c r="K5" s="6" t="s">
        <v>4</v>
      </c>
    </row>
    <row r="6" customFormat="false" ht="13.5" hidden="false" customHeight="false" outlineLevel="0" collapsed="false">
      <c r="A6" s="7" t="s">
        <v>5</v>
      </c>
      <c r="B6" s="7" t="s">
        <v>6</v>
      </c>
      <c r="C6" s="7"/>
      <c r="D6" s="7"/>
      <c r="E6" s="7"/>
      <c r="F6" s="7"/>
      <c r="G6" s="7"/>
      <c r="H6" s="7"/>
      <c r="I6" s="8" t="s">
        <v>7</v>
      </c>
      <c r="J6" s="7" t="s">
        <v>8</v>
      </c>
      <c r="K6" s="9" t="s">
        <v>9</v>
      </c>
      <c r="L6" s="7"/>
      <c r="M6" s="7"/>
      <c r="N6" s="7"/>
    </row>
    <row r="7" customFormat="false" ht="13.5" hidden="false" customHeight="false" outlineLevel="0" collapsed="false">
      <c r="B7" s="1" t="s">
        <v>10</v>
      </c>
      <c r="C7" s="1" t="s">
        <v>11</v>
      </c>
      <c r="D7" s="1" t="s">
        <v>12</v>
      </c>
      <c r="I7" s="10" t="n">
        <v>28500</v>
      </c>
      <c r="J7" s="10" t="n">
        <f aca="false">I7/$J$3</f>
        <v>23553.7190082645</v>
      </c>
      <c r="K7" s="2" t="s">
        <v>13</v>
      </c>
    </row>
    <row r="8" customFormat="false" ht="13.5" hidden="false" customHeight="false" outlineLevel="0" collapsed="false">
      <c r="B8" s="1" t="s">
        <v>14</v>
      </c>
      <c r="C8" s="1" t="s">
        <v>15</v>
      </c>
      <c r="D8" s="1" t="s">
        <v>16</v>
      </c>
      <c r="I8" s="10" t="n">
        <v>22300</v>
      </c>
      <c r="J8" s="10" t="n">
        <f aca="false">I8/$J$3</f>
        <v>18429.7520661157</v>
      </c>
      <c r="K8" s="2" t="s">
        <v>17</v>
      </c>
    </row>
    <row r="9" customFormat="false" ht="13.5" hidden="false" customHeight="false" outlineLevel="0" collapsed="false">
      <c r="B9" s="1" t="s">
        <v>18</v>
      </c>
      <c r="C9" s="1" t="s">
        <v>15</v>
      </c>
      <c r="D9" s="1" t="s">
        <v>19</v>
      </c>
      <c r="I9" s="10" t="n">
        <v>20700</v>
      </c>
      <c r="J9" s="10" t="n">
        <f aca="false">I9/$J$3</f>
        <v>17107.4380165289</v>
      </c>
      <c r="K9" s="2" t="s">
        <v>17</v>
      </c>
    </row>
    <row r="10" customFormat="false" ht="13.5" hidden="false" customHeight="false" outlineLevel="0" collapsed="false">
      <c r="B10" s="1" t="s">
        <v>20</v>
      </c>
      <c r="C10" s="1" t="s">
        <v>21</v>
      </c>
      <c r="D10" s="1" t="s">
        <v>19</v>
      </c>
      <c r="I10" s="10" t="n">
        <v>17200</v>
      </c>
      <c r="J10" s="10" t="n">
        <f aca="false">I10/$J$3</f>
        <v>14214.8760330579</v>
      </c>
      <c r="K10" s="2" t="s">
        <v>17</v>
      </c>
    </row>
    <row r="11" customFormat="false" ht="13.5" hidden="false" customHeight="false" outlineLevel="0" collapsed="false">
      <c r="I11" s="11"/>
      <c r="J11" s="10" t="n">
        <f aca="false">I11/$J$3</f>
        <v>0</v>
      </c>
    </row>
    <row r="12" customFormat="false" ht="13.5" hidden="false" customHeight="false" outlineLevel="0" collapsed="false">
      <c r="A12" s="7" t="s">
        <v>22</v>
      </c>
      <c r="B12" s="7" t="s">
        <v>23</v>
      </c>
      <c r="C12" s="7"/>
      <c r="D12" s="7"/>
      <c r="E12" s="7"/>
      <c r="F12" s="7"/>
      <c r="G12" s="7"/>
      <c r="H12" s="7"/>
      <c r="I12" s="11"/>
      <c r="J12" s="10" t="n">
        <f aca="false">I12/$J$3</f>
        <v>0</v>
      </c>
      <c r="K12" s="2" t="s">
        <v>24</v>
      </c>
      <c r="L12" s="7"/>
      <c r="M12" s="7"/>
      <c r="N12" s="7"/>
    </row>
    <row r="13" customFormat="false" ht="13.5" hidden="false" customHeight="false" outlineLevel="0" collapsed="false">
      <c r="B13" s="1" t="s">
        <v>25</v>
      </c>
      <c r="C13" s="1" t="s">
        <v>26</v>
      </c>
      <c r="I13" s="10" t="n">
        <v>50</v>
      </c>
      <c r="J13" s="10" t="n">
        <f aca="false">I13/$J$3</f>
        <v>41.3223140495868</v>
      </c>
    </row>
    <row r="14" customFormat="false" ht="13.5" hidden="false" customHeight="false" outlineLevel="0" collapsed="false">
      <c r="B14" s="1" t="s">
        <v>27</v>
      </c>
      <c r="C14" s="1" t="s">
        <v>28</v>
      </c>
      <c r="I14" s="10" t="n">
        <v>55</v>
      </c>
      <c r="J14" s="10" t="n">
        <f aca="false">I14/$J$3</f>
        <v>45.4545454545455</v>
      </c>
    </row>
    <row r="15" customFormat="false" ht="13.5" hidden="true" customHeight="false" outlineLevel="0" collapsed="false">
      <c r="B15" s="12" t="s">
        <v>29</v>
      </c>
      <c r="I15" s="11"/>
      <c r="J15" s="11"/>
    </row>
    <row r="16" customFormat="false" ht="13.5" hidden="false" customHeight="false" outlineLevel="0" collapsed="false">
      <c r="C16" s="2"/>
      <c r="I16" s="11"/>
      <c r="J16" s="11"/>
    </row>
    <row r="17" customFormat="false" ht="13.5" hidden="false" customHeight="false" outlineLevel="0" collapsed="false">
      <c r="A17" s="7" t="s">
        <v>30</v>
      </c>
      <c r="B17" s="7" t="s">
        <v>31</v>
      </c>
      <c r="C17" s="7"/>
      <c r="D17" s="7"/>
      <c r="E17" s="7"/>
      <c r="F17" s="7"/>
      <c r="G17" s="7"/>
      <c r="H17" s="7"/>
      <c r="I17" s="11"/>
      <c r="J17" s="11"/>
      <c r="K17" s="5"/>
      <c r="L17" s="7"/>
      <c r="M17" s="7"/>
      <c r="N17" s="7"/>
    </row>
    <row r="18" customFormat="false" ht="13.5" hidden="false" customHeight="false" outlineLevel="0" collapsed="false">
      <c r="B18" s="1" t="s">
        <v>32</v>
      </c>
      <c r="C18" s="1" t="s">
        <v>33</v>
      </c>
      <c r="I18" s="10" t="n">
        <v>300</v>
      </c>
      <c r="J18" s="10" t="n">
        <f aca="false">I18/$J$3</f>
        <v>247.933884297521</v>
      </c>
    </row>
    <row r="19" customFormat="false" ht="13.5" hidden="false" customHeight="false" outlineLevel="0" collapsed="false">
      <c r="B19" s="1" t="s">
        <v>34</v>
      </c>
      <c r="C19" s="1" t="s">
        <v>35</v>
      </c>
      <c r="I19" s="13" t="n">
        <v>375</v>
      </c>
      <c r="J19" s="10" t="n">
        <f aca="false">I19/$J$3</f>
        <v>309.917355371901</v>
      </c>
    </row>
    <row r="20" customFormat="false" ht="13.5" hidden="false" customHeight="false" outlineLevel="0" collapsed="false">
      <c r="B20" s="1" t="s">
        <v>36</v>
      </c>
      <c r="C20" s="1" t="s">
        <v>37</v>
      </c>
      <c r="I20" s="10" t="n">
        <v>680</v>
      </c>
      <c r="J20" s="10" t="n">
        <f aca="false">I20/$J$3</f>
        <v>561.98347107438</v>
      </c>
    </row>
    <row r="21" customFormat="false" ht="13.5" hidden="false" customHeight="false" outlineLevel="0" collapsed="false">
      <c r="B21" s="1" t="s">
        <v>38</v>
      </c>
      <c r="C21" s="1" t="s">
        <v>39</v>
      </c>
      <c r="I21" s="10" t="n">
        <v>970</v>
      </c>
      <c r="J21" s="10" t="n">
        <f aca="false">I21/$J$3</f>
        <v>801.652892561984</v>
      </c>
    </row>
    <row r="22" customFormat="false" ht="13.5" hidden="false" customHeight="false" outlineLevel="0" collapsed="false">
      <c r="B22" s="1" t="s">
        <v>40</v>
      </c>
      <c r="C22" s="1" t="s">
        <v>41</v>
      </c>
      <c r="I22" s="10" t="n">
        <v>1300</v>
      </c>
      <c r="J22" s="10" t="n">
        <f aca="false">I22/$J$3</f>
        <v>1074.38016528926</v>
      </c>
    </row>
    <row r="23" customFormat="false" ht="13.5" hidden="false" customHeight="false" outlineLevel="0" collapsed="false">
      <c r="B23" s="1" t="s">
        <v>42</v>
      </c>
      <c r="C23" s="1" t="s">
        <v>43</v>
      </c>
      <c r="I23" s="10" t="n">
        <v>1100</v>
      </c>
      <c r="J23" s="10" t="n">
        <f aca="false">I23/$J$3</f>
        <v>909.090909090909</v>
      </c>
    </row>
    <row r="24" customFormat="false" ht="13.5" hidden="false" customHeight="false" outlineLevel="0" collapsed="false">
      <c r="B24" s="1" t="s">
        <v>44</v>
      </c>
      <c r="C24" s="1" t="s">
        <v>45</v>
      </c>
      <c r="I24" s="13" t="n">
        <v>1300</v>
      </c>
      <c r="J24" s="10" t="n">
        <f aca="false">I24/$J$3</f>
        <v>1074.38016528926</v>
      </c>
    </row>
    <row r="25" customFormat="false" ht="13.5" hidden="false" customHeight="false" outlineLevel="0" collapsed="false">
      <c r="B25" s="1" t="s">
        <v>46</v>
      </c>
      <c r="C25" s="1" t="s">
        <v>47</v>
      </c>
      <c r="I25" s="10" t="n">
        <v>1650</v>
      </c>
      <c r="J25" s="10" t="n">
        <f aca="false">I25/$J$3</f>
        <v>1363.63636363636</v>
      </c>
    </row>
    <row r="26" customFormat="false" ht="13.5" hidden="false" customHeight="false" outlineLevel="0" collapsed="false">
      <c r="B26" s="1" t="s">
        <v>48</v>
      </c>
      <c r="C26" s="1" t="s">
        <v>49</v>
      </c>
      <c r="I26" s="13" t="n">
        <v>30</v>
      </c>
      <c r="J26" s="10" t="n">
        <f aca="false">I26/$J$3</f>
        <v>24.7933884297521</v>
      </c>
      <c r="K26" s="2" t="s">
        <v>50</v>
      </c>
    </row>
    <row r="27" customFormat="false" ht="13.5" hidden="false" customHeight="false" outlineLevel="0" collapsed="false">
      <c r="B27" s="1" t="s">
        <v>51</v>
      </c>
      <c r="C27" s="1" t="s">
        <v>52</v>
      </c>
      <c r="I27" s="10" t="n">
        <v>35</v>
      </c>
      <c r="J27" s="10" t="n">
        <f aca="false">I27/$J$3</f>
        <v>28.9256198347107</v>
      </c>
    </row>
    <row r="28" customFormat="false" ht="13.5" hidden="false" customHeight="false" outlineLevel="0" collapsed="false">
      <c r="I28" s="11"/>
      <c r="J28" s="11"/>
    </row>
    <row r="29" customFormat="false" ht="13.5" hidden="false" customHeight="false" outlineLevel="0" collapsed="false">
      <c r="A29" s="7" t="s">
        <v>53</v>
      </c>
      <c r="B29" s="7" t="s">
        <v>54</v>
      </c>
      <c r="I29" s="11"/>
      <c r="J29" s="11"/>
    </row>
    <row r="30" customFormat="false" ht="13.5" hidden="false" customHeight="false" outlineLevel="0" collapsed="false">
      <c r="B30" s="1" t="s">
        <v>55</v>
      </c>
      <c r="C30" s="1" t="s">
        <v>56</v>
      </c>
      <c r="I30" s="10" t="n">
        <v>2000</v>
      </c>
      <c r="J30" s="10" t="n">
        <f aca="false">I30/$J$3</f>
        <v>1652.89256198347</v>
      </c>
      <c r="K30" s="2" t="s">
        <v>57</v>
      </c>
    </row>
    <row r="31" customFormat="false" ht="13.5" hidden="false" customHeight="false" outlineLevel="0" collapsed="false">
      <c r="B31" s="1" t="s">
        <v>58</v>
      </c>
      <c r="C31" s="1" t="s">
        <v>59</v>
      </c>
      <c r="I31" s="14" t="n">
        <v>2300</v>
      </c>
      <c r="J31" s="10" t="n">
        <f aca="false">I31/$J$3</f>
        <v>1900.82644628099</v>
      </c>
      <c r="K31" s="2" t="s">
        <v>60</v>
      </c>
    </row>
    <row r="32" customFormat="false" ht="13.5" hidden="false" customHeight="false" outlineLevel="0" collapsed="false">
      <c r="B32" s="1" t="s">
        <v>61</v>
      </c>
      <c r="C32" s="1" t="s">
        <v>62</v>
      </c>
      <c r="I32" s="10" t="n">
        <v>7800</v>
      </c>
      <c r="J32" s="10" t="n">
        <f aca="false">I32/$J$3</f>
        <v>6446.28099173554</v>
      </c>
    </row>
    <row r="33" customFormat="false" ht="13.5" hidden="false" customHeight="false" outlineLevel="0" collapsed="false">
      <c r="B33" s="1" t="s">
        <v>63</v>
      </c>
      <c r="C33" s="1" t="s">
        <v>64</v>
      </c>
      <c r="I33" s="10" t="n">
        <v>6400</v>
      </c>
      <c r="J33" s="10" t="n">
        <f aca="false">I33/$J$3</f>
        <v>5289.25619834711</v>
      </c>
    </row>
    <row r="34" customFormat="false" ht="13.5" hidden="false" customHeight="false" outlineLevel="0" collapsed="false">
      <c r="B34" s="1" t="s">
        <v>65</v>
      </c>
      <c r="C34" s="1" t="s">
        <v>66</v>
      </c>
      <c r="I34" s="10" t="n">
        <v>1900</v>
      </c>
      <c r="J34" s="10" t="n">
        <f aca="false">I34/$J$3</f>
        <v>1570.2479338843</v>
      </c>
    </row>
    <row r="35" customFormat="false" ht="13.5" hidden="false" customHeight="false" outlineLevel="0" collapsed="false"/>
    <row r="36" customFormat="false" ht="13.5" hidden="false" customHeight="false" outlineLevel="0" collapsed="false"/>
    <row r="37" customFormat="false" ht="17.25" hidden="false" customHeight="false" outlineLevel="0" collapsed="false">
      <c r="A37" s="15" t="s">
        <v>67</v>
      </c>
      <c r="B37" s="15"/>
      <c r="C37" s="4" t="s">
        <v>68</v>
      </c>
      <c r="D37" s="4"/>
      <c r="E37" s="4"/>
      <c r="F37" s="4"/>
      <c r="G37" s="4"/>
      <c r="H37" s="4"/>
      <c r="I37" s="4"/>
      <c r="J37" s="2" t="s">
        <v>69</v>
      </c>
      <c r="L37" s="4"/>
      <c r="M37" s="4"/>
      <c r="N37" s="4"/>
    </row>
    <row r="38" customFormat="false" ht="13.5" hidden="false" customHeight="false" outlineLevel="0" collapsed="false">
      <c r="B38" s="1" t="s">
        <v>70</v>
      </c>
      <c r="C38" s="1" t="s">
        <v>71</v>
      </c>
      <c r="I38" s="16" t="n">
        <v>4700</v>
      </c>
      <c r="J38" s="16" t="n">
        <f aca="false">I38/$J$3</f>
        <v>3884.29752066116</v>
      </c>
    </row>
    <row r="39" customFormat="false" ht="13.5" hidden="false" customHeight="false" outlineLevel="0" collapsed="false">
      <c r="B39" s="1" t="s">
        <v>72</v>
      </c>
      <c r="C39" s="1" t="s">
        <v>73</v>
      </c>
      <c r="I39" s="17" t="n">
        <v>4300</v>
      </c>
      <c r="J39" s="17" t="n">
        <f aca="false">I39/$J$3</f>
        <v>3553.71900826446</v>
      </c>
    </row>
    <row r="40" customFormat="false" ht="13.5" hidden="false" customHeight="false" outlineLevel="0" collapsed="false">
      <c r="B40" s="1" t="s">
        <v>74</v>
      </c>
      <c r="C40" s="1" t="s">
        <v>75</v>
      </c>
      <c r="I40" s="17" t="n">
        <v>1400</v>
      </c>
      <c r="J40" s="17" t="n">
        <f aca="false">I40/$J$3</f>
        <v>1157.02479338843</v>
      </c>
    </row>
    <row r="41" customFormat="false" ht="13.5" hidden="false" customHeight="false" outlineLevel="0" collapsed="false">
      <c r="I41" s="11"/>
      <c r="J41" s="11"/>
    </row>
    <row r="42" customFormat="false" ht="13.5" hidden="false" customHeight="false" outlineLevel="0" collapsed="false">
      <c r="I42" s="11"/>
      <c r="J42" s="11"/>
    </row>
    <row r="43" customFormat="false" ht="17.25" hidden="false" customHeight="false" outlineLevel="0" collapsed="false">
      <c r="A43" s="18" t="s">
        <v>76</v>
      </c>
      <c r="B43" s="18"/>
      <c r="C43" s="4" t="s">
        <v>77</v>
      </c>
      <c r="D43" s="4"/>
      <c r="E43" s="4"/>
      <c r="F43" s="4"/>
      <c r="G43" s="4"/>
      <c r="H43" s="4"/>
      <c r="I43" s="4"/>
      <c r="J43" s="11"/>
      <c r="K43" s="2" t="s">
        <v>78</v>
      </c>
      <c r="M43" s="4"/>
      <c r="N43" s="4"/>
    </row>
    <row r="44" customFormat="false" ht="13.5" hidden="false" customHeight="false" outlineLevel="0" collapsed="false">
      <c r="B44" s="1" t="s">
        <v>79</v>
      </c>
      <c r="C44" s="1" t="s">
        <v>80</v>
      </c>
      <c r="I44" s="19" t="n">
        <v>3000</v>
      </c>
      <c r="J44" s="19" t="n">
        <f aca="false">I44/$J$3</f>
        <v>2479.33884297521</v>
      </c>
    </row>
    <row r="45" customFormat="false" ht="13.5" hidden="false" customHeight="false" outlineLevel="0" collapsed="false">
      <c r="B45" s="1" t="s">
        <v>81</v>
      </c>
      <c r="C45" s="1" t="s">
        <v>82</v>
      </c>
      <c r="I45" s="19" t="n">
        <v>3600</v>
      </c>
      <c r="J45" s="19" t="n">
        <f aca="false">I45/$J$3</f>
        <v>2975.20661157025</v>
      </c>
    </row>
    <row r="46" customFormat="false" ht="13.5" hidden="false" customHeight="false" outlineLevel="0" collapsed="false">
      <c r="B46" s="1" t="s">
        <v>83</v>
      </c>
      <c r="C46" s="1" t="s">
        <v>84</v>
      </c>
      <c r="I46" s="19" t="n">
        <v>4200</v>
      </c>
      <c r="J46" s="19" t="n">
        <f aca="false">I46/$J$3</f>
        <v>3471.07438016529</v>
      </c>
    </row>
    <row r="47" customFormat="false" ht="13.5" hidden="false" customHeight="false" outlineLevel="0" collapsed="false">
      <c r="B47" s="1" t="s">
        <v>85</v>
      </c>
      <c r="C47" s="1" t="s">
        <v>86</v>
      </c>
      <c r="I47" s="19" t="n">
        <v>600</v>
      </c>
      <c r="J47" s="19" t="n">
        <f aca="false">I47/$J$3</f>
        <v>495.867768595041</v>
      </c>
      <c r="K47" s="2" t="s">
        <v>87</v>
      </c>
    </row>
    <row r="48" customFormat="false" ht="13.5" hidden="false" customHeight="false" outlineLevel="0" collapsed="false">
      <c r="B48" s="1" t="s">
        <v>74</v>
      </c>
      <c r="C48" s="1" t="s">
        <v>75</v>
      </c>
      <c r="I48" s="19" t="n">
        <v>1400</v>
      </c>
      <c r="J48" s="19" t="n">
        <f aca="false">I48/$J$3</f>
        <v>1157.02479338843</v>
      </c>
    </row>
    <row r="49" customFormat="false" ht="13.5" hidden="false" customHeight="false" outlineLevel="0" collapsed="false">
      <c r="I49" s="11"/>
      <c r="J49" s="11"/>
    </row>
    <row r="50" customFormat="false" ht="13.5" hidden="false" customHeight="false" outlineLevel="0" collapsed="false">
      <c r="I50" s="11"/>
      <c r="J50" s="11"/>
    </row>
    <row r="51" customFormat="false" ht="13.5" hidden="false" customHeight="false" outlineLevel="0" collapsed="false">
      <c r="I51" s="11"/>
      <c r="J51" s="11"/>
    </row>
    <row r="52" customFormat="false" ht="13.5" hidden="false" customHeight="false" outlineLevel="0" collapsed="false">
      <c r="I52" s="11"/>
      <c r="J52" s="11"/>
    </row>
    <row r="53" customFormat="false" ht="13.5" hidden="false" customHeight="false" outlineLevel="0" collapsed="false">
      <c r="I53" s="11"/>
      <c r="J53" s="11"/>
    </row>
    <row r="54" customFormat="false" ht="13.5" hidden="false" customHeight="false" outlineLevel="0" collapsed="false">
      <c r="I54" s="11"/>
      <c r="J54" s="11"/>
    </row>
    <row r="55" customFormat="false" ht="13.5" hidden="false" customHeight="false" outlineLevel="0" collapsed="false">
      <c r="I55" s="11"/>
      <c r="J55" s="11"/>
    </row>
    <row r="56" customFormat="false" ht="13.5" hidden="false" customHeight="false" outlineLevel="0" collapsed="false">
      <c r="I56" s="11"/>
      <c r="J56" s="1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B66C"/>
    <pageSetUpPr fitToPage="false"/>
  </sheetPr>
  <dimension ref="B1:Q74"/>
  <sheetViews>
    <sheetView showFormulas="false" showGridLines="true" showRowColHeaders="true" showZeros="true" rightToLeft="false" tabSelected="false" showOutlineSymbols="true" defaultGridColor="true" view="normal" topLeftCell="A25" colorId="64" zoomScale="80" zoomScaleNormal="80" zoomScalePageLayoutView="100" workbookViewId="0">
      <selection pane="topLeft" activeCell="J69" activeCellId="1" sqref="A4:J48 J69"/>
    </sheetView>
  </sheetViews>
  <sheetFormatPr defaultColWidth="11.71484375" defaultRowHeight="13.5" customHeight="true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20" width="5.86"/>
    <col collapsed="false" customWidth="true" hidden="false" outlineLevel="0" max="3" min="3" style="20" width="5.57"/>
    <col collapsed="false" customWidth="true" hidden="false" outlineLevel="0" max="4" min="4" style="1" width="24.71"/>
    <col collapsed="false" customWidth="true" hidden="false" outlineLevel="0" max="5" min="5" style="1" width="19.42"/>
    <col collapsed="false" customWidth="true" hidden="false" outlineLevel="0" max="6" min="6" style="1" width="13.15"/>
    <col collapsed="false" customWidth="true" hidden="false" outlineLevel="0" max="7" min="7" style="20" width="7"/>
    <col collapsed="false" customWidth="true" hidden="false" outlineLevel="0" max="8" min="8" style="20" width="11.57"/>
    <col collapsed="false" customWidth="true" hidden="false" outlineLevel="0" max="9" min="9" style="2" width="19"/>
    <col collapsed="false" customWidth="true" hidden="false" outlineLevel="0" max="10" min="10" style="20" width="11.57"/>
    <col collapsed="false" customWidth="true" hidden="false" outlineLevel="0" max="13" min="13" style="1" width="24.71"/>
  </cols>
  <sheetData>
    <row r="1" customFormat="false" ht="18.55" hidden="false" customHeight="false" outlineLevel="0" collapsed="false">
      <c r="B1" s="21" t="s">
        <v>88</v>
      </c>
    </row>
    <row r="2" customFormat="false" ht="18.55" hidden="false" customHeight="false" outlineLevel="0" collapsed="false">
      <c r="B2" s="21"/>
    </row>
    <row r="3" customFormat="false" ht="18.55" hidden="false" customHeight="false" outlineLevel="0" collapsed="false">
      <c r="B3" s="22" t="s">
        <v>89</v>
      </c>
      <c r="C3" s="23"/>
      <c r="D3" s="24" t="s">
        <v>90</v>
      </c>
      <c r="E3" s="25"/>
    </row>
    <row r="4" customFormat="false" ht="13.5" hidden="false" customHeight="false" outlineLevel="0" collapsed="false">
      <c r="B4" s="26"/>
    </row>
    <row r="5" customFormat="false" ht="13.5" hidden="false" customHeight="false" outlineLevel="0" collapsed="false">
      <c r="B5" s="26" t="s">
        <v>91</v>
      </c>
    </row>
    <row r="6" customFormat="false" ht="13.5" hidden="false" customHeight="true" outlineLevel="0" collapsed="false">
      <c r="C6" s="27" t="s">
        <v>92</v>
      </c>
      <c r="G6" s="27" t="s">
        <v>31</v>
      </c>
      <c r="H6" s="7"/>
      <c r="I6" s="28"/>
      <c r="J6" s="26"/>
      <c r="K6" s="7"/>
      <c r="L6" s="7" t="s">
        <v>54</v>
      </c>
    </row>
    <row r="7" customFormat="false" ht="13.5" hidden="false" customHeight="false" outlineLevel="0" collapsed="false">
      <c r="C7" s="29" t="s">
        <v>93</v>
      </c>
      <c r="D7" s="30" t="s">
        <v>94</v>
      </c>
      <c r="E7" s="31" t="s">
        <v>95</v>
      </c>
      <c r="G7" s="29" t="s">
        <v>93</v>
      </c>
      <c r="H7" s="32" t="s">
        <v>96</v>
      </c>
      <c r="I7" s="32"/>
      <c r="J7" s="31" t="s">
        <v>95</v>
      </c>
      <c r="L7" s="29" t="s">
        <v>93</v>
      </c>
      <c r="M7" s="33" t="s">
        <v>96</v>
      </c>
      <c r="N7" s="31" t="s">
        <v>95</v>
      </c>
    </row>
    <row r="8" customFormat="false" ht="13.5" hidden="false" customHeight="false" outlineLevel="0" collapsed="false">
      <c r="C8" s="34" t="s">
        <v>10</v>
      </c>
      <c r="D8" s="35" t="s">
        <v>97</v>
      </c>
      <c r="E8" s="36" t="n">
        <f aca="false">tipologies!J7</f>
        <v>23553.7190082645</v>
      </c>
      <c r="G8" s="34" t="s">
        <v>32</v>
      </c>
      <c r="H8" s="37" t="s">
        <v>33</v>
      </c>
      <c r="I8" s="37"/>
      <c r="J8" s="36" t="n">
        <f aca="false">tipologies!J18</f>
        <v>247.933884297521</v>
      </c>
      <c r="L8" s="34" t="s">
        <v>55</v>
      </c>
      <c r="M8" s="35" t="s">
        <v>56</v>
      </c>
      <c r="N8" s="36" t="n">
        <f aca="false">tipologies!J30</f>
        <v>1652.89256198347</v>
      </c>
    </row>
    <row r="9" customFormat="false" ht="13.5" hidden="false" customHeight="false" outlineLevel="0" collapsed="false">
      <c r="C9" s="34" t="s">
        <v>14</v>
      </c>
      <c r="D9" s="35" t="s">
        <v>98</v>
      </c>
      <c r="E9" s="36" t="n">
        <f aca="false">tipologies!J8</f>
        <v>18429.7520661157</v>
      </c>
      <c r="G9" s="34" t="s">
        <v>34</v>
      </c>
      <c r="H9" s="37" t="s">
        <v>35</v>
      </c>
      <c r="I9" s="37"/>
      <c r="J9" s="36" t="n">
        <f aca="false">tipologies!J19</f>
        <v>309.917355371901</v>
      </c>
      <c r="L9" s="34" t="s">
        <v>58</v>
      </c>
      <c r="M9" s="35" t="s">
        <v>59</v>
      </c>
      <c r="N9" s="36" t="n">
        <f aca="false">tipologies!J31</f>
        <v>1900.82644628099</v>
      </c>
    </row>
    <row r="10" customFormat="false" ht="13.5" hidden="false" customHeight="false" outlineLevel="0" collapsed="false">
      <c r="C10" s="34" t="s">
        <v>18</v>
      </c>
      <c r="D10" s="35" t="s">
        <v>99</v>
      </c>
      <c r="E10" s="36" t="n">
        <f aca="false">tipologies!J9</f>
        <v>17107.4380165289</v>
      </c>
      <c r="G10" s="34" t="s">
        <v>36</v>
      </c>
      <c r="H10" s="37" t="s">
        <v>37</v>
      </c>
      <c r="I10" s="37"/>
      <c r="J10" s="36" t="n">
        <f aca="false">tipologies!J20</f>
        <v>561.98347107438</v>
      </c>
      <c r="L10" s="34" t="s">
        <v>61</v>
      </c>
      <c r="M10" s="35" t="s">
        <v>62</v>
      </c>
      <c r="N10" s="36" t="n">
        <f aca="false">tipologies!J32</f>
        <v>6446.28099173554</v>
      </c>
    </row>
    <row r="11" customFormat="false" ht="13.5" hidden="false" customHeight="false" outlineLevel="0" collapsed="false">
      <c r="C11" s="34" t="s">
        <v>20</v>
      </c>
      <c r="D11" s="35" t="s">
        <v>100</v>
      </c>
      <c r="E11" s="36" t="n">
        <f aca="false">tipologies!J10</f>
        <v>14214.8760330579</v>
      </c>
      <c r="G11" s="34" t="s">
        <v>38</v>
      </c>
      <c r="H11" s="37" t="s">
        <v>39</v>
      </c>
      <c r="I11" s="37"/>
      <c r="J11" s="36" t="n">
        <f aca="false">tipologies!J21</f>
        <v>801.652892561984</v>
      </c>
      <c r="L11" s="34" t="s">
        <v>63</v>
      </c>
      <c r="M11" s="35" t="s">
        <v>64</v>
      </c>
      <c r="N11" s="36" t="n">
        <f aca="false">tipologies!J33</f>
        <v>5289.25619834711</v>
      </c>
    </row>
    <row r="12" customFormat="false" ht="13.5" hidden="false" customHeight="false" outlineLevel="0" collapsed="false">
      <c r="G12" s="34" t="s">
        <v>40</v>
      </c>
      <c r="H12" s="37" t="s">
        <v>41</v>
      </c>
      <c r="I12" s="37"/>
      <c r="J12" s="36" t="n">
        <f aca="false">tipologies!J22</f>
        <v>1074.38016528926</v>
      </c>
      <c r="L12" s="34" t="s">
        <v>65</v>
      </c>
      <c r="M12" s="35" t="s">
        <v>66</v>
      </c>
      <c r="N12" s="36" t="n">
        <f aca="false">tipologies!J34</f>
        <v>1570.2479338843</v>
      </c>
    </row>
    <row r="13" customFormat="false" ht="13.5" hidden="false" customHeight="false" outlineLevel="0" collapsed="false">
      <c r="C13" s="27" t="s">
        <v>101</v>
      </c>
      <c r="D13" s="38"/>
      <c r="E13" s="26"/>
      <c r="G13" s="34" t="s">
        <v>42</v>
      </c>
      <c r="H13" s="37" t="s">
        <v>43</v>
      </c>
      <c r="I13" s="37"/>
      <c r="J13" s="36" t="n">
        <f aca="false">tipologies!J23</f>
        <v>909.090909090909</v>
      </c>
      <c r="L13" s="20"/>
    </row>
    <row r="14" customFormat="false" ht="13.5" hidden="false" customHeight="false" outlineLevel="0" collapsed="false">
      <c r="C14" s="29" t="s">
        <v>93</v>
      </c>
      <c r="D14" s="39" t="s">
        <v>96</v>
      </c>
      <c r="E14" s="31" t="s">
        <v>95</v>
      </c>
      <c r="G14" s="34" t="s">
        <v>44</v>
      </c>
      <c r="H14" s="37" t="s">
        <v>45</v>
      </c>
      <c r="I14" s="37"/>
      <c r="J14" s="36" t="n">
        <f aca="false">tipologies!J24</f>
        <v>1074.38016528926</v>
      </c>
      <c r="L14" s="20"/>
    </row>
    <row r="15" customFormat="false" ht="13.5" hidden="false" customHeight="false" outlineLevel="0" collapsed="false">
      <c r="C15" s="34" t="s">
        <v>25</v>
      </c>
      <c r="D15" s="35" t="s">
        <v>102</v>
      </c>
      <c r="E15" s="36" t="n">
        <f aca="false">tipologies!J13</f>
        <v>41.3223140495868</v>
      </c>
      <c r="G15" s="34" t="s">
        <v>46</v>
      </c>
      <c r="H15" s="37" t="s">
        <v>47</v>
      </c>
      <c r="I15" s="37"/>
      <c r="J15" s="36" t="n">
        <f aca="false">tipologies!J25</f>
        <v>1363.63636363636</v>
      </c>
    </row>
    <row r="16" customFormat="false" ht="24.75" hidden="false" customHeight="true" outlineLevel="0" collapsed="false">
      <c r="C16" s="34" t="s">
        <v>27</v>
      </c>
      <c r="D16" s="40" t="s">
        <v>103</v>
      </c>
      <c r="E16" s="36" t="n">
        <f aca="false">tipologies!J14</f>
        <v>45.4545454545455</v>
      </c>
      <c r="G16" s="36" t="s">
        <v>48</v>
      </c>
      <c r="H16" s="37" t="s">
        <v>49</v>
      </c>
      <c r="I16" s="37"/>
      <c r="J16" s="36" t="n">
        <f aca="false">tipologies!J26</f>
        <v>24.7933884297521</v>
      </c>
    </row>
    <row r="17" customFormat="false" ht="17.25" hidden="false" customHeight="true" outlineLevel="0" collapsed="false">
      <c r="G17" s="36" t="s">
        <v>51</v>
      </c>
      <c r="H17" s="41" t="s">
        <v>104</v>
      </c>
      <c r="I17" s="41"/>
      <c r="J17" s="36" t="n">
        <f aca="false">tipologies!J27</f>
        <v>28.9256198347107</v>
      </c>
    </row>
    <row r="18" customFormat="false" ht="13.8" hidden="false" customHeight="false" outlineLevel="0" collapsed="false">
      <c r="B18" s="42" t="s">
        <v>105</v>
      </c>
      <c r="C18" s="43"/>
      <c r="D18" s="44"/>
      <c r="H18" s="11"/>
    </row>
    <row r="19" customFormat="false" ht="13.5" hidden="false" customHeight="false" outlineLevel="0" collapsed="false">
      <c r="J19" s="45"/>
    </row>
    <row r="20" customFormat="false" ht="13.5" hidden="false" customHeight="true" outlineLevel="0" collapsed="false">
      <c r="B20" s="46" t="s">
        <v>106</v>
      </c>
      <c r="C20" s="46"/>
      <c r="D20" s="47" t="s">
        <v>107</v>
      </c>
      <c r="E20" s="47" t="s">
        <v>108</v>
      </c>
      <c r="F20" s="47" t="s">
        <v>109</v>
      </c>
      <c r="G20" s="47"/>
      <c r="H20" s="48" t="s">
        <v>110</v>
      </c>
      <c r="I20" s="49" t="s">
        <v>111</v>
      </c>
      <c r="J20" s="50" t="s">
        <v>112</v>
      </c>
      <c r="K20" s="47" t="s">
        <v>113</v>
      </c>
      <c r="L20" s="47"/>
      <c r="M20" s="47"/>
    </row>
    <row r="21" customFormat="false" ht="13.5" hidden="false" customHeight="false" outlineLevel="0" collapsed="false">
      <c r="B21" s="51" t="s">
        <v>114</v>
      </c>
      <c r="C21" s="51" t="s">
        <v>115</v>
      </c>
      <c r="D21" s="47"/>
      <c r="E21" s="47"/>
      <c r="F21" s="47"/>
      <c r="G21" s="47"/>
      <c r="H21" s="48"/>
      <c r="I21" s="48"/>
      <c r="J21" s="48"/>
      <c r="K21" s="47"/>
      <c r="L21" s="47"/>
      <c r="M21" s="47"/>
    </row>
    <row r="22" customFormat="false" ht="13.5" hidden="false" customHeight="false" outlineLevel="0" collapsed="false">
      <c r="J22" s="45"/>
    </row>
    <row r="23" customFormat="false" ht="13.5" hidden="false" customHeight="false" outlineLevel="0" collapsed="false">
      <c r="B23" s="27" t="s">
        <v>116</v>
      </c>
    </row>
    <row r="25" customFormat="false" ht="13.5" hidden="false" customHeight="false" outlineLevel="0" collapsed="false">
      <c r="B25" s="52" t="s">
        <v>117</v>
      </c>
      <c r="C25" s="53" t="s">
        <v>118</v>
      </c>
      <c r="D25" s="54" t="s">
        <v>119</v>
      </c>
      <c r="E25" s="55" t="s">
        <v>120</v>
      </c>
      <c r="F25" s="56" t="s">
        <v>121</v>
      </c>
      <c r="G25" s="34" t="s">
        <v>20</v>
      </c>
      <c r="H25" s="34"/>
      <c r="I25" s="57" t="n">
        <f aca="false">E11</f>
        <v>14214.8760330579</v>
      </c>
      <c r="J25" s="58" t="n">
        <f aca="false">I25</f>
        <v>14214.8760330579</v>
      </c>
      <c r="K25" s="59" t="s">
        <v>122</v>
      </c>
    </row>
    <row r="26" customFormat="false" ht="13.5" hidden="false" customHeight="false" outlineLevel="0" collapsed="false">
      <c r="I26" s="60"/>
      <c r="K26" s="61"/>
    </row>
    <row r="27" customFormat="false" ht="13.5" hidden="false" customHeight="false" outlineLevel="0" collapsed="false">
      <c r="B27" s="62" t="s">
        <v>117</v>
      </c>
      <c r="C27" s="63" t="s">
        <v>118</v>
      </c>
      <c r="D27" s="64" t="s">
        <v>119</v>
      </c>
      <c r="E27" s="65" t="s">
        <v>123</v>
      </c>
      <c r="F27" s="56" t="s">
        <v>121</v>
      </c>
      <c r="G27" s="34" t="s">
        <v>25</v>
      </c>
      <c r="H27" s="66" t="n">
        <v>108</v>
      </c>
      <c r="I27" s="57" t="n">
        <f aca="false">H27*E15</f>
        <v>4462.80991735537</v>
      </c>
      <c r="J27" s="58" t="n">
        <f aca="false">I27+I28+I29</f>
        <v>5272.72727272727</v>
      </c>
      <c r="K27" s="59" t="s">
        <v>124</v>
      </c>
    </row>
    <row r="28" customFormat="false" ht="13.5" hidden="false" customHeight="false" outlineLevel="0" collapsed="false">
      <c r="B28" s="67"/>
      <c r="E28" s="68"/>
      <c r="F28" s="56" t="s">
        <v>125</v>
      </c>
      <c r="G28" s="34" t="s">
        <v>32</v>
      </c>
      <c r="H28" s="34"/>
      <c r="I28" s="57" t="n">
        <f aca="false">J8</f>
        <v>247.933884297521</v>
      </c>
      <c r="J28" s="58"/>
      <c r="K28" s="59" t="s">
        <v>126</v>
      </c>
    </row>
    <row r="29" customFormat="false" ht="13.5" hidden="false" customHeight="false" outlineLevel="0" collapsed="false">
      <c r="B29" s="69"/>
      <c r="C29" s="70"/>
      <c r="D29" s="71"/>
      <c r="E29" s="72"/>
      <c r="F29" s="56" t="s">
        <v>127</v>
      </c>
      <c r="G29" s="34" t="s">
        <v>36</v>
      </c>
      <c r="H29" s="34"/>
      <c r="I29" s="57" t="n">
        <f aca="false">J10</f>
        <v>561.98347107438</v>
      </c>
      <c r="J29" s="58"/>
      <c r="K29" s="61"/>
    </row>
    <row r="30" customFormat="false" ht="13.5" hidden="false" customHeight="false" outlineLevel="0" collapsed="false">
      <c r="I30" s="60"/>
      <c r="K30" s="61"/>
    </row>
    <row r="31" customFormat="false" ht="13.5" hidden="false" customHeight="false" outlineLevel="0" collapsed="false">
      <c r="B31" s="52" t="s">
        <v>117</v>
      </c>
      <c r="C31" s="53" t="s">
        <v>128</v>
      </c>
      <c r="D31" s="54" t="s">
        <v>129</v>
      </c>
      <c r="E31" s="55" t="s">
        <v>130</v>
      </c>
      <c r="F31" s="56" t="s">
        <v>131</v>
      </c>
      <c r="G31" s="34" t="s">
        <v>55</v>
      </c>
      <c r="H31" s="34" t="n">
        <v>1</v>
      </c>
      <c r="I31" s="57" t="n">
        <f aca="false">N8</f>
        <v>1652.89256198347</v>
      </c>
      <c r="J31" s="73" t="n">
        <f aca="false">H31*I31</f>
        <v>1652.89256198347</v>
      </c>
      <c r="K31" s="61"/>
    </row>
    <row r="32" customFormat="false" ht="13.5" hidden="false" customHeight="false" outlineLevel="0" collapsed="false">
      <c r="I32" s="60"/>
      <c r="K32" s="61"/>
    </row>
    <row r="33" customFormat="false" ht="13.5" hidden="false" customHeight="false" outlineLevel="0" collapsed="false">
      <c r="I33" s="60"/>
      <c r="K33" s="61"/>
    </row>
    <row r="34" customFormat="false" ht="13.5" hidden="false" customHeight="false" outlineLevel="0" collapsed="false">
      <c r="B34" s="62" t="s">
        <v>132</v>
      </c>
      <c r="C34" s="63" t="s">
        <v>133</v>
      </c>
      <c r="D34" s="64" t="s">
        <v>134</v>
      </c>
      <c r="E34" s="65" t="s">
        <v>135</v>
      </c>
      <c r="F34" s="56" t="s">
        <v>121</v>
      </c>
      <c r="G34" s="34" t="s">
        <v>14</v>
      </c>
      <c r="H34" s="34" t="n">
        <v>1</v>
      </c>
      <c r="I34" s="57" t="n">
        <f aca="false">E9</f>
        <v>18429.7520661157</v>
      </c>
      <c r="J34" s="58" t="n">
        <f aca="false">I34+I35</f>
        <v>19793.3884297521</v>
      </c>
      <c r="K34" s="59" t="s">
        <v>136</v>
      </c>
    </row>
    <row r="35" customFormat="false" ht="13.5" hidden="false" customHeight="false" outlineLevel="0" collapsed="false">
      <c r="B35" s="69"/>
      <c r="C35" s="70"/>
      <c r="D35" s="71"/>
      <c r="E35" s="72"/>
      <c r="F35" s="56" t="s">
        <v>131</v>
      </c>
      <c r="G35" s="34" t="s">
        <v>46</v>
      </c>
      <c r="H35" s="34" t="n">
        <v>1</v>
      </c>
      <c r="I35" s="57" t="n">
        <f aca="false">J15</f>
        <v>1363.63636363636</v>
      </c>
      <c r="J35" s="58"/>
    </row>
    <row r="37" customFormat="false" ht="13.5" hidden="false" customHeight="false" outlineLevel="0" collapsed="false">
      <c r="I37" s="5" t="s">
        <v>137</v>
      </c>
      <c r="J37" s="74" t="n">
        <f aca="false">J25+J27+J31+J34</f>
        <v>40933.8842975207</v>
      </c>
    </row>
    <row r="38" customFormat="false" ht="13.5" hidden="false" customHeight="false" outlineLevel="0" collapsed="false">
      <c r="B38" s="27" t="s">
        <v>138</v>
      </c>
    </row>
    <row r="40" customFormat="false" ht="13.5" hidden="false" customHeight="false" outlineLevel="0" collapsed="false">
      <c r="B40" s="52" t="s">
        <v>139</v>
      </c>
      <c r="C40" s="53" t="s">
        <v>140</v>
      </c>
      <c r="D40" s="54" t="s">
        <v>141</v>
      </c>
      <c r="E40" s="55" t="s">
        <v>142</v>
      </c>
      <c r="F40" s="56" t="s">
        <v>143</v>
      </c>
      <c r="G40" s="34" t="s">
        <v>40</v>
      </c>
      <c r="H40" s="34" t="n">
        <v>1</v>
      </c>
      <c r="I40" s="57" t="n">
        <f aca="false">J12</f>
        <v>1074.38016528926</v>
      </c>
      <c r="J40" s="58" t="n">
        <f aca="false">H40*I40</f>
        <v>1074.38016528926</v>
      </c>
      <c r="K40" s="75" t="s">
        <v>144</v>
      </c>
    </row>
    <row r="41" customFormat="false" ht="13.5" hidden="false" customHeight="false" outlineLevel="0" collapsed="false">
      <c r="K41" s="75" t="s">
        <v>145</v>
      </c>
    </row>
    <row r="42" customFormat="false" ht="13.5" hidden="false" customHeight="false" outlineLevel="0" collapsed="false">
      <c r="I42" s="5" t="s">
        <v>146</v>
      </c>
      <c r="J42" s="76" t="n">
        <f aca="false">J40</f>
        <v>1074.38016528926</v>
      </c>
      <c r="K42" s="75" t="s">
        <v>147</v>
      </c>
    </row>
    <row r="43" customFormat="false" ht="13.5" hidden="false" customHeight="false" outlineLevel="0" collapsed="false">
      <c r="K43" s="75" t="s">
        <v>148</v>
      </c>
    </row>
    <row r="44" customFormat="false" ht="13.5" hidden="false" customHeight="false" outlineLevel="0" collapsed="false">
      <c r="B44" s="27" t="s">
        <v>149</v>
      </c>
      <c r="K44" s="75" t="s">
        <v>150</v>
      </c>
    </row>
    <row r="45" customFormat="false" ht="13.5" hidden="false" customHeight="false" outlineLevel="0" collapsed="false">
      <c r="K45" s="75"/>
    </row>
    <row r="46" customFormat="false" ht="13.5" hidden="false" customHeight="false" outlineLevel="0" collapsed="false">
      <c r="B46" s="77" t="s">
        <v>151</v>
      </c>
      <c r="C46" s="78" t="s">
        <v>152</v>
      </c>
      <c r="D46" s="64" t="s">
        <v>153</v>
      </c>
      <c r="E46" s="65" t="s">
        <v>142</v>
      </c>
      <c r="F46" s="56" t="s">
        <v>121</v>
      </c>
      <c r="G46" s="34" t="s">
        <v>25</v>
      </c>
      <c r="H46" s="34" t="n">
        <v>24</v>
      </c>
      <c r="I46" s="57" t="n">
        <f aca="false">H46*E15</f>
        <v>991.735537190083</v>
      </c>
      <c r="J46" s="79" t="n">
        <f aca="false">I46+I47</f>
        <v>1487.60330578512</v>
      </c>
      <c r="K46" s="75" t="s">
        <v>144</v>
      </c>
    </row>
    <row r="47" customFormat="false" ht="13.5" hidden="false" customHeight="false" outlineLevel="0" collapsed="false">
      <c r="B47" s="67"/>
      <c r="E47" s="68"/>
      <c r="F47" s="56" t="s">
        <v>125</v>
      </c>
      <c r="G47" s="34" t="s">
        <v>32</v>
      </c>
      <c r="H47" s="34" t="n">
        <v>2</v>
      </c>
      <c r="I47" s="57" t="n">
        <f aca="false">H47*J8</f>
        <v>495.867768595041</v>
      </c>
      <c r="J47" s="79"/>
      <c r="K47" s="75" t="s">
        <v>154</v>
      </c>
      <c r="L47" s="80"/>
      <c r="M47" s="80"/>
      <c r="N47" s="80"/>
      <c r="O47" s="80"/>
      <c r="P47" s="80"/>
      <c r="Q47" s="80"/>
    </row>
    <row r="48" customFormat="false" ht="13.5" hidden="false" customHeight="false" outlineLevel="0" collapsed="false">
      <c r="B48" s="67"/>
      <c r="E48" s="68"/>
      <c r="I48" s="81"/>
      <c r="K48" s="80"/>
      <c r="L48" s="80"/>
      <c r="M48" s="80"/>
      <c r="N48" s="80"/>
      <c r="O48" s="80"/>
      <c r="P48" s="80"/>
      <c r="Q48" s="80"/>
    </row>
    <row r="49" customFormat="false" ht="13.5" hidden="false" customHeight="false" outlineLevel="0" collapsed="false">
      <c r="B49" s="67"/>
      <c r="E49" s="68"/>
      <c r="F49" s="56" t="s">
        <v>121</v>
      </c>
      <c r="G49" s="34" t="s">
        <v>25</v>
      </c>
      <c r="H49" s="34" t="n">
        <v>24</v>
      </c>
      <c r="I49" s="57" t="n">
        <f aca="false">H49*E15</f>
        <v>991.735537190083</v>
      </c>
      <c r="J49" s="79" t="n">
        <f aca="false">I49+I50</f>
        <v>1487.60330578512</v>
      </c>
      <c r="K49" s="75" t="s">
        <v>144</v>
      </c>
    </row>
    <row r="50" customFormat="false" ht="13.5" hidden="false" customHeight="false" outlineLevel="0" collapsed="false">
      <c r="B50" s="67"/>
      <c r="E50" s="68"/>
      <c r="F50" s="56" t="s">
        <v>125</v>
      </c>
      <c r="G50" s="34" t="s">
        <v>32</v>
      </c>
      <c r="H50" s="34" t="n">
        <v>2</v>
      </c>
      <c r="I50" s="57" t="n">
        <f aca="false">H50*J8</f>
        <v>495.867768595041</v>
      </c>
      <c r="J50" s="79"/>
      <c r="K50" s="75" t="s">
        <v>154</v>
      </c>
    </row>
    <row r="51" customFormat="false" ht="13.5" hidden="false" customHeight="false" outlineLevel="0" collapsed="false">
      <c r="B51" s="67"/>
      <c r="E51" s="68"/>
      <c r="I51" s="81"/>
    </row>
    <row r="52" customFormat="false" ht="13.5" hidden="false" customHeight="false" outlineLevel="0" collapsed="false">
      <c r="B52" s="67"/>
      <c r="E52" s="68"/>
      <c r="F52" s="56" t="s">
        <v>121</v>
      </c>
      <c r="G52" s="34" t="s">
        <v>25</v>
      </c>
      <c r="H52" s="34" t="n">
        <v>24</v>
      </c>
      <c r="I52" s="57" t="n">
        <f aca="false">H52*E15</f>
        <v>991.735537190083</v>
      </c>
      <c r="J52" s="79" t="n">
        <f aca="false">I52+I53</f>
        <v>1487.60330578512</v>
      </c>
      <c r="K52" s="75" t="s">
        <v>144</v>
      </c>
    </row>
    <row r="53" customFormat="false" ht="13.5" hidden="false" customHeight="false" outlineLevel="0" collapsed="false">
      <c r="B53" s="67"/>
      <c r="E53" s="68"/>
      <c r="F53" s="56" t="s">
        <v>125</v>
      </c>
      <c r="G53" s="34" t="s">
        <v>32</v>
      </c>
      <c r="H53" s="34" t="n">
        <v>2</v>
      </c>
      <c r="I53" s="57" t="n">
        <f aca="false">H53*J8</f>
        <v>495.867768595041</v>
      </c>
      <c r="J53" s="79"/>
      <c r="K53" s="75" t="s">
        <v>154</v>
      </c>
    </row>
    <row r="54" customFormat="false" ht="13.5" hidden="false" customHeight="false" outlineLevel="0" collapsed="false">
      <c r="B54" s="67"/>
      <c r="E54" s="68"/>
      <c r="I54" s="81"/>
    </row>
    <row r="55" customFormat="false" ht="13.5" hidden="false" customHeight="false" outlineLevel="0" collapsed="false">
      <c r="B55" s="67"/>
      <c r="E55" s="68"/>
      <c r="F55" s="56" t="s">
        <v>121</v>
      </c>
      <c r="G55" s="34" t="s">
        <v>25</v>
      </c>
      <c r="H55" s="34" t="n">
        <v>24</v>
      </c>
      <c r="I55" s="57" t="n">
        <f aca="false">H55*E15</f>
        <v>991.735537190083</v>
      </c>
      <c r="J55" s="79" t="n">
        <f aca="false">I55+I56</f>
        <v>1487.60330578512</v>
      </c>
      <c r="K55" s="75" t="s">
        <v>144</v>
      </c>
    </row>
    <row r="56" customFormat="false" ht="13.5" hidden="false" customHeight="false" outlineLevel="0" collapsed="false">
      <c r="B56" s="67"/>
      <c r="E56" s="68"/>
      <c r="F56" s="56" t="s">
        <v>125</v>
      </c>
      <c r="G56" s="34" t="s">
        <v>32</v>
      </c>
      <c r="H56" s="34" t="n">
        <v>2</v>
      </c>
      <c r="I56" s="57" t="n">
        <f aca="false">H56*J8</f>
        <v>495.867768595041</v>
      </c>
      <c r="J56" s="79"/>
      <c r="K56" s="75" t="s">
        <v>154</v>
      </c>
    </row>
    <row r="57" customFormat="false" ht="13.5" hidden="false" customHeight="false" outlineLevel="0" collapsed="false">
      <c r="B57" s="67"/>
      <c r="E57" s="68"/>
    </row>
    <row r="58" customFormat="false" ht="13.5" hidden="false" customHeight="false" outlineLevel="0" collapsed="false">
      <c r="B58" s="67"/>
      <c r="E58" s="68"/>
      <c r="F58" s="56" t="s">
        <v>121</v>
      </c>
      <c r="G58" s="34" t="s">
        <v>25</v>
      </c>
      <c r="H58" s="34" t="n">
        <v>24</v>
      </c>
      <c r="I58" s="57" t="n">
        <f aca="false">H58*E15</f>
        <v>991.735537190083</v>
      </c>
      <c r="J58" s="79" t="n">
        <f aca="false">I58+I59</f>
        <v>1487.60330578512</v>
      </c>
      <c r="K58" s="75" t="s">
        <v>144</v>
      </c>
    </row>
    <row r="59" customFormat="false" ht="13.5" hidden="false" customHeight="false" outlineLevel="0" collapsed="false">
      <c r="B59" s="67"/>
      <c r="E59" s="68"/>
      <c r="F59" s="56" t="s">
        <v>125</v>
      </c>
      <c r="G59" s="34" t="s">
        <v>32</v>
      </c>
      <c r="H59" s="34" t="n">
        <v>2</v>
      </c>
      <c r="I59" s="57" t="n">
        <f aca="false">H59*J8</f>
        <v>495.867768595041</v>
      </c>
      <c r="J59" s="79"/>
      <c r="K59" s="75" t="s">
        <v>154</v>
      </c>
    </row>
    <row r="60" customFormat="false" ht="13.5" hidden="false" customHeight="false" outlineLevel="0" collapsed="false">
      <c r="B60" s="67"/>
      <c r="E60" s="68"/>
    </row>
    <row r="61" customFormat="false" ht="13.5" hidden="false" customHeight="false" outlineLevel="0" collapsed="false">
      <c r="B61" s="67"/>
      <c r="E61" s="68"/>
      <c r="F61" s="56" t="s">
        <v>121</v>
      </c>
      <c r="G61" s="34" t="s">
        <v>25</v>
      </c>
      <c r="H61" s="34" t="n">
        <v>40</v>
      </c>
      <c r="I61" s="57" t="n">
        <f aca="false">H61*E15</f>
        <v>1652.89256198347</v>
      </c>
      <c r="J61" s="79" t="n">
        <f aca="false">I61+I62</f>
        <v>2148.76033057851</v>
      </c>
      <c r="K61" s="75" t="s">
        <v>144</v>
      </c>
    </row>
    <row r="62" customFormat="false" ht="13.5" hidden="false" customHeight="false" outlineLevel="0" collapsed="false">
      <c r="B62" s="67"/>
      <c r="E62" s="68"/>
      <c r="F62" s="56" t="s">
        <v>125</v>
      </c>
      <c r="G62" s="34" t="s">
        <v>32</v>
      </c>
      <c r="H62" s="34" t="n">
        <v>2</v>
      </c>
      <c r="I62" s="57" t="n">
        <f aca="false">H62*J8</f>
        <v>495.867768595041</v>
      </c>
      <c r="J62" s="79"/>
      <c r="K62" s="75" t="s">
        <v>155</v>
      </c>
    </row>
    <row r="63" customFormat="false" ht="13.5" hidden="false" customHeight="false" outlineLevel="0" collapsed="false">
      <c r="B63" s="67"/>
      <c r="E63" s="68"/>
    </row>
    <row r="64" customFormat="false" ht="13.5" hidden="false" customHeight="false" outlineLevel="0" collapsed="false">
      <c r="B64" s="67"/>
      <c r="E64" s="68"/>
      <c r="F64" s="56" t="s">
        <v>121</v>
      </c>
      <c r="G64" s="34" t="s">
        <v>25</v>
      </c>
      <c r="H64" s="34" t="n">
        <v>40</v>
      </c>
      <c r="I64" s="57" t="n">
        <f aca="false">H64*E15</f>
        <v>1652.89256198347</v>
      </c>
      <c r="J64" s="79" t="n">
        <f aca="false">I64+I65</f>
        <v>2148.76033057851</v>
      </c>
      <c r="K64" s="75" t="s">
        <v>144</v>
      </c>
    </row>
    <row r="65" customFormat="false" ht="13.5" hidden="false" customHeight="false" outlineLevel="0" collapsed="false">
      <c r="B65" s="69"/>
      <c r="C65" s="70"/>
      <c r="D65" s="71"/>
      <c r="E65" s="72"/>
      <c r="F65" s="56" t="s">
        <v>125</v>
      </c>
      <c r="G65" s="34" t="s">
        <v>32</v>
      </c>
      <c r="H65" s="34" t="n">
        <v>2</v>
      </c>
      <c r="I65" s="57" t="n">
        <f aca="false">H65*J8</f>
        <v>495.867768595041</v>
      </c>
      <c r="J65" s="79"/>
      <c r="K65" s="75" t="s">
        <v>155</v>
      </c>
    </row>
    <row r="67" customFormat="false" ht="13.5" hidden="false" customHeight="false" outlineLevel="0" collapsed="false">
      <c r="B67" s="82" t="s">
        <v>156</v>
      </c>
      <c r="C67" s="83" t="s">
        <v>157</v>
      </c>
      <c r="D67" s="54" t="s">
        <v>158</v>
      </c>
      <c r="E67" s="55" t="s">
        <v>159</v>
      </c>
      <c r="F67" s="56" t="s">
        <v>160</v>
      </c>
      <c r="G67" s="34" t="s">
        <v>58</v>
      </c>
      <c r="H67" s="34" t="n">
        <v>1</v>
      </c>
      <c r="I67" s="57" t="n">
        <f aca="false">H67*N9</f>
        <v>1900.82644628099</v>
      </c>
      <c r="J67" s="58" t="n">
        <f aca="false">I67</f>
        <v>1900.82644628099</v>
      </c>
      <c r="K67" s="75" t="s">
        <v>161</v>
      </c>
    </row>
    <row r="68" customFormat="false" ht="13.5" hidden="false" customHeight="false" outlineLevel="0" collapsed="false">
      <c r="K68" s="75"/>
    </row>
    <row r="69" customFormat="false" ht="13.5" hidden="false" customHeight="false" outlineLevel="0" collapsed="false">
      <c r="I69" s="5" t="s">
        <v>162</v>
      </c>
      <c r="J69" s="74" t="n">
        <f aca="false">SUM(J46:J67)</f>
        <v>13636.3636363636</v>
      </c>
    </row>
    <row r="72" customFormat="false" ht="13.5" hidden="false" customHeight="false" outlineLevel="0" collapsed="false">
      <c r="I72" s="84" t="s">
        <v>163</v>
      </c>
      <c r="J72" s="85" t="n">
        <f aca="false">J37+J42+J69</f>
        <v>55644.6280991736</v>
      </c>
    </row>
    <row r="73" customFormat="false" ht="13.5" hidden="false" customHeight="false" outlineLevel="0" collapsed="false">
      <c r="I73" s="2" t="s">
        <v>164</v>
      </c>
      <c r="J73" s="85" t="n">
        <f aca="false">J72*0.21</f>
        <v>11685.3719008264</v>
      </c>
    </row>
    <row r="74" customFormat="false" ht="13.5" hidden="false" customHeight="false" outlineLevel="0" collapsed="false">
      <c r="I74" s="5" t="s">
        <v>165</v>
      </c>
      <c r="J74" s="85" t="n">
        <f aca="false">J72+J73</f>
        <v>67330</v>
      </c>
    </row>
  </sheetData>
  <mergeCells count="28"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B20:C20"/>
    <mergeCell ref="D20:D21"/>
    <mergeCell ref="E20:E21"/>
    <mergeCell ref="F20:G21"/>
    <mergeCell ref="H20:H21"/>
    <mergeCell ref="I20:I21"/>
    <mergeCell ref="J20:J21"/>
    <mergeCell ref="K20:M21"/>
    <mergeCell ref="J27:J29"/>
    <mergeCell ref="J34:J35"/>
    <mergeCell ref="J46:J47"/>
    <mergeCell ref="J49:J50"/>
    <mergeCell ref="J52:J53"/>
    <mergeCell ref="J55:J56"/>
    <mergeCell ref="J58:J59"/>
    <mergeCell ref="J61:J62"/>
    <mergeCell ref="J64:J65"/>
  </mergeCells>
  <printOptions headings="false" gridLines="false" gridLinesSet="true" horizontalCentered="false" verticalCentered="false"/>
  <pageMargins left="0.7875" right="0.7875" top="1.05277777777778" bottom="2.48055555555556" header="0.7875" footer="2.21527777777778"/>
  <pageSetup paperSize="8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4EA6B"/>
    <pageSetUpPr fitToPage="false"/>
  </sheetPr>
  <dimension ref="B1:M104857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13" activeCellId="0" sqref="A4:J48"/>
    </sheetView>
  </sheetViews>
  <sheetFormatPr defaultColWidth="11.71484375" defaultRowHeight="13.5" customHeight="true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20" width="5.86"/>
    <col collapsed="false" customWidth="true" hidden="false" outlineLevel="0" max="3" min="3" style="20" width="5.57"/>
    <col collapsed="false" customWidth="true" hidden="false" outlineLevel="0" max="4" min="4" style="1" width="22.57"/>
    <col collapsed="false" customWidth="true" hidden="false" outlineLevel="0" max="5" min="5" style="1" width="17"/>
    <col collapsed="false" customWidth="true" hidden="false" outlineLevel="0" max="6" min="6" style="1" width="13.15"/>
    <col collapsed="false" customWidth="true" hidden="false" outlineLevel="0" max="8" min="8" style="20" width="11.57"/>
    <col collapsed="false" customWidth="true" hidden="false" outlineLevel="0" max="9" min="9" style="2" width="11.57"/>
    <col collapsed="false" customWidth="true" hidden="false" outlineLevel="0" max="16384" min="16383" style="1" width="11.57"/>
  </cols>
  <sheetData>
    <row r="1" customFormat="false" ht="18.55" hidden="false" customHeight="false" outlineLevel="0" collapsed="false">
      <c r="B1" s="21" t="s">
        <v>88</v>
      </c>
    </row>
    <row r="2" customFormat="false" ht="18.55" hidden="false" customHeight="false" outlineLevel="0" collapsed="false">
      <c r="B2" s="21"/>
    </row>
    <row r="3" customFormat="false" ht="18.55" hidden="false" customHeight="false" outlineLevel="0" collapsed="false">
      <c r="B3" s="86" t="s">
        <v>67</v>
      </c>
      <c r="C3" s="87"/>
      <c r="D3" s="88" t="s">
        <v>166</v>
      </c>
      <c r="E3" s="88"/>
    </row>
    <row r="4" customFormat="false" ht="13.8" hidden="false" customHeight="false" outlineLevel="0" collapsed="false">
      <c r="B4" s="26"/>
    </row>
    <row r="5" customFormat="false" ht="13.8" hidden="false" customHeight="false" outlineLevel="0" collapsed="false">
      <c r="B5" s="26" t="s">
        <v>91</v>
      </c>
    </row>
    <row r="6" customFormat="false" ht="13.8" hidden="false" customHeight="false" outlineLevel="0" collapsed="false">
      <c r="C6" s="29" t="s">
        <v>93</v>
      </c>
      <c r="D6" s="30" t="s">
        <v>94</v>
      </c>
      <c r="E6" s="31" t="s">
        <v>95</v>
      </c>
      <c r="M6" s="38"/>
    </row>
    <row r="7" customFormat="false" ht="13.8" hidden="false" customHeight="false" outlineLevel="0" collapsed="false">
      <c r="C7" s="34" t="s">
        <v>70</v>
      </c>
      <c r="D7" s="89" t="s">
        <v>71</v>
      </c>
      <c r="E7" s="36" t="n">
        <f aca="false">tipologies!J38</f>
        <v>3884.29752066116</v>
      </c>
      <c r="M7" s="38"/>
    </row>
    <row r="8" customFormat="false" ht="13.8" hidden="false" customHeight="false" outlineLevel="0" collapsed="false">
      <c r="C8" s="34" t="s">
        <v>72</v>
      </c>
      <c r="D8" s="89" t="s">
        <v>73</v>
      </c>
      <c r="E8" s="36" t="n">
        <f aca="false">tipologies!J39</f>
        <v>3553.71900826446</v>
      </c>
    </row>
    <row r="9" customFormat="false" ht="13.8" hidden="false" customHeight="false" outlineLevel="0" collapsed="false">
      <c r="C9" s="1"/>
    </row>
    <row r="10" customFormat="false" ht="13.8" hidden="false" customHeight="false" outlineLevel="0" collapsed="false">
      <c r="C10" s="27" t="s">
        <v>167</v>
      </c>
      <c r="D10" s="7"/>
    </row>
    <row r="11" customFormat="false" ht="13.8" hidden="false" customHeight="false" outlineLevel="0" collapsed="false">
      <c r="C11" s="29" t="s">
        <v>93</v>
      </c>
      <c r="D11" s="33" t="s">
        <v>96</v>
      </c>
      <c r="E11" s="90" t="s">
        <v>95</v>
      </c>
    </row>
    <row r="12" customFormat="false" ht="17.9" hidden="false" customHeight="false" outlineLevel="0" collapsed="false">
      <c r="C12" s="34" t="s">
        <v>74</v>
      </c>
      <c r="D12" s="91" t="s">
        <v>168</v>
      </c>
      <c r="E12" s="92" t="n">
        <f aca="false">tipologies!J48</f>
        <v>1157.02479338843</v>
      </c>
    </row>
    <row r="13" customFormat="false" ht="13.05" hidden="false" customHeight="true" outlineLevel="0" collapsed="false">
      <c r="D13" s="11"/>
      <c r="E13" s="38"/>
      <c r="I13" s="11"/>
    </row>
    <row r="14" customFormat="false" ht="13.5" hidden="false" customHeight="false" outlineLevel="0" collapsed="false">
      <c r="H14" s="45"/>
      <c r="I14" s="11"/>
    </row>
    <row r="15" customFormat="false" ht="13.8" hidden="false" customHeight="false" outlineLevel="0" collapsed="false">
      <c r="B15" s="42" t="s">
        <v>105</v>
      </c>
      <c r="C15" s="43"/>
      <c r="D15" s="44"/>
      <c r="H15" s="11"/>
    </row>
    <row r="16" customFormat="false" ht="13.5" hidden="false" customHeight="false" outlineLevel="0" collapsed="false"/>
    <row r="17" customFormat="false" ht="13.5" hidden="false" customHeight="false" outlineLevel="0" collapsed="false">
      <c r="B17" s="46" t="s">
        <v>106</v>
      </c>
      <c r="C17" s="46"/>
      <c r="D17" s="47" t="s">
        <v>107</v>
      </c>
      <c r="E17" s="47" t="s">
        <v>108</v>
      </c>
      <c r="F17" s="47" t="s">
        <v>109</v>
      </c>
      <c r="G17" s="47"/>
      <c r="H17" s="48" t="s">
        <v>110</v>
      </c>
      <c r="I17" s="48" t="s">
        <v>111</v>
      </c>
    </row>
    <row r="18" customFormat="false" ht="13.5" hidden="false" customHeight="false" outlineLevel="0" collapsed="false">
      <c r="B18" s="51" t="s">
        <v>114</v>
      </c>
      <c r="C18" s="51" t="s">
        <v>115</v>
      </c>
      <c r="D18" s="47"/>
      <c r="E18" s="47"/>
      <c r="F18" s="47"/>
      <c r="G18" s="47"/>
      <c r="H18" s="48"/>
      <c r="I18" s="48"/>
    </row>
    <row r="19" customFormat="false" ht="13.5" hidden="false" customHeight="false" outlineLevel="0" collapsed="false"/>
    <row r="20" customFormat="false" ht="13.5" hidden="false" customHeight="false" outlineLevel="0" collapsed="false">
      <c r="B20" s="93" t="s">
        <v>116</v>
      </c>
    </row>
    <row r="22" customFormat="false" ht="13.5" hidden="false" customHeight="false" outlineLevel="0" collapsed="false">
      <c r="B22" s="52" t="s">
        <v>117</v>
      </c>
      <c r="C22" s="53" t="s">
        <v>128</v>
      </c>
      <c r="D22" s="54" t="s">
        <v>129</v>
      </c>
      <c r="E22" s="55" t="s">
        <v>130</v>
      </c>
      <c r="F22" s="56" t="s">
        <v>169</v>
      </c>
      <c r="G22" s="56" t="s">
        <v>70</v>
      </c>
      <c r="H22" s="34" t="n">
        <v>1</v>
      </c>
      <c r="I22" s="57" t="n">
        <f aca="false">E7</f>
        <v>3884.29752066116</v>
      </c>
    </row>
    <row r="25" customFormat="false" ht="13.5" hidden="false" customHeight="false" outlineLevel="0" collapsed="false">
      <c r="B25" s="93" t="s">
        <v>138</v>
      </c>
    </row>
    <row r="26" customFormat="false" ht="13.5" hidden="false" customHeight="true" outlineLevel="0" collapsed="false">
      <c r="L26" s="2"/>
    </row>
    <row r="27" customFormat="false" ht="13.5" hidden="false" customHeight="false" outlineLevel="0" collapsed="false">
      <c r="B27" s="52" t="s">
        <v>170</v>
      </c>
      <c r="C27" s="53"/>
      <c r="D27" s="54" t="s">
        <v>141</v>
      </c>
      <c r="E27" s="55" t="s">
        <v>142</v>
      </c>
      <c r="F27" s="56" t="s">
        <v>169</v>
      </c>
      <c r="G27" s="56" t="s">
        <v>70</v>
      </c>
      <c r="H27" s="34" t="n">
        <v>1</v>
      </c>
      <c r="I27" s="57" t="n">
        <f aca="false">E7</f>
        <v>3884.29752066116</v>
      </c>
    </row>
    <row r="31" customFormat="false" ht="13.5" hidden="false" customHeight="false" outlineLevel="0" collapsed="false">
      <c r="H31" s="84" t="s">
        <v>171</v>
      </c>
      <c r="I31" s="94" t="n">
        <f aca="false">I22+I27</f>
        <v>7768.59504132231</v>
      </c>
    </row>
    <row r="32" customFormat="false" ht="13.5" hidden="false" customHeight="false" outlineLevel="0" collapsed="false">
      <c r="H32" s="60" t="s">
        <v>164</v>
      </c>
      <c r="I32" s="94" t="n">
        <f aca="false">I31*0.21</f>
        <v>1631.40495867769</v>
      </c>
    </row>
    <row r="33" customFormat="false" ht="21" hidden="false" customHeight="true" outlineLevel="0" collapsed="false">
      <c r="H33" s="95" t="s">
        <v>165</v>
      </c>
      <c r="I33" s="96" t="n">
        <f aca="false">I31+I32</f>
        <v>9400</v>
      </c>
    </row>
    <row r="1048576" customFormat="false" ht="12.8" hidden="false" customHeight="true" outlineLevel="0" collapsed="false"/>
  </sheetData>
  <mergeCells count="6">
    <mergeCell ref="B17:C17"/>
    <mergeCell ref="D17:D18"/>
    <mergeCell ref="E17:E18"/>
    <mergeCell ref="F17:G18"/>
    <mergeCell ref="H17:H18"/>
    <mergeCell ref="I17:I18"/>
  </mergeCells>
  <printOptions headings="false" gridLines="false" gridLinesSet="true" horizontalCentered="false" verticalCentered="false"/>
  <pageMargins left="0.395138888888889" right="0.7875" top="1.05277777777778" bottom="2.48055555555556" header="0.7875" footer="2.21527777777778"/>
  <pageSetup paperSize="8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4C7DC"/>
    <pageSetUpPr fitToPage="false"/>
  </sheetPr>
  <dimension ref="B1:N104857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J33" activeCellId="0" sqref="A4:J48"/>
    </sheetView>
  </sheetViews>
  <sheetFormatPr defaultColWidth="11.71484375" defaultRowHeight="13.5" customHeight="true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20" width="5.86"/>
    <col collapsed="false" customWidth="true" hidden="false" outlineLevel="0" max="3" min="3" style="20" width="5.57"/>
    <col collapsed="false" customWidth="true" hidden="false" outlineLevel="0" max="4" min="4" style="1" width="31"/>
    <col collapsed="false" customWidth="true" hidden="false" outlineLevel="0" max="5" min="5" style="1" width="17"/>
    <col collapsed="false" customWidth="true" hidden="false" outlineLevel="0" max="6" min="6" style="1" width="13.15"/>
    <col collapsed="false" customWidth="true" hidden="false" outlineLevel="0" max="8" min="8" style="20" width="11.57"/>
    <col collapsed="false" customWidth="true" hidden="false" outlineLevel="0" max="9" min="9" style="2" width="13.29"/>
    <col collapsed="false" customWidth="true" hidden="false" outlineLevel="0" max="16384" min="16384" style="1" width="11.57"/>
  </cols>
  <sheetData>
    <row r="1" customFormat="false" ht="18.55" hidden="false" customHeight="false" outlineLevel="0" collapsed="false">
      <c r="B1" s="21" t="s">
        <v>88</v>
      </c>
    </row>
    <row r="2" customFormat="false" ht="18.55" hidden="false" customHeight="false" outlineLevel="0" collapsed="false">
      <c r="B2" s="21"/>
    </row>
    <row r="3" customFormat="false" ht="18.55" hidden="false" customHeight="false" outlineLevel="0" collapsed="false">
      <c r="B3" s="97" t="s">
        <v>76</v>
      </c>
      <c r="C3" s="98"/>
      <c r="D3" s="99" t="s">
        <v>172</v>
      </c>
      <c r="E3" s="100"/>
    </row>
    <row r="4" customFormat="false" ht="13.5" hidden="false" customHeight="false" outlineLevel="0" collapsed="false">
      <c r="B4" s="26"/>
    </row>
    <row r="5" customFormat="false" ht="13.5" hidden="false" customHeight="false" outlineLevel="0" collapsed="false">
      <c r="B5" s="26" t="s">
        <v>91</v>
      </c>
    </row>
    <row r="6" customFormat="false" ht="13.5" hidden="false" customHeight="false" outlineLevel="0" collapsed="false">
      <c r="B6" s="26"/>
      <c r="C6" s="27" t="s">
        <v>173</v>
      </c>
      <c r="D6" s="7"/>
    </row>
    <row r="7" customFormat="false" ht="13.5" hidden="false" customHeight="false" outlineLevel="0" collapsed="false">
      <c r="C7" s="29" t="s">
        <v>93</v>
      </c>
      <c r="D7" s="101" t="s">
        <v>174</v>
      </c>
      <c r="E7" s="31" t="s">
        <v>95</v>
      </c>
      <c r="I7" s="11"/>
      <c r="J7" s="38"/>
      <c r="L7" s="20"/>
      <c r="M7" s="11"/>
      <c r="N7" s="38"/>
    </row>
    <row r="8" customFormat="false" ht="13.5" hidden="false" customHeight="false" outlineLevel="0" collapsed="false">
      <c r="C8" s="34" t="s">
        <v>79</v>
      </c>
      <c r="D8" s="35" t="s">
        <v>80</v>
      </c>
      <c r="E8" s="36" t="n">
        <f aca="false">tipologies!J44</f>
        <v>2479.33884297521</v>
      </c>
      <c r="J8" s="11"/>
      <c r="L8" s="20"/>
      <c r="M8" s="11"/>
      <c r="N8" s="38"/>
    </row>
    <row r="9" customFormat="false" ht="13.5" hidden="false" customHeight="false" outlineLevel="0" collapsed="false">
      <c r="C9" s="34" t="s">
        <v>81</v>
      </c>
      <c r="D9" s="35" t="s">
        <v>82</v>
      </c>
      <c r="E9" s="36" t="n">
        <f aca="false">tipologies!J45</f>
        <v>2975.20661157025</v>
      </c>
      <c r="J9" s="11"/>
      <c r="L9" s="20"/>
    </row>
    <row r="10" customFormat="false" ht="13.5" hidden="false" customHeight="false" outlineLevel="0" collapsed="false">
      <c r="C10" s="34" t="s">
        <v>83</v>
      </c>
      <c r="D10" s="35" t="s">
        <v>84</v>
      </c>
      <c r="E10" s="36" t="n">
        <f aca="false">tipologies!J46</f>
        <v>3471.07438016529</v>
      </c>
      <c r="J10" s="11"/>
      <c r="L10" s="20"/>
    </row>
    <row r="11" customFormat="false" ht="13.5" hidden="false" customHeight="false" outlineLevel="0" collapsed="false">
      <c r="D11" s="38"/>
      <c r="J11" s="11"/>
      <c r="L11" s="20"/>
    </row>
    <row r="12" customFormat="false" ht="13.5" hidden="false" customHeight="false" outlineLevel="0" collapsed="false">
      <c r="C12" s="27" t="s">
        <v>167</v>
      </c>
      <c r="D12" s="7"/>
      <c r="J12" s="11"/>
      <c r="L12" s="20"/>
    </row>
    <row r="13" customFormat="false" ht="13.5" hidden="false" customHeight="false" outlineLevel="0" collapsed="false">
      <c r="C13" s="29" t="s">
        <v>93</v>
      </c>
      <c r="D13" s="33" t="s">
        <v>96</v>
      </c>
      <c r="E13" s="90" t="s">
        <v>95</v>
      </c>
      <c r="I13" s="11"/>
      <c r="J13" s="38"/>
      <c r="L13" s="20"/>
    </row>
    <row r="14" customFormat="false" ht="13.5" hidden="false" customHeight="false" outlineLevel="0" collapsed="false">
      <c r="C14" s="82" t="s">
        <v>85</v>
      </c>
      <c r="D14" s="35" t="s">
        <v>175</v>
      </c>
      <c r="E14" s="36" t="n">
        <f aca="false">tipologies!J47</f>
        <v>495.867768595041</v>
      </c>
      <c r="I14" s="11"/>
      <c r="J14" s="38"/>
      <c r="L14" s="20"/>
    </row>
    <row r="15" customFormat="false" ht="23.25" hidden="false" customHeight="true" outlineLevel="0" collapsed="false">
      <c r="C15" s="34" t="s">
        <v>74</v>
      </c>
      <c r="D15" s="91" t="s">
        <v>168</v>
      </c>
      <c r="E15" s="92" t="n">
        <f aca="false">tipologies!J48</f>
        <v>1157.02479338843</v>
      </c>
      <c r="I15" s="11"/>
      <c r="J15" s="38"/>
      <c r="L15" s="20"/>
    </row>
    <row r="16" customFormat="false" ht="13.5" hidden="false" customHeight="false" outlineLevel="0" collapsed="false">
      <c r="I16" s="11"/>
      <c r="J16" s="38"/>
    </row>
    <row r="17" customFormat="false" ht="13.5" hidden="false" customHeight="false" outlineLevel="0" collapsed="false">
      <c r="B17" s="42" t="s">
        <v>105</v>
      </c>
      <c r="C17" s="43"/>
      <c r="D17" s="44"/>
      <c r="H17" s="11"/>
    </row>
    <row r="18" customFormat="false" ht="13.5" hidden="false" customHeight="false" outlineLevel="0" collapsed="false">
      <c r="J18" s="11"/>
    </row>
    <row r="19" customFormat="false" ht="13.5" hidden="false" customHeight="true" outlineLevel="0" collapsed="false">
      <c r="B19" s="46" t="s">
        <v>106</v>
      </c>
      <c r="C19" s="46"/>
      <c r="D19" s="47" t="s">
        <v>107</v>
      </c>
      <c r="E19" s="47" t="s">
        <v>108</v>
      </c>
      <c r="F19" s="47" t="s">
        <v>109</v>
      </c>
      <c r="G19" s="47"/>
      <c r="H19" s="48" t="s">
        <v>110</v>
      </c>
      <c r="I19" s="48" t="s">
        <v>111</v>
      </c>
      <c r="J19" s="50" t="s">
        <v>112</v>
      </c>
    </row>
    <row r="20" customFormat="false" ht="13.5" hidden="false" customHeight="false" outlineLevel="0" collapsed="false">
      <c r="B20" s="51" t="s">
        <v>114</v>
      </c>
      <c r="C20" s="51" t="s">
        <v>115</v>
      </c>
      <c r="D20" s="47"/>
      <c r="E20" s="47"/>
      <c r="F20" s="47"/>
      <c r="G20" s="47"/>
      <c r="H20" s="48"/>
      <c r="I20" s="48"/>
      <c r="J20" s="48"/>
    </row>
    <row r="21" customFormat="false" ht="13.5" hidden="false" customHeight="false" outlineLevel="0" collapsed="false">
      <c r="J21" s="11"/>
    </row>
    <row r="22" customFormat="false" ht="13.5" hidden="false" customHeight="false" outlineLevel="0" collapsed="false">
      <c r="B22" s="93" t="s">
        <v>116</v>
      </c>
    </row>
    <row r="24" customFormat="false" ht="13.5" hidden="false" customHeight="false" outlineLevel="0" collapsed="false">
      <c r="B24" s="62" t="s">
        <v>117</v>
      </c>
      <c r="C24" s="63" t="s">
        <v>176</v>
      </c>
      <c r="D24" s="64" t="s">
        <v>177</v>
      </c>
      <c r="E24" s="65" t="s">
        <v>178</v>
      </c>
      <c r="F24" s="56" t="s">
        <v>169</v>
      </c>
      <c r="G24" s="56" t="s">
        <v>81</v>
      </c>
      <c r="H24" s="34" t="n">
        <v>1</v>
      </c>
      <c r="I24" s="57" t="n">
        <f aca="false">H24*E9</f>
        <v>2975.20661157025</v>
      </c>
      <c r="J24" s="73" t="n">
        <f aca="false">I24+I25+I26</f>
        <v>5123.96694214876</v>
      </c>
    </row>
    <row r="25" customFormat="false" ht="13.5" hidden="false" customHeight="false" outlineLevel="0" collapsed="false">
      <c r="B25" s="102" t="s">
        <v>128</v>
      </c>
      <c r="E25" s="68"/>
      <c r="F25" s="56" t="s">
        <v>179</v>
      </c>
      <c r="G25" s="56" t="s">
        <v>74</v>
      </c>
      <c r="H25" s="34" t="n">
        <v>1</v>
      </c>
      <c r="I25" s="57" t="n">
        <f aca="false">H25*E15</f>
        <v>1157.02479338843</v>
      </c>
      <c r="J25" s="73"/>
    </row>
    <row r="26" customFormat="false" ht="13.5" hidden="false" customHeight="false" outlineLevel="0" collapsed="false">
      <c r="B26" s="103" t="s">
        <v>180</v>
      </c>
      <c r="C26" s="104" t="s">
        <v>118</v>
      </c>
      <c r="D26" s="71" t="s">
        <v>181</v>
      </c>
      <c r="E26" s="72" t="s">
        <v>182</v>
      </c>
      <c r="F26" s="56" t="s">
        <v>183</v>
      </c>
      <c r="G26" s="56" t="s">
        <v>85</v>
      </c>
      <c r="H26" s="34" t="n">
        <v>2</v>
      </c>
      <c r="I26" s="57" t="n">
        <f aca="false">H26*E14</f>
        <v>991.735537190083</v>
      </c>
      <c r="J26" s="73"/>
    </row>
    <row r="27" customFormat="false" ht="13.5" hidden="false" customHeight="true" outlineLevel="0" collapsed="false">
      <c r="I27" s="57"/>
    </row>
    <row r="28" customFormat="false" ht="13.5" hidden="false" customHeight="false" outlineLevel="0" collapsed="false">
      <c r="B28" s="62" t="s">
        <v>117</v>
      </c>
      <c r="C28" s="63" t="s">
        <v>128</v>
      </c>
      <c r="D28" s="64" t="s">
        <v>184</v>
      </c>
      <c r="E28" s="65" t="s">
        <v>185</v>
      </c>
      <c r="F28" s="56" t="s">
        <v>169</v>
      </c>
      <c r="G28" s="56" t="s">
        <v>79</v>
      </c>
      <c r="H28" s="34" t="n">
        <v>1</v>
      </c>
      <c r="I28" s="57" t="n">
        <f aca="false">H28*E8</f>
        <v>2479.33884297521</v>
      </c>
      <c r="J28" s="58" t="n">
        <f aca="false">I28+I29</f>
        <v>3471.07438016529</v>
      </c>
    </row>
    <row r="29" customFormat="false" ht="13.5" hidden="false" customHeight="false" outlineLevel="0" collapsed="false">
      <c r="B29" s="69"/>
      <c r="C29" s="70"/>
      <c r="D29" s="71"/>
      <c r="E29" s="72"/>
      <c r="F29" s="56" t="s">
        <v>183</v>
      </c>
      <c r="G29" s="56" t="s">
        <v>85</v>
      </c>
      <c r="H29" s="34" t="n">
        <v>2</v>
      </c>
      <c r="I29" s="57" t="n">
        <f aca="false">H29*E14</f>
        <v>991.735537190083</v>
      </c>
      <c r="J29" s="58"/>
    </row>
    <row r="31" customFormat="false" ht="13.5" hidden="false" customHeight="false" outlineLevel="0" collapsed="false">
      <c r="B31" s="93"/>
      <c r="I31" s="84" t="s">
        <v>186</v>
      </c>
      <c r="J31" s="85" t="n">
        <f aca="false">ROUND(SUM(J22:J29),2)</f>
        <v>8595.04</v>
      </c>
    </row>
    <row r="32" customFormat="false" ht="13.5" hidden="false" customHeight="false" outlineLevel="0" collapsed="false">
      <c r="I32" s="2" t="s">
        <v>164</v>
      </c>
      <c r="J32" s="85" t="n">
        <f aca="false">J31*0.21</f>
        <v>1804.9584</v>
      </c>
    </row>
    <row r="33" customFormat="false" ht="13.5" hidden="false" customHeight="false" outlineLevel="0" collapsed="false">
      <c r="I33" s="5" t="s">
        <v>165</v>
      </c>
      <c r="J33" s="85" t="n">
        <f aca="false">J31+J32</f>
        <v>10399.9984</v>
      </c>
    </row>
    <row r="1048576" customFormat="false" ht="13.5" hidden="false" customHeight="false" outlineLevel="0" collapsed="false"/>
  </sheetData>
  <mergeCells count="9">
    <mergeCell ref="B19:C19"/>
    <mergeCell ref="D19:D20"/>
    <mergeCell ref="E19:E20"/>
    <mergeCell ref="F19:G20"/>
    <mergeCell ref="H19:H20"/>
    <mergeCell ref="I19:I20"/>
    <mergeCell ref="J19:J20"/>
    <mergeCell ref="J24:J26"/>
    <mergeCell ref="J28:J29"/>
  </mergeCells>
  <printOptions headings="false" gridLines="false" gridLinesSet="true" horizontalCentered="false" verticalCentered="false"/>
  <pageMargins left="0.7875" right="0.7875" top="1.05277777777778" bottom="2.48055555555556" header="0.7875" footer="2.21527777777778"/>
  <pageSetup paperSize="8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_rels/item5.xml.rels><?xml version="1.0" encoding="UTF-8"?>
<Relationships xmlns="http://schemas.openxmlformats.org/package/2006/relationships"><Relationship Id="rId1" Type="http://schemas.openxmlformats.org/officeDocument/2006/relationships/customXmlProps" Target="itemProps5.xml"/>
</Relationships>
</file>

<file path=customXml/_rels/item6.xml.rels><?xml version="1.0" encoding="UTF-8"?>
<Relationships xmlns="http://schemas.openxmlformats.org/package/2006/relationships"><Relationship Id="rId1" Type="http://schemas.openxmlformats.org/officeDocument/2006/relationships/customXmlProps" Target="itemProps6.xml"/>
</Relationships>
</file>

<file path=customXml/_rels/item7.xml.rels><?xml version="1.0" encoding="UTF-8"?>
<Relationships xmlns="http://schemas.openxmlformats.org/package/2006/relationships"><Relationship Id="rId1" Type="http://schemas.openxmlformats.org/officeDocument/2006/relationships/customXmlProps" Target="itemProps7.xml"/>
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aa88db-b54f-4aef-b416-141c5085d926">
      <Terms xmlns="http://schemas.microsoft.com/office/infopath/2007/PartnerControls"/>
    </lcf76f155ced4ddcb4097134ff3c332f>
    <TaxCatchAll xmlns="bef72615-63e4-49d4-afab-c13aa9c69e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B630C1C3473D498DA6E29CFD5A0502" ma:contentTypeVersion="10" ma:contentTypeDescription="Crear nuevo documento." ma:contentTypeScope="" ma:versionID="83e465b840c696e175538ab610b8e6be">
  <xsd:schema xmlns:xsd="http://www.w3.org/2001/XMLSchema" xmlns:xs="http://www.w3.org/2001/XMLSchema" xmlns:p="http://schemas.microsoft.com/office/2006/metadata/properties" xmlns:ns2="81aa88db-b54f-4aef-b416-141c5085d926" xmlns:ns3="bef72615-63e4-49d4-afab-c13aa9c69e5a" targetNamespace="http://schemas.microsoft.com/office/2006/metadata/properties" ma:root="true" ma:fieldsID="0dc93cf15b072e3c3f99a90ee086ed49" ns2:_="" ns3:_="">
    <xsd:import namespace="81aa88db-b54f-4aef-b416-141c5085d926"/>
    <xsd:import namespace="bef72615-63e4-49d4-afab-c13aa9c69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a88db-b54f-4aef-b416-141c5085d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72615-63e4-49d4-afab-c13aa9c69e5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44dffa-e8fc-4fc4-8373-a0561e5e13e8}" ma:internalName="TaxCatchAll" ma:showField="CatchAllData" ma:web="bef72615-63e4-49d4-afab-c13aa9c69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aa88db-b54f-4aef-b416-141c5085d926">
      <Terms xmlns="http://schemas.microsoft.com/office/infopath/2007/PartnerControls"/>
    </lcf76f155ced4ddcb4097134ff3c332f>
    <TaxCatchAll xmlns="bef72615-63e4-49d4-afab-c13aa9c69e5a" xsi:nil="true"/>
  </documentManagement>
</p:properti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aa88db-b54f-4aef-b416-141c5085d926">
      <Terms xmlns="http://schemas.microsoft.com/office/infopath/2007/PartnerControls"/>
    </lcf76f155ced4ddcb4097134ff3c332f>
    <TaxCatchAll xmlns="bef72615-63e4-49d4-afab-c13aa9c69e5a" xsi:nil="true"/>
  </documentManagement>
</p:properti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aa88db-b54f-4aef-b416-141c5085d926">
      <Terms xmlns="http://schemas.microsoft.com/office/infopath/2007/PartnerControls"/>
    </lcf76f155ced4ddcb4097134ff3c332f>
    <TaxCatchAll xmlns="bef72615-63e4-49d4-afab-c13aa9c69e5a" xsi:nil="true"/>
  </documentManagement>
</p:properties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9B3D7587CA3D4FB0564F7D0C54EAB7" ma:contentTypeVersion="14" ma:contentTypeDescription="Crear nuevo documento." ma:contentTypeScope="" ma:versionID="4e4f3bc81986ad94af3b94247353d5a0">
  <xsd:schema xmlns:xsd="http://www.w3.org/2001/XMLSchema" xmlns:xs="http://www.w3.org/2001/XMLSchema" xmlns:p="http://schemas.microsoft.com/office/2006/metadata/properties" xmlns:ns2="bd6b893e-6d98-4710-92c2-389b59b64829" xmlns:ns3="bdc334ff-fa8b-47d3-aaa3-b464e9aabbec" targetNamespace="http://schemas.microsoft.com/office/2006/metadata/properties" ma:root="true" ma:fieldsID="46f962129c29600e8210281c29aef79f" ns2:_="" ns3:_="">
    <xsd:import namespace="bd6b893e-6d98-4710-92c2-389b59b64829"/>
    <xsd:import namespace="bdc334ff-fa8b-47d3-aaa3-b464e9aabb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reaci_x00f3_" minOccurs="0"/>
                <xsd:element ref="ns2:GTM" minOccurs="0"/>
                <xsd:element ref="ns2:Assessor" minOccurs="0"/>
                <xsd:element ref="ns2:Observac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b893e-6d98-4710-92c2-389b59b64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ci_x00f3_" ma:index="11" nillable="true" ma:displayName="Creació" ma:format="DateOnly" ma:internalName="Creaci_x00f3_">
      <xsd:simpleType>
        <xsd:restriction base="dms:DateTime"/>
      </xsd:simpleType>
    </xsd:element>
    <xsd:element name="GTM" ma:index="12" nillable="true" ma:displayName="GTM" ma:default="2025/0000" ma:description="2025/000028826" ma:internalName="GTM">
      <xsd:simpleType>
        <xsd:restriction base="dms:Text">
          <xsd:maxLength value="255"/>
        </xsd:restriction>
      </xsd:simpleType>
    </xsd:element>
    <xsd:element name="Assessor" ma:index="13" nillable="true" ma:displayName="Assessor" ma:format="Dropdown" ma:internalName="Assessor">
      <xsd:simpleType>
        <xsd:restriction base="dms:Text">
          <xsd:maxLength value="255"/>
        </xsd:restriction>
      </xsd:simpleType>
    </xsd:element>
    <xsd:element name="Observacions" ma:index="14" nillable="true" ma:displayName="Observacions" ma:description="Per tramesa invitació" ma:format="Dropdown" ma:internalName="Observacion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334ff-fa8b-47d3-aaa3-b464e9aabb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84e4afd-aaa9-4bfe-8f45-8288677bddf0}" ma:internalName="TaxCatchAll" ma:showField="CatchAllData" ma:web="bdc334ff-fa8b-47d3-aaa3-b464e9aabb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6b893e-6d98-4710-92c2-389b59b64829">
      <Terms xmlns="http://schemas.microsoft.com/office/infopath/2007/PartnerControls"/>
    </lcf76f155ced4ddcb4097134ff3c332f>
    <TaxCatchAll xmlns="bdc334ff-fa8b-47d3-aaa3-b464e9aabbec" xsi:nil="true"/>
    <GTM xmlns="bd6b893e-6d98-4710-92c2-389b59b64829">2025/0000</GTM>
    <Assessor xmlns="bd6b893e-6d98-4710-92c2-389b59b64829" xsi:nil="true"/>
    <Creaci_x00f3_ xmlns="bd6b893e-6d98-4710-92c2-389b59b64829" xsi:nil="true"/>
    <Observacions xmlns="bd6b893e-6d98-4710-92c2-389b59b64829" xsi:nil="true"/>
  </documentManagement>
</p:properties>
</file>

<file path=customXml/itemProps1.xml><?xml version="1.0" encoding="utf-8"?>
<ds:datastoreItem xmlns:ds="http://schemas.openxmlformats.org/officeDocument/2006/customXml" ds:itemID="{BEEA07CD-822D-4D42-BDA6-3BEE23BBD853}"/>
</file>

<file path=customXml/itemProps2.xml><?xml version="1.0" encoding="utf-8"?>
<ds:datastoreItem xmlns:ds="http://schemas.openxmlformats.org/officeDocument/2006/customXml" ds:itemID="{B3F1ABD0-99AC-47C9-9AFF-6F0C87E5874F}"/>
</file>

<file path=customXml/itemProps3.xml><?xml version="1.0" encoding="utf-8"?>
<ds:datastoreItem xmlns:ds="http://schemas.openxmlformats.org/officeDocument/2006/customXml" ds:itemID="{3B21DE2C-7950-406E-BEF5-2A57F4E9A633}"/>
</file>

<file path=customXml/itemProps4.xml><?xml version="1.0" encoding="utf-8"?>
<ds:datastoreItem xmlns:ds="http://schemas.openxmlformats.org/officeDocument/2006/customXml" ds:itemID="{922EF567-6FBA-4718-B11D-E1A9B8BC2E11}"/>
</file>

<file path=customXml/itemProps5.xml><?xml version="1.0" encoding="utf-8"?>
<ds:datastoreItem xmlns:ds="http://schemas.openxmlformats.org/officeDocument/2006/customXml" ds:itemID="{B5B2EFF3-E4A7-40DE-9709-A8CCA2E501D7}"/>
</file>

<file path=customXml/itemProps6.xml><?xml version="1.0" encoding="utf-8"?>
<ds:datastoreItem xmlns:ds="http://schemas.openxmlformats.org/officeDocument/2006/customXml" ds:itemID="{205AE3B1-4655-4EA9-A562-EC17EB203F28}"/>
</file>

<file path=customXml/itemProps7.xml><?xml version="1.0" encoding="utf-8"?>
<ds:datastoreItem xmlns:ds="http://schemas.openxmlformats.org/officeDocument/2006/customXml" ds:itemID="{66BF7FA4-F0A9-4D5F-A477-8110A52CABE0}"/>
</file>

<file path=customXml/itemProps8.xml><?xml version="1.0" encoding="utf-8"?>
<ds:datastoreItem xmlns:ds="http://schemas.openxmlformats.org/officeDocument/2006/customXml" ds:itemID="{665B3453-0945-4F12-8DF3-B24CD68E5E0C}"/>
</file>

<file path=customXml/itemProps9.xml><?xml version="1.0" encoding="utf-8"?>
<ds:datastoreItem xmlns:ds="http://schemas.openxmlformats.org/officeDocument/2006/customXml" ds:itemID="{21F7C194-6078-400B-8EF0-BCEA195B2204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31</cp:revision>
  <dcterms:created xsi:type="dcterms:W3CDTF">2026-01-15T13:01:58Z</dcterms:created>
  <dcterms:modified xsi:type="dcterms:W3CDTF">2026-03-20T09:53:48Z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0x010100009B3D7587CA3D4FB0564F7D0C54EAB7</vt:lpwstr>
  </property>
  <property fmtid="{D5CDD505-2E9C-101B-9397-08002B2CF9AE}" pid="3" name="MediaServiceImageTags">
    <vt:lpwstr/>
  </property>
</Properties>
</file>