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9889706E-7D07-439F-BEF8-2CD530F3A3DA}" xr6:coauthVersionLast="47" xr6:coauthVersionMax="47" xr10:uidLastSave="{00000000-0000-0000-0000-000000000000}"/>
  <bookViews>
    <workbookView xWindow="-98" yWindow="-98" windowWidth="21795" windowHeight="1387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5" i="1" s="1"/>
  <c r="G37" i="1" s="1"/>
  <c r="F34" i="1"/>
  <c r="F36" i="1" s="1"/>
  <c r="G34" i="1"/>
  <c r="G36" i="1" s="1"/>
  <c r="F35" i="1"/>
  <c r="F37" i="1"/>
  <c r="G23" i="1" l="1"/>
  <c r="G24" i="1" l="1"/>
  <c r="G25" i="1"/>
  <c r="G26" i="1" l="1"/>
  <c r="G27" i="1" s="1"/>
  <c r="G28" i="1" s="1"/>
</calcChain>
</file>

<file path=xl/sharedStrings.xml><?xml version="1.0" encoding="utf-8"?>
<sst xmlns="http://schemas.openxmlformats.org/spreadsheetml/2006/main" count="25" uniqueCount="25">
  <si>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</si>
  <si>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</si>
  <si>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</si>
  <si>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</si>
  <si>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</si>
  <si>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</si>
  <si>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</si>
  <si>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</si>
  <si>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</si>
  <si>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</si>
  <si>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</si>
  <si>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</si>
  <si>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</si>
  <si>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</si>
  <si>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</si>
  <si>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</si>
  <si>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</si>
  <si>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</si>
  <si>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01.01 PQ 50+171 PAS INFERIOR ELS VASSALLS</t>
  </si>
  <si>
    <t>01.02 PQ 40+832 BARRANC MONTCLUS</t>
  </si>
  <si>
    <t>01.03 ARRANJAMENT RAMPES CAMÍ D'ACCÉS</t>
  </si>
  <si>
    <t>01.04 SEGURETAT I SALUT</t>
  </si>
  <si>
    <t>01.05 GESTIÓ DE RESIDUS</t>
  </si>
  <si>
    <t>01.06 VARIS</t>
  </si>
  <si>
    <t xml:space="preserve">* 01.06.2 XPA000IP Partida alçada a justificar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</si>
</sst>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6" xfId="1" applyNumberFormat="1" applyFont="1" applyFill="1" applyBorder="1" applyAlignment="1" applyProtection="1">
      <alignment horizontal="right" vertical="center" wrapText="1"/>
    </xf>
    <xf numFmtId="44" fontId="5" fillId="0" borderId="6" xfId="1" applyFont="1" applyFill="1" applyBorder="1" applyAlignment="1" applyProtection="1">
      <alignment horizontal="right" vertical="center" wrapText="1"/>
    </xf>
    <xf numFmtId="44" fontId="5" fillId="0" borderId="16" xfId="1" applyFont="1" applyFill="1" applyBorder="1" applyAlignment="1" applyProtection="1">
      <alignment horizontal="right" vertical="center" wrapText="1"/>
    </xf>
    <xf numFmtId="8" fontId="5" fillId="3" borderId="16" xfId="1" applyNumberFormat="1" applyFont="1" applyFill="1" applyBorder="1" applyAlignment="1" applyProtection="1">
      <alignment horizontal="right" vertical="center" wrapText="1"/>
    </xf>
    <xf numFmtId="44" fontId="5" fillId="3" borderId="16" xfId="1" applyFont="1" applyFill="1" applyBorder="1" applyAlignment="1" applyProtection="1">
      <alignment horizontal="right" vertical="center" wrapText="1"/>
    </xf>
    <xf numFmtId="8" fontId="5" fillId="3" borderId="7" xfId="1" applyNumberFormat="1" applyFont="1" applyFill="1" applyBorder="1" applyAlignment="1" applyProtection="1">
      <alignment horizontal="right" vertical="center" wrapText="1"/>
    </xf>
    <xf numFmtId="8" fontId="5" fillId="0" borderId="6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8" fontId="5" fillId="3" borderId="1" xfId="1" applyNumberFormat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3" borderId="15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1" xfId="0" applyFont="1" applyFill="1" applyBorder="1" applyAlignment="1" applyProtection="1">
      <alignment horizontal="center" vertical="top" wrapText="1"/>
    </xf>
    <xf numFmtId="0" fontId="8" fillId="4" borderId="8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0" fontId="8" fillId="4" borderId="11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8" fontId="5" fillId="0" borderId="11" xfId="1" applyNumberFormat="1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8" fontId="5" fillId="0" borderId="1" xfId="1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CONTR/2025/510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reparació dels ponts 26 i 27 de la línia Lleida - La Pobla de Segur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7"/>
  <sheetViews>
    <sheetView tabSelected="1" zoomScale="110" zoomScaleNormal="110" workbookViewId="0">
      <selection activeCell="G17" sqref="G17"/>
    </sheetView>
  </sheetViews>
  <sheetFormatPr baseColWidth="10" defaultColWidth="8.86328125" defaultRowHeight="14.25" x14ac:dyDescent="0.45"/>
  <cols>
    <col min="1" max="4" width="8.86328125" style="19"/>
    <col min="5" max="5" width="32.73046875" style="19" customWidth="1"/>
    <col min="6" max="6" width="13.1328125" style="19" customWidth="1"/>
    <col min="7" max="7" width="14" style="19" customWidth="1"/>
    <col min="8" max="16384" width="8.86328125" style="19"/>
  </cols>
  <sheetData>
    <row r="9" spans="1:7" ht="24" customHeight="1" x14ac:dyDescent="0.45">
      <c r="B9" s="57" t="s">
        <v>0</v>
      </c>
      <c r="C9" s="57"/>
      <c r="D9" s="57"/>
      <c r="E9" s="11"/>
      <c r="F9" s="12"/>
      <c r="G9" s="13"/>
    </row>
    <row r="12" spans="1:7" ht="23.45" customHeight="1" x14ac:dyDescent="0.45">
      <c r="A12" s="52" t="s">
        <v>4</v>
      </c>
      <c r="B12" s="52"/>
      <c r="C12" s="52"/>
      <c r="D12" s="52"/>
      <c r="E12" s="52"/>
      <c r="F12" s="52"/>
      <c r="G12" s="52"/>
    </row>
    <row r="14" spans="1:7" ht="14.65" thickBot="1" x14ac:dyDescent="0.5"/>
    <row r="15" spans="1:7" ht="42" customHeight="1" x14ac:dyDescent="0.45">
      <c r="B15" s="53" t="s">
        <v>1</v>
      </c>
      <c r="C15" s="54"/>
      <c r="D15" s="54"/>
      <c r="E15" s="54"/>
      <c r="F15" s="55" t="s">
        <v>15</v>
      </c>
      <c r="G15" s="56" t="s">
        <v>5</v>
      </c>
    </row>
    <row r="16" spans="1:7" x14ac:dyDescent="0.45">
      <c r="B16" s="49" t="s">
        <v>18</v>
      </c>
      <c r="C16" s="50"/>
      <c r="D16" s="50"/>
      <c r="E16" s="50"/>
      <c r="F16" s="51">
        <v>98572.29</v>
      </c>
      <c r="G16" s="8"/>
    </row>
    <row r="17" spans="2:8" x14ac:dyDescent="0.45">
      <c r="B17" s="45" t="s">
        <v>19</v>
      </c>
      <c r="C17" s="46"/>
      <c r="D17" s="46"/>
      <c r="E17" s="47"/>
      <c r="F17" s="51">
        <v>42999.17</v>
      </c>
      <c r="G17" s="8"/>
    </row>
    <row r="18" spans="2:8" ht="15" customHeight="1" x14ac:dyDescent="0.45">
      <c r="B18" s="49" t="s">
        <v>20</v>
      </c>
      <c r="C18" s="50"/>
      <c r="D18" s="50"/>
      <c r="E18" s="50"/>
      <c r="F18" s="51">
        <v>60301.38</v>
      </c>
      <c r="G18" s="8"/>
    </row>
    <row r="19" spans="2:8" x14ac:dyDescent="0.45">
      <c r="B19" s="49" t="s">
        <v>21</v>
      </c>
      <c r="C19" s="50"/>
      <c r="D19" s="50"/>
      <c r="E19" s="50"/>
      <c r="F19" s="51">
        <v>5985.45</v>
      </c>
      <c r="G19" s="8"/>
    </row>
    <row r="20" spans="2:8" x14ac:dyDescent="0.45">
      <c r="B20" s="45" t="s">
        <v>22</v>
      </c>
      <c r="C20" s="46"/>
      <c r="D20" s="46"/>
      <c r="E20" s="47"/>
      <c r="F20" s="48">
        <v>1530.55</v>
      </c>
      <c r="G20" s="8"/>
    </row>
    <row r="21" spans="2:8" x14ac:dyDescent="0.45">
      <c r="B21" s="45" t="s">
        <v>23</v>
      </c>
      <c r="C21" s="46"/>
      <c r="D21" s="46"/>
      <c r="E21" s="47"/>
      <c r="F21" s="48">
        <v>11968.88</v>
      </c>
      <c r="G21" s="8"/>
    </row>
    <row r="22" spans="2:8" ht="15" customHeight="1" x14ac:dyDescent="0.45">
      <c r="B22" s="14" t="s">
        <v>24</v>
      </c>
      <c r="C22" s="15"/>
      <c r="D22" s="15"/>
      <c r="E22" s="16"/>
      <c r="F22" s="17">
        <v>11000</v>
      </c>
      <c r="G22" s="18">
        <f>F22</f>
        <v>11000</v>
      </c>
    </row>
    <row r="23" spans="2:8" ht="15" customHeight="1" x14ac:dyDescent="0.45">
      <c r="B23" s="20" t="s">
        <v>6</v>
      </c>
      <c r="C23" s="21"/>
      <c r="D23" s="21"/>
      <c r="E23" s="21"/>
      <c r="F23" s="22"/>
      <c r="G23" s="2">
        <f>G34+G35</f>
        <v>11000</v>
      </c>
      <c r="H23" s="23"/>
    </row>
    <row r="24" spans="2:8" x14ac:dyDescent="0.45">
      <c r="B24" s="24" t="s">
        <v>13</v>
      </c>
      <c r="C24" s="25"/>
      <c r="D24" s="25"/>
      <c r="E24" s="25"/>
      <c r="F24" s="26"/>
      <c r="G24" s="3">
        <f>+ROUND(G23*0.13,2)</f>
        <v>1430</v>
      </c>
    </row>
    <row r="25" spans="2:8" x14ac:dyDescent="0.45">
      <c r="B25" s="24" t="s">
        <v>14</v>
      </c>
      <c r="C25" s="25"/>
      <c r="D25" s="25"/>
      <c r="E25" s="25"/>
      <c r="F25" s="26"/>
      <c r="G25" s="4">
        <f>ROUND(G23*0.06,2)</f>
        <v>660</v>
      </c>
    </row>
    <row r="26" spans="2:8" x14ac:dyDescent="0.45">
      <c r="B26" s="27" t="s">
        <v>7</v>
      </c>
      <c r="C26" s="28"/>
      <c r="D26" s="28"/>
      <c r="E26" s="28"/>
      <c r="F26" s="29"/>
      <c r="G26" s="5">
        <f>G23+G24+G25</f>
        <v>13090</v>
      </c>
    </row>
    <row r="27" spans="2:8" x14ac:dyDescent="0.45">
      <c r="B27" s="30" t="s">
        <v>2</v>
      </c>
      <c r="C27" s="31"/>
      <c r="D27" s="31"/>
      <c r="E27" s="31"/>
      <c r="F27" s="32"/>
      <c r="G27" s="6">
        <f>ROUND(G26*0.21,2)</f>
        <v>2748.9</v>
      </c>
    </row>
    <row r="28" spans="2:8" ht="15.75" customHeight="1" thickBot="1" x14ac:dyDescent="0.5">
      <c r="B28" s="33" t="s">
        <v>3</v>
      </c>
      <c r="C28" s="34"/>
      <c r="D28" s="34"/>
      <c r="E28" s="34"/>
      <c r="F28" s="35"/>
      <c r="G28" s="7">
        <f>G26+G27</f>
        <v>15838.9</v>
      </c>
    </row>
    <row r="29" spans="2:8" ht="15.75" customHeight="1" x14ac:dyDescent="0.45">
      <c r="B29" s="36"/>
      <c r="C29" s="36"/>
      <c r="D29" s="36"/>
      <c r="E29" s="36"/>
      <c r="F29" s="36"/>
      <c r="G29" s="1"/>
    </row>
    <row r="30" spans="2:8" x14ac:dyDescent="0.45">
      <c r="B30" s="37" t="s">
        <v>8</v>
      </c>
      <c r="C30" s="37"/>
      <c r="D30" s="37"/>
      <c r="E30" s="37"/>
      <c r="F30" s="37"/>
      <c r="G30" s="37"/>
    </row>
    <row r="31" spans="2:8" x14ac:dyDescent="0.45">
      <c r="B31" s="37"/>
      <c r="C31" s="37"/>
      <c r="D31" s="37"/>
      <c r="E31" s="37"/>
      <c r="F31" s="37"/>
      <c r="G31" s="37"/>
    </row>
    <row r="32" spans="2:8" x14ac:dyDescent="0.45">
      <c r="B32" s="37"/>
      <c r="C32" s="37"/>
      <c r="D32" s="37"/>
      <c r="E32" s="37"/>
      <c r="F32" s="37"/>
      <c r="G32" s="37"/>
    </row>
    <row r="33" spans="2:7" x14ac:dyDescent="0.45">
      <c r="B33" s="38"/>
      <c r="C33" s="38"/>
      <c r="D33" s="38"/>
      <c r="E33" s="38"/>
      <c r="F33" s="39" t="s">
        <v>16</v>
      </c>
      <c r="G33" s="40" t="s">
        <v>17</v>
      </c>
    </row>
    <row r="34" spans="2:7" ht="15" customHeight="1" x14ac:dyDescent="0.45">
      <c r="B34" s="41" t="s">
        <v>9</v>
      </c>
      <c r="C34" s="42"/>
      <c r="D34" s="42"/>
      <c r="E34" s="43"/>
      <c r="F34" s="10">
        <f>SUM(F16:F21)</f>
        <v>221357.72</v>
      </c>
      <c r="G34" s="10">
        <f>ROUND(G16,2)+ROUND(G17,2)+ROUND(G18,2)+ROUND(G19,2)+ROUND(G20,2)+ROUND(G21,2)</f>
        <v>0</v>
      </c>
    </row>
    <row r="35" spans="2:7" ht="15" customHeight="1" x14ac:dyDescent="0.45">
      <c r="B35" s="41" t="s">
        <v>10</v>
      </c>
      <c r="C35" s="42"/>
      <c r="D35" s="42"/>
      <c r="E35" s="43"/>
      <c r="F35" s="44">
        <f>F22</f>
        <v>11000</v>
      </c>
      <c r="G35" s="44">
        <f>G22</f>
        <v>11000</v>
      </c>
    </row>
    <row r="36" spans="2:7" ht="15" customHeight="1" x14ac:dyDescent="0.45">
      <c r="B36" s="41" t="s">
        <v>11</v>
      </c>
      <c r="C36" s="42"/>
      <c r="D36" s="42"/>
      <c r="E36" s="43"/>
      <c r="F36" s="9">
        <f>ROUND(F34*0.13,2)+ROUND(F34*0.06,2)+F34</f>
        <v>263415.67999999999</v>
      </c>
      <c r="G36" s="9">
        <f>ROUND(G34*0.13,2)+ROUND(G34*0.06,2)+G34</f>
        <v>0</v>
      </c>
    </row>
    <row r="37" spans="2:7" ht="15" customHeight="1" x14ac:dyDescent="0.45">
      <c r="B37" s="41" t="s">
        <v>12</v>
      </c>
      <c r="C37" s="42"/>
      <c r="D37" s="42"/>
      <c r="E37" s="43"/>
      <c r="F37" s="10">
        <f>ROUND(F35*0.13,2)+ROUND(F35*0.06,2)+F35</f>
        <v>13090</v>
      </c>
      <c r="G37" s="10">
        <f>ROUND(G35*0.13,2)+ROUND(G35*0.06,2)+G35</f>
        <v>13090</v>
      </c>
    </row>
  </sheetData>
  <sheetProtection algorithmName="SHA-512" hashValue="jRaWLTIyL8oSSnj9rHuKCZc7ze5F8wkc4ggMopKCy0jYrpZ+EKA6foIFz2A4TdeEcknwk3+llNtYFSERJws2CQ==" saltValue="f1YNlh8aaAqQsFOKG6AYmg==" spinCount="100000" sheet="1" objects="1" scenarios="1" selectLockedCells="1"/>
  <mergeCells count="22">
    <mergeCell ref="B17:E17"/>
    <mergeCell ref="B18:E18"/>
    <mergeCell ref="B19:E19"/>
    <mergeCell ref="B23:F23"/>
    <mergeCell ref="B24:F24"/>
    <mergeCell ref="B9:D9"/>
    <mergeCell ref="E9:G9"/>
    <mergeCell ref="A12:G12"/>
    <mergeCell ref="B15:E15"/>
    <mergeCell ref="B16:E16"/>
    <mergeCell ref="B34:E34"/>
    <mergeCell ref="B35:E35"/>
    <mergeCell ref="B36:E36"/>
    <mergeCell ref="B37:E37"/>
    <mergeCell ref="B20:E20"/>
    <mergeCell ref="B21:E21"/>
    <mergeCell ref="B22:E22"/>
    <mergeCell ref="B30:G32"/>
    <mergeCell ref="B28:F28"/>
    <mergeCell ref="B25:F25"/>
    <mergeCell ref="B26:F26"/>
    <mergeCell ref="B27:F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EFEC843A-7251-45C6-85C9-7D5C56F1C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2026-03-19T09:35:46Z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