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50_DTECNICA\02.DADES GENERALS\02_00 R.TERRENY\02_03 Producció\Benzineres\04_Licitació\Documents\old\"/>
    </mc:Choice>
  </mc:AlternateContent>
  <xr:revisionPtr revIDLastSave="0" documentId="13_ncr:1_{D15ACCB7-6F65-40F8-8FE4-1645D7904220}" xr6:coauthVersionLast="47" xr6:coauthVersionMax="47" xr10:uidLastSave="{00000000-0000-0000-0000-000000000000}"/>
  <bookViews>
    <workbookView xWindow="-120" yWindow="-120" windowWidth="29040" windowHeight="16440" xr2:uid="{86914B4D-305F-4EF5-994B-D5FF8133C27F}"/>
  </bookViews>
  <sheets>
    <sheet name="Preus 0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5" l="1"/>
  <c r="G67" i="5"/>
  <c r="G66" i="5"/>
  <c r="G65" i="5"/>
  <c r="G64" i="5"/>
  <c r="G63" i="5"/>
  <c r="G62" i="5"/>
  <c r="G61" i="5"/>
  <c r="G43" i="5"/>
  <c r="G42" i="5"/>
  <c r="G41" i="5"/>
  <c r="G40" i="5"/>
  <c r="G39" i="5"/>
  <c r="G38" i="5"/>
  <c r="G37" i="5"/>
  <c r="G36" i="5"/>
  <c r="G17" i="5"/>
  <c r="G16" i="5"/>
  <c r="G15" i="5"/>
  <c r="G14" i="5"/>
  <c r="G13" i="5"/>
  <c r="G12" i="5"/>
  <c r="G11" i="5"/>
  <c r="G10" i="5"/>
  <c r="F66" i="5" l="1"/>
  <c r="F65" i="5"/>
  <c r="F64" i="5"/>
  <c r="F61" i="5"/>
  <c r="F41" i="5"/>
  <c r="F40" i="5"/>
  <c r="F39" i="5"/>
  <c r="F37" i="5"/>
  <c r="F15" i="5"/>
  <c r="F14" i="5"/>
  <c r="F13" i="5"/>
  <c r="F10" i="5"/>
  <c r="F18" i="5" l="1"/>
  <c r="F17" i="5"/>
  <c r="F11" i="5"/>
  <c r="F16" i="5"/>
  <c r="F12" i="5"/>
  <c r="F44" i="5"/>
  <c r="F43" i="5"/>
  <c r="F36" i="5"/>
  <c r="F42" i="5"/>
  <c r="F38" i="5"/>
  <c r="F69" i="5"/>
  <c r="F68" i="5"/>
  <c r="F62" i="5"/>
  <c r="F67" i="5"/>
  <c r="F63" i="5"/>
  <c r="G70" i="5" l="1"/>
  <c r="G45" i="5"/>
  <c r="G19" i="5"/>
  <c r="G22" i="5" l="1"/>
  <c r="G21" i="5"/>
  <c r="G24" i="5"/>
  <c r="G48" i="5"/>
  <c r="G47" i="5"/>
  <c r="G50" i="5"/>
  <c r="G73" i="5"/>
  <c r="G72" i="5"/>
  <c r="G75" i="5"/>
  <c r="G77" i="5" l="1"/>
  <c r="G79" i="5" s="1"/>
  <c r="G52" i="5"/>
  <c r="G54" i="5" s="1"/>
  <c r="G26" i="5"/>
  <c r="G28" i="5" s="1"/>
  <c r="G81" i="5" s="1"/>
</calcChain>
</file>

<file path=xl/sharedStrings.xml><?xml version="1.0" encoding="utf-8"?>
<sst xmlns="http://schemas.openxmlformats.org/spreadsheetml/2006/main" count="88" uniqueCount="25">
  <si>
    <t>Redacció de Projecte Executiu (IVA exclòs)</t>
  </si>
  <si>
    <t>Pressupost d'Execució Material de l'Obra (PEM)</t>
  </si>
  <si>
    <t>Despeses Generals (13%)</t>
  </si>
  <si>
    <t>Benefici Industrial (6 %)</t>
  </si>
  <si>
    <t>Obra civil necessària per fer efectiva la inertització del dipòsit i canonades associades</t>
  </si>
  <si>
    <t>Gestió per litre de residu líquid (sigui quina sigui la viscositat )</t>
  </si>
  <si>
    <t>€/ut</t>
  </si>
  <si>
    <t>ut</t>
  </si>
  <si>
    <t>dipòsits</t>
  </si>
  <si>
    <t>litres</t>
  </si>
  <si>
    <t>Partida de cobrament íntegre de mesures de seguretat i salut d’acord al pla</t>
  </si>
  <si>
    <t>Inertització de dipòsit de 30.000 l d'acord al decret 1416/2006</t>
  </si>
  <si>
    <t>Inertització de dipòsit de 20.000 l d'acord al decret 1416/2006</t>
  </si>
  <si>
    <t>Inertització de dipòsit de 12.500 l d'acord al decret 1416/2006</t>
  </si>
  <si>
    <t>IVA (21%)</t>
  </si>
  <si>
    <t>Total</t>
  </si>
  <si>
    <t>Total (IVA exclòs)</t>
  </si>
  <si>
    <t>LOT 1</t>
  </si>
  <si>
    <t>LOT 2</t>
  </si>
  <si>
    <t>Inertització de dipòsit de 25.000 l d'acord al decret 1416/2006</t>
  </si>
  <si>
    <t>Desgasificació i certificació atmosfera explsiva dels dipòsits</t>
  </si>
  <si>
    <t>estacions</t>
  </si>
  <si>
    <t>Desmuntatge d'elements de superfície i reposició de paviments</t>
  </si>
  <si>
    <t>LOT 3</t>
  </si>
  <si>
    <t>Total LOT 1 + LOT 2 + LOT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</si>
</sst>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43" fontId="4" fillId="3" borderId="4" xfId="1" applyFont="1" applyFill="1" applyBorder="1" applyAlignment="1" applyProtection="1">
      <alignment horizontal="left" wrapText="1"/>
      <protection locked="0"/>
    </xf>
    <xf numFmtId="0" fontId="2" fillId="2" borderId="0" xfId="0" applyFont="1" applyFill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164" fontId="3" fillId="0" borderId="0" xfId="1" applyNumberFormat="1" applyFont="1" applyProtection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 indent="2"/>
    </xf>
    <xf numFmtId="164" fontId="4" fillId="0" borderId="0" xfId="0" applyNumberFormat="1" applyFont="1" applyAlignment="1">
      <alignment horizontal="left" wrapText="1"/>
    </xf>
    <xf numFmtId="10" fontId="3" fillId="0" borderId="0" xfId="2" applyNumberFormat="1" applyFont="1" applyAlignment="1" applyProtection="1">
      <alignment horizontal="left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164" fontId="3" fillId="0" borderId="3" xfId="1" applyNumberFormat="1" applyFont="1" applyBorder="1" applyProtection="1"/>
    <xf numFmtId="0" fontId="3" fillId="0" borderId="3" xfId="0" applyFont="1" applyBorder="1"/>
    <xf numFmtId="0" fontId="3" fillId="0" borderId="2" xfId="0" applyFont="1" applyBorder="1" applyAlignment="1">
      <alignment wrapText="1"/>
    </xf>
    <xf numFmtId="164" fontId="3" fillId="0" borderId="2" xfId="1" applyNumberFormat="1" applyFont="1" applyBorder="1" applyProtection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43" fontId="3" fillId="0" borderId="0" xfId="1" applyFont="1" applyProtection="1"/>
    <xf numFmtId="165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wrapText="1"/>
    </xf>
    <xf numFmtId="43" fontId="2" fillId="2" borderId="0" xfId="1" applyFont="1" applyFill="1" applyProtection="1"/>
    <xf numFmtId="43" fontId="3" fillId="0" borderId="1" xfId="1" applyFont="1" applyBorder="1" applyProtection="1"/>
    <xf numFmtId="43" fontId="3" fillId="0" borderId="2" xfId="1" applyFont="1" applyBorder="1" applyProtection="1"/>
    <xf numFmtId="43" fontId="4" fillId="0" borderId="0" xfId="1" applyFont="1" applyAlignment="1" applyProtection="1">
      <alignment horizontal="center" wrapText="1"/>
    </xf>
    <xf numFmtId="43" fontId="3" fillId="0" borderId="0" xfId="1" applyFont="1" applyAlignment="1" applyProtection="1">
      <alignment wrapText="1"/>
    </xf>
    <xf numFmtId="43" fontId="3" fillId="0" borderId="3" xfId="1" applyFont="1" applyBorder="1" applyProtection="1"/>
    <xf numFmtId="43" fontId="5" fillId="0" borderId="1" xfId="1" applyFont="1" applyBorder="1" applyProtection="1"/>
    <xf numFmtId="43" fontId="4" fillId="0" borderId="0" xfId="1" applyFont="1" applyBorder="1" applyAlignment="1" applyProtection="1">
      <alignment horizontal="left" wrapText="1"/>
    </xf>
    <xf numFmtId="0" fontId="4" fillId="0" borderId="2" xfId="0" applyFont="1" applyBorder="1" applyAlignment="1">
      <alignment horizontal="center"/>
    </xf>
    <xf numFmtId="0" fontId="3" fillId="0" borderId="0" xfId="0" applyFont="1" applyAlignment="1"/>
  </cellXfs>
  <cellStyles count="3">
    <cellStyle name="Millares" xfId="1" builtinId="3"/>
    <cellStyle name="Normal" xfId="0" builtinId="0"/>
    <cellStyle name="Porcentaje" xfId="2" builtinId="5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8</xdr:row>
      <xdr:rowOff>66675</xdr:rowOff>
    </xdr:from>
    <xdr:to>
      <xdr:col>16</xdr:col>
      <xdr:colOff>123094</xdr:colOff>
      <xdr:row>19</xdr:row>
      <xdr:rowOff>37855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B1D3095-2A69-87B1-FBA0-14702FADC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0" y="1276350"/>
          <a:ext cx="5847619" cy="1961905"/>
        </a:xfrm>
        <a:prstGeom prst="rect">
          <a:avLst/>
        </a:prstGeom>
        <a:ln w="38100">
          <a:solidFill>
            <a:schemeClr val="tx1"/>
          </a:solidFill>
          <a:extLst>
            <a:ext uri="{C807C97D-BFC1-408E-A445-0C87EB9F89A2}">
              <ask:lineSketchStyleProps xmlns:ask="http://schemas.microsoft.com/office/drawing/2018/sketchyshapes" sd="1219033472">
                <a:custGeom>
                  <a:avLst/>
                  <a:gdLst>
                    <a:gd name="csX0" fmla="*/ 0 w 5847619"/>
                    <a:gd name="csY0" fmla="*/ 0 h 1961905"/>
                    <a:gd name="csX1" fmla="*/ 5847619 w 5847619"/>
                    <a:gd name="csY1" fmla="*/ 0 h 1961905"/>
                    <a:gd name="csX2" fmla="*/ 5847619 w 5847619"/>
                    <a:gd name="csY2" fmla="*/ 1961905 h 1961905"/>
                    <a:gd name="csX3" fmla="*/ 0 w 5847619"/>
                    <a:gd name="csY3" fmla="*/ 1961905 h 1961905"/>
                    <a:gd name="csX4" fmla="*/ 0 w 5847619"/>
                    <a:gd name="csY4" fmla="*/ 0 h 1961905"/>
                  </a:gdLst>
                  <a:ahLst/>
                  <a:cxnLst>
                    <a:cxn ang="0">
                      <a:pos x="csX0" y="csY0"/>
                    </a:cxn>
                    <a:cxn ang="0">
                      <a:pos x="csX1" y="csY1"/>
                    </a:cxn>
                    <a:cxn ang="0">
                      <a:pos x="csX2" y="csY2"/>
                    </a:cxn>
                    <a:cxn ang="0">
                      <a:pos x="csX3" y="csY3"/>
                    </a:cxn>
                    <a:cxn ang="0">
                      <a:pos x="csX4" y="csY4"/>
                    </a:cxn>
                  </a:cxnLst>
                  <a:rect l="l" t="t" r="r" b="b"/>
                  <a:pathLst>
                    <a:path w="5847619" h="1961905" fill="none" extrusionOk="0">
                      <a:moveTo>
                        <a:pt x="0" y="0"/>
                      </a:moveTo>
                      <a:cubicBezTo>
                        <a:pt x="659691" y="-49533"/>
                        <a:pt x="4010128" y="-14809"/>
                        <a:pt x="5847619" y="0"/>
                      </a:cubicBezTo>
                      <a:cubicBezTo>
                        <a:pt x="5935258" y="712179"/>
                        <a:pt x="5774940" y="1587835"/>
                        <a:pt x="5847619" y="1961905"/>
                      </a:cubicBezTo>
                      <a:cubicBezTo>
                        <a:pt x="3475143" y="1913674"/>
                        <a:pt x="1961310" y="2046360"/>
                        <a:pt x="0" y="1961905"/>
                      </a:cubicBezTo>
                      <a:cubicBezTo>
                        <a:pt x="-38581" y="1663889"/>
                        <a:pt x="63341" y="845675"/>
                        <a:pt x="0" y="0"/>
                      </a:cubicBezTo>
                      <a:close/>
                    </a:path>
                    <a:path w="5847619" h="1961905" stroke="0" extrusionOk="0">
                      <a:moveTo>
                        <a:pt x="0" y="0"/>
                      </a:moveTo>
                      <a:cubicBezTo>
                        <a:pt x="1924787" y="118645"/>
                        <a:pt x="3514281" y="116012"/>
                        <a:pt x="5847619" y="0"/>
                      </a:cubicBezTo>
                      <a:cubicBezTo>
                        <a:pt x="5714737" y="445024"/>
                        <a:pt x="5932570" y="1580982"/>
                        <a:pt x="5847619" y="1961905"/>
                      </a:cubicBezTo>
                      <a:cubicBezTo>
                        <a:pt x="3130043" y="2096505"/>
                        <a:pt x="1922907" y="1804709"/>
                        <a:pt x="0" y="1961905"/>
                      </a:cubicBezTo>
                      <a:cubicBezTo>
                        <a:pt x="-20187" y="1414241"/>
                        <a:pt x="-152480" y="684746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0E9B-B5F4-4F2F-89C4-25A2A1ED41FA}">
  <dimension ref="A5:Q85"/>
  <sheetViews>
    <sheetView tabSelected="1" workbookViewId="0">
      <selection activeCell="C10" sqref="C10"/>
    </sheetView>
  </sheetViews>
  <sheetFormatPr baseColWidth="10" defaultRowHeight="14.25" x14ac:dyDescent="0.2"/>
  <cols>
    <col min="1" max="1" width="7.7109375" style="3" customWidth="1"/>
    <col min="2" max="2" width="77.5703125" style="3" customWidth="1"/>
    <col min="3" max="3" width="11.5703125" style="3" bestFit="1" customWidth="1"/>
    <col min="4" max="4" width="12" style="3" bestFit="1" customWidth="1"/>
    <col min="5" max="5" width="11.42578125" style="3"/>
    <col min="6" max="6" width="11.7109375" style="3" bestFit="1" customWidth="1"/>
    <col min="7" max="7" width="13.85546875" style="27" customWidth="1"/>
    <col min="8" max="9" width="11.42578125" style="3"/>
    <col min="10" max="10" width="0" style="29" hidden="1" customWidth="1"/>
    <col min="11" max="16384" width="11.42578125" style="3"/>
  </cols>
  <sheetData>
    <row r="5" spans="1:17" ht="15" x14ac:dyDescent="0.25">
      <c r="A5" s="2" t="s">
        <v>17</v>
      </c>
      <c r="B5" s="2"/>
      <c r="C5" s="2"/>
      <c r="D5" s="2"/>
      <c r="E5" s="2"/>
      <c r="F5" s="2"/>
      <c r="G5" s="31"/>
    </row>
    <row r="6" spans="1:17" ht="5.0999999999999996" customHeight="1" x14ac:dyDescent="0.2"/>
    <row r="7" spans="1:17" x14ac:dyDescent="0.2">
      <c r="A7" s="4">
        <v>1</v>
      </c>
      <c r="B7" s="5" t="s">
        <v>0</v>
      </c>
      <c r="C7" s="6"/>
      <c r="D7" s="6"/>
      <c r="E7" s="6"/>
      <c r="F7" s="6"/>
      <c r="G7" s="32">
        <v>12092.751000000002</v>
      </c>
      <c r="L7" s="8"/>
      <c r="M7" s="40"/>
      <c r="N7" s="40"/>
      <c r="O7" s="40"/>
      <c r="P7" s="40"/>
      <c r="Q7" s="40"/>
    </row>
    <row r="8" spans="1:17" ht="5.0999999999999996" customHeight="1" x14ac:dyDescent="0.2">
      <c r="A8" s="7"/>
      <c r="B8" s="8"/>
      <c r="L8" s="40"/>
      <c r="M8" s="40"/>
      <c r="N8" s="40"/>
      <c r="O8" s="40"/>
      <c r="P8" s="40"/>
      <c r="Q8" s="40"/>
    </row>
    <row r="9" spans="1:17" x14ac:dyDescent="0.2">
      <c r="A9" s="10"/>
      <c r="B9" s="11"/>
      <c r="C9" s="12" t="s">
        <v>6</v>
      </c>
      <c r="D9" s="39" t="s">
        <v>7</v>
      </c>
      <c r="E9" s="39"/>
      <c r="F9" s="12" t="s">
        <v>15</v>
      </c>
      <c r="G9" s="33"/>
      <c r="L9" s="40"/>
      <c r="M9" s="40"/>
      <c r="N9" s="40"/>
      <c r="O9" s="40"/>
      <c r="P9" s="40"/>
      <c r="Q9" s="40"/>
    </row>
    <row r="10" spans="1:17" s="8" customFormat="1" x14ac:dyDescent="0.2">
      <c r="A10" s="14"/>
      <c r="B10" s="15" t="s">
        <v>22</v>
      </c>
      <c r="C10" s="1">
        <v>0</v>
      </c>
      <c r="D10" s="16">
        <v>3</v>
      </c>
      <c r="E10" s="16" t="s">
        <v>21</v>
      </c>
      <c r="F10" s="16">
        <f>C10*D10</f>
        <v>0</v>
      </c>
      <c r="G10" s="34" t="str">
        <f>IF(C10&gt;J10,"ERROR","")</f>
        <v/>
      </c>
      <c r="J10" s="30">
        <v>15000</v>
      </c>
      <c r="L10" s="40"/>
      <c r="M10" s="40"/>
      <c r="N10" s="40"/>
      <c r="O10" s="40"/>
      <c r="P10" s="40"/>
      <c r="Q10" s="40"/>
    </row>
    <row r="11" spans="1:17" s="8" customFormat="1" x14ac:dyDescent="0.2">
      <c r="A11" s="14"/>
      <c r="B11" s="15" t="s">
        <v>4</v>
      </c>
      <c r="C11" s="1">
        <v>0</v>
      </c>
      <c r="D11" s="16">
        <v>13</v>
      </c>
      <c r="E11" s="16" t="s">
        <v>8</v>
      </c>
      <c r="F11" s="16">
        <f>C11*D11</f>
        <v>0</v>
      </c>
      <c r="G11" s="34" t="str">
        <f t="shared" ref="G11:G17" si="0">IF(C11&gt;J11,"ERROR","")</f>
        <v/>
      </c>
      <c r="J11" s="30">
        <v>3000</v>
      </c>
      <c r="L11" s="40"/>
      <c r="M11" s="40"/>
      <c r="N11" s="40"/>
      <c r="O11" s="40"/>
      <c r="P11" s="40"/>
      <c r="Q11" s="40"/>
    </row>
    <row r="12" spans="1:17" s="8" customFormat="1" x14ac:dyDescent="0.2">
      <c r="A12" s="14"/>
      <c r="B12" s="15" t="s">
        <v>11</v>
      </c>
      <c r="C12" s="1">
        <v>0</v>
      </c>
      <c r="D12" s="16">
        <v>4</v>
      </c>
      <c r="E12" s="16" t="s">
        <v>8</v>
      </c>
      <c r="F12" s="16">
        <f>C12*D12</f>
        <v>0</v>
      </c>
      <c r="G12" s="34" t="str">
        <f t="shared" si="0"/>
        <v/>
      </c>
      <c r="J12" s="30">
        <v>14000</v>
      </c>
      <c r="L12" s="40"/>
      <c r="M12" s="40"/>
      <c r="N12" s="40"/>
      <c r="O12" s="40"/>
      <c r="P12" s="40"/>
      <c r="Q12" s="40"/>
    </row>
    <row r="13" spans="1:17" s="8" customFormat="1" x14ac:dyDescent="0.2">
      <c r="A13" s="14"/>
      <c r="B13" s="15" t="s">
        <v>19</v>
      </c>
      <c r="C13" s="1">
        <v>0</v>
      </c>
      <c r="D13" s="16">
        <v>0</v>
      </c>
      <c r="E13" s="16" t="s">
        <v>8</v>
      </c>
      <c r="F13" s="16">
        <f t="shared" ref="F13:F15" si="1">C13*D13</f>
        <v>0</v>
      </c>
      <c r="G13" s="34" t="str">
        <f t="shared" si="0"/>
        <v/>
      </c>
      <c r="J13" s="30">
        <v>11500</v>
      </c>
      <c r="L13" s="40"/>
      <c r="M13" s="40"/>
      <c r="N13" s="40"/>
      <c r="O13" s="40"/>
      <c r="P13" s="40"/>
      <c r="Q13" s="40"/>
    </row>
    <row r="14" spans="1:17" s="8" customFormat="1" x14ac:dyDescent="0.2">
      <c r="A14" s="14"/>
      <c r="B14" s="15" t="s">
        <v>12</v>
      </c>
      <c r="C14" s="1">
        <v>0</v>
      </c>
      <c r="D14" s="16">
        <v>6</v>
      </c>
      <c r="E14" s="16" t="s">
        <v>8</v>
      </c>
      <c r="F14" s="16">
        <f t="shared" si="1"/>
        <v>0</v>
      </c>
      <c r="G14" s="34" t="str">
        <f t="shared" si="0"/>
        <v/>
      </c>
      <c r="J14" s="30">
        <v>9250</v>
      </c>
      <c r="L14" s="40"/>
      <c r="M14" s="40"/>
      <c r="N14" s="40"/>
      <c r="O14" s="40"/>
      <c r="P14" s="40"/>
      <c r="Q14" s="40"/>
    </row>
    <row r="15" spans="1:17" s="8" customFormat="1" x14ac:dyDescent="0.2">
      <c r="A15" s="14"/>
      <c r="B15" s="15" t="s">
        <v>13</v>
      </c>
      <c r="C15" s="1">
        <v>0</v>
      </c>
      <c r="D15" s="16">
        <v>3</v>
      </c>
      <c r="E15" s="16" t="s">
        <v>8</v>
      </c>
      <c r="F15" s="16">
        <f t="shared" si="1"/>
        <v>0</v>
      </c>
      <c r="G15" s="34" t="str">
        <f t="shared" si="0"/>
        <v/>
      </c>
      <c r="J15" s="30">
        <v>6000</v>
      </c>
      <c r="L15" s="40"/>
      <c r="M15" s="40"/>
      <c r="N15" s="40"/>
      <c r="O15" s="40"/>
      <c r="P15" s="40"/>
      <c r="Q15" s="40"/>
    </row>
    <row r="16" spans="1:17" s="8" customFormat="1" x14ac:dyDescent="0.2">
      <c r="A16" s="14"/>
      <c r="B16" s="15" t="s">
        <v>5</v>
      </c>
      <c r="C16" s="1">
        <v>0</v>
      </c>
      <c r="D16" s="16">
        <v>27750</v>
      </c>
      <c r="E16" s="16" t="s">
        <v>9</v>
      </c>
      <c r="F16" s="16">
        <f>C16*D16</f>
        <v>0</v>
      </c>
      <c r="G16" s="34" t="str">
        <f t="shared" si="0"/>
        <v/>
      </c>
      <c r="J16" s="30">
        <v>1</v>
      </c>
      <c r="L16" s="40"/>
      <c r="M16" s="40"/>
      <c r="N16" s="40"/>
      <c r="O16" s="40"/>
      <c r="P16" s="40"/>
      <c r="Q16" s="40"/>
    </row>
    <row r="17" spans="1:17" s="8" customFormat="1" x14ac:dyDescent="0.2">
      <c r="A17" s="14"/>
      <c r="B17" s="15" t="s">
        <v>20</v>
      </c>
      <c r="C17" s="1">
        <v>0</v>
      </c>
      <c r="D17" s="16">
        <v>13</v>
      </c>
      <c r="E17" s="16" t="s">
        <v>8</v>
      </c>
      <c r="F17" s="16">
        <f>C17*D17</f>
        <v>0</v>
      </c>
      <c r="G17" s="34" t="str">
        <f t="shared" si="0"/>
        <v/>
      </c>
      <c r="J17" s="30">
        <v>350</v>
      </c>
      <c r="L17" s="40"/>
      <c r="M17" s="40"/>
      <c r="N17" s="40"/>
      <c r="O17" s="40"/>
      <c r="P17" s="40"/>
      <c r="Q17" s="40"/>
    </row>
    <row r="18" spans="1:17" s="8" customFormat="1" x14ac:dyDescent="0.2">
      <c r="A18" s="14"/>
      <c r="B18" s="15" t="s">
        <v>10</v>
      </c>
      <c r="C18" s="38">
        <v>500</v>
      </c>
      <c r="D18" s="16">
        <v>13</v>
      </c>
      <c r="E18" s="16" t="s">
        <v>8</v>
      </c>
      <c r="F18" s="16">
        <f>C18*D18</f>
        <v>6500</v>
      </c>
      <c r="G18" s="35"/>
      <c r="H18" s="17"/>
      <c r="J18" s="30"/>
      <c r="L18" s="40"/>
      <c r="M18" s="40"/>
      <c r="N18" s="40"/>
      <c r="O18" s="40"/>
      <c r="P18" s="40"/>
      <c r="Q18" s="40"/>
    </row>
    <row r="19" spans="1:17" x14ac:dyDescent="0.2">
      <c r="A19" s="18">
        <v>2</v>
      </c>
      <c r="B19" s="19" t="s">
        <v>1</v>
      </c>
      <c r="C19" s="20"/>
      <c r="D19" s="21"/>
      <c r="E19" s="21"/>
      <c r="F19" s="21"/>
      <c r="G19" s="36">
        <f>SUM(F10:F18)</f>
        <v>6500</v>
      </c>
      <c r="L19" s="40"/>
      <c r="M19" s="40"/>
      <c r="N19" s="40"/>
      <c r="O19" s="40"/>
      <c r="P19" s="40"/>
      <c r="Q19" s="40"/>
    </row>
    <row r="20" spans="1:17" ht="5.0999999999999996" customHeight="1" x14ac:dyDescent="0.2">
      <c r="A20" s="7"/>
      <c r="B20" s="8"/>
      <c r="C20" s="9"/>
      <c r="L20" s="40"/>
      <c r="M20" s="40"/>
      <c r="N20" s="40"/>
      <c r="O20" s="40"/>
      <c r="P20" s="40"/>
      <c r="Q20" s="40"/>
    </row>
    <row r="21" spans="1:17" x14ac:dyDescent="0.2">
      <c r="A21" s="10"/>
      <c r="B21" s="22" t="s">
        <v>2</v>
      </c>
      <c r="C21" s="23"/>
      <c r="D21" s="13"/>
      <c r="E21" s="13"/>
      <c r="F21" s="13"/>
      <c r="G21" s="33">
        <f>0.13*G19</f>
        <v>845</v>
      </c>
      <c r="L21" s="40"/>
      <c r="M21" s="40"/>
      <c r="N21" s="40"/>
      <c r="O21" s="40"/>
      <c r="P21" s="40"/>
      <c r="Q21" s="40"/>
    </row>
    <row r="22" spans="1:17" x14ac:dyDescent="0.2">
      <c r="A22" s="18"/>
      <c r="B22" s="19" t="s">
        <v>3</v>
      </c>
      <c r="C22" s="20"/>
      <c r="D22" s="21"/>
      <c r="E22" s="21"/>
      <c r="F22" s="21"/>
      <c r="G22" s="36">
        <f>0.06*G19</f>
        <v>390</v>
      </c>
      <c r="L22" s="40"/>
      <c r="M22" s="40"/>
      <c r="N22" s="40"/>
      <c r="O22" s="40"/>
      <c r="P22" s="40"/>
      <c r="Q22" s="40"/>
    </row>
    <row r="23" spans="1:17" ht="5.0999999999999996" customHeight="1" x14ac:dyDescent="0.2">
      <c r="A23" s="7"/>
      <c r="B23" s="8"/>
      <c r="C23" s="9"/>
    </row>
    <row r="24" spans="1:17" x14ac:dyDescent="0.2">
      <c r="A24" s="4">
        <v>3</v>
      </c>
      <c r="B24" s="5" t="s">
        <v>16</v>
      </c>
      <c r="C24" s="6"/>
      <c r="D24" s="6"/>
      <c r="E24" s="6"/>
      <c r="F24" s="6"/>
      <c r="G24" s="32">
        <f>G7+G19+G21+G22</f>
        <v>19827.751000000004</v>
      </c>
    </row>
    <row r="25" spans="1:17" ht="5.0999999999999996" customHeight="1" x14ac:dyDescent="0.2">
      <c r="A25" s="7"/>
      <c r="B25" s="8"/>
    </row>
    <row r="26" spans="1:17" x14ac:dyDescent="0.2">
      <c r="A26" s="4"/>
      <c r="B26" s="5" t="s">
        <v>14</v>
      </c>
      <c r="C26" s="6"/>
      <c r="D26" s="6"/>
      <c r="E26" s="6"/>
      <c r="F26" s="6"/>
      <c r="G26" s="32">
        <f>0.21*G24</f>
        <v>4163.8277100000005</v>
      </c>
    </row>
    <row r="27" spans="1:17" ht="5.0999999999999996" customHeight="1" x14ac:dyDescent="0.2">
      <c r="A27" s="7"/>
      <c r="B27" s="8"/>
    </row>
    <row r="28" spans="1:17" ht="15" x14ac:dyDescent="0.25">
      <c r="A28" s="24">
        <v>4</v>
      </c>
      <c r="B28" s="25" t="s">
        <v>15</v>
      </c>
      <c r="C28" s="26"/>
      <c r="D28" s="26"/>
      <c r="E28" s="26"/>
      <c r="F28" s="26"/>
      <c r="G28" s="37">
        <f>G24+G26</f>
        <v>23991.578710000005</v>
      </c>
    </row>
    <row r="31" spans="1:17" ht="15" x14ac:dyDescent="0.25">
      <c r="A31" s="2" t="s">
        <v>18</v>
      </c>
      <c r="B31" s="2"/>
      <c r="C31" s="2"/>
      <c r="D31" s="2"/>
      <c r="E31" s="2"/>
      <c r="F31" s="2"/>
      <c r="G31" s="31"/>
    </row>
    <row r="32" spans="1:17" ht="5.0999999999999996" customHeight="1" x14ac:dyDescent="0.2"/>
    <row r="33" spans="1:10" x14ac:dyDescent="0.2">
      <c r="A33" s="4">
        <v>1</v>
      </c>
      <c r="B33" s="5" t="s">
        <v>0</v>
      </c>
      <c r="C33" s="6"/>
      <c r="D33" s="6"/>
      <c r="E33" s="6"/>
      <c r="F33" s="6"/>
      <c r="G33" s="32">
        <v>12092.751000000002</v>
      </c>
    </row>
    <row r="34" spans="1:10" ht="5.0999999999999996" customHeight="1" x14ac:dyDescent="0.2">
      <c r="A34" s="7"/>
      <c r="B34" s="8"/>
    </row>
    <row r="35" spans="1:10" x14ac:dyDescent="0.2">
      <c r="A35" s="10"/>
      <c r="B35" s="11"/>
      <c r="C35" s="12" t="s">
        <v>6</v>
      </c>
      <c r="D35" s="39" t="s">
        <v>7</v>
      </c>
      <c r="E35" s="39"/>
      <c r="F35" s="12" t="s">
        <v>15</v>
      </c>
      <c r="G35" s="33"/>
    </row>
    <row r="36" spans="1:10" s="8" customFormat="1" x14ac:dyDescent="0.2">
      <c r="A36" s="14"/>
      <c r="B36" s="15" t="s">
        <v>22</v>
      </c>
      <c r="C36" s="1">
        <v>0</v>
      </c>
      <c r="D36" s="16">
        <v>3</v>
      </c>
      <c r="E36" s="16" t="s">
        <v>21</v>
      </c>
      <c r="F36" s="16">
        <f>C36*D36</f>
        <v>0</v>
      </c>
      <c r="G36" s="34" t="str">
        <f>IF(C36&gt;J36,"ERROR","")</f>
        <v/>
      </c>
      <c r="J36" s="30">
        <v>15000</v>
      </c>
    </row>
    <row r="37" spans="1:10" s="8" customFormat="1" x14ac:dyDescent="0.2">
      <c r="A37" s="14"/>
      <c r="B37" s="15" t="s">
        <v>4</v>
      </c>
      <c r="C37" s="1">
        <v>0</v>
      </c>
      <c r="D37" s="16">
        <v>13</v>
      </c>
      <c r="E37" s="16" t="s">
        <v>8</v>
      </c>
      <c r="F37" s="16">
        <f>C37*D37</f>
        <v>0</v>
      </c>
      <c r="G37" s="34" t="str">
        <f t="shared" ref="G37:G43" si="2">IF(C37&gt;J37,"ERROR","")</f>
        <v/>
      </c>
      <c r="J37" s="30">
        <v>3000</v>
      </c>
    </row>
    <row r="38" spans="1:10" s="8" customFormat="1" x14ac:dyDescent="0.2">
      <c r="A38" s="14"/>
      <c r="B38" s="15" t="s">
        <v>11</v>
      </c>
      <c r="C38" s="1">
        <v>0</v>
      </c>
      <c r="D38" s="16">
        <v>4</v>
      </c>
      <c r="E38" s="16" t="s">
        <v>8</v>
      </c>
      <c r="F38" s="16">
        <f>C38*D38</f>
        <v>0</v>
      </c>
      <c r="G38" s="34" t="str">
        <f t="shared" si="2"/>
        <v/>
      </c>
      <c r="J38" s="30">
        <v>14000</v>
      </c>
    </row>
    <row r="39" spans="1:10" s="8" customFormat="1" x14ac:dyDescent="0.2">
      <c r="A39" s="14"/>
      <c r="B39" s="15" t="s">
        <v>19</v>
      </c>
      <c r="C39" s="1">
        <v>0</v>
      </c>
      <c r="D39" s="16">
        <v>2</v>
      </c>
      <c r="E39" s="16" t="s">
        <v>8</v>
      </c>
      <c r="F39" s="16">
        <f t="shared" ref="F39:F41" si="3">C39*D39</f>
        <v>0</v>
      </c>
      <c r="G39" s="34" t="str">
        <f t="shared" si="2"/>
        <v/>
      </c>
      <c r="J39" s="30">
        <v>11500</v>
      </c>
    </row>
    <row r="40" spans="1:10" s="8" customFormat="1" x14ac:dyDescent="0.2">
      <c r="A40" s="14"/>
      <c r="B40" s="15" t="s">
        <v>12</v>
      </c>
      <c r="C40" s="1">
        <v>0</v>
      </c>
      <c r="D40" s="16">
        <v>7</v>
      </c>
      <c r="E40" s="16" t="s">
        <v>8</v>
      </c>
      <c r="F40" s="16">
        <f t="shared" si="3"/>
        <v>0</v>
      </c>
      <c r="G40" s="34" t="str">
        <f t="shared" si="2"/>
        <v/>
      </c>
      <c r="J40" s="30">
        <v>9250</v>
      </c>
    </row>
    <row r="41" spans="1:10" s="8" customFormat="1" x14ac:dyDescent="0.2">
      <c r="A41" s="14"/>
      <c r="B41" s="15" t="s">
        <v>13</v>
      </c>
      <c r="C41" s="1">
        <v>0</v>
      </c>
      <c r="D41" s="16">
        <v>0</v>
      </c>
      <c r="E41" s="16" t="s">
        <v>8</v>
      </c>
      <c r="F41" s="16">
        <f t="shared" si="3"/>
        <v>0</v>
      </c>
      <c r="G41" s="34" t="str">
        <f t="shared" si="2"/>
        <v/>
      </c>
      <c r="J41" s="30">
        <v>6000</v>
      </c>
    </row>
    <row r="42" spans="1:10" s="8" customFormat="1" x14ac:dyDescent="0.2">
      <c r="A42" s="14"/>
      <c r="B42" s="15" t="s">
        <v>5</v>
      </c>
      <c r="C42" s="1">
        <v>0</v>
      </c>
      <c r="D42" s="16">
        <v>31000</v>
      </c>
      <c r="E42" s="16" t="s">
        <v>9</v>
      </c>
      <c r="F42" s="16">
        <f>C42*D42</f>
        <v>0</v>
      </c>
      <c r="G42" s="34" t="str">
        <f t="shared" si="2"/>
        <v/>
      </c>
      <c r="J42" s="30">
        <v>1</v>
      </c>
    </row>
    <row r="43" spans="1:10" s="8" customFormat="1" x14ac:dyDescent="0.2">
      <c r="A43" s="14"/>
      <c r="B43" s="15" t="s">
        <v>20</v>
      </c>
      <c r="C43" s="1">
        <v>0</v>
      </c>
      <c r="D43" s="16">
        <v>13</v>
      </c>
      <c r="E43" s="16" t="s">
        <v>8</v>
      </c>
      <c r="F43" s="16">
        <f>C43*D43</f>
        <v>0</v>
      </c>
      <c r="G43" s="34" t="str">
        <f t="shared" si="2"/>
        <v/>
      </c>
      <c r="J43" s="30">
        <v>350</v>
      </c>
    </row>
    <row r="44" spans="1:10" s="8" customFormat="1" x14ac:dyDescent="0.2">
      <c r="A44" s="14"/>
      <c r="B44" s="15" t="s">
        <v>10</v>
      </c>
      <c r="C44" s="38">
        <v>500</v>
      </c>
      <c r="D44" s="16">
        <v>13</v>
      </c>
      <c r="E44" s="16" t="s">
        <v>8</v>
      </c>
      <c r="F44" s="16">
        <f>C44*D44</f>
        <v>6500</v>
      </c>
      <c r="G44" s="35"/>
      <c r="H44" s="17"/>
      <c r="J44" s="30"/>
    </row>
    <row r="45" spans="1:10" x14ac:dyDescent="0.2">
      <c r="A45" s="18">
        <v>2</v>
      </c>
      <c r="B45" s="19" t="s">
        <v>1</v>
      </c>
      <c r="C45" s="20"/>
      <c r="D45" s="21"/>
      <c r="E45" s="21"/>
      <c r="F45" s="21"/>
      <c r="G45" s="36">
        <f>SUM(F36:F44)</f>
        <v>6500</v>
      </c>
    </row>
    <row r="46" spans="1:10" ht="5.0999999999999996" customHeight="1" x14ac:dyDescent="0.2">
      <c r="A46" s="7"/>
      <c r="B46" s="8"/>
    </row>
    <row r="47" spans="1:10" x14ac:dyDescent="0.2">
      <c r="A47" s="10"/>
      <c r="B47" s="22" t="s">
        <v>2</v>
      </c>
      <c r="C47" s="23"/>
      <c r="D47" s="13"/>
      <c r="E47" s="13"/>
      <c r="F47" s="13"/>
      <c r="G47" s="33">
        <f>0.13*G45</f>
        <v>845</v>
      </c>
    </row>
    <row r="48" spans="1:10" x14ac:dyDescent="0.2">
      <c r="A48" s="18"/>
      <c r="B48" s="19" t="s">
        <v>3</v>
      </c>
      <c r="C48" s="20"/>
      <c r="D48" s="21"/>
      <c r="E48" s="21"/>
      <c r="F48" s="21"/>
      <c r="G48" s="36">
        <f>0.06*G45</f>
        <v>390</v>
      </c>
    </row>
    <row r="49" spans="1:10" ht="5.0999999999999996" customHeight="1" x14ac:dyDescent="0.2">
      <c r="A49" s="7"/>
      <c r="B49" s="8"/>
    </row>
    <row r="50" spans="1:10" x14ac:dyDescent="0.2">
      <c r="A50" s="4">
        <v>3</v>
      </c>
      <c r="B50" s="5" t="s">
        <v>16</v>
      </c>
      <c r="C50" s="6"/>
      <c r="D50" s="6"/>
      <c r="E50" s="6"/>
      <c r="F50" s="6"/>
      <c r="G50" s="32">
        <f>G33+G45+G47+G48</f>
        <v>19827.751000000004</v>
      </c>
    </row>
    <row r="51" spans="1:10" ht="5.0999999999999996" customHeight="1" x14ac:dyDescent="0.2">
      <c r="A51" s="7"/>
      <c r="B51" s="8"/>
    </row>
    <row r="52" spans="1:10" x14ac:dyDescent="0.2">
      <c r="A52" s="4"/>
      <c r="B52" s="5" t="s">
        <v>14</v>
      </c>
      <c r="C52" s="6"/>
      <c r="D52" s="6"/>
      <c r="E52" s="6"/>
      <c r="F52" s="6"/>
      <c r="G52" s="32">
        <f>0.21*G50</f>
        <v>4163.8277100000005</v>
      </c>
    </row>
    <row r="53" spans="1:10" ht="5.0999999999999996" customHeight="1" x14ac:dyDescent="0.2">
      <c r="A53" s="7"/>
      <c r="B53" s="8"/>
    </row>
    <row r="54" spans="1:10" ht="15" x14ac:dyDescent="0.25">
      <c r="A54" s="24">
        <v>4</v>
      </c>
      <c r="B54" s="25" t="s">
        <v>15</v>
      </c>
      <c r="C54" s="26"/>
      <c r="D54" s="26"/>
      <c r="E54" s="26"/>
      <c r="F54" s="26"/>
      <c r="G54" s="37">
        <f>G50+G52</f>
        <v>23991.578710000005</v>
      </c>
    </row>
    <row r="56" spans="1:10" ht="15" x14ac:dyDescent="0.25">
      <c r="A56" s="2" t="s">
        <v>23</v>
      </c>
      <c r="B56" s="2"/>
      <c r="C56" s="2"/>
      <c r="D56" s="2"/>
      <c r="E56" s="2"/>
      <c r="F56" s="2"/>
      <c r="G56" s="31"/>
    </row>
    <row r="57" spans="1:10" ht="5.0999999999999996" customHeight="1" x14ac:dyDescent="0.2"/>
    <row r="58" spans="1:10" x14ac:dyDescent="0.2">
      <c r="A58" s="4">
        <v>1</v>
      </c>
      <c r="B58" s="5" t="s">
        <v>0</v>
      </c>
      <c r="C58" s="6"/>
      <c r="D58" s="6"/>
      <c r="E58" s="6"/>
      <c r="F58" s="6"/>
      <c r="G58" s="32">
        <v>8637.594000000001</v>
      </c>
    </row>
    <row r="59" spans="1:10" ht="5.0999999999999996" customHeight="1" x14ac:dyDescent="0.2">
      <c r="A59" s="7"/>
      <c r="B59" s="8"/>
    </row>
    <row r="60" spans="1:10" x14ac:dyDescent="0.2">
      <c r="A60" s="10"/>
      <c r="B60" s="11"/>
      <c r="C60" s="12" t="s">
        <v>6</v>
      </c>
      <c r="D60" s="39" t="s">
        <v>7</v>
      </c>
      <c r="E60" s="39"/>
      <c r="F60" s="12" t="s">
        <v>15</v>
      </c>
      <c r="G60" s="33"/>
    </row>
    <row r="61" spans="1:10" s="8" customFormat="1" x14ac:dyDescent="0.2">
      <c r="A61" s="14"/>
      <c r="B61" s="15" t="s">
        <v>22</v>
      </c>
      <c r="C61" s="1">
        <v>0</v>
      </c>
      <c r="D61" s="16">
        <v>2</v>
      </c>
      <c r="E61" s="16" t="s">
        <v>21</v>
      </c>
      <c r="F61" s="16">
        <f>C61*D61</f>
        <v>0</v>
      </c>
      <c r="G61" s="34" t="str">
        <f>IF(C61&gt;J61,"ERROR","")</f>
        <v/>
      </c>
      <c r="J61" s="30">
        <v>15000</v>
      </c>
    </row>
    <row r="62" spans="1:10" s="8" customFormat="1" x14ac:dyDescent="0.2">
      <c r="A62" s="14"/>
      <c r="B62" s="15" t="s">
        <v>4</v>
      </c>
      <c r="C62" s="1">
        <v>0</v>
      </c>
      <c r="D62" s="16">
        <v>8</v>
      </c>
      <c r="E62" s="16" t="s">
        <v>8</v>
      </c>
      <c r="F62" s="16">
        <f>C62*D62</f>
        <v>0</v>
      </c>
      <c r="G62" s="34" t="str">
        <f t="shared" ref="G62:G68" si="4">IF(C62&gt;J62,"ERROR","")</f>
        <v/>
      </c>
      <c r="J62" s="30">
        <v>3000</v>
      </c>
    </row>
    <row r="63" spans="1:10" s="8" customFormat="1" x14ac:dyDescent="0.2">
      <c r="A63" s="14"/>
      <c r="B63" s="15" t="s">
        <v>11</v>
      </c>
      <c r="C63" s="1">
        <v>0</v>
      </c>
      <c r="D63" s="16">
        <v>8</v>
      </c>
      <c r="E63" s="16" t="s">
        <v>8</v>
      </c>
      <c r="F63" s="16">
        <f>C63*D63</f>
        <v>0</v>
      </c>
      <c r="G63" s="34" t="str">
        <f t="shared" si="4"/>
        <v/>
      </c>
      <c r="J63" s="30">
        <v>14000</v>
      </c>
    </row>
    <row r="64" spans="1:10" s="8" customFormat="1" x14ac:dyDescent="0.2">
      <c r="A64" s="14"/>
      <c r="B64" s="15" t="s">
        <v>19</v>
      </c>
      <c r="C64" s="1">
        <v>0</v>
      </c>
      <c r="D64" s="16">
        <v>0</v>
      </c>
      <c r="E64" s="16" t="s">
        <v>8</v>
      </c>
      <c r="F64" s="16">
        <f t="shared" ref="F64:F66" si="5">C64*D64</f>
        <v>0</v>
      </c>
      <c r="G64" s="34" t="str">
        <f t="shared" si="4"/>
        <v/>
      </c>
      <c r="J64" s="30">
        <v>11500</v>
      </c>
    </row>
    <row r="65" spans="1:10" s="8" customFormat="1" x14ac:dyDescent="0.2">
      <c r="A65" s="14"/>
      <c r="B65" s="15" t="s">
        <v>12</v>
      </c>
      <c r="C65" s="1">
        <v>0</v>
      </c>
      <c r="D65" s="16">
        <v>0</v>
      </c>
      <c r="E65" s="16" t="s">
        <v>8</v>
      </c>
      <c r="F65" s="16">
        <f t="shared" si="5"/>
        <v>0</v>
      </c>
      <c r="G65" s="34" t="str">
        <f t="shared" si="4"/>
        <v/>
      </c>
      <c r="J65" s="30">
        <v>9250</v>
      </c>
    </row>
    <row r="66" spans="1:10" s="8" customFormat="1" x14ac:dyDescent="0.2">
      <c r="A66" s="14"/>
      <c r="B66" s="15" t="s">
        <v>13</v>
      </c>
      <c r="C66" s="1">
        <v>0</v>
      </c>
      <c r="D66" s="16">
        <v>0</v>
      </c>
      <c r="E66" s="16" t="s">
        <v>8</v>
      </c>
      <c r="F66" s="16">
        <f t="shared" si="5"/>
        <v>0</v>
      </c>
      <c r="G66" s="34" t="str">
        <f t="shared" si="4"/>
        <v/>
      </c>
      <c r="J66" s="30">
        <v>6000</v>
      </c>
    </row>
    <row r="67" spans="1:10" s="8" customFormat="1" x14ac:dyDescent="0.2">
      <c r="A67" s="14"/>
      <c r="B67" s="15" t="s">
        <v>5</v>
      </c>
      <c r="C67" s="1">
        <v>0</v>
      </c>
      <c r="D67" s="16">
        <v>24000</v>
      </c>
      <c r="E67" s="16" t="s">
        <v>9</v>
      </c>
      <c r="F67" s="16">
        <f>C67*D67</f>
        <v>0</v>
      </c>
      <c r="G67" s="34" t="str">
        <f t="shared" si="4"/>
        <v/>
      </c>
      <c r="J67" s="30">
        <v>1</v>
      </c>
    </row>
    <row r="68" spans="1:10" s="8" customFormat="1" x14ac:dyDescent="0.2">
      <c r="A68" s="14"/>
      <c r="B68" s="15" t="s">
        <v>20</v>
      </c>
      <c r="C68" s="1">
        <v>0</v>
      </c>
      <c r="D68" s="16">
        <v>8</v>
      </c>
      <c r="E68" s="16" t="s">
        <v>8</v>
      </c>
      <c r="F68" s="16">
        <f>C68*D68</f>
        <v>0</v>
      </c>
      <c r="G68" s="34" t="str">
        <f t="shared" si="4"/>
        <v/>
      </c>
      <c r="J68" s="30">
        <v>350</v>
      </c>
    </row>
    <row r="69" spans="1:10" s="8" customFormat="1" x14ac:dyDescent="0.2">
      <c r="A69" s="14"/>
      <c r="B69" s="15" t="s">
        <v>10</v>
      </c>
      <c r="C69" s="38">
        <v>500</v>
      </c>
      <c r="D69" s="16">
        <v>8</v>
      </c>
      <c r="E69" s="16" t="s">
        <v>8</v>
      </c>
      <c r="F69" s="16">
        <f>C69*D69</f>
        <v>4000</v>
      </c>
      <c r="G69" s="35"/>
      <c r="H69" s="17"/>
      <c r="J69" s="30"/>
    </row>
    <row r="70" spans="1:10" x14ac:dyDescent="0.2">
      <c r="A70" s="18">
        <v>2</v>
      </c>
      <c r="B70" s="19" t="s">
        <v>1</v>
      </c>
      <c r="C70" s="20"/>
      <c r="D70" s="21"/>
      <c r="E70" s="21"/>
      <c r="F70" s="21"/>
      <c r="G70" s="36">
        <f>SUM(F61:F69)</f>
        <v>4000</v>
      </c>
    </row>
    <row r="71" spans="1:10" ht="5.0999999999999996" customHeight="1" x14ac:dyDescent="0.2">
      <c r="A71" s="7"/>
      <c r="B71" s="8"/>
      <c r="C71" s="9"/>
    </row>
    <row r="72" spans="1:10" x14ac:dyDescent="0.2">
      <c r="A72" s="10"/>
      <c r="B72" s="22" t="s">
        <v>2</v>
      </c>
      <c r="C72" s="23"/>
      <c r="D72" s="13"/>
      <c r="E72" s="13"/>
      <c r="F72" s="13"/>
      <c r="G72" s="33">
        <f>0.13*G70</f>
        <v>520</v>
      </c>
    </row>
    <row r="73" spans="1:10" x14ac:dyDescent="0.2">
      <c r="A73" s="18"/>
      <c r="B73" s="19" t="s">
        <v>3</v>
      </c>
      <c r="C73" s="20"/>
      <c r="D73" s="21"/>
      <c r="E73" s="21"/>
      <c r="F73" s="21"/>
      <c r="G73" s="36">
        <f>0.06*G70</f>
        <v>240</v>
      </c>
    </row>
    <row r="74" spans="1:10" ht="5.0999999999999996" customHeight="1" x14ac:dyDescent="0.2">
      <c r="A74" s="7"/>
      <c r="B74" s="8"/>
      <c r="C74" s="9"/>
    </row>
    <row r="75" spans="1:10" x14ac:dyDescent="0.2">
      <c r="A75" s="4">
        <v>3</v>
      </c>
      <c r="B75" s="5" t="s">
        <v>16</v>
      </c>
      <c r="C75" s="6"/>
      <c r="D75" s="6"/>
      <c r="E75" s="6"/>
      <c r="F75" s="6"/>
      <c r="G75" s="32">
        <f>G58+G70+G72+G73</f>
        <v>13397.594000000001</v>
      </c>
    </row>
    <row r="76" spans="1:10" ht="5.0999999999999996" customHeight="1" x14ac:dyDescent="0.2">
      <c r="A76" s="7"/>
      <c r="B76" s="8"/>
    </row>
    <row r="77" spans="1:10" x14ac:dyDescent="0.2">
      <c r="A77" s="4"/>
      <c r="B77" s="5" t="s">
        <v>14</v>
      </c>
      <c r="C77" s="6"/>
      <c r="D77" s="6"/>
      <c r="E77" s="6"/>
      <c r="F77" s="6"/>
      <c r="G77" s="32">
        <f>0.21*G75</f>
        <v>2813.4947400000001</v>
      </c>
    </row>
    <row r="78" spans="1:10" ht="5.0999999999999996" customHeight="1" x14ac:dyDescent="0.2">
      <c r="A78" s="7"/>
      <c r="B78" s="8"/>
    </row>
    <row r="79" spans="1:10" ht="15" x14ac:dyDescent="0.25">
      <c r="A79" s="24">
        <v>4</v>
      </c>
      <c r="B79" s="25" t="s">
        <v>15</v>
      </c>
      <c r="C79" s="26"/>
      <c r="D79" s="26"/>
      <c r="E79" s="26"/>
      <c r="F79" s="26"/>
      <c r="G79" s="37">
        <f>G75+G77</f>
        <v>16211.088740000001</v>
      </c>
    </row>
    <row r="81" spans="1:7" ht="15" x14ac:dyDescent="0.25">
      <c r="A81" s="26"/>
      <c r="B81" s="26" t="s">
        <v>24</v>
      </c>
      <c r="C81" s="26"/>
      <c r="D81" s="26"/>
      <c r="E81" s="26"/>
      <c r="F81" s="26"/>
      <c r="G81" s="37">
        <f>G28+G54+G79</f>
        <v>64194.24616000001</v>
      </c>
    </row>
    <row r="84" spans="1:7" x14ac:dyDescent="0.2">
      <c r="C84" s="27"/>
      <c r="D84" s="28"/>
    </row>
    <row r="85" spans="1:7" x14ac:dyDescent="0.2">
      <c r="C85" s="27"/>
    </row>
  </sheetData>
  <sheetProtection algorithmName="SHA-512" hashValue="oUN2lJkXgRm8KBaznszAM4lia4VDql2fXS2U9BSGTuM4ykNt6I5DjsWONrWe97BP1nVmVbvWALikUrBlpdp3vw==" saltValue="09JvkOyroV0md33a+7PfGA==" spinCount="100000" sheet="1" objects="1" scenarios="1"/>
  <mergeCells count="3">
    <mergeCell ref="D9:E9"/>
    <mergeCell ref="D35:E35"/>
    <mergeCell ref="D60:E60"/>
  </mergeCells>
  <conditionalFormatting sqref="C10:C17">
    <cfRule type="expression" dxfId="5" priority="6">
      <formula>$C10&gt;$J10</formula>
    </cfRule>
  </conditionalFormatting>
  <conditionalFormatting sqref="C36:C43">
    <cfRule type="expression" dxfId="4" priority="4">
      <formula>$C36&gt;$J36</formula>
    </cfRule>
  </conditionalFormatting>
  <conditionalFormatting sqref="C61:C68">
    <cfRule type="expression" dxfId="3" priority="3">
      <formula>$C61&gt;$J61</formula>
    </cfRule>
  </conditionalFormatting>
  <conditionalFormatting sqref="G10:G17">
    <cfRule type="expression" dxfId="2" priority="5">
      <formula>$G10="ERROR"</formula>
    </cfRule>
  </conditionalFormatting>
  <conditionalFormatting sqref="G36:G43">
    <cfRule type="expression" dxfId="1" priority="2">
      <formula>$G36="ERROR"</formula>
    </cfRule>
  </conditionalFormatting>
  <conditionalFormatting sqref="G61:G68">
    <cfRule type="expression" dxfId="0" priority="1">
      <formula>$G61="ERROR"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Preus 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 Piazuelo</dc:creator>
  <cp:lastModifiedBy>Esteve Piazuelo</cp:lastModifiedBy>
  <dcterms:created xsi:type="dcterms:W3CDTF">2026-03-10T17:53:23Z</dcterms:created>
  <dcterms:modified xsi:type="dcterms:W3CDTF">2026-03-27T11:51:53Z</dcterms:modified>
</cp:coreProperties>
</file>