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caaitcat.sharepoint.com/sites/OTiD/Projectes i Obres/Projectes i Obres/Projectes/Baix Ebre/93-Heliport ETAP Ampolla/2. EXP. 213-2025 PLEC PER CONSTRUCCIÓ HELIPORT/OPCIÓ 6/3. ANNEXOS/"/>
    </mc:Choice>
  </mc:AlternateContent>
  <xr:revisionPtr revIDLastSave="688" documentId="13_ncr:1_{B2557BDD-5291-4839-B323-4F70A9AB62F6}" xr6:coauthVersionLast="47" xr6:coauthVersionMax="47" xr10:uidLastSave="{CA2F112A-737F-497B-8F36-BDC6F476700A}"/>
  <bookViews>
    <workbookView xWindow="-28920" yWindow="-120" windowWidth="29040" windowHeight="15720" xr2:uid="{00000000-000D-0000-FFFF-FFFF00000000}"/>
  </bookViews>
  <sheets>
    <sheet name="pressupost" sheetId="2" r:id="rId1"/>
  </sheets>
  <definedNames>
    <definedName name="_xlnm.Print_Area" localSheetId="0">pressupost!$A$2:$K$145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" i="2" l="1"/>
  <c r="N128" i="2"/>
  <c r="K139" i="2"/>
  <c r="K130" i="2"/>
  <c r="H128" i="2"/>
  <c r="J128" i="2" s="1"/>
  <c r="H129" i="2"/>
  <c r="H125" i="2"/>
  <c r="H126" i="2"/>
  <c r="N125" i="2" l="1"/>
  <c r="A125" i="2"/>
  <c r="A128" i="2" s="1"/>
  <c r="J125" i="2" l="1"/>
  <c r="H135" i="2" l="1"/>
  <c r="H134" i="2" s="1"/>
  <c r="J134" i="2" s="1"/>
  <c r="K137" i="2" s="1"/>
  <c r="H120" i="2"/>
  <c r="H119" i="2" s="1"/>
  <c r="J119" i="2" s="1"/>
  <c r="H117" i="2"/>
  <c r="H116" i="2" s="1"/>
  <c r="J116" i="2" s="1"/>
  <c r="H114" i="2"/>
  <c r="H113" i="2" s="1"/>
  <c r="N113" i="2" s="1"/>
  <c r="H111" i="2"/>
  <c r="H110" i="2" s="1"/>
  <c r="J110" i="2" s="1"/>
  <c r="H108" i="2"/>
  <c r="H107" i="2"/>
  <c r="H103" i="2"/>
  <c r="H102" i="2" s="1"/>
  <c r="J102" i="2" s="1"/>
  <c r="H100" i="2"/>
  <c r="H99" i="2" s="1"/>
  <c r="J99" i="2" s="1"/>
  <c r="H97" i="2"/>
  <c r="H96" i="2" s="1"/>
  <c r="N96" i="2" s="1"/>
  <c r="H90" i="2"/>
  <c r="H89" i="2" s="1"/>
  <c r="N89" i="2" s="1"/>
  <c r="H87" i="2"/>
  <c r="H86" i="2"/>
  <c r="H85" i="2"/>
  <c r="J89" i="2"/>
  <c r="H82" i="2"/>
  <c r="H81" i="2"/>
  <c r="H80" i="2"/>
  <c r="H77" i="2"/>
  <c r="H76" i="2" s="1"/>
  <c r="J76" i="2" s="1"/>
  <c r="H74" i="2"/>
  <c r="H73" i="2" s="1"/>
  <c r="J73" i="2" s="1"/>
  <c r="H59" i="2"/>
  <c r="J59" i="2" s="1"/>
  <c r="H24" i="2"/>
  <c r="H57" i="2"/>
  <c r="H56" i="2"/>
  <c r="H53" i="2"/>
  <c r="H52" i="2"/>
  <c r="H48" i="2"/>
  <c r="H47" i="2" s="1"/>
  <c r="J47" i="2" s="1"/>
  <c r="H45" i="2"/>
  <c r="H44" i="2"/>
  <c r="H43" i="2"/>
  <c r="H42" i="2"/>
  <c r="H41" i="2"/>
  <c r="H38" i="2"/>
  <c r="H37" i="2"/>
  <c r="H36" i="2"/>
  <c r="H35" i="2"/>
  <c r="H34" i="2"/>
  <c r="H33" i="2"/>
  <c r="H29" i="2"/>
  <c r="H28" i="2"/>
  <c r="H27" i="2"/>
  <c r="H20" i="2"/>
  <c r="H21" i="2"/>
  <c r="H19" i="2"/>
  <c r="H15" i="2"/>
  <c r="H13" i="2"/>
  <c r="H16" i="2"/>
  <c r="H14" i="2"/>
  <c r="H12" i="2"/>
  <c r="H11" i="2"/>
  <c r="H8" i="2"/>
  <c r="H7" i="2"/>
  <c r="A10" i="2"/>
  <c r="J113" i="2"/>
  <c r="N102" i="2"/>
  <c r="J96" i="2"/>
  <c r="A76" i="2"/>
  <c r="N110" i="2" l="1"/>
  <c r="N47" i="2"/>
  <c r="N99" i="2"/>
  <c r="N116" i="2"/>
  <c r="N119" i="2"/>
  <c r="N59" i="2"/>
  <c r="N134" i="2"/>
  <c r="O137" i="2" s="1"/>
  <c r="O139" i="2" s="1"/>
  <c r="N73" i="2"/>
  <c r="N76" i="2"/>
  <c r="H105" i="2"/>
  <c r="H84" i="2"/>
  <c r="H79" i="2"/>
  <c r="H55" i="2"/>
  <c r="H26" i="2"/>
  <c r="H32" i="2"/>
  <c r="H51" i="2"/>
  <c r="H23" i="2"/>
  <c r="H40" i="2"/>
  <c r="H18" i="2"/>
  <c r="H10" i="2"/>
  <c r="H6" i="2"/>
  <c r="A79" i="2"/>
  <c r="A96" i="2" s="1"/>
  <c r="A99" i="2" s="1"/>
  <c r="A102" i="2" s="1"/>
  <c r="A110" i="2" s="1"/>
  <c r="A113" i="2" s="1"/>
  <c r="A116" i="2" s="1"/>
  <c r="A119" i="2" s="1"/>
  <c r="J79" i="2" l="1"/>
  <c r="N79" i="2"/>
  <c r="J84" i="2"/>
  <c r="N84" i="2"/>
  <c r="J10" i="2"/>
  <c r="N10" i="2"/>
  <c r="J105" i="2"/>
  <c r="K121" i="2" s="1"/>
  <c r="N105" i="2"/>
  <c r="O121" i="2" s="1"/>
  <c r="J6" i="2"/>
  <c r="N6" i="2"/>
  <c r="J18" i="2"/>
  <c r="N18" i="2"/>
  <c r="J40" i="2"/>
  <c r="N40" i="2"/>
  <c r="J23" i="2"/>
  <c r="N23" i="2"/>
  <c r="J51" i="2"/>
  <c r="N51" i="2"/>
  <c r="J32" i="2"/>
  <c r="N32" i="2"/>
  <c r="J26" i="2"/>
  <c r="N26" i="2"/>
  <c r="J55" i="2"/>
  <c r="N55" i="2"/>
  <c r="O91" i="2" l="1"/>
  <c r="K91" i="2"/>
  <c r="K69" i="2"/>
  <c r="O69" i="2"/>
  <c r="O141" i="2" s="1"/>
  <c r="K140" i="2" l="1"/>
  <c r="O140" i="2"/>
  <c r="O142" i="2" s="1"/>
  <c r="O144" i="2" s="1"/>
  <c r="O145" i="2" s="1"/>
  <c r="K141" i="2" l="1"/>
  <c r="K142" i="2" s="1"/>
  <c r="K144" i="2" s="1"/>
  <c r="K145" i="2" s="1"/>
</calcChain>
</file>

<file path=xl/sharedStrings.xml><?xml version="1.0" encoding="utf-8"?>
<sst xmlns="http://schemas.openxmlformats.org/spreadsheetml/2006/main" count="201" uniqueCount="98">
  <si>
    <t>OFERTA PRESENTADA PEL LICITADOR</t>
  </si>
  <si>
    <t>MOVIMENT DE TERRES I FORMIGONS</t>
  </si>
  <si>
    <t>núm.</t>
  </si>
  <si>
    <t>Codi BEDEC</t>
  </si>
  <si>
    <t xml:space="preserve">descripció </t>
  </si>
  <si>
    <t>posició</t>
  </si>
  <si>
    <t>dimensió 1</t>
  </si>
  <si>
    <t>dimensió 2</t>
  </si>
  <si>
    <t>dimensió 3</t>
  </si>
  <si>
    <t>amidamnet</t>
  </si>
  <si>
    <t>preu unitari</t>
  </si>
  <si>
    <t>import</t>
  </si>
  <si>
    <t>P221C-DYZN</t>
  </si>
  <si>
    <t>P2255-DPIL</t>
  </si>
  <si>
    <t>P312-IBVD</t>
  </si>
  <si>
    <t>P970-DFTF</t>
  </si>
  <si>
    <t>P4D9-4SMH</t>
  </si>
  <si>
    <t>m2 Muntatge i desmuntatge d'encofrat per a dau de recolzament amb tauló de fusta</t>
  </si>
  <si>
    <t xml:space="preserve"> suport lluminàries </t>
  </si>
  <si>
    <t>TOTAL MOVIMENT DE TERRES I FORMIGONS</t>
  </si>
  <si>
    <t>RAM DE PALETA</t>
  </si>
  <si>
    <t>PDK2-Z9T0</t>
  </si>
  <si>
    <t>ut. Pericó de registre de fàbrica de maó de 80x80x110 cm, per a instal·lacions de serveis, amb parets de 15 cm de gruix de maó calat de 290x140x100 mm, arrebossada i lliscada interiorment amb morter mixt amb una proporció en volum 1:2:10, sobre solera de grava de 50 cm de gruix i reblert lateral amb terra de la mateixa excavació</t>
  </si>
  <si>
    <t>rases de conductes d'iluminació</t>
  </si>
  <si>
    <t>FDKZHJB4</t>
  </si>
  <si>
    <t>rigola</t>
  </si>
  <si>
    <t>P214O-4RO5</t>
  </si>
  <si>
    <t>m3 Enderroc de mur de bloc de formigó, amb mitjans manuals i càrrega manual de runa sobre camió o contenidor</t>
  </si>
  <si>
    <t>varis</t>
  </si>
  <si>
    <t>TOTAL RAM DE PALETA</t>
  </si>
  <si>
    <t>TREBALLS  ELÈCTRICS I D'IL.LUMINACIÓ</t>
  </si>
  <si>
    <t>PA</t>
  </si>
  <si>
    <t>P.A. per la realització dels càlculs elèctrics i disseny del quadre de comandament i protecció. Armari elèctric apte per la seva ubicació i maniobra situat en exterior.</t>
  </si>
  <si>
    <t>UIV010 (GENERADOR DE PRECIOS)</t>
  </si>
  <si>
    <t>Subministre de Lluminaria BVP130 LED210-4S/740 PSU OFA52 ALU C1KC3 PHILIPS CoreLine tempo grande, Floodlight, 141 W, 21000 lm, 4000 K,CRI70, Asimétrica, IP66, o  similar amb característiques i prestacions superiors</t>
  </si>
  <si>
    <t>PHV1-HC1X</t>
  </si>
  <si>
    <t>Subministe de Controlador DALI per a regulació i control de 4 grups de llums, amb alimentació i sortida de bus, per a col.locar en carril DIN, muntat i connectat</t>
  </si>
  <si>
    <t>------</t>
  </si>
  <si>
    <t>PA. Col.locació, connexionat i posada en marxa del sistema d'il.luminació amb els elements esmentats a les anteriors partides</t>
  </si>
  <si>
    <t>P.A. Quadre de comandament i protecció de la instal.lació d'enllumenat amb  protecció magnetotèrmica, col·locat en caixa de dotze mòduls de material autoextingible, amb porta, encastada, inclou l'obertura de regates i formació de petits encastaments, tub de PVC de DN 32 mm, connexió amb el comptador amb conductors de coure H07V-R de 16 mm2 de secció, i cablejat intern de la caixa amb conductor de coure H07V-R de 6 mm2 de secció. Quadre apte per col.locació en exteriors</t>
  </si>
  <si>
    <t>PG3B-E7CF</t>
  </si>
  <si>
    <t>Conductor de coure nu, unipolar de secció 1x10 mm2, muntat en malla de connexió a terra</t>
  </si>
  <si>
    <t>PG2N-EUG0</t>
  </si>
  <si>
    <t>Tub corbable corrugat de PVC, de 80 mm de diàmetre nominal, aïllant i no propagador de la flama, resistència a l'impacte de 6 J, resistència a compressió de 250 N, muntat com a canalització soterrada</t>
  </si>
  <si>
    <t>TOTAL TREBALLS ELÈCTRICS I D'IL.LUMINACIÓ</t>
  </si>
  <si>
    <t>AJUDES AERONAVEGAVILITAT</t>
  </si>
  <si>
    <t>Ut. Subministre i col.locació de mànega de vent amb mastil frangible de 5 metres, il·luminació interior amb balisa a la puntera per 2.40 mts de llargada per 60 cm de boca per 30 cm de sortida amb franges vermelles i blanques o taronja. Tipus TK200 o equivalent. D'acord a OACI, annex 14 i FAA:CA 150/5345-27</t>
  </si>
  <si>
    <t>TOTAL AJUDES AERONAVEGAVILITAT</t>
  </si>
  <si>
    <t>IMPORT PEM</t>
  </si>
  <si>
    <t xml:space="preserve">DESPESES GENERALS (13%) </t>
  </si>
  <si>
    <t>BENEFICI INDUSTRIAL (6%)</t>
  </si>
  <si>
    <t>IMPORT PEC</t>
  </si>
  <si>
    <t>IVA 21%</t>
  </si>
  <si>
    <t>IMPORT TOTAL AMB IVA</t>
  </si>
  <si>
    <t>m3 Excavació de rasa de fins a 1 m d'amplària i fins a 2 m de fondària, en terreny compacte, amb retroexcavadora i càrrega mecànica del material excavat. Excavació per a llit de formigó de plataforma i peces de vorada</t>
  </si>
  <si>
    <t>costat bassa</t>
  </si>
  <si>
    <t>costat dipòsit</t>
  </si>
  <si>
    <t>linea enllumenat vial existent</t>
  </si>
  <si>
    <t>linea enllumenat mànega de vent</t>
  </si>
  <si>
    <t>P3C5-JV8J</t>
  </si>
  <si>
    <t>llosa de la helisuperficie</t>
  </si>
  <si>
    <t>P976-IRPX</t>
  </si>
  <si>
    <t>P221B-EL71</t>
  </si>
  <si>
    <t>sabata manega de vent</t>
  </si>
  <si>
    <t>P9G3-DVV9</t>
  </si>
  <si>
    <t>tall vorada</t>
  </si>
  <si>
    <t>tall a vial existent</t>
  </si>
  <si>
    <t>m3 Rebliment i piconatge de rasa d'amplària fins a 0,6 m, amb el 50% de sorra i el 50% de terra de la pròpia excavació, en tongades de gruix de fins a 25 cm, utilitzant picó vibrant de combustible, amb compactació del 95% PM. tapat de rases</t>
  </si>
  <si>
    <t xml:space="preserve">m3 Formigonament de rases i pous, amb Formigó en massa amb additiu hidròfug HM - 20 / B / 20 / X0 amb una quantitat de ciment de 200 kg/m3 i relació aigua ciment =&lt; 0.6, abocat des de camió. formigó per a protecció de rases i suport lluminàries </t>
  </si>
  <si>
    <t>m3 Base per a rigola amb Formigó d'ús no estructural HNE-20/P/10 de resistència a compressió 20 N/mm2, consistència plàstica i grandària màxima del granulat 10 mm, escampat amb transport interior mecànic, estesa i vibratge manual, acabat reglejat, amb dúmper de gasoil. llit de formigó de peçes de rigola i vorada</t>
  </si>
  <si>
    <t>vorada</t>
  </si>
  <si>
    <t>P9Z3-DP5S</t>
  </si>
  <si>
    <t>m2. Armadura de lloses de formigó AP500 SD amb malla electrosoldada de barres corrugades d'acer ME 15x15 cm D:8-8 mm 6x2,2 m B500SD UNE-EN 10080</t>
  </si>
  <si>
    <t>P2148-HYER</t>
  </si>
  <si>
    <t>P2R6-4I5F</t>
  </si>
  <si>
    <t>linea ennllumenat helisuperficie</t>
  </si>
  <si>
    <t>iluminació helisuperficie</t>
  </si>
  <si>
    <t>ml. Tall amb serra de disc en paviment de formigó per a formació de junt de retracció de 6 a 8 mm de font per a exterior &gt;= 6 cm</t>
  </si>
  <si>
    <t>m3. Excavació de rasa i pou de fins a 2 m de fondària, en terreny compacte (SPT 20-50), realitzada amb retroexcavadora de combustible i càrrega mecànica sobre camió amb retroexcavadora. Excavació de rases per a canalitzacions i suport de lluminàries.</t>
  </si>
  <si>
    <t>ml. Demolició de vorada, inclòs la base, col·locada sobre formigó, amb compressor i càrrega manual de runa sobre camió o contenidor, en entorn urbà sense dificultat de mobilitat, en voreres &lt;= 3 m d'amplària o calçada/plataforma única &lt;= 7 m d'amplària, amb afectació per serveis o elements de mobiliari urbà, en actuacions de 10 a 100 1 m</t>
  </si>
  <si>
    <t>m3. Càrrega amb mitjans mecànics i transport de residus inerts o no especials a instal·lació autoritzada de gestió de residus, amb camió per a transport de 12 t, amb un recorregut de més de 5 i fins a 10 km</t>
  </si>
  <si>
    <t>ut. Bastiment quadrat i tapa quadrat de fosa dúctil per a pericó de serveis, recolzada, pas lliure de 600x600 mm i classe B125 segons norma UNE-EN 124, col·locada amb morter per a ram de paleta</t>
  </si>
  <si>
    <t>m3. Formigonat de llosa de fonamentació amb formigó per armar HA - 35 / B / 20 / xC4 + XS1 + XA1 amb una quantitat de ciment de 350 kg/m3 i relació aigua ciment =&lt; 0.5, abocat amb cubilot</t>
  </si>
  <si>
    <t>ml. Rigola de 20 cm d'amplària de, fabricada amb granulats reciclats, col·locades a truc de maceta i rejuntades amb beurada de ciment</t>
  </si>
  <si>
    <t>P968-E2Y3</t>
  </si>
  <si>
    <t>Vorada recta de peces de formigó amb rigola, doble capa, de 35x20 cm, col·locada sobre base de formigó d'ús no estructural de 20 a 25 cm d'alçària i rejuntada amb morter</t>
  </si>
  <si>
    <t>iluminació costat dipòsit</t>
  </si>
  <si>
    <t>PG33-E756</t>
  </si>
  <si>
    <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tub</t>
  </si>
  <si>
    <t>manega de vent</t>
  </si>
  <si>
    <t xml:space="preserve">PRESSUPOST D'EXECUCIÓ D'UNA HELISUPERFICIE A LA ETAP DE L'AMPOLLA. </t>
  </si>
  <si>
    <t>PBAM-HXU6</t>
  </si>
  <si>
    <t>Actuacions puntuals de jornada completa en superfície &lt;= 50 m2, pintat sobre paviment de marca vial superficial per a ús permanent i retrorreflectant en sec, tipus P - R, amb Plàstic d'aplicació en fred de dos components de color blanc, per a marques vials i microesferes de vidre, amb addició de Micropartícules amb cantells angulosos de vidre en pols, aplicada amb màquina d'accionament manual</t>
  </si>
  <si>
    <t>pintat superfície heliport</t>
  </si>
  <si>
    <t>-----</t>
  </si>
  <si>
    <t>Partida alçada increment de preu de la pintura de paviments diferent de blanc, colors groc i blau</t>
  </si>
  <si>
    <t>TOTAL TREBALLS DE PINTURA</t>
  </si>
  <si>
    <t>TREBALLS  DE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</si>
</sst>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111827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111827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11182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4" fillId="0" borderId="0" xfId="0" applyFont="1"/>
    <xf numFmtId="0" fontId="4" fillId="7" borderId="0" xfId="0" applyFont="1" applyFill="1"/>
    <xf numFmtId="0" fontId="4" fillId="0" borderId="4" xfId="0" applyFont="1" applyBorder="1"/>
    <xf numFmtId="0" fontId="4" fillId="0" borderId="5" xfId="0" applyFont="1" applyBorder="1"/>
    <xf numFmtId="0" fontId="4" fillId="2" borderId="4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5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4" fontId="5" fillId="3" borderId="5" xfId="0" applyNumberFormat="1" applyFont="1" applyFill="1" applyBorder="1"/>
    <xf numFmtId="164" fontId="5" fillId="6" borderId="8" xfId="0" applyNumberFormat="1" applyFont="1" applyFill="1" applyBorder="1"/>
    <xf numFmtId="0" fontId="3" fillId="0" borderId="0" xfId="0" applyFont="1" applyAlignment="1">
      <alignment vertical="center" wrapText="1"/>
    </xf>
    <xf numFmtId="164" fontId="5" fillId="0" borderId="5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4" fillId="0" borderId="11" xfId="0" applyFont="1" applyBorder="1"/>
    <xf numFmtId="0" fontId="3" fillId="3" borderId="12" xfId="0" applyFont="1" applyFill="1" applyBorder="1" applyAlignment="1">
      <alignment vertical="center" wrapText="1"/>
    </xf>
    <xf numFmtId="0" fontId="4" fillId="3" borderId="12" xfId="0" applyFont="1" applyFill="1" applyBorder="1"/>
    <xf numFmtId="164" fontId="5" fillId="3" borderId="13" xfId="0" applyNumberFormat="1" applyFont="1" applyFill="1" applyBorder="1"/>
    <xf numFmtId="0" fontId="6" fillId="0" borderId="1" xfId="0" applyFont="1" applyBorder="1"/>
    <xf numFmtId="0" fontId="4" fillId="0" borderId="2" xfId="0" applyFont="1" applyBorder="1"/>
    <xf numFmtId="164" fontId="5" fillId="0" borderId="3" xfId="0" applyNumberFormat="1" applyFont="1" applyBorder="1"/>
    <xf numFmtId="0" fontId="4" fillId="0" borderId="15" xfId="0" applyFont="1" applyBorder="1"/>
    <xf numFmtId="164" fontId="5" fillId="0" borderId="17" xfId="0" applyNumberFormat="1" applyFont="1" applyBorder="1"/>
    <xf numFmtId="0" fontId="4" fillId="0" borderId="16" xfId="0" applyFont="1" applyBorder="1"/>
    <xf numFmtId="164" fontId="5" fillId="0" borderId="18" xfId="0" applyNumberFormat="1" applyFont="1" applyBorder="1"/>
    <xf numFmtId="0" fontId="6" fillId="3" borderId="9" xfId="0" applyFont="1" applyFill="1" applyBorder="1"/>
    <xf numFmtId="0" fontId="6" fillId="3" borderId="10" xfId="0" applyFont="1" applyFill="1" applyBorder="1"/>
    <xf numFmtId="164" fontId="7" fillId="3" borderId="14" xfId="0" applyNumberFormat="1" applyFont="1" applyFill="1" applyBorder="1"/>
    <xf numFmtId="0" fontId="6" fillId="5" borderId="9" xfId="0" applyFont="1" applyFill="1" applyBorder="1"/>
    <xf numFmtId="0" fontId="6" fillId="5" borderId="10" xfId="0" applyFont="1" applyFill="1" applyBorder="1"/>
    <xf numFmtId="164" fontId="7" fillId="5" borderId="14" xfId="0" applyNumberFormat="1" applyFont="1" applyFill="1" applyBorder="1"/>
    <xf numFmtId="0" fontId="4" fillId="0" borderId="18" xfId="0" applyFont="1" applyBorder="1"/>
    <xf numFmtId="0" fontId="6" fillId="4" borderId="1" xfId="0" applyFont="1" applyFill="1" applyBorder="1"/>
    <xf numFmtId="0" fontId="6" fillId="4" borderId="2" xfId="0" applyFont="1" applyFill="1" applyBorder="1"/>
    <xf numFmtId="164" fontId="5" fillId="4" borderId="3" xfId="0" applyNumberFormat="1" applyFont="1" applyFill="1" applyBorder="1"/>
    <xf numFmtId="0" fontId="6" fillId="4" borderId="15" xfId="0" applyFont="1" applyFill="1" applyBorder="1"/>
    <xf numFmtId="164" fontId="5" fillId="4" borderId="19" xfId="0" applyNumberFormat="1" applyFont="1" applyFill="1" applyBorder="1"/>
    <xf numFmtId="0" fontId="6" fillId="4" borderId="9" xfId="0" applyFont="1" applyFill="1" applyBorder="1"/>
    <xf numFmtId="0" fontId="6" fillId="4" borderId="10" xfId="0" applyFont="1" applyFill="1" applyBorder="1"/>
    <xf numFmtId="164" fontId="7" fillId="4" borderId="14" xfId="0" applyNumberFormat="1" applyFont="1" applyFill="1" applyBorder="1"/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7" borderId="0" xfId="0" applyFont="1" applyFill="1" applyAlignment="1">
      <alignment wrapText="1"/>
    </xf>
    <xf numFmtId="2" fontId="4" fillId="0" borderId="0" xfId="0" applyNumberFormat="1" applyFont="1"/>
    <xf numFmtId="2" fontId="4" fillId="2" borderId="0" xfId="0" applyNumberFormat="1" applyFont="1" applyFill="1"/>
    <xf numFmtId="2" fontId="4" fillId="3" borderId="0" xfId="0" applyNumberFormat="1" applyFont="1" applyFill="1"/>
    <xf numFmtId="2" fontId="4" fillId="3" borderId="12" xfId="0" applyNumberFormat="1" applyFont="1" applyFill="1" applyBorder="1"/>
    <xf numFmtId="2" fontId="4" fillId="0" borderId="2" xfId="0" applyNumberFormat="1" applyFont="1" applyBorder="1"/>
    <xf numFmtId="2" fontId="6" fillId="3" borderId="10" xfId="0" applyNumberFormat="1" applyFont="1" applyFill="1" applyBorder="1"/>
    <xf numFmtId="2" fontId="6" fillId="4" borderId="2" xfId="0" applyNumberFormat="1" applyFont="1" applyFill="1" applyBorder="1"/>
    <xf numFmtId="2" fontId="6" fillId="4" borderId="10" xfId="0" applyNumberFormat="1" applyFont="1" applyFill="1" applyBorder="1"/>
    <xf numFmtId="2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wrapText="1"/>
    </xf>
    <xf numFmtId="2" fontId="4" fillId="7" borderId="0" xfId="0" applyNumberFormat="1" applyFont="1" applyFill="1" applyAlignment="1">
      <alignment horizontal="center" wrapText="1"/>
    </xf>
    <xf numFmtId="2" fontId="1" fillId="7" borderId="0" xfId="0" applyNumberFormat="1" applyFont="1" applyFill="1" applyAlignment="1">
      <alignment horizontal="center" vertical="center" wrapText="1"/>
    </xf>
    <xf numFmtId="2" fontId="4" fillId="7" borderId="0" xfId="0" applyNumberFormat="1" applyFont="1" applyFill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4" fillId="0" borderId="12" xfId="0" applyNumberFormat="1" applyFont="1" applyBorder="1"/>
    <xf numFmtId="0" fontId="6" fillId="2" borderId="4" xfId="0" applyFont="1" applyFill="1" applyBorder="1"/>
    <xf numFmtId="0" fontId="8" fillId="0" borderId="0" xfId="0" applyFont="1"/>
    <xf numFmtId="0" fontId="8" fillId="0" borderId="5" xfId="0" applyFont="1" applyBorder="1"/>
    <xf numFmtId="0" fontId="6" fillId="6" borderId="6" xfId="0" applyFont="1" applyFill="1" applyBorder="1" applyAlignment="1">
      <alignment wrapText="1"/>
    </xf>
    <xf numFmtId="0" fontId="8" fillId="6" borderId="7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5" borderId="20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6" fillId="5" borderId="4" xfId="0" applyFont="1" applyFill="1" applyBorder="1"/>
    <xf numFmtId="0" fontId="6" fillId="6" borderId="6" xfId="0" applyFont="1" applyFill="1" applyBorder="1"/>
    <xf numFmtId="0" fontId="8" fillId="6" borderId="7" xfId="0" applyFont="1" applyFill="1" applyBorder="1"/>
    <xf numFmtId="164" fontId="4" fillId="0" borderId="0" xfId="0" applyNumberFormat="1" applyFont="1" applyBorder="1"/>
    <xf numFmtId="0" fontId="4" fillId="0" borderId="12" xfId="0" applyFont="1" applyBorder="1"/>
    <xf numFmtId="0" fontId="10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4" fillId="0" borderId="25" xfId="0" applyNumberFormat="1" applyFont="1" applyBorder="1"/>
    <xf numFmtId="164" fontId="4" fillId="0" borderId="27" xfId="0" applyNumberFormat="1" applyFont="1" applyBorder="1"/>
    <xf numFmtId="0" fontId="5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164" fontId="4" fillId="6" borderId="2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4" xfId="0" applyNumberFormat="1" applyFont="1" applyFill="1" applyBorder="1" applyProtection="1">
      <protection locked="0"/>
    </xf>
    <xf numFmtId="164" fontId="4" fillId="0" borderId="26" xfId="0" applyNumberFormat="1" applyFont="1" applyFill="1" applyBorder="1" applyProtection="1">
      <protection locked="0"/>
    </xf>
    <xf numFmtId="0" fontId="4" fillId="0" borderId="25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Protection="1"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4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Protection="1">
      <protection locked="0"/>
    </xf>
    <xf numFmtId="164" fontId="4" fillId="0" borderId="25" xfId="0" applyNumberFormat="1" applyFont="1" applyFill="1" applyBorder="1"/>
    <xf numFmtId="0" fontId="4" fillId="6" borderId="28" xfId="0" applyFont="1" applyFill="1" applyBorder="1" applyProtection="1">
      <protection locked="0"/>
    </xf>
    <xf numFmtId="164" fontId="4" fillId="0" borderId="29" xfId="0" applyNumberFormat="1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Protection="1">
      <protection locked="0"/>
    </xf>
    <xf numFmtId="164" fontId="4" fillId="0" borderId="31" xfId="0" applyNumberFormat="1" applyFont="1" applyFill="1" applyBorder="1"/>
    <xf numFmtId="164" fontId="4" fillId="8" borderId="4" xfId="0" applyNumberFormat="1" applyFont="1" applyFill="1" applyBorder="1" applyProtection="1">
      <protection locked="0"/>
    </xf>
    <xf numFmtId="164" fontId="4" fillId="0" borderId="32" xfId="0" applyNumberFormat="1" applyFont="1" applyBorder="1"/>
    <xf numFmtId="0" fontId="4" fillId="0" borderId="0" xfId="0" applyFont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4" fillId="8" borderId="0" xfId="0" applyFont="1" applyFill="1" applyAlignment="1">
      <alignment horizontal="center"/>
    </xf>
    <xf numFmtId="2" fontId="4" fillId="8" borderId="0" xfId="0" applyNumberFormat="1" applyFont="1" applyFill="1"/>
    <xf numFmtId="0" fontId="4" fillId="8" borderId="0" xfId="0" applyFont="1" applyFill="1"/>
    <xf numFmtId="164" fontId="5" fillId="8" borderId="0" xfId="0" applyNumberFormat="1" applyFont="1" applyFill="1" applyBorder="1"/>
    <xf numFmtId="0" fontId="6" fillId="8" borderId="0" xfId="0" applyFont="1" applyFill="1" applyBorder="1" applyAlignment="1">
      <alignment wrapText="1"/>
    </xf>
    <xf numFmtId="0" fontId="8" fillId="8" borderId="0" xfId="0" applyFont="1" applyFill="1" applyBorder="1" applyAlignment="1">
      <alignment wrapText="1"/>
    </xf>
    <xf numFmtId="0" fontId="4" fillId="7" borderId="33" xfId="0" applyFont="1" applyFill="1" applyBorder="1"/>
    <xf numFmtId="0" fontId="6" fillId="0" borderId="5" xfId="0" applyFont="1" applyBorder="1" applyAlignment="1">
      <alignment horizontal="center"/>
    </xf>
    <xf numFmtId="0" fontId="4" fillId="0" borderId="26" xfId="0" applyFont="1" applyBorder="1"/>
    <xf numFmtId="164" fontId="6" fillId="8" borderId="0" xfId="0" applyNumberFormat="1" applyFont="1" applyFill="1" applyAlignment="1">
      <alignment horizontal="center" vertical="center"/>
    </xf>
    <xf numFmtId="2" fontId="1" fillId="8" borderId="0" xfId="0" applyNumberFormat="1" applyFont="1" applyFill="1" applyAlignment="1">
      <alignment horizontal="center" vertical="center" wrapText="1"/>
    </xf>
    <xf numFmtId="0" fontId="4" fillId="8" borderId="4" xfId="0" applyFont="1" applyFill="1" applyBorder="1" applyProtection="1">
      <protection locked="0"/>
    </xf>
    <xf numFmtId="164" fontId="5" fillId="8" borderId="3" xfId="0" applyNumberFormat="1" applyFont="1" applyFill="1" applyBorder="1"/>
    <xf numFmtId="0" fontId="4" fillId="8" borderId="2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6692-9458-4C51-9D49-5136A8EE7597}">
  <sheetPr>
    <pageSetUpPr fitToPage="1"/>
  </sheetPr>
  <dimension ref="A2:O145"/>
  <sheetViews>
    <sheetView tabSelected="1" topLeftCell="A125" zoomScaleNormal="100" workbookViewId="0">
      <selection activeCell="R133" sqref="R133"/>
    </sheetView>
  </sheetViews>
  <sheetFormatPr baseColWidth="10" defaultColWidth="9.140625" defaultRowHeight="14.25" x14ac:dyDescent="0.2"/>
  <cols>
    <col min="1" max="1" width="5.7109375" style="1" customWidth="1"/>
    <col min="2" max="2" width="14.85546875" style="1" customWidth="1"/>
    <col min="3" max="3" width="54.42578125" style="1" customWidth="1"/>
    <col min="4" max="4" width="20.7109375" style="1" customWidth="1"/>
    <col min="5" max="5" width="10.7109375" style="1" customWidth="1"/>
    <col min="6" max="7" width="10.7109375" style="56" customWidth="1"/>
    <col min="8" max="8" width="11.7109375" style="56" customWidth="1"/>
    <col min="9" max="10" width="11.7109375" style="1" customWidth="1"/>
    <col min="11" max="11" width="16" style="1" bestFit="1" customWidth="1"/>
    <col min="12" max="12" width="1.7109375" style="1" customWidth="1"/>
    <col min="13" max="14" width="15.7109375" style="1" customWidth="1"/>
    <col min="15" max="15" width="16" style="1" bestFit="1" customWidth="1"/>
    <col min="16" max="16384" width="9.140625" style="1"/>
  </cols>
  <sheetData>
    <row r="2" spans="1:15" ht="17.25" customHeight="1" x14ac:dyDescent="0.25">
      <c r="A2" s="84" t="s">
        <v>90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2"/>
      <c r="M2" s="87" t="s">
        <v>0</v>
      </c>
      <c r="N2" s="88"/>
      <c r="O2" s="89"/>
    </row>
    <row r="3" spans="1:15" ht="15.75" thickTop="1" thickBot="1" x14ac:dyDescent="0.25">
      <c r="A3" s="3"/>
      <c r="K3" s="4"/>
      <c r="L3" s="2"/>
      <c r="M3" s="3"/>
      <c r="O3" s="4"/>
    </row>
    <row r="4" spans="1:15" ht="16.5" thickBot="1" x14ac:dyDescent="0.3">
      <c r="A4" s="5"/>
      <c r="B4" s="6"/>
      <c r="C4" s="7" t="s">
        <v>1</v>
      </c>
      <c r="D4" s="8"/>
      <c r="E4" s="6"/>
      <c r="F4" s="57"/>
      <c r="G4" s="57"/>
      <c r="H4" s="57"/>
      <c r="I4" s="6"/>
      <c r="J4" s="6"/>
      <c r="K4" s="9"/>
      <c r="L4" s="2"/>
      <c r="M4" s="99" t="s">
        <v>1</v>
      </c>
      <c r="N4" s="100"/>
      <c r="O4" s="101"/>
    </row>
    <row r="5" spans="1:15" s="52" customFormat="1" ht="30" x14ac:dyDescent="0.25">
      <c r="A5" s="70" t="s">
        <v>2</v>
      </c>
      <c r="B5" s="70" t="s">
        <v>3</v>
      </c>
      <c r="C5" s="70" t="s">
        <v>4</v>
      </c>
      <c r="D5" s="96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1" t="s">
        <v>10</v>
      </c>
      <c r="J5" s="71" t="s">
        <v>11</v>
      </c>
      <c r="K5" s="54"/>
      <c r="L5" s="55"/>
      <c r="M5" s="102" t="s">
        <v>10</v>
      </c>
      <c r="N5" s="103" t="s">
        <v>11</v>
      </c>
      <c r="O5" s="54"/>
    </row>
    <row r="6" spans="1:15" s="52" customFormat="1" ht="71.25" x14ac:dyDescent="0.2">
      <c r="A6" s="13">
        <v>1</v>
      </c>
      <c r="B6" s="52" t="s">
        <v>12</v>
      </c>
      <c r="C6" s="52" t="s">
        <v>54</v>
      </c>
      <c r="D6" s="53"/>
      <c r="E6" s="53"/>
      <c r="F6" s="64"/>
      <c r="G6" s="64"/>
      <c r="H6" s="68">
        <f>H7+H8</f>
        <v>170.50000000000003</v>
      </c>
      <c r="I6" s="69">
        <v>10.52</v>
      </c>
      <c r="J6" s="69">
        <f>H6*I6</f>
        <v>1793.6600000000003</v>
      </c>
      <c r="K6" s="54"/>
      <c r="L6" s="55"/>
      <c r="M6" s="104"/>
      <c r="N6" s="105">
        <f>H6*M6</f>
        <v>0</v>
      </c>
      <c r="O6" s="54"/>
    </row>
    <row r="7" spans="1:15" s="52" customFormat="1" x14ac:dyDescent="0.2">
      <c r="A7" s="13"/>
      <c r="D7" s="53" t="s">
        <v>55</v>
      </c>
      <c r="E7" s="66">
        <v>11</v>
      </c>
      <c r="F7" s="64">
        <v>20</v>
      </c>
      <c r="G7" s="64">
        <v>0.55000000000000004</v>
      </c>
      <c r="H7" s="67">
        <f>E7*F7*G7</f>
        <v>121.00000000000001</v>
      </c>
      <c r="I7" s="65"/>
      <c r="K7" s="54"/>
      <c r="L7" s="55"/>
      <c r="M7" s="106"/>
      <c r="N7" s="97"/>
      <c r="O7" s="54"/>
    </row>
    <row r="8" spans="1:15" s="52" customFormat="1" x14ac:dyDescent="0.2">
      <c r="A8" s="13"/>
      <c r="D8" s="53" t="s">
        <v>56</v>
      </c>
      <c r="E8" s="66">
        <v>4.5</v>
      </c>
      <c r="F8" s="64">
        <v>20</v>
      </c>
      <c r="G8" s="64">
        <v>0.55000000000000004</v>
      </c>
      <c r="H8" s="67">
        <f>E8*F8*G8</f>
        <v>49.500000000000007</v>
      </c>
      <c r="I8" s="65"/>
      <c r="K8" s="54"/>
      <c r="L8" s="55"/>
      <c r="M8" s="106"/>
      <c r="N8" s="97"/>
      <c r="O8" s="54"/>
    </row>
    <row r="9" spans="1:15" s="52" customFormat="1" ht="5.0999999999999996" customHeight="1" x14ac:dyDescent="0.2">
      <c r="A9" s="72"/>
      <c r="B9" s="55"/>
      <c r="C9" s="55"/>
      <c r="D9" s="73"/>
      <c r="E9" s="74"/>
      <c r="F9" s="75"/>
      <c r="G9" s="75"/>
      <c r="H9" s="76"/>
      <c r="I9" s="77"/>
      <c r="J9" s="55"/>
      <c r="K9" s="55"/>
      <c r="L9" s="55"/>
      <c r="M9" s="106"/>
      <c r="N9" s="97"/>
      <c r="O9" s="54"/>
    </row>
    <row r="10" spans="1:15" ht="71.25" x14ac:dyDescent="0.2">
      <c r="A10" s="13">
        <f>A6+1</f>
        <v>2</v>
      </c>
      <c r="B10" s="23" t="s">
        <v>62</v>
      </c>
      <c r="C10" s="14" t="s">
        <v>78</v>
      </c>
      <c r="D10" s="15"/>
      <c r="E10" s="15"/>
      <c r="F10" s="64"/>
      <c r="G10" s="64"/>
      <c r="H10" s="68">
        <f>SUM(H11:H16)</f>
        <v>37.416000000000004</v>
      </c>
      <c r="I10" s="69">
        <v>8.08</v>
      </c>
      <c r="J10" s="69">
        <f>H10*I10</f>
        <v>302.32128000000006</v>
      </c>
      <c r="K10" s="4"/>
      <c r="L10" s="2"/>
      <c r="M10" s="104"/>
      <c r="N10" s="105">
        <f>H10*M10</f>
        <v>0</v>
      </c>
      <c r="O10" s="4"/>
    </row>
    <row r="11" spans="1:15" ht="28.5" x14ac:dyDescent="0.2">
      <c r="A11" s="13"/>
      <c r="B11" s="23"/>
      <c r="C11" s="14"/>
      <c r="D11" s="15" t="s">
        <v>75</v>
      </c>
      <c r="E11" s="15">
        <v>25</v>
      </c>
      <c r="F11" s="64">
        <v>0.6</v>
      </c>
      <c r="G11" s="64">
        <v>0.4</v>
      </c>
      <c r="H11" s="67">
        <f t="shared" ref="H11:H16" si="0">E11*F11*G11</f>
        <v>6</v>
      </c>
      <c r="I11" s="65"/>
      <c r="J11" s="65"/>
      <c r="K11" s="4"/>
      <c r="L11" s="2"/>
      <c r="M11" s="106"/>
      <c r="N11" s="97"/>
      <c r="O11" s="4"/>
    </row>
    <row r="12" spans="1:15" ht="28.5" x14ac:dyDescent="0.2">
      <c r="A12" s="13"/>
      <c r="B12" s="23"/>
      <c r="C12" s="14"/>
      <c r="D12" s="15" t="s">
        <v>75</v>
      </c>
      <c r="E12" s="15">
        <v>20</v>
      </c>
      <c r="F12" s="64">
        <v>0.6</v>
      </c>
      <c r="G12" s="64">
        <v>0.4</v>
      </c>
      <c r="H12" s="67">
        <f t="shared" si="0"/>
        <v>4.8000000000000007</v>
      </c>
      <c r="I12" s="65"/>
      <c r="J12" s="65"/>
      <c r="K12" s="4"/>
      <c r="L12" s="2"/>
      <c r="M12" s="106"/>
      <c r="N12" s="97"/>
      <c r="O12" s="4"/>
    </row>
    <row r="13" spans="1:15" ht="28.5" x14ac:dyDescent="0.2">
      <c r="A13" s="13"/>
      <c r="B13" s="23"/>
      <c r="C13" s="14"/>
      <c r="D13" s="15" t="s">
        <v>75</v>
      </c>
      <c r="E13" s="15">
        <v>20</v>
      </c>
      <c r="F13" s="64">
        <v>0.6</v>
      </c>
      <c r="G13" s="64">
        <v>0.4</v>
      </c>
      <c r="H13" s="67">
        <f t="shared" ref="H13" si="1">E13*F13*G13</f>
        <v>4.8000000000000007</v>
      </c>
      <c r="I13" s="65"/>
      <c r="J13" s="65"/>
      <c r="K13" s="4"/>
      <c r="L13" s="2"/>
      <c r="M13" s="106"/>
      <c r="N13" s="97"/>
      <c r="O13" s="4"/>
    </row>
    <row r="14" spans="1:15" ht="28.5" x14ac:dyDescent="0.2">
      <c r="A14" s="13"/>
      <c r="B14" s="23"/>
      <c r="C14" s="14"/>
      <c r="D14" s="15" t="s">
        <v>57</v>
      </c>
      <c r="E14" s="15">
        <v>20</v>
      </c>
      <c r="F14" s="64">
        <v>0.6</v>
      </c>
      <c r="G14" s="64">
        <v>0.4</v>
      </c>
      <c r="H14" s="67">
        <f t="shared" si="0"/>
        <v>4.8000000000000007</v>
      </c>
      <c r="I14" s="65"/>
      <c r="J14" s="65"/>
      <c r="K14" s="4"/>
      <c r="L14" s="2"/>
      <c r="M14" s="106"/>
      <c r="N14" s="97"/>
      <c r="O14" s="4"/>
    </row>
    <row r="15" spans="1:15" ht="28.5" x14ac:dyDescent="0.2">
      <c r="A15" s="13"/>
      <c r="B15" s="23"/>
      <c r="C15" s="14"/>
      <c r="D15" s="15" t="s">
        <v>63</v>
      </c>
      <c r="E15" s="15">
        <v>0.6</v>
      </c>
      <c r="F15" s="64">
        <v>0.6</v>
      </c>
      <c r="G15" s="64">
        <v>0.6</v>
      </c>
      <c r="H15" s="67">
        <f t="shared" si="0"/>
        <v>0.216</v>
      </c>
      <c r="I15" s="65"/>
      <c r="J15" s="65"/>
      <c r="K15" s="4"/>
      <c r="L15" s="2"/>
      <c r="M15" s="106"/>
      <c r="N15" s="97"/>
      <c r="O15" s="4"/>
    </row>
    <row r="16" spans="1:15" ht="28.5" x14ac:dyDescent="0.2">
      <c r="A16" s="13"/>
      <c r="B16" s="23"/>
      <c r="C16" s="14"/>
      <c r="D16" s="15" t="s">
        <v>58</v>
      </c>
      <c r="E16" s="15">
        <v>7</v>
      </c>
      <c r="F16" s="64">
        <v>6</v>
      </c>
      <c r="G16" s="64">
        <v>0.4</v>
      </c>
      <c r="H16" s="67">
        <f t="shared" si="0"/>
        <v>16.8</v>
      </c>
      <c r="I16" s="65"/>
      <c r="J16" s="65"/>
      <c r="K16" s="4"/>
      <c r="L16" s="2"/>
      <c r="M16" s="106"/>
      <c r="N16" s="97"/>
      <c r="O16" s="4"/>
    </row>
    <row r="17" spans="1:15" s="52" customFormat="1" ht="5.0999999999999996" customHeight="1" x14ac:dyDescent="0.2">
      <c r="A17" s="72"/>
      <c r="B17" s="55"/>
      <c r="C17" s="55"/>
      <c r="D17" s="73"/>
      <c r="E17" s="74"/>
      <c r="F17" s="75"/>
      <c r="G17" s="75"/>
      <c r="H17" s="76"/>
      <c r="I17" s="77"/>
      <c r="J17" s="55"/>
      <c r="K17" s="55"/>
      <c r="L17" s="55"/>
      <c r="M17" s="106"/>
      <c r="N17" s="97"/>
      <c r="O17" s="54"/>
    </row>
    <row r="18" spans="1:15" ht="42.75" x14ac:dyDescent="0.2">
      <c r="A18" s="13">
        <v>3</v>
      </c>
      <c r="B18" s="23" t="s">
        <v>64</v>
      </c>
      <c r="C18" s="14" t="s">
        <v>77</v>
      </c>
      <c r="D18" s="15"/>
      <c r="E18" s="15"/>
      <c r="F18" s="64"/>
      <c r="G18" s="64"/>
      <c r="H18" s="68">
        <f>SUM(H19:H21)</f>
        <v>50</v>
      </c>
      <c r="I18" s="69">
        <v>9.17</v>
      </c>
      <c r="J18" s="69">
        <f>H18*I18</f>
        <v>458.5</v>
      </c>
      <c r="K18" s="4"/>
      <c r="L18" s="2"/>
      <c r="M18" s="104"/>
      <c r="N18" s="105">
        <f>H18*M18</f>
        <v>0</v>
      </c>
      <c r="O18" s="4"/>
    </row>
    <row r="19" spans="1:15" ht="28.5" x14ac:dyDescent="0.2">
      <c r="A19" s="13"/>
      <c r="B19" s="23"/>
      <c r="C19" s="14"/>
      <c r="D19" s="15" t="s">
        <v>75</v>
      </c>
      <c r="E19" s="15">
        <v>10</v>
      </c>
      <c r="F19" s="64">
        <v>2</v>
      </c>
      <c r="G19" s="64">
        <v>1</v>
      </c>
      <c r="H19" s="67">
        <f t="shared" ref="H19:H21" si="2">E19*F19*G19</f>
        <v>20</v>
      </c>
      <c r="I19" s="65"/>
      <c r="J19" s="65"/>
      <c r="K19" s="4"/>
      <c r="L19" s="2"/>
      <c r="M19" s="106"/>
      <c r="N19" s="97"/>
      <c r="O19" s="4"/>
    </row>
    <row r="20" spans="1:15" x14ac:dyDescent="0.2">
      <c r="A20" s="13"/>
      <c r="B20" s="23"/>
      <c r="C20" s="14"/>
      <c r="D20" s="15" t="s">
        <v>66</v>
      </c>
      <c r="E20" s="15">
        <v>6</v>
      </c>
      <c r="F20" s="64">
        <v>2</v>
      </c>
      <c r="G20" s="64">
        <v>1</v>
      </c>
      <c r="H20" s="67">
        <f t="shared" si="2"/>
        <v>12</v>
      </c>
      <c r="I20" s="65"/>
      <c r="J20" s="65"/>
      <c r="K20" s="4"/>
      <c r="L20" s="2"/>
      <c r="M20" s="106"/>
      <c r="N20" s="97"/>
      <c r="O20" s="4"/>
    </row>
    <row r="21" spans="1:15" x14ac:dyDescent="0.2">
      <c r="A21" s="13"/>
      <c r="B21" s="23"/>
      <c r="C21" s="14"/>
      <c r="D21" s="15" t="s">
        <v>65</v>
      </c>
      <c r="E21" s="15">
        <v>18</v>
      </c>
      <c r="F21" s="64">
        <v>1</v>
      </c>
      <c r="G21" s="64">
        <v>1</v>
      </c>
      <c r="H21" s="67">
        <f t="shared" si="2"/>
        <v>18</v>
      </c>
      <c r="I21" s="65"/>
      <c r="J21" s="65"/>
      <c r="K21" s="4"/>
      <c r="L21" s="2"/>
      <c r="M21" s="106"/>
      <c r="N21" s="97"/>
      <c r="O21" s="4"/>
    </row>
    <row r="22" spans="1:15" s="52" customFormat="1" ht="5.0999999999999996" customHeight="1" x14ac:dyDescent="0.2">
      <c r="A22" s="72"/>
      <c r="B22" s="55"/>
      <c r="C22" s="55"/>
      <c r="D22" s="73"/>
      <c r="E22" s="74"/>
      <c r="F22" s="75"/>
      <c r="G22" s="75"/>
      <c r="H22" s="76"/>
      <c r="I22" s="77"/>
      <c r="J22" s="55"/>
      <c r="K22" s="55"/>
      <c r="L22" s="55"/>
      <c r="M22" s="106"/>
      <c r="N22" s="97"/>
      <c r="O22" s="54"/>
    </row>
    <row r="23" spans="1:15" ht="99.75" x14ac:dyDescent="0.2">
      <c r="A23" s="13">
        <v>4</v>
      </c>
      <c r="B23" s="23" t="s">
        <v>73</v>
      </c>
      <c r="C23" s="14" t="s">
        <v>79</v>
      </c>
      <c r="D23" s="15"/>
      <c r="E23" s="15"/>
      <c r="F23" s="64"/>
      <c r="G23" s="64"/>
      <c r="H23" s="68">
        <f>SUM(H24:H24)</f>
        <v>36</v>
      </c>
      <c r="I23" s="69">
        <v>11.06</v>
      </c>
      <c r="J23" s="69">
        <f>H23*I23</f>
        <v>398.16</v>
      </c>
      <c r="K23" s="4"/>
      <c r="L23" s="2"/>
      <c r="M23" s="104"/>
      <c r="N23" s="105">
        <f>H23*M23</f>
        <v>0</v>
      </c>
      <c r="O23" s="4"/>
    </row>
    <row r="24" spans="1:15" x14ac:dyDescent="0.2">
      <c r="A24" s="13"/>
      <c r="B24" s="23"/>
      <c r="C24" s="14"/>
      <c r="D24" s="15" t="s">
        <v>70</v>
      </c>
      <c r="E24" s="15">
        <v>18</v>
      </c>
      <c r="F24" s="64">
        <v>2</v>
      </c>
      <c r="G24" s="64">
        <v>1</v>
      </c>
      <c r="H24" s="67">
        <f>E24*F24*G24</f>
        <v>36</v>
      </c>
      <c r="I24" s="65"/>
      <c r="J24" s="65"/>
      <c r="K24" s="4"/>
      <c r="L24" s="2"/>
      <c r="M24" s="106"/>
      <c r="N24" s="97"/>
      <c r="O24" s="4"/>
    </row>
    <row r="25" spans="1:15" s="52" customFormat="1" ht="5.0999999999999996" customHeight="1" x14ac:dyDescent="0.2">
      <c r="A25" s="72"/>
      <c r="B25" s="55"/>
      <c r="C25" s="55"/>
      <c r="D25" s="73"/>
      <c r="E25" s="74"/>
      <c r="F25" s="75"/>
      <c r="G25" s="75"/>
      <c r="H25" s="76"/>
      <c r="I25" s="77"/>
      <c r="J25" s="55"/>
      <c r="K25" s="55"/>
      <c r="L25" s="55"/>
      <c r="M25" s="106"/>
      <c r="N25" s="97"/>
      <c r="O25" s="54"/>
    </row>
    <row r="26" spans="1:15" ht="71.25" x14ac:dyDescent="0.2">
      <c r="A26" s="13">
        <v>5</v>
      </c>
      <c r="B26" s="23" t="s">
        <v>13</v>
      </c>
      <c r="C26" s="14" t="s">
        <v>67</v>
      </c>
      <c r="D26" s="15"/>
      <c r="E26" s="15"/>
      <c r="F26" s="64"/>
      <c r="G26" s="64"/>
      <c r="H26" s="68">
        <f>SUM(H27:H29)</f>
        <v>8.4160000000000004</v>
      </c>
      <c r="I26" s="69">
        <v>22.37</v>
      </c>
      <c r="J26" s="69">
        <f>H26*I26</f>
        <v>188.26592000000002</v>
      </c>
      <c r="K26" s="4"/>
      <c r="L26" s="2"/>
      <c r="M26" s="104"/>
      <c r="N26" s="105">
        <f>H26*M26</f>
        <v>0</v>
      </c>
      <c r="O26" s="4"/>
    </row>
    <row r="27" spans="1:15" ht="28.5" x14ac:dyDescent="0.2">
      <c r="A27" s="13"/>
      <c r="B27" s="23"/>
      <c r="C27" s="14"/>
      <c r="D27" s="15" t="s">
        <v>75</v>
      </c>
      <c r="E27" s="15">
        <v>25</v>
      </c>
      <c r="F27" s="64">
        <v>0.5</v>
      </c>
      <c r="G27" s="64">
        <v>0.4</v>
      </c>
      <c r="H27" s="67">
        <f t="shared" ref="H27:H29" si="3">E27*F27*G27</f>
        <v>5</v>
      </c>
      <c r="I27" s="65"/>
      <c r="J27" s="65"/>
      <c r="K27" s="4"/>
      <c r="L27" s="2"/>
      <c r="M27" s="106"/>
      <c r="N27" s="97"/>
      <c r="O27" s="4"/>
    </row>
    <row r="28" spans="1:15" ht="28.5" x14ac:dyDescent="0.2">
      <c r="A28" s="13"/>
      <c r="B28" s="23"/>
      <c r="C28" s="14"/>
      <c r="D28" s="15" t="s">
        <v>57</v>
      </c>
      <c r="E28" s="15">
        <v>12</v>
      </c>
      <c r="F28" s="64">
        <v>0.42</v>
      </c>
      <c r="G28" s="64">
        <v>0.4</v>
      </c>
      <c r="H28" s="67">
        <f t="shared" si="3"/>
        <v>2.016</v>
      </c>
      <c r="I28" s="65"/>
      <c r="J28" s="65"/>
      <c r="K28" s="4"/>
      <c r="L28" s="2"/>
      <c r="M28" s="106"/>
      <c r="N28" s="97"/>
      <c r="O28" s="4"/>
    </row>
    <row r="29" spans="1:15" ht="28.5" x14ac:dyDescent="0.2">
      <c r="A29" s="13"/>
      <c r="B29" s="23"/>
      <c r="C29" s="14"/>
      <c r="D29" s="15" t="s">
        <v>58</v>
      </c>
      <c r="E29" s="15">
        <v>7</v>
      </c>
      <c r="F29" s="64">
        <v>0.5</v>
      </c>
      <c r="G29" s="64">
        <v>0.4</v>
      </c>
      <c r="H29" s="67">
        <f t="shared" si="3"/>
        <v>1.4000000000000001</v>
      </c>
      <c r="I29" s="65"/>
      <c r="J29" s="65"/>
      <c r="K29" s="4"/>
      <c r="L29" s="2"/>
      <c r="M29" s="106"/>
      <c r="N29" s="97"/>
      <c r="O29" s="4"/>
    </row>
    <row r="30" spans="1:15" x14ac:dyDescent="0.2">
      <c r="A30" s="13"/>
      <c r="B30" s="23"/>
      <c r="C30" s="14"/>
      <c r="D30" s="15"/>
      <c r="E30" s="15"/>
      <c r="F30" s="64"/>
      <c r="G30" s="64"/>
      <c r="H30" s="64"/>
      <c r="I30" s="65"/>
      <c r="J30" s="65"/>
      <c r="K30" s="4"/>
      <c r="L30" s="2"/>
      <c r="M30" s="106"/>
      <c r="N30" s="97"/>
      <c r="O30" s="4"/>
    </row>
    <row r="31" spans="1:15" s="52" customFormat="1" ht="5.0999999999999996" customHeight="1" x14ac:dyDescent="0.2">
      <c r="A31" s="72"/>
      <c r="B31" s="55"/>
      <c r="C31" s="55"/>
      <c r="D31" s="73"/>
      <c r="E31" s="74"/>
      <c r="F31" s="75"/>
      <c r="G31" s="75"/>
      <c r="H31" s="76"/>
      <c r="I31" s="77"/>
      <c r="J31" s="55"/>
      <c r="K31" s="55"/>
      <c r="L31" s="55"/>
      <c r="M31" s="106"/>
      <c r="N31" s="97"/>
      <c r="O31" s="54"/>
    </row>
    <row r="32" spans="1:15" ht="71.25" x14ac:dyDescent="0.2">
      <c r="A32" s="13">
        <v>6</v>
      </c>
      <c r="B32" s="23" t="s">
        <v>14</v>
      </c>
      <c r="C32" s="14" t="s">
        <v>68</v>
      </c>
      <c r="D32" s="15"/>
      <c r="E32" s="15"/>
      <c r="F32" s="64"/>
      <c r="G32" s="64"/>
      <c r="H32" s="68">
        <f>SUM(H33:H38)</f>
        <v>9.5599999999999987</v>
      </c>
      <c r="I32" s="69">
        <v>117.99</v>
      </c>
      <c r="J32" s="69">
        <f>H32*I32</f>
        <v>1127.9843999999998</v>
      </c>
      <c r="K32" s="4"/>
      <c r="L32" s="2"/>
      <c r="M32" s="104"/>
      <c r="N32" s="105">
        <f>H32*M32</f>
        <v>0</v>
      </c>
      <c r="O32" s="4"/>
    </row>
    <row r="33" spans="1:15" ht="28.5" x14ac:dyDescent="0.2">
      <c r="A33" s="13"/>
      <c r="B33" s="23"/>
      <c r="C33" s="14"/>
      <c r="D33" s="15" t="s">
        <v>75</v>
      </c>
      <c r="E33" s="15">
        <v>25</v>
      </c>
      <c r="F33" s="64">
        <v>0.1</v>
      </c>
      <c r="G33" s="64">
        <v>1</v>
      </c>
      <c r="H33" s="67">
        <f t="shared" ref="H33:H38" si="4">E33*F33*G33</f>
        <v>2.5</v>
      </c>
      <c r="I33" s="65"/>
      <c r="J33" s="65"/>
      <c r="K33" s="4"/>
      <c r="L33" s="2"/>
      <c r="M33" s="106"/>
      <c r="N33" s="97"/>
      <c r="O33" s="4"/>
    </row>
    <row r="34" spans="1:15" ht="28.5" x14ac:dyDescent="0.2">
      <c r="A34" s="13"/>
      <c r="B34" s="23"/>
      <c r="C34" s="14"/>
      <c r="D34" s="15" t="s">
        <v>75</v>
      </c>
      <c r="E34" s="15">
        <v>20</v>
      </c>
      <c r="F34" s="64">
        <v>0.1</v>
      </c>
      <c r="G34" s="64">
        <v>1</v>
      </c>
      <c r="H34" s="67">
        <f t="shared" si="4"/>
        <v>2</v>
      </c>
      <c r="I34" s="65"/>
      <c r="J34" s="65"/>
      <c r="K34" s="4"/>
      <c r="L34" s="2"/>
      <c r="M34" s="106"/>
      <c r="N34" s="97"/>
      <c r="O34" s="4"/>
    </row>
    <row r="35" spans="1:15" ht="28.5" x14ac:dyDescent="0.2">
      <c r="A35" s="13"/>
      <c r="B35" s="23"/>
      <c r="C35" s="14"/>
      <c r="D35" s="15" t="s">
        <v>75</v>
      </c>
      <c r="E35" s="15">
        <v>20</v>
      </c>
      <c r="F35" s="64">
        <v>0.1</v>
      </c>
      <c r="G35" s="64">
        <v>1</v>
      </c>
      <c r="H35" s="67">
        <f t="shared" si="4"/>
        <v>2</v>
      </c>
      <c r="I35" s="65"/>
      <c r="J35" s="65"/>
      <c r="K35" s="4"/>
      <c r="L35" s="2"/>
      <c r="M35" s="106"/>
      <c r="N35" s="97"/>
      <c r="O35" s="4"/>
    </row>
    <row r="36" spans="1:15" ht="28.5" x14ac:dyDescent="0.2">
      <c r="A36" s="13"/>
      <c r="B36" s="23"/>
      <c r="C36" s="14"/>
      <c r="D36" s="15" t="s">
        <v>57</v>
      </c>
      <c r="E36" s="15">
        <v>20</v>
      </c>
      <c r="F36" s="64">
        <v>0.1</v>
      </c>
      <c r="G36" s="64">
        <v>1</v>
      </c>
      <c r="H36" s="67">
        <f t="shared" si="4"/>
        <v>2</v>
      </c>
      <c r="I36" s="65"/>
      <c r="J36" s="65"/>
      <c r="K36" s="4"/>
      <c r="L36" s="2"/>
      <c r="M36" s="106"/>
      <c r="N36" s="97"/>
      <c r="O36" s="4"/>
    </row>
    <row r="37" spans="1:15" ht="28.5" x14ac:dyDescent="0.2">
      <c r="A37" s="13"/>
      <c r="B37" s="23"/>
      <c r="C37" s="14"/>
      <c r="D37" s="15" t="s">
        <v>63</v>
      </c>
      <c r="E37" s="15">
        <v>0.6</v>
      </c>
      <c r="F37" s="64">
        <v>0.6</v>
      </c>
      <c r="G37" s="64">
        <v>1</v>
      </c>
      <c r="H37" s="67">
        <f t="shared" si="4"/>
        <v>0.36</v>
      </c>
      <c r="I37" s="65"/>
      <c r="J37" s="65"/>
      <c r="K37" s="4"/>
      <c r="L37" s="2"/>
      <c r="M37" s="106"/>
      <c r="N37" s="97"/>
      <c r="O37" s="4"/>
    </row>
    <row r="38" spans="1:15" ht="28.5" x14ac:dyDescent="0.2">
      <c r="A38" s="13"/>
      <c r="B38" s="23"/>
      <c r="C38" s="14"/>
      <c r="D38" s="15" t="s">
        <v>58</v>
      </c>
      <c r="E38" s="15">
        <v>7</v>
      </c>
      <c r="F38" s="64">
        <v>0.1</v>
      </c>
      <c r="G38" s="64">
        <v>1</v>
      </c>
      <c r="H38" s="67">
        <f t="shared" si="4"/>
        <v>0.70000000000000007</v>
      </c>
      <c r="I38" s="65"/>
      <c r="J38" s="65"/>
      <c r="K38" s="4"/>
      <c r="L38" s="2"/>
      <c r="M38" s="106"/>
      <c r="N38" s="97"/>
      <c r="O38" s="4"/>
    </row>
    <row r="39" spans="1:15" s="52" customFormat="1" ht="5.0999999999999996" customHeight="1" x14ac:dyDescent="0.2">
      <c r="A39" s="72"/>
      <c r="B39" s="55"/>
      <c r="C39" s="55"/>
      <c r="D39" s="73"/>
      <c r="E39" s="74"/>
      <c r="F39" s="75"/>
      <c r="G39" s="75"/>
      <c r="H39" s="76"/>
      <c r="I39" s="77"/>
      <c r="J39" s="55"/>
      <c r="K39" s="55"/>
      <c r="L39" s="55"/>
      <c r="M39" s="106"/>
      <c r="N39" s="97"/>
      <c r="O39" s="54"/>
    </row>
    <row r="40" spans="1:15" ht="85.5" x14ac:dyDescent="0.2">
      <c r="A40" s="13">
        <v>7</v>
      </c>
      <c r="B40" s="23" t="s">
        <v>15</v>
      </c>
      <c r="C40" s="14" t="s">
        <v>69</v>
      </c>
      <c r="D40" s="53"/>
      <c r="E40" s="53"/>
      <c r="F40" s="64"/>
      <c r="G40" s="64"/>
      <c r="H40" s="68">
        <f>SUM(H41:H45)</f>
        <v>3.84</v>
      </c>
      <c r="I40" s="69">
        <v>137.85</v>
      </c>
      <c r="J40" s="69">
        <f>H40*I40</f>
        <v>529.34399999999994</v>
      </c>
      <c r="K40" s="4"/>
      <c r="L40" s="2"/>
      <c r="M40" s="104"/>
      <c r="N40" s="105">
        <f>H40*M40</f>
        <v>0</v>
      </c>
      <c r="O40" s="4"/>
    </row>
    <row r="41" spans="1:15" x14ac:dyDescent="0.2">
      <c r="A41" s="13"/>
      <c r="B41" s="23"/>
      <c r="C41" s="14"/>
      <c r="D41" s="53" t="s">
        <v>70</v>
      </c>
      <c r="E41" s="53">
        <v>18</v>
      </c>
      <c r="F41" s="64">
        <v>0.4</v>
      </c>
      <c r="G41" s="64">
        <v>0.2</v>
      </c>
      <c r="H41" s="64">
        <f t="shared" ref="H41:H45" si="5">E41*F41*G41</f>
        <v>1.4400000000000002</v>
      </c>
      <c r="I41" s="65"/>
      <c r="J41" s="65"/>
      <c r="K41" s="4"/>
      <c r="L41" s="2"/>
      <c r="M41" s="106"/>
      <c r="N41" s="97"/>
      <c r="O41" s="4"/>
    </row>
    <row r="42" spans="1:15" x14ac:dyDescent="0.2">
      <c r="A42" s="13"/>
      <c r="B42" s="23"/>
      <c r="C42" s="14"/>
      <c r="D42" s="53" t="s">
        <v>70</v>
      </c>
      <c r="E42" s="53">
        <v>10</v>
      </c>
      <c r="F42" s="64">
        <v>0.4</v>
      </c>
      <c r="G42" s="64">
        <v>0.2</v>
      </c>
      <c r="H42" s="64">
        <f t="shared" si="5"/>
        <v>0.8</v>
      </c>
      <c r="I42" s="65"/>
      <c r="J42" s="65"/>
      <c r="K42" s="4"/>
      <c r="L42" s="2"/>
      <c r="M42" s="106"/>
      <c r="N42" s="97"/>
      <c r="O42" s="4"/>
    </row>
    <row r="43" spans="1:15" x14ac:dyDescent="0.2">
      <c r="A43" s="13"/>
      <c r="B43" s="23"/>
      <c r="C43" s="14"/>
      <c r="D43" s="53" t="s">
        <v>70</v>
      </c>
      <c r="E43" s="53">
        <v>10</v>
      </c>
      <c r="F43" s="64">
        <v>0.4</v>
      </c>
      <c r="G43" s="64">
        <v>0.2</v>
      </c>
      <c r="H43" s="64">
        <f t="shared" si="5"/>
        <v>0.8</v>
      </c>
      <c r="I43" s="65"/>
      <c r="J43" s="65"/>
      <c r="K43" s="4"/>
      <c r="L43" s="2"/>
      <c r="M43" s="106"/>
      <c r="N43" s="97"/>
      <c r="O43" s="4"/>
    </row>
    <row r="44" spans="1:15" x14ac:dyDescent="0.2">
      <c r="A44" s="13"/>
      <c r="B44" s="23"/>
      <c r="C44" s="14"/>
      <c r="D44" s="53" t="s">
        <v>70</v>
      </c>
      <c r="E44" s="53">
        <v>5</v>
      </c>
      <c r="F44" s="64">
        <v>0.4</v>
      </c>
      <c r="G44" s="64">
        <v>0.2</v>
      </c>
      <c r="H44" s="64">
        <f t="shared" si="5"/>
        <v>0.4</v>
      </c>
      <c r="I44" s="65"/>
      <c r="J44" s="65"/>
      <c r="K44" s="4"/>
      <c r="L44" s="2"/>
      <c r="M44" s="106"/>
      <c r="N44" s="97"/>
      <c r="O44" s="4"/>
    </row>
    <row r="45" spans="1:15" x14ac:dyDescent="0.2">
      <c r="A45" s="13"/>
      <c r="B45" s="23"/>
      <c r="C45" s="14"/>
      <c r="D45" s="53" t="s">
        <v>70</v>
      </c>
      <c r="E45" s="53">
        <v>5</v>
      </c>
      <c r="F45" s="64">
        <v>0.4</v>
      </c>
      <c r="G45" s="64">
        <v>0.2</v>
      </c>
      <c r="H45" s="64">
        <f t="shared" si="5"/>
        <v>0.4</v>
      </c>
      <c r="I45" s="65"/>
      <c r="J45" s="65"/>
      <c r="K45" s="4"/>
      <c r="L45" s="2"/>
      <c r="M45" s="106"/>
      <c r="N45" s="97"/>
      <c r="O45" s="4"/>
    </row>
    <row r="46" spans="1:15" s="52" customFormat="1" ht="5.0999999999999996" customHeight="1" x14ac:dyDescent="0.2">
      <c r="A46" s="72"/>
      <c r="B46" s="55"/>
      <c r="C46" s="55"/>
      <c r="D46" s="73"/>
      <c r="E46" s="74"/>
      <c r="F46" s="75"/>
      <c r="G46" s="75"/>
      <c r="H46" s="76"/>
      <c r="I46" s="77"/>
      <c r="J46" s="55"/>
      <c r="K46" s="55"/>
      <c r="L46" s="55"/>
      <c r="M46" s="106"/>
      <c r="N46" s="97"/>
      <c r="O46" s="54"/>
    </row>
    <row r="47" spans="1:15" ht="28.5" x14ac:dyDescent="0.2">
      <c r="A47" s="13">
        <v>8</v>
      </c>
      <c r="B47" s="23" t="s">
        <v>16</v>
      </c>
      <c r="C47" s="14" t="s">
        <v>17</v>
      </c>
      <c r="E47" s="53"/>
      <c r="F47" s="64"/>
      <c r="G47" s="64"/>
      <c r="H47" s="68">
        <f>H48</f>
        <v>5.76</v>
      </c>
      <c r="I47" s="69">
        <v>52.88</v>
      </c>
      <c r="J47" s="69">
        <f>H47*I47</f>
        <v>304.58879999999999</v>
      </c>
      <c r="K47" s="4"/>
      <c r="L47" s="2"/>
      <c r="M47" s="104"/>
      <c r="N47" s="105">
        <f>H47*M47</f>
        <v>0</v>
      </c>
      <c r="O47" s="4"/>
    </row>
    <row r="48" spans="1:15" x14ac:dyDescent="0.2">
      <c r="A48" s="13"/>
      <c r="B48" s="23"/>
      <c r="C48" s="14"/>
      <c r="D48" s="15" t="s">
        <v>18</v>
      </c>
      <c r="E48" s="53">
        <v>16</v>
      </c>
      <c r="F48" s="64">
        <v>0.6</v>
      </c>
      <c r="G48" s="64">
        <v>0.6</v>
      </c>
      <c r="H48" s="64">
        <f>E48*F48*G48</f>
        <v>5.76</v>
      </c>
      <c r="I48" s="65"/>
      <c r="J48" s="65"/>
      <c r="K48" s="4"/>
      <c r="L48" s="2"/>
      <c r="M48" s="106"/>
      <c r="N48" s="97"/>
      <c r="O48" s="4"/>
    </row>
    <row r="49" spans="1:15" x14ac:dyDescent="0.2">
      <c r="A49" s="13"/>
      <c r="B49" s="23"/>
      <c r="C49" s="14"/>
      <c r="D49" s="15"/>
      <c r="E49" s="53"/>
      <c r="F49" s="64"/>
      <c r="G49" s="64"/>
      <c r="H49" s="64"/>
      <c r="I49" s="65"/>
      <c r="J49" s="65"/>
      <c r="K49" s="4"/>
      <c r="L49" s="2"/>
      <c r="M49" s="106"/>
      <c r="N49" s="97"/>
      <c r="O49" s="4"/>
    </row>
    <row r="50" spans="1:15" s="52" customFormat="1" ht="5.0999999999999996" customHeight="1" x14ac:dyDescent="0.2">
      <c r="A50" s="72"/>
      <c r="B50" s="55"/>
      <c r="C50" s="55"/>
      <c r="D50" s="73"/>
      <c r="E50" s="74"/>
      <c r="F50" s="75"/>
      <c r="G50" s="75"/>
      <c r="H50" s="76"/>
      <c r="I50" s="77"/>
      <c r="J50" s="55"/>
      <c r="K50" s="55"/>
      <c r="L50" s="55"/>
      <c r="M50" s="106"/>
      <c r="N50" s="97"/>
      <c r="O50" s="54"/>
    </row>
    <row r="51" spans="1:15" s="52" customFormat="1" ht="57" x14ac:dyDescent="0.2">
      <c r="A51" s="13">
        <v>9</v>
      </c>
      <c r="B51" s="23" t="s">
        <v>59</v>
      </c>
      <c r="C51" s="14" t="s">
        <v>82</v>
      </c>
      <c r="D51" s="53"/>
      <c r="E51" s="53"/>
      <c r="F51" s="64"/>
      <c r="G51" s="64"/>
      <c r="H51" s="68">
        <f>SUM(H52:H53)</f>
        <v>72</v>
      </c>
      <c r="I51" s="69">
        <v>137.77000000000001</v>
      </c>
      <c r="J51" s="69">
        <f>H51*I51</f>
        <v>9919.44</v>
      </c>
      <c r="K51" s="54"/>
      <c r="L51" s="55"/>
      <c r="M51" s="104"/>
      <c r="N51" s="105">
        <f>H51*M51</f>
        <v>0</v>
      </c>
      <c r="O51" s="54"/>
    </row>
    <row r="52" spans="1:15" s="52" customFormat="1" ht="15" customHeight="1" x14ac:dyDescent="0.2">
      <c r="A52" s="13"/>
      <c r="B52" s="23"/>
      <c r="C52" s="14"/>
      <c r="D52" s="53" t="s">
        <v>60</v>
      </c>
      <c r="E52" s="53">
        <v>10</v>
      </c>
      <c r="F52" s="64">
        <v>18</v>
      </c>
      <c r="G52" s="64">
        <v>0.25</v>
      </c>
      <c r="H52" s="64">
        <f t="shared" ref="H52:H53" si="6">E52*F52*G52</f>
        <v>45</v>
      </c>
      <c r="I52" s="65"/>
      <c r="J52" s="65"/>
      <c r="K52" s="54"/>
      <c r="L52" s="55"/>
      <c r="M52" s="106"/>
      <c r="N52" s="97"/>
      <c r="O52" s="54"/>
    </row>
    <row r="53" spans="1:15" s="52" customFormat="1" ht="15" customHeight="1" x14ac:dyDescent="0.2">
      <c r="A53" s="13"/>
      <c r="B53" s="23"/>
      <c r="C53" s="14"/>
      <c r="D53" s="53" t="s">
        <v>60</v>
      </c>
      <c r="E53" s="53">
        <v>6</v>
      </c>
      <c r="F53" s="64">
        <v>18</v>
      </c>
      <c r="G53" s="64">
        <v>0.25</v>
      </c>
      <c r="H53" s="64">
        <f t="shared" si="6"/>
        <v>27</v>
      </c>
      <c r="I53" s="65"/>
      <c r="J53" s="65"/>
      <c r="K53" s="54"/>
      <c r="L53" s="55"/>
      <c r="M53" s="106"/>
      <c r="N53" s="97"/>
      <c r="O53" s="54"/>
    </row>
    <row r="54" spans="1:15" s="52" customFormat="1" ht="5.0999999999999996" customHeight="1" x14ac:dyDescent="0.2">
      <c r="A54" s="72"/>
      <c r="B54" s="55"/>
      <c r="C54" s="55"/>
      <c r="D54" s="73"/>
      <c r="E54" s="74"/>
      <c r="F54" s="75"/>
      <c r="G54" s="75"/>
      <c r="H54" s="76"/>
      <c r="I54" s="77"/>
      <c r="J54" s="55"/>
      <c r="K54" s="55"/>
      <c r="L54" s="55"/>
      <c r="M54" s="106"/>
      <c r="N54" s="97"/>
      <c r="O54" s="54"/>
    </row>
    <row r="55" spans="1:15" s="52" customFormat="1" ht="42.75" x14ac:dyDescent="0.2">
      <c r="A55" s="13">
        <v>10</v>
      </c>
      <c r="B55" s="23" t="s">
        <v>71</v>
      </c>
      <c r="C55" s="14" t="s">
        <v>72</v>
      </c>
      <c r="D55" s="53"/>
      <c r="E55" s="53"/>
      <c r="F55" s="64"/>
      <c r="G55" s="64"/>
      <c r="H55" s="68">
        <f>SUM(H56:H57)</f>
        <v>288</v>
      </c>
      <c r="I55" s="69">
        <v>7.22</v>
      </c>
      <c r="J55" s="69">
        <f>H55*I55</f>
        <v>2079.36</v>
      </c>
      <c r="K55" s="54"/>
      <c r="L55" s="55"/>
      <c r="M55" s="104"/>
      <c r="N55" s="105">
        <f>H55*M55</f>
        <v>0</v>
      </c>
      <c r="O55" s="54"/>
    </row>
    <row r="56" spans="1:15" s="52" customFormat="1" ht="15" customHeight="1" x14ac:dyDescent="0.2">
      <c r="A56" s="13"/>
      <c r="B56" s="23"/>
      <c r="C56" s="14"/>
      <c r="D56" s="53" t="s">
        <v>60</v>
      </c>
      <c r="E56" s="53">
        <v>10</v>
      </c>
      <c r="F56" s="64">
        <v>18</v>
      </c>
      <c r="G56" s="64">
        <v>1</v>
      </c>
      <c r="H56" s="64">
        <f t="shared" ref="H56:H57" si="7">E56*F56*G56</f>
        <v>180</v>
      </c>
      <c r="I56" s="65"/>
      <c r="J56" s="65"/>
      <c r="K56" s="54"/>
      <c r="L56" s="55"/>
      <c r="M56" s="106"/>
      <c r="N56" s="97"/>
      <c r="O56" s="54"/>
    </row>
    <row r="57" spans="1:15" s="52" customFormat="1" ht="15" customHeight="1" x14ac:dyDescent="0.2">
      <c r="A57" s="13"/>
      <c r="B57" s="23"/>
      <c r="C57" s="14"/>
      <c r="D57" s="53" t="s">
        <v>60</v>
      </c>
      <c r="E57" s="53">
        <v>6</v>
      </c>
      <c r="F57" s="64">
        <v>18</v>
      </c>
      <c r="G57" s="64">
        <v>1</v>
      </c>
      <c r="H57" s="64">
        <f t="shared" si="7"/>
        <v>108</v>
      </c>
      <c r="I57" s="65"/>
      <c r="J57" s="65"/>
      <c r="K57" s="54"/>
      <c r="L57" s="55"/>
      <c r="M57" s="106"/>
      <c r="N57" s="97"/>
      <c r="O57" s="54"/>
    </row>
    <row r="58" spans="1:15" s="52" customFormat="1" ht="5.0999999999999996" customHeight="1" x14ac:dyDescent="0.2">
      <c r="A58" s="72"/>
      <c r="B58" s="55"/>
      <c r="C58" s="55"/>
      <c r="D58" s="73"/>
      <c r="E58" s="74"/>
      <c r="F58" s="75"/>
      <c r="G58" s="75"/>
      <c r="H58" s="76"/>
      <c r="I58" s="77"/>
      <c r="J58" s="55"/>
      <c r="K58" s="55"/>
      <c r="L58" s="55"/>
      <c r="M58" s="106"/>
      <c r="N58" s="97"/>
      <c r="O58" s="54"/>
    </row>
    <row r="59" spans="1:15" s="52" customFormat="1" ht="57" x14ac:dyDescent="0.2">
      <c r="A59" s="13">
        <v>11</v>
      </c>
      <c r="B59" s="23" t="s">
        <v>74</v>
      </c>
      <c r="C59" s="14" t="s">
        <v>80</v>
      </c>
      <c r="D59" s="53"/>
      <c r="E59" s="53"/>
      <c r="F59" s="64"/>
      <c r="G59" s="64"/>
      <c r="H59" s="68">
        <f>SUM(H60:H68)</f>
        <v>208.11600000000007</v>
      </c>
      <c r="I59" s="69">
        <v>9.07</v>
      </c>
      <c r="J59" s="69">
        <f>H59*I59</f>
        <v>1887.6121200000007</v>
      </c>
      <c r="K59" s="54"/>
      <c r="L59" s="55"/>
      <c r="M59" s="104"/>
      <c r="N59" s="105">
        <f>H59*M59</f>
        <v>0</v>
      </c>
      <c r="O59" s="54"/>
    </row>
    <row r="60" spans="1:15" s="52" customFormat="1" ht="15" customHeight="1" x14ac:dyDescent="0.2">
      <c r="A60" s="13"/>
      <c r="B60" s="23"/>
      <c r="C60" s="14"/>
      <c r="D60" s="53" t="s">
        <v>60</v>
      </c>
      <c r="E60" s="53">
        <v>11</v>
      </c>
      <c r="F60" s="64">
        <v>20</v>
      </c>
      <c r="G60" s="64">
        <v>0.55000000000000004</v>
      </c>
      <c r="H60" s="64">
        <v>121.00000000000001</v>
      </c>
      <c r="I60" s="65"/>
      <c r="J60" s="65"/>
      <c r="K60" s="54"/>
      <c r="L60" s="55"/>
      <c r="M60" s="106"/>
      <c r="N60" s="97"/>
      <c r="O60" s="54"/>
    </row>
    <row r="61" spans="1:15" s="52" customFormat="1" ht="15" customHeight="1" x14ac:dyDescent="0.2">
      <c r="A61" s="13"/>
      <c r="B61" s="23"/>
      <c r="C61" s="14"/>
      <c r="D61" s="53" t="s">
        <v>60</v>
      </c>
      <c r="E61" s="53">
        <v>4.5</v>
      </c>
      <c r="F61" s="64">
        <v>20</v>
      </c>
      <c r="G61" s="64">
        <v>0.55000000000000004</v>
      </c>
      <c r="H61" s="64">
        <v>49.500000000000007</v>
      </c>
      <c r="I61" s="65"/>
      <c r="J61" s="65"/>
      <c r="K61" s="54"/>
      <c r="L61" s="55"/>
      <c r="M61" s="106"/>
      <c r="N61" s="97"/>
      <c r="O61" s="54"/>
    </row>
    <row r="62" spans="1:15" s="52" customFormat="1" ht="28.5" x14ac:dyDescent="0.2">
      <c r="A62" s="13"/>
      <c r="B62" s="23"/>
      <c r="C62" s="14"/>
      <c r="D62" s="53" t="s">
        <v>75</v>
      </c>
      <c r="E62" s="53">
        <v>25</v>
      </c>
      <c r="F62" s="64">
        <v>0.6</v>
      </c>
      <c r="G62" s="64">
        <v>0.4</v>
      </c>
      <c r="H62" s="64">
        <v>6</v>
      </c>
      <c r="I62" s="65"/>
      <c r="J62" s="65"/>
      <c r="K62" s="54"/>
      <c r="L62" s="55"/>
      <c r="M62" s="106"/>
      <c r="N62" s="97"/>
      <c r="O62" s="54"/>
    </row>
    <row r="63" spans="1:15" s="52" customFormat="1" ht="28.5" x14ac:dyDescent="0.2">
      <c r="A63" s="13"/>
      <c r="B63" s="23"/>
      <c r="C63" s="14"/>
      <c r="D63" s="53" t="s">
        <v>75</v>
      </c>
      <c r="E63" s="53">
        <v>20</v>
      </c>
      <c r="F63" s="64">
        <v>0.6</v>
      </c>
      <c r="G63" s="64">
        <v>0.4</v>
      </c>
      <c r="H63" s="64">
        <v>4.8000000000000007</v>
      </c>
      <c r="I63" s="65"/>
      <c r="J63" s="65"/>
      <c r="K63" s="54"/>
      <c r="L63" s="55"/>
      <c r="M63" s="106"/>
      <c r="N63" s="97"/>
      <c r="O63" s="54"/>
    </row>
    <row r="64" spans="1:15" s="52" customFormat="1" ht="28.5" x14ac:dyDescent="0.2">
      <c r="A64" s="13"/>
      <c r="B64" s="23"/>
      <c r="C64" s="14"/>
      <c r="D64" s="53" t="s">
        <v>75</v>
      </c>
      <c r="E64" s="53">
        <v>20</v>
      </c>
      <c r="F64" s="64">
        <v>0.6</v>
      </c>
      <c r="G64" s="64">
        <v>0.4</v>
      </c>
      <c r="H64" s="64">
        <v>4.8000000000000007</v>
      </c>
      <c r="I64" s="65"/>
      <c r="J64" s="65"/>
      <c r="K64" s="54"/>
      <c r="L64" s="55"/>
      <c r="M64" s="106"/>
      <c r="N64" s="97"/>
      <c r="O64" s="54"/>
    </row>
    <row r="65" spans="1:15" s="52" customFormat="1" ht="28.5" x14ac:dyDescent="0.2">
      <c r="A65" s="13"/>
      <c r="B65" s="23"/>
      <c r="C65" s="14"/>
      <c r="D65" s="53" t="s">
        <v>57</v>
      </c>
      <c r="E65" s="53">
        <v>20</v>
      </c>
      <c r="F65" s="64">
        <v>0.6</v>
      </c>
      <c r="G65" s="64">
        <v>0.4</v>
      </c>
      <c r="H65" s="64">
        <v>4.8000000000000007</v>
      </c>
      <c r="I65" s="65"/>
      <c r="J65" s="65"/>
      <c r="K65" s="54"/>
      <c r="L65" s="55"/>
      <c r="M65" s="106"/>
      <c r="N65" s="97"/>
      <c r="O65" s="54"/>
    </row>
    <row r="66" spans="1:15" s="52" customFormat="1" ht="28.5" x14ac:dyDescent="0.2">
      <c r="A66" s="13"/>
      <c r="B66" s="23"/>
      <c r="C66" s="14"/>
      <c r="D66" s="53" t="s">
        <v>63</v>
      </c>
      <c r="E66" s="53">
        <v>0.6</v>
      </c>
      <c r="F66" s="64">
        <v>0.6</v>
      </c>
      <c r="G66" s="64">
        <v>0.6</v>
      </c>
      <c r="H66" s="64">
        <v>0.216</v>
      </c>
      <c r="I66" s="65"/>
      <c r="J66" s="65"/>
      <c r="K66" s="54"/>
      <c r="L66" s="55"/>
      <c r="M66" s="106"/>
      <c r="N66" s="97"/>
      <c r="O66" s="54"/>
    </row>
    <row r="67" spans="1:15" s="52" customFormat="1" ht="28.5" x14ac:dyDescent="0.2">
      <c r="A67" s="13"/>
      <c r="B67" s="23"/>
      <c r="C67" s="14"/>
      <c r="D67" s="53" t="s">
        <v>58</v>
      </c>
      <c r="E67" s="53">
        <v>7</v>
      </c>
      <c r="F67" s="64">
        <v>6</v>
      </c>
      <c r="G67" s="64">
        <v>0.4</v>
      </c>
      <c r="H67" s="64">
        <v>16.8</v>
      </c>
      <c r="I67" s="65"/>
      <c r="J67" s="65"/>
      <c r="K67" s="54"/>
      <c r="L67" s="55"/>
      <c r="M67" s="107"/>
      <c r="N67" s="98"/>
      <c r="O67" s="54"/>
    </row>
    <row r="68" spans="1:15" s="52" customFormat="1" ht="15" thickBot="1" x14ac:dyDescent="0.25">
      <c r="A68" s="13"/>
      <c r="B68" s="23"/>
      <c r="C68" s="14"/>
      <c r="D68" s="53" t="s">
        <v>70</v>
      </c>
      <c r="E68" s="53">
        <v>2</v>
      </c>
      <c r="F68" s="64">
        <v>18</v>
      </c>
      <c r="G68" s="64">
        <v>0.3</v>
      </c>
      <c r="H68" s="64">
        <v>0.2</v>
      </c>
      <c r="I68" s="65"/>
      <c r="J68" s="65"/>
      <c r="K68" s="54"/>
      <c r="L68" s="55"/>
      <c r="M68" s="106"/>
      <c r="N68" s="93"/>
      <c r="O68" s="54"/>
    </row>
    <row r="69" spans="1:15" ht="30.95" customHeight="1" thickBot="1" x14ac:dyDescent="0.3">
      <c r="A69" s="3"/>
      <c r="C69" s="16" t="s">
        <v>19</v>
      </c>
      <c r="D69" s="17"/>
      <c r="E69" s="17"/>
      <c r="F69" s="58"/>
      <c r="G69" s="58"/>
      <c r="H69" s="58"/>
      <c r="I69" s="18"/>
      <c r="J69" s="18"/>
      <c r="K69" s="19">
        <f>SUM(J6:J59)</f>
        <v>18989.236520000002</v>
      </c>
      <c r="L69" s="2"/>
      <c r="M69" s="82" t="s">
        <v>19</v>
      </c>
      <c r="N69" s="83"/>
      <c r="O69" s="20">
        <f>SUM(N6:N57)</f>
        <v>0</v>
      </c>
    </row>
    <row r="70" spans="1:15" ht="15.75" x14ac:dyDescent="0.25">
      <c r="A70" s="3"/>
      <c r="C70" s="21"/>
      <c r="D70" s="10"/>
      <c r="E70" s="10"/>
      <c r="K70" s="22"/>
      <c r="L70" s="2"/>
      <c r="M70" s="3"/>
      <c r="O70" s="22"/>
    </row>
    <row r="71" spans="1:15" ht="15.75" x14ac:dyDescent="0.25">
      <c r="A71" s="5"/>
      <c r="B71" s="6"/>
      <c r="C71" s="7" t="s">
        <v>20</v>
      </c>
      <c r="D71" s="8"/>
      <c r="E71" s="8"/>
      <c r="F71" s="57"/>
      <c r="G71" s="57"/>
      <c r="H71" s="57"/>
      <c r="I71" s="6"/>
      <c r="J71" s="6"/>
      <c r="K71" s="9"/>
      <c r="L71" s="2"/>
      <c r="M71" s="90" t="s">
        <v>20</v>
      </c>
      <c r="N71" s="80"/>
      <c r="O71" s="81"/>
    </row>
    <row r="72" spans="1:15" ht="30" x14ac:dyDescent="0.25">
      <c r="A72" s="70" t="s">
        <v>2</v>
      </c>
      <c r="B72" s="70" t="s">
        <v>3</v>
      </c>
      <c r="C72" s="70" t="s">
        <v>4</v>
      </c>
      <c r="D72" s="96" t="s">
        <v>5</v>
      </c>
      <c r="E72" s="70" t="s">
        <v>6</v>
      </c>
      <c r="F72" s="70" t="s">
        <v>7</v>
      </c>
      <c r="G72" s="70" t="s">
        <v>8</v>
      </c>
      <c r="H72" s="70" t="s">
        <v>9</v>
      </c>
      <c r="I72" s="71" t="s">
        <v>10</v>
      </c>
      <c r="J72" s="71" t="s">
        <v>11</v>
      </c>
      <c r="K72" s="4"/>
      <c r="L72" s="2"/>
      <c r="M72" s="12" t="s">
        <v>10</v>
      </c>
      <c r="N72" s="11" t="s">
        <v>11</v>
      </c>
      <c r="O72" s="4"/>
    </row>
    <row r="73" spans="1:15" ht="99.75" x14ac:dyDescent="0.25">
      <c r="A73" s="13">
        <v>12</v>
      </c>
      <c r="B73" s="23" t="s">
        <v>21</v>
      </c>
      <c r="C73" s="14" t="s">
        <v>22</v>
      </c>
      <c r="D73" s="15" t="s">
        <v>23</v>
      </c>
      <c r="E73" s="15"/>
      <c r="F73" s="15"/>
      <c r="G73" s="15"/>
      <c r="H73" s="68">
        <f>H74</f>
        <v>2</v>
      </c>
      <c r="I73" s="69">
        <v>217.14</v>
      </c>
      <c r="J73" s="69">
        <f>H73*I73</f>
        <v>434.28</v>
      </c>
      <c r="K73" s="22"/>
      <c r="L73" s="2"/>
      <c r="M73" s="110"/>
      <c r="N73" s="105">
        <f>H73*M73</f>
        <v>0</v>
      </c>
      <c r="O73" s="22"/>
    </row>
    <row r="74" spans="1:15" ht="15.75" x14ac:dyDescent="0.25">
      <c r="A74" s="3"/>
      <c r="B74" s="23"/>
      <c r="C74" s="14"/>
      <c r="D74" s="15"/>
      <c r="E74" s="15">
        <v>2</v>
      </c>
      <c r="F74" s="15">
        <v>1</v>
      </c>
      <c r="G74" s="15">
        <v>1</v>
      </c>
      <c r="H74" s="15">
        <f>E74*F74*G74</f>
        <v>2</v>
      </c>
      <c r="I74" s="65"/>
      <c r="J74" s="65"/>
      <c r="K74" s="22"/>
      <c r="L74" s="2"/>
      <c r="M74" s="112"/>
      <c r="N74" s="108"/>
      <c r="O74" s="22"/>
    </row>
    <row r="75" spans="1:15" s="52" customFormat="1" ht="5.0999999999999996" customHeight="1" x14ac:dyDescent="0.2">
      <c r="A75" s="72"/>
      <c r="B75" s="55"/>
      <c r="C75" s="55"/>
      <c r="D75" s="73"/>
      <c r="E75" s="74"/>
      <c r="F75" s="75"/>
      <c r="G75" s="75"/>
      <c r="H75" s="76"/>
      <c r="I75" s="77"/>
      <c r="J75" s="55"/>
      <c r="K75" s="55"/>
      <c r="L75" s="55"/>
      <c r="M75" s="113"/>
      <c r="N75" s="109"/>
      <c r="O75" s="54"/>
    </row>
    <row r="76" spans="1:15" ht="57" x14ac:dyDescent="0.25">
      <c r="A76" s="13">
        <f>A73+1</f>
        <v>13</v>
      </c>
      <c r="B76" s="23" t="s">
        <v>24</v>
      </c>
      <c r="C76" s="14" t="s">
        <v>81</v>
      </c>
      <c r="D76" s="15" t="s">
        <v>23</v>
      </c>
      <c r="E76" s="15"/>
      <c r="F76" s="15">
        <v>2</v>
      </c>
      <c r="G76" s="15"/>
      <c r="H76" s="68">
        <f>H77</f>
        <v>2</v>
      </c>
      <c r="I76" s="69">
        <v>127.3</v>
      </c>
      <c r="J76" s="69">
        <f>I76*H76</f>
        <v>254.6</v>
      </c>
      <c r="K76" s="22"/>
      <c r="L76" s="2"/>
      <c r="M76" s="110"/>
      <c r="N76" s="105">
        <f>H76*M76</f>
        <v>0</v>
      </c>
      <c r="O76" s="22"/>
    </row>
    <row r="77" spans="1:15" ht="15.75" x14ac:dyDescent="0.25">
      <c r="A77" s="3"/>
      <c r="B77" s="23"/>
      <c r="C77" s="14"/>
      <c r="D77" s="15"/>
      <c r="E77" s="15">
        <v>2</v>
      </c>
      <c r="F77" s="15">
        <v>1</v>
      </c>
      <c r="G77" s="15">
        <v>1</v>
      </c>
      <c r="H77" s="15">
        <f>E77*F77*G77</f>
        <v>2</v>
      </c>
      <c r="I77" s="65"/>
      <c r="J77" s="65"/>
      <c r="K77" s="22"/>
      <c r="L77" s="2"/>
      <c r="M77" s="112"/>
      <c r="N77" s="108"/>
      <c r="O77" s="22"/>
    </row>
    <row r="78" spans="1:15" s="52" customFormat="1" ht="5.0999999999999996" customHeight="1" x14ac:dyDescent="0.2">
      <c r="A78" s="72"/>
      <c r="B78" s="55"/>
      <c r="C78" s="55"/>
      <c r="D78" s="73"/>
      <c r="E78" s="74"/>
      <c r="F78" s="75"/>
      <c r="G78" s="75"/>
      <c r="H78" s="76"/>
      <c r="I78" s="77"/>
      <c r="J78" s="55"/>
      <c r="K78" s="55"/>
      <c r="L78" s="55"/>
      <c r="M78" s="113"/>
      <c r="N78" s="109"/>
      <c r="O78" s="54"/>
    </row>
    <row r="79" spans="1:15" ht="42.75" x14ac:dyDescent="0.25">
      <c r="A79" s="13">
        <f>A76+1</f>
        <v>14</v>
      </c>
      <c r="B79" s="23" t="s">
        <v>61</v>
      </c>
      <c r="C79" s="14" t="s">
        <v>83</v>
      </c>
      <c r="D79" s="15" t="s">
        <v>25</v>
      </c>
      <c r="E79" s="15"/>
      <c r="F79" s="15"/>
      <c r="G79" s="15"/>
      <c r="H79" s="68">
        <f>SUM(H80:H82)</f>
        <v>68</v>
      </c>
      <c r="I79" s="69">
        <v>13.12</v>
      </c>
      <c r="J79" s="69">
        <f>I79*H79</f>
        <v>892.16</v>
      </c>
      <c r="K79" s="22"/>
      <c r="L79" s="2"/>
      <c r="M79" s="110"/>
      <c r="N79" s="105">
        <f>H79*M79</f>
        <v>0</v>
      </c>
      <c r="O79" s="22"/>
    </row>
    <row r="80" spans="1:15" ht="15.75" x14ac:dyDescent="0.25">
      <c r="A80" s="3"/>
      <c r="B80" s="23"/>
      <c r="C80" s="14"/>
      <c r="D80" s="15"/>
      <c r="E80" s="15">
        <v>18</v>
      </c>
      <c r="F80" s="15">
        <v>2</v>
      </c>
      <c r="G80" s="15">
        <v>1</v>
      </c>
      <c r="H80" s="15">
        <f t="shared" ref="H80:H82" si="8">E80*F80*G80</f>
        <v>36</v>
      </c>
      <c r="I80" s="65"/>
      <c r="J80" s="65"/>
      <c r="K80" s="22"/>
      <c r="L80" s="2"/>
      <c r="M80" s="112"/>
      <c r="N80" s="108"/>
      <c r="O80" s="22"/>
    </row>
    <row r="81" spans="1:15" ht="15.75" x14ac:dyDescent="0.25">
      <c r="A81" s="3"/>
      <c r="B81" s="23"/>
      <c r="C81" s="14"/>
      <c r="D81" s="15"/>
      <c r="E81" s="15">
        <v>10</v>
      </c>
      <c r="F81" s="15">
        <v>2</v>
      </c>
      <c r="G81" s="15">
        <v>1</v>
      </c>
      <c r="H81" s="15">
        <f t="shared" si="8"/>
        <v>20</v>
      </c>
      <c r="I81" s="65"/>
      <c r="J81" s="65"/>
      <c r="K81" s="22"/>
      <c r="L81" s="2"/>
      <c r="M81" s="112"/>
      <c r="N81" s="108"/>
      <c r="O81" s="22"/>
    </row>
    <row r="82" spans="1:15" ht="15.75" x14ac:dyDescent="0.25">
      <c r="A82" s="3"/>
      <c r="B82" s="23"/>
      <c r="C82" s="14"/>
      <c r="D82" s="15"/>
      <c r="E82" s="15">
        <v>6</v>
      </c>
      <c r="F82" s="15">
        <v>2</v>
      </c>
      <c r="G82" s="15">
        <v>1</v>
      </c>
      <c r="H82" s="15">
        <f t="shared" si="8"/>
        <v>12</v>
      </c>
      <c r="I82" s="65"/>
      <c r="J82" s="65"/>
      <c r="K82" s="22"/>
      <c r="L82" s="2"/>
      <c r="M82" s="112"/>
      <c r="N82" s="108"/>
      <c r="O82" s="22"/>
    </row>
    <row r="83" spans="1:15" s="52" customFormat="1" ht="5.0999999999999996" customHeight="1" x14ac:dyDescent="0.2">
      <c r="A83" s="72"/>
      <c r="B83" s="55"/>
      <c r="C83" s="55"/>
      <c r="D83" s="73"/>
      <c r="E83" s="74"/>
      <c r="F83" s="75"/>
      <c r="G83" s="75"/>
      <c r="H83" s="76"/>
      <c r="I83" s="77"/>
      <c r="J83" s="55"/>
      <c r="K83" s="55"/>
      <c r="L83" s="55"/>
      <c r="M83" s="113"/>
      <c r="N83" s="109"/>
      <c r="O83" s="54"/>
    </row>
    <row r="84" spans="1:15" ht="57" x14ac:dyDescent="0.25">
      <c r="A84" s="13">
        <v>15</v>
      </c>
      <c r="B84" s="23" t="s">
        <v>84</v>
      </c>
      <c r="C84" s="14" t="s">
        <v>85</v>
      </c>
      <c r="D84" s="15"/>
      <c r="E84" s="15"/>
      <c r="F84" s="15"/>
      <c r="G84" s="15"/>
      <c r="H84" s="68">
        <f>SUM(H85:H87)</f>
        <v>68</v>
      </c>
      <c r="I84" s="69">
        <v>40.049999999999997</v>
      </c>
      <c r="J84" s="69">
        <f>I84*H84</f>
        <v>2723.3999999999996</v>
      </c>
      <c r="K84" s="22"/>
      <c r="L84" s="2"/>
      <c r="M84" s="110"/>
      <c r="N84" s="105">
        <f>H84*M84</f>
        <v>0</v>
      </c>
      <c r="O84" s="22"/>
    </row>
    <row r="85" spans="1:15" ht="15.75" x14ac:dyDescent="0.25">
      <c r="A85" s="3"/>
      <c r="B85" s="23"/>
      <c r="C85" s="14"/>
      <c r="D85" s="15"/>
      <c r="E85" s="15">
        <v>18</v>
      </c>
      <c r="F85" s="15">
        <v>2</v>
      </c>
      <c r="G85" s="15">
        <v>1</v>
      </c>
      <c r="H85" s="15">
        <f t="shared" ref="H85:H87" si="9">E85*F85*G85</f>
        <v>36</v>
      </c>
      <c r="I85" s="65"/>
      <c r="J85" s="65"/>
      <c r="K85" s="22"/>
      <c r="L85" s="2"/>
      <c r="M85" s="112"/>
      <c r="N85" s="108"/>
      <c r="O85" s="22"/>
    </row>
    <row r="86" spans="1:15" ht="15.75" x14ac:dyDescent="0.25">
      <c r="A86" s="3"/>
      <c r="B86" s="23"/>
      <c r="C86" s="14"/>
      <c r="D86" s="15"/>
      <c r="E86" s="15">
        <v>10</v>
      </c>
      <c r="F86" s="15">
        <v>2</v>
      </c>
      <c r="G86" s="15">
        <v>1</v>
      </c>
      <c r="H86" s="15">
        <f t="shared" si="9"/>
        <v>20</v>
      </c>
      <c r="I86" s="65"/>
      <c r="J86" s="65"/>
      <c r="K86" s="22"/>
      <c r="L86" s="2"/>
      <c r="M86" s="112"/>
      <c r="N86" s="108"/>
      <c r="O86" s="22"/>
    </row>
    <row r="87" spans="1:15" ht="15.75" x14ac:dyDescent="0.25">
      <c r="A87" s="3"/>
      <c r="B87" s="23"/>
      <c r="C87" s="14"/>
      <c r="D87" s="15"/>
      <c r="E87" s="15">
        <v>6</v>
      </c>
      <c r="F87" s="15">
        <v>2</v>
      </c>
      <c r="G87" s="15">
        <v>1</v>
      </c>
      <c r="H87" s="15">
        <f t="shared" si="9"/>
        <v>12</v>
      </c>
      <c r="I87" s="65"/>
      <c r="J87" s="65"/>
      <c r="K87" s="22"/>
      <c r="L87" s="2"/>
      <c r="M87" s="112"/>
      <c r="N87" s="108"/>
      <c r="O87" s="22"/>
    </row>
    <row r="88" spans="1:15" s="52" customFormat="1" ht="5.0999999999999996" customHeight="1" x14ac:dyDescent="0.2">
      <c r="A88" s="72"/>
      <c r="B88" s="55"/>
      <c r="C88" s="55"/>
      <c r="D88" s="73"/>
      <c r="E88" s="74"/>
      <c r="F88" s="75"/>
      <c r="G88" s="75"/>
      <c r="H88" s="76"/>
      <c r="I88" s="77"/>
      <c r="J88" s="55"/>
      <c r="K88" s="55"/>
      <c r="L88" s="55"/>
      <c r="M88" s="113"/>
      <c r="N88" s="109"/>
      <c r="O88" s="54"/>
    </row>
    <row r="89" spans="1:15" ht="42.75" x14ac:dyDescent="0.25">
      <c r="A89" s="13">
        <v>16</v>
      </c>
      <c r="B89" s="23" t="s">
        <v>26</v>
      </c>
      <c r="C89" s="14" t="s">
        <v>27</v>
      </c>
      <c r="F89" s="1"/>
      <c r="G89" s="15"/>
      <c r="H89" s="68">
        <f>H90</f>
        <v>1</v>
      </c>
      <c r="I89" s="69">
        <v>90.7</v>
      </c>
      <c r="J89" s="69">
        <f>I89*F90</f>
        <v>90.7</v>
      </c>
      <c r="K89" s="22"/>
      <c r="L89" s="2"/>
      <c r="M89" s="110"/>
      <c r="N89" s="105">
        <f>H89*M89</f>
        <v>0</v>
      </c>
      <c r="O89" s="22"/>
    </row>
    <row r="90" spans="1:15" ht="16.5" thickBot="1" x14ac:dyDescent="0.3">
      <c r="A90" s="3"/>
      <c r="B90" s="23"/>
      <c r="C90" s="14"/>
      <c r="D90" s="15" t="s">
        <v>28</v>
      </c>
      <c r="E90" s="15">
        <v>1</v>
      </c>
      <c r="F90" s="15">
        <v>1</v>
      </c>
      <c r="G90" s="15">
        <v>1</v>
      </c>
      <c r="H90" s="15">
        <f t="shared" ref="H90" si="10">E90*F90*G90</f>
        <v>1</v>
      </c>
      <c r="I90" s="65"/>
      <c r="J90" s="65"/>
      <c r="K90" s="22"/>
      <c r="L90" s="2"/>
      <c r="M90" s="111"/>
      <c r="N90" s="94"/>
      <c r="O90" s="22"/>
    </row>
    <row r="91" spans="1:15" ht="16.5" thickBot="1" x14ac:dyDescent="0.3">
      <c r="A91" s="3"/>
      <c r="C91" s="16" t="s">
        <v>29</v>
      </c>
      <c r="D91" s="17"/>
      <c r="E91" s="17"/>
      <c r="F91" s="58"/>
      <c r="G91" s="58"/>
      <c r="H91" s="58"/>
      <c r="I91" s="18"/>
      <c r="J91" s="18"/>
      <c r="K91" s="19">
        <f>SUM(J73:J89)</f>
        <v>4395.1399999999994</v>
      </c>
      <c r="L91" s="2"/>
      <c r="M91" s="91" t="s">
        <v>29</v>
      </c>
      <c r="N91" s="92"/>
      <c r="O91" s="20">
        <f>SUM(N73:N89)</f>
        <v>0</v>
      </c>
    </row>
    <row r="92" spans="1:15" x14ac:dyDescent="0.2">
      <c r="A92" s="3"/>
      <c r="D92" s="10"/>
      <c r="E92" s="10"/>
      <c r="K92" s="4"/>
      <c r="L92" s="2"/>
      <c r="M92" s="3"/>
      <c r="O92" s="4"/>
    </row>
    <row r="93" spans="1:15" x14ac:dyDescent="0.2">
      <c r="A93" s="3"/>
      <c r="D93" s="10"/>
      <c r="E93" s="10"/>
      <c r="K93" s="4"/>
      <c r="L93" s="2"/>
      <c r="M93" s="3"/>
      <c r="O93" s="4"/>
    </row>
    <row r="94" spans="1:15" ht="15.75" x14ac:dyDescent="0.25">
      <c r="A94" s="5"/>
      <c r="B94" s="6"/>
      <c r="C94" s="7" t="s">
        <v>30</v>
      </c>
      <c r="D94" s="8"/>
      <c r="E94" s="8"/>
      <c r="F94" s="57"/>
      <c r="G94" s="57"/>
      <c r="H94" s="57"/>
      <c r="I94" s="6"/>
      <c r="J94" s="6"/>
      <c r="K94" s="9"/>
      <c r="L94" s="2"/>
      <c r="M94" s="79" t="s">
        <v>30</v>
      </c>
      <c r="N94" s="80"/>
      <c r="O94" s="81"/>
    </row>
    <row r="95" spans="1:15" ht="30" x14ac:dyDescent="0.25">
      <c r="A95" s="70" t="s">
        <v>2</v>
      </c>
      <c r="B95" s="70" t="s">
        <v>3</v>
      </c>
      <c r="C95" s="70" t="s">
        <v>4</v>
      </c>
      <c r="D95" s="96" t="s">
        <v>5</v>
      </c>
      <c r="E95" s="70" t="s">
        <v>6</v>
      </c>
      <c r="F95" s="70" t="s">
        <v>7</v>
      </c>
      <c r="G95" s="70" t="s">
        <v>8</v>
      </c>
      <c r="H95" s="70" t="s">
        <v>9</v>
      </c>
      <c r="I95" s="71" t="s">
        <v>10</v>
      </c>
      <c r="J95" s="71" t="s">
        <v>11</v>
      </c>
      <c r="K95" s="4"/>
      <c r="L95" s="2"/>
      <c r="M95" s="12" t="s">
        <v>10</v>
      </c>
      <c r="N95" s="11" t="s">
        <v>11</v>
      </c>
      <c r="O95" s="4"/>
    </row>
    <row r="96" spans="1:15" ht="42.75" x14ac:dyDescent="0.2">
      <c r="A96" s="13">
        <f>A89+1</f>
        <v>17</v>
      </c>
      <c r="B96" s="1" t="s">
        <v>31</v>
      </c>
      <c r="C96" s="14" t="s">
        <v>32</v>
      </c>
      <c r="F96" s="1"/>
      <c r="G96" s="1"/>
      <c r="H96" s="68">
        <f>H97</f>
        <v>1</v>
      </c>
      <c r="I96" s="69">
        <v>600</v>
      </c>
      <c r="J96" s="69">
        <f>F97*I96</f>
        <v>600</v>
      </c>
      <c r="K96" s="4"/>
      <c r="L96" s="2"/>
      <c r="M96" s="116"/>
      <c r="N96" s="117">
        <f>H96*M96</f>
        <v>0</v>
      </c>
      <c r="O96" s="4"/>
    </row>
    <row r="97" spans="1:15" ht="28.5" x14ac:dyDescent="0.2">
      <c r="A97" s="13"/>
      <c r="C97" s="14"/>
      <c r="D97" s="53" t="s">
        <v>76</v>
      </c>
      <c r="E97" s="15">
        <v>1</v>
      </c>
      <c r="F97" s="15">
        <v>1</v>
      </c>
      <c r="G97" s="15">
        <v>1</v>
      </c>
      <c r="H97" s="15">
        <f>E97*F97*G97</f>
        <v>1</v>
      </c>
      <c r="I97" s="65"/>
      <c r="J97" s="65"/>
      <c r="K97" s="4"/>
      <c r="L97" s="2"/>
      <c r="M97" s="114"/>
      <c r="N97" s="118"/>
      <c r="O97" s="4"/>
    </row>
    <row r="98" spans="1:15" s="52" customFormat="1" ht="5.0999999999999996" customHeight="1" x14ac:dyDescent="0.2">
      <c r="A98" s="72"/>
      <c r="B98" s="55"/>
      <c r="C98" s="55"/>
      <c r="D98" s="73"/>
      <c r="E98" s="74"/>
      <c r="F98" s="75"/>
      <c r="G98" s="75"/>
      <c r="H98" s="76"/>
      <c r="I98" s="77"/>
      <c r="J98" s="55"/>
      <c r="K98" s="55"/>
      <c r="L98" s="55"/>
      <c r="M98" s="106"/>
      <c r="N98" s="118"/>
      <c r="O98" s="54"/>
    </row>
    <row r="99" spans="1:15" ht="71.25" x14ac:dyDescent="0.2">
      <c r="A99" s="13">
        <f>A96+1</f>
        <v>18</v>
      </c>
      <c r="B99" s="23" t="s">
        <v>33</v>
      </c>
      <c r="C99" s="14" t="s">
        <v>34</v>
      </c>
      <c r="D99" s="53"/>
      <c r="E99" s="10"/>
      <c r="F99" s="15"/>
      <c r="G99" s="15"/>
      <c r="H99" s="68">
        <f>H100</f>
        <v>4</v>
      </c>
      <c r="I99" s="69">
        <v>1129.42</v>
      </c>
      <c r="J99" s="69">
        <f>H99*I99</f>
        <v>4517.68</v>
      </c>
      <c r="K99" s="4"/>
      <c r="L99" s="2"/>
      <c r="M99" s="116"/>
      <c r="N99" s="117">
        <f>H99*M99</f>
        <v>0</v>
      </c>
      <c r="O99" s="4"/>
    </row>
    <row r="100" spans="1:15" ht="28.5" x14ac:dyDescent="0.2">
      <c r="A100" s="13"/>
      <c r="C100" s="14"/>
      <c r="D100" s="53" t="s">
        <v>76</v>
      </c>
      <c r="E100" s="15">
        <v>4</v>
      </c>
      <c r="F100" s="15">
        <v>1</v>
      </c>
      <c r="G100" s="15">
        <v>1</v>
      </c>
      <c r="H100" s="15">
        <f>E100*F100*G100</f>
        <v>4</v>
      </c>
      <c r="I100" s="65"/>
      <c r="J100" s="65"/>
      <c r="K100" s="4"/>
      <c r="L100" s="2"/>
      <c r="M100" s="114"/>
      <c r="N100" s="118"/>
      <c r="O100" s="4"/>
    </row>
    <row r="101" spans="1:15" s="52" customFormat="1" ht="5.0999999999999996" customHeight="1" x14ac:dyDescent="0.2">
      <c r="A101" s="72"/>
      <c r="B101" s="55"/>
      <c r="C101" s="55"/>
      <c r="D101" s="73"/>
      <c r="E101" s="74"/>
      <c r="F101" s="75"/>
      <c r="G101" s="75"/>
      <c r="H101" s="76"/>
      <c r="I101" s="77"/>
      <c r="J101" s="55"/>
      <c r="K101" s="55"/>
      <c r="L101" s="55"/>
      <c r="M101" s="106"/>
      <c r="N101" s="118"/>
      <c r="O101" s="54"/>
    </row>
    <row r="102" spans="1:15" ht="42.75" x14ac:dyDescent="0.2">
      <c r="A102" s="13">
        <f>A99+1</f>
        <v>19</v>
      </c>
      <c r="B102" s="23" t="s">
        <v>35</v>
      </c>
      <c r="C102" s="14" t="s">
        <v>36</v>
      </c>
      <c r="D102" s="53"/>
      <c r="E102" s="10"/>
      <c r="F102" s="15"/>
      <c r="G102" s="15"/>
      <c r="H102" s="68">
        <f>H103</f>
        <v>4</v>
      </c>
      <c r="I102" s="69">
        <v>494.86</v>
      </c>
      <c r="J102" s="69">
        <f>H102*I102</f>
        <v>1979.44</v>
      </c>
      <c r="K102" s="4"/>
      <c r="L102" s="2"/>
      <c r="M102" s="116"/>
      <c r="N102" s="117">
        <f t="shared" ref="N102" si="11">F102*M102</f>
        <v>0</v>
      </c>
      <c r="O102" s="4"/>
    </row>
    <row r="103" spans="1:15" ht="28.5" x14ac:dyDescent="0.2">
      <c r="A103" s="13"/>
      <c r="C103" s="14"/>
      <c r="D103" s="53" t="s">
        <v>76</v>
      </c>
      <c r="E103" s="15">
        <v>4</v>
      </c>
      <c r="F103" s="15">
        <v>1</v>
      </c>
      <c r="G103" s="15">
        <v>1</v>
      </c>
      <c r="H103" s="15">
        <f>E103*F103*G103</f>
        <v>4</v>
      </c>
      <c r="I103" s="65"/>
      <c r="J103" s="65"/>
      <c r="K103" s="4"/>
      <c r="L103" s="2"/>
      <c r="M103" s="114"/>
      <c r="N103" s="118"/>
      <c r="O103" s="4"/>
    </row>
    <row r="104" spans="1:15" s="52" customFormat="1" ht="5.0999999999999996" customHeight="1" x14ac:dyDescent="0.2">
      <c r="A104" s="72"/>
      <c r="B104" s="55"/>
      <c r="C104" s="55"/>
      <c r="D104" s="73"/>
      <c r="E104" s="74"/>
      <c r="F104" s="75"/>
      <c r="G104" s="75"/>
      <c r="H104" s="76"/>
      <c r="I104" s="77"/>
      <c r="J104" s="55"/>
      <c r="K104" s="55"/>
      <c r="L104" s="55"/>
      <c r="M104" s="106"/>
      <c r="N104" s="118"/>
      <c r="O104" s="54"/>
    </row>
    <row r="105" spans="1:15" ht="42.75" x14ac:dyDescent="0.2">
      <c r="A105" s="13"/>
      <c r="B105" s="23" t="s">
        <v>37</v>
      </c>
      <c r="C105" s="14" t="s">
        <v>38</v>
      </c>
      <c r="F105" s="1"/>
      <c r="G105" s="1"/>
      <c r="H105" s="68">
        <f>SUM(H107:H108)</f>
        <v>2</v>
      </c>
      <c r="I105" s="69">
        <v>550</v>
      </c>
      <c r="J105" s="69">
        <f>H105*I105</f>
        <v>1100</v>
      </c>
      <c r="K105" s="4"/>
      <c r="L105" s="2"/>
      <c r="M105" s="116"/>
      <c r="N105" s="117">
        <f>H105*M105</f>
        <v>0</v>
      </c>
      <c r="O105" s="4"/>
    </row>
    <row r="106" spans="1:15" x14ac:dyDescent="0.2">
      <c r="A106" s="13"/>
      <c r="B106" s="23"/>
      <c r="C106" s="14"/>
      <c r="F106" s="1"/>
      <c r="G106" s="1"/>
      <c r="H106" s="15"/>
      <c r="I106" s="65"/>
      <c r="J106" s="65"/>
      <c r="K106" s="4"/>
      <c r="L106" s="2"/>
      <c r="M106" s="106"/>
      <c r="N106" s="115"/>
      <c r="O106" s="4"/>
    </row>
    <row r="107" spans="1:15" ht="28.5" x14ac:dyDescent="0.2">
      <c r="A107" s="13"/>
      <c r="B107" s="23"/>
      <c r="C107" s="14"/>
      <c r="D107" s="53" t="s">
        <v>76</v>
      </c>
      <c r="E107" s="15">
        <v>1</v>
      </c>
      <c r="F107" s="15">
        <v>1</v>
      </c>
      <c r="G107" s="15">
        <v>1</v>
      </c>
      <c r="H107" s="15">
        <f>E107*F107*G107</f>
        <v>1</v>
      </c>
      <c r="J107" s="65"/>
      <c r="K107" s="4"/>
      <c r="L107" s="2"/>
      <c r="M107" s="106"/>
      <c r="N107" s="115"/>
      <c r="O107" s="4"/>
    </row>
    <row r="108" spans="1:15" ht="28.5" x14ac:dyDescent="0.2">
      <c r="A108" s="13"/>
      <c r="B108" s="23"/>
      <c r="C108" s="14"/>
      <c r="D108" s="53" t="s">
        <v>86</v>
      </c>
      <c r="E108" s="15">
        <v>1</v>
      </c>
      <c r="F108" s="15">
        <v>1</v>
      </c>
      <c r="G108" s="15">
        <v>1</v>
      </c>
      <c r="H108" s="15">
        <f>E108*F108*G108</f>
        <v>1</v>
      </c>
      <c r="I108" s="65"/>
      <c r="J108" s="65"/>
      <c r="K108" s="4"/>
      <c r="L108" s="2"/>
      <c r="M108" s="106"/>
      <c r="N108" s="115"/>
      <c r="O108" s="4"/>
    </row>
    <row r="109" spans="1:15" s="52" customFormat="1" ht="5.0999999999999996" customHeight="1" x14ac:dyDescent="0.2">
      <c r="A109" s="72"/>
      <c r="B109" s="55"/>
      <c r="C109" s="55"/>
      <c r="D109" s="73"/>
      <c r="E109" s="74"/>
      <c r="F109" s="75"/>
      <c r="G109" s="75"/>
      <c r="H109" s="76"/>
      <c r="I109" s="77"/>
      <c r="J109" s="55"/>
      <c r="K109" s="55"/>
      <c r="L109" s="55"/>
      <c r="M109" s="106"/>
      <c r="N109" s="115"/>
      <c r="O109" s="54"/>
    </row>
    <row r="110" spans="1:15" ht="142.5" x14ac:dyDescent="0.2">
      <c r="A110" s="13">
        <f>A102+1</f>
        <v>20</v>
      </c>
      <c r="B110" s="23" t="s">
        <v>37</v>
      </c>
      <c r="C110" s="14" t="s">
        <v>39</v>
      </c>
      <c r="D110" s="10"/>
      <c r="E110" s="10"/>
      <c r="F110" s="15"/>
      <c r="G110" s="15"/>
      <c r="H110" s="68">
        <f>H111</f>
        <v>1</v>
      </c>
      <c r="I110" s="69">
        <v>1200</v>
      </c>
      <c r="J110" s="69">
        <f>H110*I110</f>
        <v>1200</v>
      </c>
      <c r="K110" s="4"/>
      <c r="L110" s="2"/>
      <c r="M110" s="116"/>
      <c r="N110" s="117">
        <f>H110*M110</f>
        <v>0</v>
      </c>
      <c r="O110" s="4"/>
    </row>
    <row r="111" spans="1:15" ht="28.5" x14ac:dyDescent="0.2">
      <c r="A111" s="13"/>
      <c r="B111" s="23"/>
      <c r="C111" s="14"/>
      <c r="D111" s="53" t="s">
        <v>76</v>
      </c>
      <c r="E111" s="15">
        <v>1</v>
      </c>
      <c r="F111" s="15">
        <v>1</v>
      </c>
      <c r="G111" s="15">
        <v>1</v>
      </c>
      <c r="H111" s="15">
        <f>E111*F111*G111</f>
        <v>1</v>
      </c>
      <c r="J111" s="65"/>
      <c r="K111" s="4"/>
      <c r="L111" s="2"/>
      <c r="M111" s="106"/>
      <c r="N111" s="115"/>
      <c r="O111" s="4"/>
    </row>
    <row r="112" spans="1:15" s="52" customFormat="1" ht="5.0999999999999996" customHeight="1" x14ac:dyDescent="0.2">
      <c r="A112" s="72"/>
      <c r="B112" s="55"/>
      <c r="C112" s="55"/>
      <c r="D112" s="73"/>
      <c r="E112" s="74"/>
      <c r="F112" s="75"/>
      <c r="G112" s="75"/>
      <c r="H112" s="76"/>
      <c r="I112" s="77"/>
      <c r="J112" s="55"/>
      <c r="K112" s="55"/>
      <c r="L112" s="55"/>
      <c r="M112" s="106"/>
      <c r="N112" s="115"/>
      <c r="O112" s="54"/>
    </row>
    <row r="113" spans="1:15" ht="99.75" x14ac:dyDescent="0.2">
      <c r="A113" s="13">
        <f>A110+1</f>
        <v>21</v>
      </c>
      <c r="B113" s="95" t="s">
        <v>87</v>
      </c>
      <c r="C113" s="14" t="s">
        <v>88</v>
      </c>
      <c r="D113" s="10"/>
      <c r="E113" s="10"/>
      <c r="F113" s="15"/>
      <c r="G113" s="15"/>
      <c r="H113" s="68">
        <f>H114</f>
        <v>120</v>
      </c>
      <c r="I113" s="69">
        <v>3.69</v>
      </c>
      <c r="J113" s="69">
        <f t="shared" ref="J113" si="12">F113*I113</f>
        <v>0</v>
      </c>
      <c r="K113" s="4"/>
      <c r="L113" s="2"/>
      <c r="M113" s="116"/>
      <c r="N113" s="117">
        <f>H113*M113</f>
        <v>0</v>
      </c>
      <c r="O113" s="4"/>
    </row>
    <row r="114" spans="1:15" ht="28.5" x14ac:dyDescent="0.2">
      <c r="A114" s="13"/>
      <c r="B114" s="23"/>
      <c r="C114" s="14"/>
      <c r="D114" s="53" t="s">
        <v>76</v>
      </c>
      <c r="E114" s="15">
        <v>120</v>
      </c>
      <c r="F114" s="15">
        <v>1</v>
      </c>
      <c r="G114" s="15">
        <v>1</v>
      </c>
      <c r="H114" s="15">
        <f>E114*F114*G114</f>
        <v>120</v>
      </c>
      <c r="I114" s="65"/>
      <c r="J114" s="65"/>
      <c r="K114" s="4"/>
      <c r="L114" s="2"/>
      <c r="M114" s="106"/>
      <c r="N114" s="115"/>
      <c r="O114" s="4"/>
    </row>
    <row r="115" spans="1:15" s="52" customFormat="1" ht="5.0999999999999996" customHeight="1" x14ac:dyDescent="0.2">
      <c r="A115" s="72"/>
      <c r="B115" s="55"/>
      <c r="C115" s="55"/>
      <c r="D115" s="73"/>
      <c r="E115" s="74"/>
      <c r="F115" s="75"/>
      <c r="G115" s="75"/>
      <c r="H115" s="76"/>
      <c r="I115" s="77"/>
      <c r="J115" s="55"/>
      <c r="K115" s="55"/>
      <c r="L115" s="55"/>
      <c r="M115" s="106"/>
      <c r="N115" s="115"/>
      <c r="O115" s="54"/>
    </row>
    <row r="116" spans="1:15" ht="28.5" x14ac:dyDescent="0.2">
      <c r="A116" s="13">
        <f>A113+1</f>
        <v>22</v>
      </c>
      <c r="B116" s="23" t="s">
        <v>40</v>
      </c>
      <c r="C116" s="14" t="s">
        <v>41</v>
      </c>
      <c r="D116" s="53"/>
      <c r="E116" s="10"/>
      <c r="F116" s="15"/>
      <c r="G116" s="15"/>
      <c r="H116" s="68">
        <f>H117</f>
        <v>120</v>
      </c>
      <c r="I116" s="69">
        <v>12.51</v>
      </c>
      <c r="J116" s="69">
        <f>H116*I116</f>
        <v>1501.2</v>
      </c>
      <c r="K116" s="4"/>
      <c r="L116" s="2"/>
      <c r="M116" s="116"/>
      <c r="N116" s="117">
        <f t="shared" ref="N116" si="13">H116*M116</f>
        <v>0</v>
      </c>
      <c r="O116" s="4"/>
    </row>
    <row r="117" spans="1:15" ht="28.5" x14ac:dyDescent="0.2">
      <c r="A117" s="13"/>
      <c r="B117" s="23"/>
      <c r="C117" s="14"/>
      <c r="D117" s="53" t="s">
        <v>76</v>
      </c>
      <c r="E117" s="15">
        <v>120</v>
      </c>
      <c r="F117" s="15">
        <v>1</v>
      </c>
      <c r="G117" s="15">
        <v>1</v>
      </c>
      <c r="H117" s="15">
        <f>E117*F117*G117</f>
        <v>120</v>
      </c>
      <c r="I117" s="65"/>
      <c r="J117" s="65"/>
      <c r="K117" s="4"/>
      <c r="L117" s="2"/>
      <c r="M117" s="106"/>
      <c r="N117" s="115"/>
      <c r="O117" s="4"/>
    </row>
    <row r="118" spans="1:15" s="52" customFormat="1" ht="5.0999999999999996" customHeight="1" x14ac:dyDescent="0.2">
      <c r="A118" s="72"/>
      <c r="B118" s="55"/>
      <c r="C118" s="55"/>
      <c r="D118" s="73"/>
      <c r="E118" s="74"/>
      <c r="F118" s="75"/>
      <c r="G118" s="75"/>
      <c r="H118" s="76"/>
      <c r="I118" s="77"/>
      <c r="J118" s="55"/>
      <c r="K118" s="55"/>
      <c r="L118" s="55"/>
      <c r="M118" s="106"/>
      <c r="N118" s="115"/>
      <c r="O118" s="54"/>
    </row>
    <row r="119" spans="1:15" ht="57" x14ac:dyDescent="0.2">
      <c r="A119" s="13">
        <f t="shared" ref="A119" si="14">A116+1</f>
        <v>23</v>
      </c>
      <c r="B119" s="23" t="s">
        <v>42</v>
      </c>
      <c r="C119" s="14" t="s">
        <v>43</v>
      </c>
      <c r="D119" s="53" t="s">
        <v>76</v>
      </c>
      <c r="E119" s="10"/>
      <c r="F119" s="15"/>
      <c r="G119" s="15"/>
      <c r="H119" s="68">
        <f>H120</f>
        <v>120</v>
      </c>
      <c r="I119" s="69">
        <v>3.54</v>
      </c>
      <c r="J119" s="69">
        <f>H119*I119</f>
        <v>424.8</v>
      </c>
      <c r="K119" s="4"/>
      <c r="L119" s="2"/>
      <c r="M119" s="116"/>
      <c r="N119" s="117">
        <f>H119*M119</f>
        <v>0</v>
      </c>
      <c r="O119" s="4"/>
    </row>
    <row r="120" spans="1:15" ht="29.25" thickBot="1" x14ac:dyDescent="0.25">
      <c r="A120" s="13"/>
      <c r="B120" s="23"/>
      <c r="C120" s="14"/>
      <c r="D120" s="53" t="s">
        <v>76</v>
      </c>
      <c r="E120" s="15">
        <v>120</v>
      </c>
      <c r="F120" s="15">
        <v>1</v>
      </c>
      <c r="G120" s="15">
        <v>1</v>
      </c>
      <c r="H120" s="15">
        <f>E120*F120*G120</f>
        <v>120</v>
      </c>
      <c r="I120" s="65"/>
      <c r="J120" s="65"/>
      <c r="K120" s="4"/>
      <c r="L120" s="2"/>
      <c r="M120" s="119"/>
      <c r="N120" s="120"/>
      <c r="O120" s="4"/>
    </row>
    <row r="121" spans="1:15" ht="45" customHeight="1" thickBot="1" x14ac:dyDescent="0.3">
      <c r="A121" s="3"/>
      <c r="C121" s="16" t="s">
        <v>44</v>
      </c>
      <c r="D121" s="17"/>
      <c r="E121" s="17"/>
      <c r="F121" s="58"/>
      <c r="G121" s="58"/>
      <c r="H121" s="58"/>
      <c r="I121" s="18"/>
      <c r="J121" s="18"/>
      <c r="K121" s="19">
        <f>SUM(J96:J119)</f>
        <v>11323.12</v>
      </c>
      <c r="L121" s="2"/>
      <c r="M121" s="82" t="s">
        <v>44</v>
      </c>
      <c r="N121" s="83"/>
      <c r="O121" s="20">
        <f>SUM(N96:N119)</f>
        <v>0</v>
      </c>
    </row>
    <row r="122" spans="1:15" ht="45" customHeight="1" thickBot="1" x14ac:dyDescent="0.3">
      <c r="A122" s="3"/>
      <c r="C122" s="124"/>
      <c r="D122" s="125"/>
      <c r="E122" s="125"/>
      <c r="F122" s="126"/>
      <c r="G122" s="126"/>
      <c r="H122" s="126"/>
      <c r="I122" s="127"/>
      <c r="J122" s="127"/>
      <c r="K122" s="128"/>
      <c r="L122" s="131"/>
      <c r="M122" s="129"/>
      <c r="N122" s="130"/>
      <c r="O122" s="137"/>
    </row>
    <row r="123" spans="1:15" ht="16.5" thickBot="1" x14ac:dyDescent="0.3">
      <c r="A123" s="5"/>
      <c r="B123" s="6"/>
      <c r="C123" s="7" t="s">
        <v>97</v>
      </c>
      <c r="D123" s="8"/>
      <c r="E123" s="8"/>
      <c r="F123" s="57"/>
      <c r="G123" s="57"/>
      <c r="H123" s="57"/>
      <c r="I123" s="6"/>
      <c r="J123" s="6"/>
      <c r="K123" s="9"/>
      <c r="L123" s="2"/>
      <c r="M123" s="91" t="s">
        <v>97</v>
      </c>
      <c r="N123" s="92"/>
      <c r="O123" s="20"/>
    </row>
    <row r="124" spans="1:15" ht="30" x14ac:dyDescent="0.25">
      <c r="A124" s="3" t="s">
        <v>2</v>
      </c>
      <c r="B124" s="1" t="s">
        <v>3</v>
      </c>
      <c r="C124" s="1" t="s">
        <v>4</v>
      </c>
      <c r="D124" s="96" t="s">
        <v>5</v>
      </c>
      <c r="E124" s="70" t="s">
        <v>6</v>
      </c>
      <c r="F124" s="70" t="s">
        <v>7</v>
      </c>
      <c r="G124" s="70" t="s">
        <v>8</v>
      </c>
      <c r="H124" s="70" t="s">
        <v>9</v>
      </c>
      <c r="I124" s="71" t="s">
        <v>10</v>
      </c>
      <c r="J124" s="71" t="s">
        <v>11</v>
      </c>
      <c r="K124" s="132"/>
      <c r="L124" s="2"/>
      <c r="M124" s="133"/>
      <c r="O124" s="4"/>
    </row>
    <row r="125" spans="1:15" ht="114" x14ac:dyDescent="0.2">
      <c r="A125" s="13">
        <f>A120+1</f>
        <v>1</v>
      </c>
      <c r="B125" s="23" t="s">
        <v>91</v>
      </c>
      <c r="C125" s="14" t="s">
        <v>92</v>
      </c>
      <c r="F125" s="1"/>
      <c r="G125" s="1"/>
      <c r="H125" s="68">
        <f>H126</f>
        <v>2</v>
      </c>
      <c r="I125" s="69">
        <v>1169.81</v>
      </c>
      <c r="J125" s="69">
        <f>H125*I125</f>
        <v>2339.62</v>
      </c>
      <c r="K125" s="4"/>
      <c r="L125" s="2"/>
      <c r="M125" s="116"/>
      <c r="N125" s="117">
        <f t="shared" ref="N125" si="15">H125*M125</f>
        <v>0</v>
      </c>
      <c r="O125" s="4"/>
    </row>
    <row r="126" spans="1:15" ht="28.5" x14ac:dyDescent="0.2">
      <c r="A126" s="13"/>
      <c r="B126" s="23"/>
      <c r="C126" s="14"/>
      <c r="D126" s="123" t="s">
        <v>93</v>
      </c>
      <c r="E126" s="15">
        <v>2</v>
      </c>
      <c r="F126" s="15">
        <v>1</v>
      </c>
      <c r="G126" s="15">
        <v>1</v>
      </c>
      <c r="H126" s="135">
        <f>E126*F126*G126</f>
        <v>2</v>
      </c>
      <c r="I126" s="134"/>
      <c r="J126" s="134"/>
      <c r="K126" s="4"/>
      <c r="L126" s="2"/>
      <c r="M126" s="136"/>
      <c r="N126" s="118"/>
      <c r="O126" s="4"/>
    </row>
    <row r="127" spans="1:15" s="52" customFormat="1" ht="5.0999999999999996" customHeight="1" x14ac:dyDescent="0.2">
      <c r="A127" s="72"/>
      <c r="B127" s="55"/>
      <c r="C127" s="55"/>
      <c r="D127" s="73"/>
      <c r="E127" s="74"/>
      <c r="F127" s="75"/>
      <c r="G127" s="75"/>
      <c r="H127" s="76"/>
      <c r="I127" s="77"/>
      <c r="J127" s="77"/>
      <c r="K127" s="55"/>
      <c r="L127" s="55"/>
      <c r="M127" s="106"/>
      <c r="N127" s="115"/>
      <c r="O127" s="54"/>
    </row>
    <row r="128" spans="1:15" ht="28.5" x14ac:dyDescent="0.2">
      <c r="A128" s="13">
        <f>A125+1</f>
        <v>2</v>
      </c>
      <c r="B128" s="23" t="s">
        <v>94</v>
      </c>
      <c r="C128" s="14" t="s">
        <v>95</v>
      </c>
      <c r="E128" s="15"/>
      <c r="F128" s="15"/>
      <c r="G128" s="15"/>
      <c r="H128" s="68">
        <f>H129</f>
        <v>1</v>
      </c>
      <c r="I128" s="69">
        <v>250</v>
      </c>
      <c r="J128" s="69">
        <f>H128*I128</f>
        <v>250</v>
      </c>
      <c r="K128" s="4"/>
      <c r="L128" s="2"/>
      <c r="M128" s="116"/>
      <c r="N128" s="117">
        <f t="shared" ref="N128" si="16">H128*M128</f>
        <v>0</v>
      </c>
      <c r="O128" s="4"/>
    </row>
    <row r="129" spans="1:15" ht="29.25" thickBot="1" x14ac:dyDescent="0.25">
      <c r="A129" s="13"/>
      <c r="B129" s="23"/>
      <c r="C129" s="14"/>
      <c r="D129" s="123" t="s">
        <v>93</v>
      </c>
      <c r="E129" s="15">
        <v>1</v>
      </c>
      <c r="F129" s="15">
        <v>1</v>
      </c>
      <c r="G129" s="15">
        <v>1</v>
      </c>
      <c r="H129" s="15">
        <f>E129*F129*G129</f>
        <v>1</v>
      </c>
      <c r="I129" s="65"/>
      <c r="J129" s="65"/>
      <c r="K129" s="4"/>
      <c r="L129" s="2"/>
      <c r="M129" s="106"/>
      <c r="N129" s="115"/>
      <c r="O129" s="4"/>
    </row>
    <row r="130" spans="1:15" ht="30.95" customHeight="1" thickBot="1" x14ac:dyDescent="0.3">
      <c r="A130" s="3"/>
      <c r="C130" s="16" t="s">
        <v>96</v>
      </c>
      <c r="D130" s="17"/>
      <c r="E130" s="17"/>
      <c r="F130" s="18"/>
      <c r="G130" s="18"/>
      <c r="H130" s="18"/>
      <c r="I130" s="18"/>
      <c r="J130" s="18"/>
      <c r="K130" s="19">
        <f>J125+J128</f>
        <v>2589.62</v>
      </c>
      <c r="L130" s="55"/>
      <c r="M130" s="82" t="s">
        <v>96</v>
      </c>
      <c r="N130" s="83"/>
      <c r="O130" s="20">
        <f>SUM(N125:N128)</f>
        <v>0</v>
      </c>
    </row>
    <row r="131" spans="1:15" x14ac:dyDescent="0.2">
      <c r="A131" s="3"/>
      <c r="D131" s="10"/>
      <c r="E131" s="10"/>
      <c r="K131" s="4"/>
      <c r="L131" s="2"/>
      <c r="M131" s="138"/>
      <c r="N131" s="117"/>
      <c r="O131" s="4"/>
    </row>
    <row r="132" spans="1:15" ht="15.75" x14ac:dyDescent="0.25">
      <c r="A132" s="5"/>
      <c r="B132" s="6"/>
      <c r="C132" s="7" t="s">
        <v>45</v>
      </c>
      <c r="D132" s="8"/>
      <c r="E132" s="8"/>
      <c r="F132" s="57"/>
      <c r="G132" s="57"/>
      <c r="H132" s="57"/>
      <c r="I132" s="6"/>
      <c r="J132" s="6"/>
      <c r="K132" s="9"/>
      <c r="L132" s="2"/>
      <c r="M132" s="79" t="s">
        <v>45</v>
      </c>
      <c r="N132" s="80"/>
      <c r="O132" s="81"/>
    </row>
    <row r="133" spans="1:15" ht="30" x14ac:dyDescent="0.25">
      <c r="A133" s="3"/>
      <c r="C133" s="24"/>
      <c r="D133" s="96" t="s">
        <v>5</v>
      </c>
      <c r="E133" s="70" t="s">
        <v>6</v>
      </c>
      <c r="F133" s="70" t="s">
        <v>7</v>
      </c>
      <c r="G133" s="70" t="s">
        <v>8</v>
      </c>
      <c r="H133" s="70" t="s">
        <v>9</v>
      </c>
      <c r="I133" s="71" t="s">
        <v>10</v>
      </c>
      <c r="J133" s="71" t="s">
        <v>11</v>
      </c>
      <c r="K133" s="4"/>
      <c r="L133" s="2"/>
      <c r="M133" s="12" t="s">
        <v>10</v>
      </c>
      <c r="N133" s="11" t="s">
        <v>11</v>
      </c>
      <c r="O133" s="4"/>
    </row>
    <row r="134" spans="1:15" ht="85.5" x14ac:dyDescent="0.2">
      <c r="A134" s="13">
        <v>24</v>
      </c>
      <c r="B134" s="23" t="s">
        <v>37</v>
      </c>
      <c r="C134" s="14" t="s">
        <v>46</v>
      </c>
      <c r="D134" s="10"/>
      <c r="E134" s="10"/>
      <c r="F134" s="15"/>
      <c r="G134" s="15"/>
      <c r="H134" s="68">
        <f>H135</f>
        <v>1</v>
      </c>
      <c r="I134" s="69">
        <v>3380</v>
      </c>
      <c r="J134" s="69">
        <f>H134*I134</f>
        <v>3380</v>
      </c>
      <c r="K134" s="4"/>
      <c r="L134" s="2"/>
      <c r="M134" s="116"/>
      <c r="N134" s="117">
        <f>H134*M134</f>
        <v>0</v>
      </c>
      <c r="O134" s="4"/>
    </row>
    <row r="135" spans="1:15" x14ac:dyDescent="0.2">
      <c r="A135" s="13"/>
      <c r="B135" s="23" t="s">
        <v>37</v>
      </c>
      <c r="C135" s="14"/>
      <c r="D135" s="10" t="s">
        <v>89</v>
      </c>
      <c r="E135" s="10">
        <v>1</v>
      </c>
      <c r="F135" s="15">
        <v>1</v>
      </c>
      <c r="G135" s="15">
        <v>1</v>
      </c>
      <c r="H135" s="15">
        <f>E135*F135*G135</f>
        <v>1</v>
      </c>
      <c r="I135" s="65"/>
      <c r="J135" s="65"/>
      <c r="K135" s="4"/>
      <c r="L135" s="2"/>
      <c r="M135" s="121"/>
      <c r="N135" s="122"/>
      <c r="O135" s="4"/>
    </row>
    <row r="136" spans="1:15" s="52" customFormat="1" ht="5.0999999999999996" customHeight="1" thickBot="1" x14ac:dyDescent="0.25">
      <c r="A136" s="72"/>
      <c r="B136" s="55"/>
      <c r="C136" s="55"/>
      <c r="D136" s="73"/>
      <c r="E136" s="74"/>
      <c r="F136" s="75"/>
      <c r="G136" s="75"/>
      <c r="H136" s="76"/>
      <c r="I136" s="77"/>
      <c r="J136" s="55"/>
      <c r="K136" s="55"/>
      <c r="L136" s="55"/>
      <c r="M136" s="121"/>
      <c r="N136" s="78"/>
      <c r="O136" s="54"/>
    </row>
    <row r="137" spans="1:15" ht="30.95" customHeight="1" thickBot="1" x14ac:dyDescent="0.3">
      <c r="A137" s="25"/>
      <c r="B137" s="51"/>
      <c r="C137" s="26" t="s">
        <v>47</v>
      </c>
      <c r="D137" s="27"/>
      <c r="E137" s="27"/>
      <c r="F137" s="59"/>
      <c r="G137" s="59"/>
      <c r="H137" s="59"/>
      <c r="I137" s="27"/>
      <c r="J137" s="27"/>
      <c r="K137" s="28">
        <f>J134</f>
        <v>3380</v>
      </c>
      <c r="L137" s="2"/>
      <c r="M137" s="82" t="s">
        <v>47</v>
      </c>
      <c r="N137" s="83"/>
      <c r="O137" s="20">
        <f>SUM(N134)</f>
        <v>0</v>
      </c>
    </row>
    <row r="138" spans="1:15" x14ac:dyDescent="0.2">
      <c r="B138" s="23"/>
      <c r="L138" s="2"/>
    </row>
    <row r="139" spans="1:15" ht="15.75" x14ac:dyDescent="0.25">
      <c r="B139" s="23"/>
      <c r="C139" s="29" t="s">
        <v>48</v>
      </c>
      <c r="D139" s="30"/>
      <c r="E139" s="30"/>
      <c r="F139" s="60"/>
      <c r="G139" s="60"/>
      <c r="H139" s="60"/>
      <c r="I139" s="30"/>
      <c r="J139" s="30"/>
      <c r="K139" s="31">
        <f>K137+K121+K91+K69+K130</f>
        <v>40677.116520000003</v>
      </c>
      <c r="L139" s="2"/>
      <c r="M139" s="32" t="s">
        <v>48</v>
      </c>
      <c r="N139" s="30"/>
      <c r="O139" s="33">
        <f>O137+O121+O91+O69+O130</f>
        <v>0</v>
      </c>
    </row>
    <row r="140" spans="1:15" ht="15.75" x14ac:dyDescent="0.25">
      <c r="B140" s="23"/>
      <c r="C140" s="3" t="s">
        <v>49</v>
      </c>
      <c r="K140" s="22">
        <f>K139*0.13</f>
        <v>5288.0251476000003</v>
      </c>
      <c r="L140" s="2"/>
      <c r="M140" s="34" t="s">
        <v>49</v>
      </c>
      <c r="O140" s="35">
        <f>O139*0.13</f>
        <v>0</v>
      </c>
    </row>
    <row r="141" spans="1:15" ht="15.75" x14ac:dyDescent="0.25">
      <c r="B141" s="23"/>
      <c r="C141" s="3" t="s">
        <v>50</v>
      </c>
      <c r="K141" s="22">
        <f>K139*0.06</f>
        <v>2440.6269912000002</v>
      </c>
      <c r="L141" s="2"/>
      <c r="M141" s="34" t="s">
        <v>50</v>
      </c>
      <c r="O141" s="35">
        <f>O139*0.06</f>
        <v>0</v>
      </c>
    </row>
    <row r="142" spans="1:15" ht="18" x14ac:dyDescent="0.25">
      <c r="B142" s="23"/>
      <c r="C142" s="36" t="s">
        <v>51</v>
      </c>
      <c r="D142" s="37"/>
      <c r="E142" s="37"/>
      <c r="F142" s="61"/>
      <c r="G142" s="61"/>
      <c r="H142" s="61"/>
      <c r="I142" s="37"/>
      <c r="J142" s="37"/>
      <c r="K142" s="38">
        <f>SUM(K139:K141)</f>
        <v>48405.7686588</v>
      </c>
      <c r="L142" s="2"/>
      <c r="M142" s="39" t="s">
        <v>51</v>
      </c>
      <c r="N142" s="40"/>
      <c r="O142" s="41">
        <f>SUM(O139:O141)</f>
        <v>0</v>
      </c>
    </row>
    <row r="143" spans="1:15" x14ac:dyDescent="0.2">
      <c r="B143" s="23"/>
      <c r="L143" s="2"/>
      <c r="M143" s="34"/>
      <c r="O143" s="42"/>
    </row>
    <row r="144" spans="1:15" ht="15.75" x14ac:dyDescent="0.25">
      <c r="C144" s="43" t="s">
        <v>52</v>
      </c>
      <c r="D144" s="44"/>
      <c r="E144" s="44"/>
      <c r="F144" s="62"/>
      <c r="G144" s="62"/>
      <c r="H144" s="62"/>
      <c r="I144" s="44"/>
      <c r="J144" s="44"/>
      <c r="K144" s="45">
        <f>K142*0.21</f>
        <v>10165.211418347999</v>
      </c>
      <c r="L144" s="2"/>
      <c r="M144" s="46" t="s">
        <v>52</v>
      </c>
      <c r="N144" s="44"/>
      <c r="O144" s="47">
        <f>O142*0.21</f>
        <v>0</v>
      </c>
    </row>
    <row r="145" spans="3:15" ht="18" x14ac:dyDescent="0.25">
      <c r="C145" s="48" t="s">
        <v>53</v>
      </c>
      <c r="D145" s="49"/>
      <c r="E145" s="49"/>
      <c r="F145" s="63"/>
      <c r="G145" s="63"/>
      <c r="H145" s="63"/>
      <c r="I145" s="49"/>
      <c r="J145" s="49"/>
      <c r="K145" s="50">
        <f>K142+K144</f>
        <v>58570.980077148</v>
      </c>
      <c r="L145" s="2"/>
      <c r="M145" s="48" t="s">
        <v>53</v>
      </c>
      <c r="N145" s="49"/>
      <c r="O145" s="50">
        <f>O142+O144</f>
        <v>0</v>
      </c>
    </row>
  </sheetData>
  <mergeCells count="12">
    <mergeCell ref="M94:O94"/>
    <mergeCell ref="M121:N121"/>
    <mergeCell ref="M132:O132"/>
    <mergeCell ref="M137:N137"/>
    <mergeCell ref="A2:K2"/>
    <mergeCell ref="M2:O2"/>
    <mergeCell ref="M4:O4"/>
    <mergeCell ref="M69:N69"/>
    <mergeCell ref="M71:O71"/>
    <mergeCell ref="M91:N91"/>
    <mergeCell ref="M123:N123"/>
    <mergeCell ref="M130:N130"/>
  </mergeCells>
  <pageMargins left="0.70866141732283472" right="0.70866141732283472" top="0.74803149606299213" bottom="0.74803149606299213" header="0.31496062992125984" footer="0.31496062992125984"/>
  <pageSetup paperSize="8"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E2A08-1544-4944-B4B6-B60A598CE16D}">
  <ds:schemaRefs>
    <ds:schemaRef ds:uri="http://schemas.microsoft.com/office/2006/metadata/properties"/>
    <ds:schemaRef ds:uri="http://schemas.microsoft.com/office/infopath/2007/PartnerControls"/>
    <ds:schemaRef ds:uri="e077866c-4d0f-456f-9e07-7162987dc2b1"/>
    <ds:schemaRef ds:uri="083ca74c-742e-4c16-8ed5-601a446c64fb"/>
  </ds:schemaRefs>
</ds:datastoreItem>
</file>

<file path=customXml/itemProps2.xml><?xml version="1.0" encoding="utf-8"?>
<ds:datastoreItem xmlns:ds="http://schemas.openxmlformats.org/officeDocument/2006/customXml" ds:itemID="{9D010C63-3825-4B4E-A790-6E62B046BF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553D6-3E03-4981-BF9D-B08C40E9A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</vt:lpstr>
      <vt:lpstr>pressupost!Área_de_impresión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 Polo de las Heras</dc:creator>
  <cp:keywords/>
  <dc:description/>
  <cp:lastModifiedBy>Francesc Polo de las Heras</cp:lastModifiedBy>
  <cp:revision/>
  <dcterms:created xsi:type="dcterms:W3CDTF">2015-06-05T18:19:34Z</dcterms:created>
  <dcterms:modified xsi:type="dcterms:W3CDTF">2025-11-03T11:13:00Z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2025-09-01T09:31:04Z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45136cb3-47df-49c0-8a88-60616d0bdc9e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  <property fmtid="{D5CDD505-2E9C-101B-9397-08002B2CF9AE}" pid="10" name="MediaServiceImageTags">
    <vt:lpwstr/>
  </property>
</Properties>
</file>