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DES\ServeisUrbans\OBRES_SERVEIS_URBANS\OBRES 2025\05_TELEFONIA\MEMORIA V\"/>
    </mc:Choice>
  </mc:AlternateContent>
  <bookViews>
    <workbookView xWindow="-120" yWindow="-120" windowWidth="29040" windowHeight="15720" activeTab="2"/>
  </bookViews>
  <sheets>
    <sheet name="ABAT MARCET" sheetId="3" r:id="rId1"/>
    <sheet name="BARCELONA" sheetId="4" r:id="rId2"/>
    <sheet name="VILLÀ" sheetId="5" r:id="rId3"/>
    <sheet name="TOTAL" sheetId="7" r:id="rId4"/>
  </sheets>
  <definedNames>
    <definedName name="_xlnm.Print_Area" localSheetId="0">'ABAT MARCET'!$A$2:$N$97</definedName>
    <definedName name="_xlnm.Print_Area" localSheetId="1">BARCELONA!$A$2:$N$95</definedName>
    <definedName name="_xlnm.Print_Area" localSheetId="2">VILLÀ!$A$1:$N$72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5" i="3" l="1"/>
  <c r="J49" i="3"/>
  <c r="J48" i="3"/>
  <c r="J47" i="3"/>
  <c r="J46" i="3"/>
  <c r="D50" i="3" s="1"/>
  <c r="J50" i="3" s="1"/>
  <c r="J61" i="3"/>
  <c r="J60" i="3"/>
  <c r="J59" i="3"/>
  <c r="J58" i="3"/>
  <c r="J25" i="3"/>
  <c r="J24" i="3"/>
  <c r="J23" i="3"/>
  <c r="J22" i="3"/>
  <c r="D26" i="3" s="1"/>
  <c r="J26" i="3" s="1"/>
  <c r="N82" i="3"/>
  <c r="N79" i="3"/>
  <c r="N85" i="4"/>
  <c r="N82" i="4"/>
  <c r="N79" i="4"/>
  <c r="N56" i="5"/>
  <c r="N59" i="5"/>
  <c r="J49" i="5"/>
  <c r="J48" i="5"/>
  <c r="J47" i="5"/>
  <c r="J46" i="5"/>
  <c r="D62" i="3" l="1"/>
  <c r="J62" i="3" s="1"/>
  <c r="J53" i="3" s="1"/>
  <c r="N53" i="3" s="1"/>
  <c r="J41" i="3"/>
  <c r="N41" i="3" s="1"/>
  <c r="J17" i="3"/>
  <c r="N17" i="3" s="1"/>
  <c r="D50" i="5"/>
  <c r="J50" i="5" s="1"/>
  <c r="J41" i="5" s="1"/>
  <c r="N41" i="5" s="1"/>
  <c r="J13" i="4" l="1"/>
  <c r="J12" i="4"/>
  <c r="J11" i="4"/>
  <c r="J10" i="4"/>
  <c r="D14" i="4" l="1"/>
  <c r="J14" i="4" s="1"/>
  <c r="J5" i="4"/>
  <c r="N5" i="4" s="1"/>
  <c r="J37" i="5"/>
  <c r="J36" i="5"/>
  <c r="J35" i="5"/>
  <c r="J34" i="5"/>
  <c r="N53" i="5"/>
  <c r="J25" i="5"/>
  <c r="J24" i="5"/>
  <c r="J23" i="5"/>
  <c r="J22" i="5"/>
  <c r="J13" i="5"/>
  <c r="J12" i="5"/>
  <c r="J11" i="5"/>
  <c r="J10" i="5"/>
  <c r="J73" i="4"/>
  <c r="J75" i="4"/>
  <c r="J74" i="4"/>
  <c r="J72" i="4"/>
  <c r="J71" i="4"/>
  <c r="J62" i="4"/>
  <c r="J61" i="4"/>
  <c r="J60" i="4"/>
  <c r="J59" i="4"/>
  <c r="J25" i="4"/>
  <c r="J24" i="4"/>
  <c r="J50" i="4"/>
  <c r="J49" i="4"/>
  <c r="J48" i="4"/>
  <c r="J47" i="4"/>
  <c r="J46" i="4"/>
  <c r="J37" i="4"/>
  <c r="J36" i="4"/>
  <c r="J35" i="4"/>
  <c r="J34" i="4"/>
  <c r="J23" i="4"/>
  <c r="J22" i="4"/>
  <c r="J75" i="3"/>
  <c r="J74" i="3"/>
  <c r="J73" i="3"/>
  <c r="J72" i="3"/>
  <c r="J71" i="3"/>
  <c r="J70" i="3"/>
  <c r="J37" i="3"/>
  <c r="J36" i="3"/>
  <c r="J35" i="3"/>
  <c r="J34" i="3"/>
  <c r="J13" i="3"/>
  <c r="J12" i="3"/>
  <c r="J11" i="3"/>
  <c r="J10" i="3"/>
  <c r="D76" i="4" l="1"/>
  <c r="J76" i="4" s="1"/>
  <c r="D38" i="5"/>
  <c r="J38" i="5" s="1"/>
  <c r="J29" i="5" s="1"/>
  <c r="N29" i="5" s="1"/>
  <c r="D14" i="5"/>
  <c r="J14" i="5" s="1"/>
  <c r="J5" i="5" s="1"/>
  <c r="N5" i="5" s="1"/>
  <c r="D26" i="5"/>
  <c r="J26" i="5" s="1"/>
  <c r="J17" i="5" s="1"/>
  <c r="N17" i="5" s="1"/>
  <c r="D63" i="4"/>
  <c r="J63" i="4" s="1"/>
  <c r="J54" i="4" s="1"/>
  <c r="N54" i="4" s="1"/>
  <c r="J66" i="4"/>
  <c r="N66" i="4" s="1"/>
  <c r="D38" i="4"/>
  <c r="J38" i="4" s="1"/>
  <c r="D51" i="4"/>
  <c r="J51" i="4" s="1"/>
  <c r="J41" i="4" s="1"/>
  <c r="N41" i="4" s="1"/>
  <c r="D26" i="4"/>
  <c r="J26" i="4" s="1"/>
  <c r="J17" i="4" s="1"/>
  <c r="N17" i="4" s="1"/>
  <c r="D38" i="3"/>
  <c r="J38" i="3" s="1"/>
  <c r="J29" i="3" s="1"/>
  <c r="N29" i="3" s="1"/>
  <c r="D76" i="3"/>
  <c r="J76" i="3" s="1"/>
  <c r="J65" i="3" s="1"/>
  <c r="N65" i="3" s="1"/>
  <c r="D14" i="3"/>
  <c r="J14" i="3" s="1"/>
  <c r="J5" i="3" s="1"/>
  <c r="N5" i="3" s="1"/>
  <c r="J88" i="3" l="1"/>
  <c r="B3" i="7" s="1"/>
  <c r="C3" i="7" s="1"/>
  <c r="J62" i="5"/>
  <c r="J29" i="4"/>
  <c r="N29" i="4" s="1"/>
  <c r="J88" i="4" s="1"/>
  <c r="B4" i="7" s="1"/>
  <c r="C4" i="7" s="1"/>
  <c r="J64" i="5" l="1"/>
  <c r="B5" i="7"/>
  <c r="C5" i="7" s="1"/>
  <c r="D5" i="7" s="1"/>
  <c r="E5" i="7" s="1"/>
  <c r="D4" i="7"/>
  <c r="E4" i="7" s="1"/>
  <c r="D3" i="7"/>
  <c r="E3" i="7" s="1"/>
  <c r="J65" i="5"/>
  <c r="J67" i="5" s="1"/>
  <c r="J68" i="5" s="1"/>
  <c r="J69" i="5" s="1"/>
  <c r="J90" i="4"/>
  <c r="J91" i="4"/>
  <c r="J91" i="3"/>
  <c r="J90" i="3"/>
  <c r="E7" i="7" l="1"/>
  <c r="J93" i="4"/>
  <c r="J94" i="4" s="1"/>
  <c r="J95" i="4" s="1"/>
  <c r="J93" i="3"/>
  <c r="J94" i="3" s="1"/>
  <c r="J95" i="3" s="1"/>
</calcChain>
</file>

<file path=xl/sharedStrings.xml><?xml version="1.0" encoding="utf-8"?>
<sst xmlns="http://schemas.openxmlformats.org/spreadsheetml/2006/main" count="813" uniqueCount="90">
  <si>
    <t>Codi</t>
  </si>
  <si>
    <t>UA</t>
  </si>
  <si>
    <t>Descripció</t>
  </si>
  <si>
    <t>Preu</t>
  </si>
  <si>
    <t>Factor</t>
  </si>
  <si>
    <t>Rendiment</t>
  </si>
  <si>
    <t>Import</t>
  </si>
  <si>
    <t>h</t>
  </si>
  <si>
    <t>x</t>
  </si>
  <si>
    <t>=</t>
  </si>
  <si>
    <t>A0140000</t>
  </si>
  <si>
    <t>Manobre</t>
  </si>
  <si>
    <t>A%AUX001</t>
  </si>
  <si>
    <t>%</t>
  </si>
  <si>
    <t>Despeses auxiliars sobre la mà d'obra</t>
  </si>
  <si>
    <t>PEM</t>
  </si>
  <si>
    <t>Despeses Generals (13%)</t>
  </si>
  <si>
    <t>Benefici Industrial  (6%)</t>
  </si>
  <si>
    <t>total PEC (preu execució material)</t>
  </si>
  <si>
    <t>21% I.V.A</t>
  </si>
  <si>
    <t>total import</t>
  </si>
  <si>
    <t>A012N000</t>
  </si>
  <si>
    <t>Oficial 1a d'obra pública</t>
  </si>
  <si>
    <t>m</t>
  </si>
  <si>
    <t>ut</t>
  </si>
  <si>
    <t>FF21HB11</t>
  </si>
  <si>
    <t>Tub d'acer galvanitzat sense soldadura, fabricat amb acer S195 T, de 3" de mida de rosca (diàmetre exterior especificat=88,9 mm i DN=80 mm), sèrie H segons UNE-EN 10255, roscat, amb grau de dificultat baix i col·locat superficialment</t>
  </si>
  <si>
    <t>F2R540C0</t>
  </si>
  <si>
    <t>Transport de residus inerts o no especials a instal·lació autoritzada de gestió de residus, amb contenidor d'1 m3 de capacitat</t>
  </si>
  <si>
    <t>pa</t>
  </si>
  <si>
    <t>P.P de material per pavimentar</t>
  </si>
  <si>
    <t>Muntatge de mastil o muntant a façana, a interior parcela amb fixaxió mecanica.</t>
  </si>
  <si>
    <t>formació de pedestal i connexio amb rasa i tub fins a perico. Execució de perico tipus H</t>
  </si>
  <si>
    <t>Parcel·les: 39-41
TOTAL: 1ut</t>
  </si>
  <si>
    <t>Pericó de registre de formigó prefabricat amb tapa tipus HF-II, per a instal·lacions de telefonia, col·locat sobre solera de formigó HM-20/B/40/I de 15 cm de gruix i reblert lateral amb terra de la mateixa excavació</t>
  </si>
  <si>
    <t>P.P de material per pavimentar i canalitzar</t>
  </si>
  <si>
    <t>Formació de pedestal de formigó in situ amb 6 tubs corrugats de 63mm encofrat</t>
  </si>
  <si>
    <t>X</t>
  </si>
  <si>
    <t>P.P d'accessoris per fixacions mecanic</t>
  </si>
  <si>
    <t>PRESSUPOST ADAPTACIONS VEINALS PER EL SOTERRAMENT DE LA XARXA TELEFONICA AL CARRER ABAT MARACET AL TERME MUNICIPAL DE SANT CUGAT DEL VALLES</t>
  </si>
  <si>
    <t>Seguretat i Salut</t>
  </si>
  <si>
    <t>PRESSUPOST ADAPTACIONS VEINALS PER EL SOTERRAMENT DE LA XARXA TELEFONICA AL CARRER BARCELONA AL TERME MUNICIPAL DE SANT CUGAT DEL VALLES</t>
  </si>
  <si>
    <t>Sortida amb tub corrugat diam.63mm des de pericó M existent fins a façana. Inclou reposició de paviment malmes.</t>
  </si>
  <si>
    <t>P.P de material per canalitzar i pavimentar</t>
  </si>
  <si>
    <t>Canalitzacio de  tubs corrugats diam.63mm rasa amb mitjans manuals a vorera en presencia de serveis i reposició de paviment (ml)</t>
  </si>
  <si>
    <t xml:space="preserve">Formació de perico tipus M amb tapa de formigo. inclou part proporcional de reposcio de paviment </t>
  </si>
  <si>
    <t>Parcel·les:26,18
TOTAL: 2ut</t>
  </si>
  <si>
    <t xml:space="preserve">Formació de perico tipus DM amb tapa de formigo. inclou part proporcional de reposcio de paviment </t>
  </si>
  <si>
    <t>formació de pedestal i connexio amb rasa i tub fins a perico</t>
  </si>
  <si>
    <t>Canalitzar en vorera i perforar façana des de pericó existent fins interior parcel·la</t>
  </si>
  <si>
    <t>Parcel·les: 49,57,67A,76,PK
TOTAL: 5ut</t>
  </si>
  <si>
    <t>PRESSUPOST ADAPTACIONS VEINALS PER EL SOTERRAMENT DE LA XARXA TELEFONICA AL CARRER VILLÀ AL TERME MUNICIPAL DE SANT CUGAT DEL VALLES</t>
  </si>
  <si>
    <t>Parcel·les:16-47
TOTAL:2ut</t>
  </si>
  <si>
    <t xml:space="preserve">Perforació en mur façana per a pas canalització fins interior finca, i reposició de la mateixa. </t>
  </si>
  <si>
    <t>Parcel·les:45,47,57,61,63,50, 56, 66, 68, 76, 78-80
TOTAL:11ut</t>
  </si>
  <si>
    <t>Parcel·les: 49,51-53,55,67B,67C, 73, 70-74, 75, 77, PK
TOTAL:10ut</t>
  </si>
  <si>
    <t>Parcel·les:3+1
TOTAL:4m</t>
  </si>
  <si>
    <t>Amandrilatge i control de qualitat</t>
  </si>
  <si>
    <t>As-built</t>
  </si>
  <si>
    <t>Parcel·les:19, 31, 47, 38-40, 36, 26, 18, 10
TOTAL:8ut</t>
  </si>
  <si>
    <t>Parcel·les: 47, Cruilla Pahissa , 36, Cruilla Mariné, Cruilla Vilaseca (2ut)
TOTAL: 6ut</t>
  </si>
  <si>
    <t>Parcel·les: Cruilla Pahissa 2(1ut), Cruilla Mariné (1ut) 
TOTAL: 2ut</t>
  </si>
  <si>
    <t>Parcel·les:13-17, 56-58, 50, 10, 6
TOTAL: 5ut</t>
  </si>
  <si>
    <t>Parcel·les:39, 41, 41b, 51, 13-17, 5, 56-58, 54, 50, 46, 44, 38, 22, 16-18, 14, 10, 6, 4
TOTAL:18ut</t>
  </si>
  <si>
    <t>Parcel·les:35-37, 39, 41b, 5, 16-18
TOTAL:12m</t>
  </si>
  <si>
    <t>rasa interior parcel·la i reposició de paviment de formigó</t>
  </si>
  <si>
    <t>Parcel·les: 41, 51, 22, 14
TOTAL: 35m</t>
  </si>
  <si>
    <t>Parcel·les: 35-37, 46
TOTAL: 8m</t>
  </si>
  <si>
    <t>rasa interior parcel·la i reposició de paviment similar a l'existent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</si>
  <si>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</si>
  <si>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</si>
  <si>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</si>
  <si>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</si>
  <si>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</si>
  <si>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</si>
  <si>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</si>
  <si>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</si>
  <si>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</si>
  <si>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</si>
  <si>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</si>
  <si>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Parcel·les: 47 (13m), Cruilla Pahissa 1 (36m), Cruilla Pahissa 2 (15m), Creuament asfalt (6m), 16 (22m), 10 (12m), Cruilla vilaseca (32m) Cruïlla Marine (30m),31(1m), 26(1m)
TOTAL:138m</t>
  </si>
  <si>
    <t>012</t>
  </si>
  <si>
    <t>013</t>
  </si>
  <si>
    <t>014</t>
  </si>
  <si>
    <t>ABAT MARCET</t>
  </si>
  <si>
    <t>BARCELONA</t>
  </si>
  <si>
    <t>VILLA</t>
  </si>
  <si>
    <t>PEC</t>
  </si>
  <si>
    <t>IVA</t>
  </si>
  <si>
    <t>PEC+IVA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</si>
</sst>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000"/>
    <numFmt numFmtId="167" formatCode="#,##0.00\ &quot;€&quot;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0"/>
      <color rgb="FF000000"/>
      <name val="MS Sans Serif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Border="0" applyProtection="0"/>
  </cellStyleXfs>
  <cellXfs count="8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165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5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 wrapText="1"/>
    </xf>
    <xf numFmtId="166" fontId="1" fillId="0" borderId="0" xfId="0" applyNumberFormat="1" applyFont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5" fontId="2" fillId="2" borderId="3" xfId="0" applyNumberFormat="1" applyFont="1" applyFill="1" applyBorder="1" applyAlignment="1">
      <alignment horizontal="right" vertical="top" wrapText="1"/>
    </xf>
    <xf numFmtId="165" fontId="2" fillId="2" borderId="3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165" fontId="1" fillId="2" borderId="3" xfId="0" applyNumberFormat="1" applyFont="1" applyFill="1" applyBorder="1" applyAlignment="1">
      <alignment vertical="top" wrapText="1"/>
    </xf>
    <xf numFmtId="165" fontId="2" fillId="2" borderId="4" xfId="0" applyNumberFormat="1" applyFont="1" applyFill="1" applyBorder="1" applyAlignment="1">
      <alignment horizontal="right" vertical="top" wrapText="1"/>
    </xf>
    <xf numFmtId="49" fontId="2" fillId="2" borderId="0" xfId="0" applyNumberFormat="1" applyFont="1" applyFill="1" applyAlignment="1">
      <alignment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165" fontId="1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2" fontId="2" fillId="2" borderId="0" xfId="0" applyNumberFormat="1" applyFont="1" applyFill="1" applyAlignment="1">
      <alignment horizontal="right" vertical="top" wrapText="1"/>
    </xf>
    <xf numFmtId="4" fontId="2" fillId="2" borderId="0" xfId="0" applyNumberFormat="1" applyFont="1" applyFill="1" applyAlignment="1">
      <alignment horizontal="righ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165" fontId="1" fillId="3" borderId="1" xfId="0" applyNumberFormat="1" applyFont="1" applyFill="1" applyBorder="1" applyAlignment="1">
      <alignment horizontal="center" vertical="top" wrapText="1"/>
    </xf>
    <xf numFmtId="165" fontId="1" fillId="3" borderId="0" xfId="0" applyNumberFormat="1" applyFont="1" applyFill="1" applyAlignment="1">
      <alignment vertical="top" wrapText="1"/>
    </xf>
    <xf numFmtId="49" fontId="1" fillId="3" borderId="0" xfId="0" applyNumberFormat="1" applyFont="1" applyFill="1" applyAlignment="1">
      <alignment vertical="top" wrapText="1"/>
    </xf>
    <xf numFmtId="167" fontId="2" fillId="0" borderId="0" xfId="0" applyNumberFormat="1" applyFont="1" applyAlignment="1">
      <alignment horizontal="right" vertical="top" wrapText="1"/>
    </xf>
    <xf numFmtId="167" fontId="1" fillId="0" borderId="0" xfId="0" applyNumberFormat="1" applyFont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165" fontId="1" fillId="0" borderId="6" xfId="0" applyNumberFormat="1" applyFont="1" applyBorder="1" applyAlignment="1">
      <alignment horizontal="right" vertical="top" wrapText="1"/>
    </xf>
    <xf numFmtId="165" fontId="1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7" xfId="0" applyBorder="1"/>
    <xf numFmtId="0" fontId="1" fillId="0" borderId="8" xfId="0" applyFont="1" applyBorder="1" applyAlignment="1">
      <alignment horizontal="left" vertical="top" wrapText="1"/>
    </xf>
    <xf numFmtId="0" fontId="0" fillId="0" borderId="9" xfId="0" applyBorder="1"/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2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1" fillId="0" borderId="11" xfId="0" applyFont="1" applyBorder="1" applyAlignment="1">
      <alignment horizontal="left" vertical="top" wrapText="1"/>
    </xf>
    <xf numFmtId="165" fontId="1" fillId="0" borderId="11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vertical="top" wrapText="1"/>
    </xf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5" fillId="0" borderId="15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7" xfId="0" applyFont="1" applyBorder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23" xfId="0" applyFont="1" applyFill="1" applyBorder="1"/>
    <xf numFmtId="0" fontId="5" fillId="0" borderId="22" xfId="0" applyFont="1" applyBorder="1"/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vertical="top" wrapText="1"/>
    </xf>
    <xf numFmtId="0" fontId="5" fillId="0" borderId="13" xfId="0" applyFont="1" applyFill="1" applyBorder="1"/>
    <xf numFmtId="0" fontId="5" fillId="0" borderId="16" xfId="0" applyFont="1" applyFill="1" applyBorder="1"/>
    <xf numFmtId="0" fontId="5" fillId="0" borderId="16" xfId="0" applyFont="1" applyFill="1" applyBorder="1" applyAlignment="1">
      <alignment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21" xfId="0" applyFont="1" applyFill="1" applyBorder="1"/>
    <xf numFmtId="0" fontId="5" fillId="0" borderId="0" xfId="0" applyFont="1" applyAlignment="1">
      <alignment horizontal="center"/>
    </xf>
    <xf numFmtId="167" fontId="0" fillId="0" borderId="0" xfId="0" applyNumberFormat="1"/>
    <xf numFmtId="167" fontId="6" fillId="0" borderId="0" xfId="0" applyNumberFormat="1" applyFont="1"/>
    <xf numFmtId="49" fontId="2" fillId="0" borderId="0" xfId="0" applyNumberFormat="1" applyFont="1" applyAlignment="1">
      <alignment horizontal="left" vertical="top" wrapText="1"/>
    </xf>
    <xf numFmtId="165" fontId="1" fillId="0" borderId="0" xfId="0" applyNumberFormat="1" applyFont="1" applyAlignment="1">
      <alignment horizontal="right" vertical="top" wrapText="1"/>
    </xf>
    <xf numFmtId="165" fontId="1" fillId="0" borderId="11" xfId="0" applyNumberFormat="1" applyFont="1" applyBorder="1" applyAlignment="1">
      <alignment horizontal="righ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</cellXfs>
  <cellStyles count="3">
    <cellStyle name="Normal" xfId="0" builtinId="0"/>
    <cellStyle name="Normal 13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workbookViewId="0">
      <selection activeCell="P12" sqref="P12"/>
    </sheetView>
  </sheetViews>
  <sheetFormatPr baseColWidth="10" defaultColWidth="9.140625" defaultRowHeight="12.75" x14ac:dyDescent="0.2"/>
  <cols>
    <col min="1" max="1" width="10.140625" style="8" customWidth="1"/>
    <col min="2" max="2" width="5" style="6" bestFit="1" customWidth="1"/>
    <col min="3" max="3" width="31.7109375" style="8" customWidth="1"/>
    <col min="4" max="4" width="9.28515625" style="3" bestFit="1" customWidth="1"/>
    <col min="5" max="5" width="1.42578125" style="4" customWidth="1"/>
    <col min="6" max="6" width="7.28515625" style="3" bestFit="1" customWidth="1"/>
    <col min="7" max="7" width="1.42578125" style="4" customWidth="1"/>
    <col min="8" max="8" width="10" style="3" bestFit="1" customWidth="1"/>
    <col min="9" max="9" width="1.42578125" style="1" customWidth="1"/>
    <col min="10" max="10" width="9.140625" style="3" bestFit="1" customWidth="1"/>
    <col min="11" max="11" width="3.85546875" customWidth="1"/>
    <col min="13" max="13" width="2.85546875" customWidth="1"/>
  </cols>
  <sheetData>
    <row r="1" spans="1:14" ht="44.25" customHeight="1" x14ac:dyDescent="0.2"/>
    <row r="2" spans="1:14" ht="37.5" customHeight="1" x14ac:dyDescent="0.2">
      <c r="A2" s="74" t="s">
        <v>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4.25" customHeight="1" x14ac:dyDescent="0.2"/>
    <row r="4" spans="1:14" ht="12.75" customHeight="1" x14ac:dyDescent="0.2">
      <c r="A4" s="12" t="s">
        <v>0</v>
      </c>
      <c r="B4" s="13" t="s">
        <v>1</v>
      </c>
      <c r="C4" s="14" t="s">
        <v>2</v>
      </c>
      <c r="D4" s="15"/>
      <c r="E4" s="16"/>
      <c r="F4" s="17"/>
      <c r="G4" s="18"/>
      <c r="H4" s="19"/>
      <c r="I4" s="20"/>
      <c r="J4" s="21" t="s">
        <v>3</v>
      </c>
      <c r="L4" s="21"/>
      <c r="N4" s="21"/>
    </row>
    <row r="5" spans="1:14" s="8" customFormat="1" ht="22.5" customHeight="1" x14ac:dyDescent="0.2">
      <c r="A5" s="22" t="s">
        <v>69</v>
      </c>
      <c r="B5" s="22" t="s">
        <v>24</v>
      </c>
      <c r="C5" s="79" t="s">
        <v>31</v>
      </c>
      <c r="D5" s="79"/>
      <c r="E5" s="79"/>
      <c r="F5" s="79"/>
      <c r="G5" s="79"/>
      <c r="H5" s="79"/>
      <c r="I5" s="25"/>
      <c r="J5" s="26">
        <f>SUM(J10:J14)</f>
        <v>526.35275000000001</v>
      </c>
      <c r="L5" s="27">
        <v>5</v>
      </c>
      <c r="N5" s="27">
        <f>J5*L5</f>
        <v>2631.7637500000001</v>
      </c>
    </row>
    <row r="6" spans="1:14" s="8" customFormat="1" ht="29.25" customHeight="1" x14ac:dyDescent="0.2">
      <c r="A6" s="7"/>
      <c r="B6" s="2"/>
      <c r="C6" s="77" t="s">
        <v>62</v>
      </c>
      <c r="D6" s="77"/>
      <c r="E6" s="77"/>
      <c r="F6" s="77"/>
      <c r="G6" s="77"/>
      <c r="H6" s="77"/>
      <c r="I6" s="77"/>
      <c r="J6" s="77"/>
      <c r="L6" s="46"/>
      <c r="N6" s="47"/>
    </row>
    <row r="7" spans="1:14" x14ac:dyDescent="0.2">
      <c r="A7" s="7"/>
      <c r="B7" s="2"/>
      <c r="I7" s="5"/>
    </row>
    <row r="8" spans="1:14" x14ac:dyDescent="0.2">
      <c r="A8" s="28" t="s">
        <v>0</v>
      </c>
      <c r="B8" s="28" t="s">
        <v>1</v>
      </c>
      <c r="C8" s="29" t="s">
        <v>2</v>
      </c>
      <c r="D8" s="30" t="s">
        <v>3</v>
      </c>
      <c r="E8" s="31"/>
      <c r="F8" s="30" t="s">
        <v>4</v>
      </c>
      <c r="G8" s="31"/>
      <c r="H8" s="30" t="s">
        <v>5</v>
      </c>
      <c r="I8" s="32"/>
      <c r="J8" s="30" t="s">
        <v>6</v>
      </c>
    </row>
    <row r="9" spans="1:14" x14ac:dyDescent="0.2">
      <c r="A9" s="7"/>
      <c r="B9" s="2"/>
      <c r="I9" s="5"/>
    </row>
    <row r="10" spans="1:14" x14ac:dyDescent="0.2">
      <c r="A10" s="7" t="s">
        <v>21</v>
      </c>
      <c r="B10" s="2" t="s">
        <v>7</v>
      </c>
      <c r="C10" s="8" t="s">
        <v>22</v>
      </c>
      <c r="D10" s="10">
        <v>29.42</v>
      </c>
      <c r="E10" s="4" t="s">
        <v>8</v>
      </c>
      <c r="F10" s="3">
        <v>1</v>
      </c>
      <c r="G10" s="4" t="s">
        <v>8</v>
      </c>
      <c r="H10" s="11">
        <v>2.5</v>
      </c>
      <c r="I10" s="5" t="s">
        <v>9</v>
      </c>
      <c r="J10" s="10">
        <f>D10*F10*H10</f>
        <v>73.550000000000011</v>
      </c>
    </row>
    <row r="11" spans="1:14" x14ac:dyDescent="0.2">
      <c r="A11" s="7" t="s">
        <v>10</v>
      </c>
      <c r="B11" s="2" t="s">
        <v>7</v>
      </c>
      <c r="C11" s="8" t="s">
        <v>11</v>
      </c>
      <c r="D11" s="10">
        <v>24.55</v>
      </c>
      <c r="E11" s="4" t="s">
        <v>8</v>
      </c>
      <c r="F11" s="3">
        <v>1</v>
      </c>
      <c r="G11" s="4" t="s">
        <v>8</v>
      </c>
      <c r="H11" s="11">
        <v>2.5</v>
      </c>
      <c r="I11" s="5" t="s">
        <v>9</v>
      </c>
      <c r="J11" s="10">
        <f>D11*F11*H11</f>
        <v>61.375</v>
      </c>
    </row>
    <row r="12" spans="1:14" ht="67.5" x14ac:dyDescent="0.2">
      <c r="A12" s="7" t="s">
        <v>25</v>
      </c>
      <c r="B12" s="2" t="s">
        <v>23</v>
      </c>
      <c r="C12" s="8" t="s">
        <v>26</v>
      </c>
      <c r="D12" s="10">
        <v>115.2</v>
      </c>
      <c r="E12" s="4" t="s">
        <v>8</v>
      </c>
      <c r="F12" s="3">
        <v>1.05</v>
      </c>
      <c r="G12" s="4" t="s">
        <v>8</v>
      </c>
      <c r="H12" s="11">
        <v>3</v>
      </c>
      <c r="I12" s="5" t="s">
        <v>9</v>
      </c>
      <c r="J12" s="10">
        <f>D12*F12*H12</f>
        <v>362.88</v>
      </c>
    </row>
    <row r="13" spans="1:14" x14ac:dyDescent="0.2">
      <c r="A13" s="7"/>
      <c r="B13" s="2" t="s">
        <v>29</v>
      </c>
      <c r="C13" s="8" t="s">
        <v>38</v>
      </c>
      <c r="D13" s="10">
        <v>24.5</v>
      </c>
      <c r="E13" s="4" t="s">
        <v>8</v>
      </c>
      <c r="F13" s="3">
        <v>1</v>
      </c>
      <c r="G13" s="4" t="s">
        <v>8</v>
      </c>
      <c r="H13" s="11">
        <v>1</v>
      </c>
      <c r="I13" s="5" t="s">
        <v>9</v>
      </c>
      <c r="J13" s="10">
        <f>D13*F13*H13</f>
        <v>24.5</v>
      </c>
    </row>
    <row r="14" spans="1:14" x14ac:dyDescent="0.2">
      <c r="A14" s="8" t="s">
        <v>12</v>
      </c>
      <c r="B14" s="6" t="s">
        <v>13</v>
      </c>
      <c r="C14" s="8" t="s">
        <v>14</v>
      </c>
      <c r="D14" s="10">
        <f>SUM(J10:J11)</f>
        <v>134.92500000000001</v>
      </c>
      <c r="E14" s="4" t="s">
        <v>8</v>
      </c>
      <c r="F14" s="3">
        <v>1</v>
      </c>
      <c r="G14" s="4" t="s">
        <v>8</v>
      </c>
      <c r="H14" s="11">
        <v>0.03</v>
      </c>
      <c r="I14" s="1" t="s">
        <v>9</v>
      </c>
      <c r="J14" s="10">
        <f>D14*F14*H14</f>
        <v>4.0477500000000006</v>
      </c>
    </row>
    <row r="16" spans="1:14" ht="12.75" customHeight="1" x14ac:dyDescent="0.2">
      <c r="A16" s="12" t="s">
        <v>0</v>
      </c>
      <c r="B16" s="13" t="s">
        <v>1</v>
      </c>
      <c r="C16" s="14" t="s">
        <v>2</v>
      </c>
      <c r="D16" s="15"/>
      <c r="E16" s="16"/>
      <c r="F16" s="17"/>
      <c r="G16" s="18"/>
      <c r="H16" s="19"/>
      <c r="I16" s="20"/>
      <c r="J16" s="21" t="s">
        <v>3</v>
      </c>
      <c r="L16" s="21"/>
      <c r="N16" s="21"/>
    </row>
    <row r="17" spans="1:14" s="8" customFormat="1" ht="33.75" customHeight="1" x14ac:dyDescent="0.2">
      <c r="A17" s="22" t="s">
        <v>70</v>
      </c>
      <c r="B17" s="22" t="s">
        <v>24</v>
      </c>
      <c r="C17" s="79" t="s">
        <v>53</v>
      </c>
      <c r="D17" s="79"/>
      <c r="E17" s="79"/>
      <c r="F17" s="79"/>
      <c r="G17" s="79"/>
      <c r="H17" s="79"/>
      <c r="I17" s="25"/>
      <c r="J17" s="26">
        <f>SUM(J22:J26)</f>
        <v>175.88830000000002</v>
      </c>
      <c r="L17" s="27">
        <v>18</v>
      </c>
      <c r="N17" s="27">
        <f>J17*L17</f>
        <v>3165.9894000000004</v>
      </c>
    </row>
    <row r="18" spans="1:14" s="8" customFormat="1" ht="29.25" customHeight="1" x14ac:dyDescent="0.2">
      <c r="A18" s="7"/>
      <c r="B18" s="2"/>
      <c r="C18" s="77" t="s">
        <v>63</v>
      </c>
      <c r="D18" s="77"/>
      <c r="E18" s="77"/>
      <c r="F18" s="77"/>
      <c r="G18" s="77"/>
      <c r="H18" s="77"/>
      <c r="I18" s="77"/>
      <c r="J18" s="77"/>
      <c r="L18" s="46"/>
      <c r="N18" s="47"/>
    </row>
    <row r="19" spans="1:14" x14ac:dyDescent="0.2">
      <c r="A19" s="7"/>
      <c r="B19" s="2"/>
      <c r="I19" s="5"/>
    </row>
    <row r="20" spans="1:14" x14ac:dyDescent="0.2">
      <c r="A20" s="28" t="s">
        <v>0</v>
      </c>
      <c r="B20" s="28" t="s">
        <v>1</v>
      </c>
      <c r="C20" s="29" t="s">
        <v>2</v>
      </c>
      <c r="D20" s="30" t="s">
        <v>3</v>
      </c>
      <c r="E20" s="31"/>
      <c r="F20" s="30" t="s">
        <v>4</v>
      </c>
      <c r="G20" s="31"/>
      <c r="H20" s="30" t="s">
        <v>5</v>
      </c>
      <c r="I20" s="32"/>
      <c r="J20" s="30" t="s">
        <v>6</v>
      </c>
    </row>
    <row r="21" spans="1:14" x14ac:dyDescent="0.2">
      <c r="A21" s="7"/>
      <c r="B21" s="2"/>
      <c r="I21" s="5"/>
    </row>
    <row r="22" spans="1:14" x14ac:dyDescent="0.2">
      <c r="A22" s="7" t="s">
        <v>21</v>
      </c>
      <c r="B22" s="2" t="s">
        <v>7</v>
      </c>
      <c r="C22" s="8" t="s">
        <v>22</v>
      </c>
      <c r="D22" s="10">
        <v>29.42</v>
      </c>
      <c r="E22" s="4" t="s">
        <v>8</v>
      </c>
      <c r="F22" s="3">
        <v>1</v>
      </c>
      <c r="G22" s="4" t="s">
        <v>8</v>
      </c>
      <c r="H22" s="11">
        <v>2</v>
      </c>
      <c r="I22" s="5" t="s">
        <v>9</v>
      </c>
      <c r="J22" s="10">
        <f>D22*F22*H22</f>
        <v>58.84</v>
      </c>
    </row>
    <row r="23" spans="1:14" x14ac:dyDescent="0.2">
      <c r="A23" s="7" t="s">
        <v>10</v>
      </c>
      <c r="B23" s="2" t="s">
        <v>7</v>
      </c>
      <c r="C23" s="8" t="s">
        <v>11</v>
      </c>
      <c r="D23" s="10">
        <v>24.55</v>
      </c>
      <c r="E23" s="4" t="s">
        <v>8</v>
      </c>
      <c r="F23" s="3">
        <v>1</v>
      </c>
      <c r="G23" s="4" t="s">
        <v>8</v>
      </c>
      <c r="H23" s="11">
        <v>2</v>
      </c>
      <c r="I23" s="5" t="s">
        <v>9</v>
      </c>
      <c r="J23" s="10">
        <f>D23*F23*H23</f>
        <v>49.1</v>
      </c>
    </row>
    <row r="24" spans="1:14" ht="45" x14ac:dyDescent="0.2">
      <c r="A24" s="7" t="s">
        <v>27</v>
      </c>
      <c r="B24" s="2" t="s">
        <v>23</v>
      </c>
      <c r="C24" s="8" t="s">
        <v>28</v>
      </c>
      <c r="D24" s="10">
        <v>54.81</v>
      </c>
      <c r="E24" s="4" t="s">
        <v>8</v>
      </c>
      <c r="F24" s="3">
        <v>1.05</v>
      </c>
      <c r="G24" s="4" t="s">
        <v>8</v>
      </c>
      <c r="H24" s="11">
        <v>0.2</v>
      </c>
      <c r="I24" s="5" t="s">
        <v>9</v>
      </c>
      <c r="J24" s="10">
        <f>D24*F24*H24</f>
        <v>11.510100000000001</v>
      </c>
    </row>
    <row r="25" spans="1:14" x14ac:dyDescent="0.2">
      <c r="A25" s="7"/>
      <c r="B25" s="2" t="s">
        <v>29</v>
      </c>
      <c r="C25" s="8" t="s">
        <v>43</v>
      </c>
      <c r="D25" s="10">
        <v>53.2</v>
      </c>
      <c r="E25" s="4" t="s">
        <v>8</v>
      </c>
      <c r="F25" s="3">
        <v>1</v>
      </c>
      <c r="G25" s="4" t="s">
        <v>8</v>
      </c>
      <c r="H25" s="11">
        <v>1</v>
      </c>
      <c r="I25" s="5" t="s">
        <v>9</v>
      </c>
      <c r="J25" s="10">
        <f>D25*F25*H25</f>
        <v>53.2</v>
      </c>
    </row>
    <row r="26" spans="1:14" x14ac:dyDescent="0.2">
      <c r="A26" s="8" t="s">
        <v>12</v>
      </c>
      <c r="B26" s="6" t="s">
        <v>13</v>
      </c>
      <c r="C26" s="8" t="s">
        <v>14</v>
      </c>
      <c r="D26" s="10">
        <f>SUM(J22:J23)</f>
        <v>107.94</v>
      </c>
      <c r="E26" s="4" t="s">
        <v>8</v>
      </c>
      <c r="F26" s="3">
        <v>1</v>
      </c>
      <c r="G26" s="4" t="s">
        <v>8</v>
      </c>
      <c r="H26" s="11">
        <v>0.03</v>
      </c>
      <c r="I26" s="1" t="s">
        <v>9</v>
      </c>
      <c r="J26" s="10">
        <f>D26*F26*H26</f>
        <v>3.2382</v>
      </c>
    </row>
    <row r="28" spans="1:14" ht="12.75" customHeight="1" x14ac:dyDescent="0.2">
      <c r="A28" s="12" t="s">
        <v>0</v>
      </c>
      <c r="B28" s="13" t="s">
        <v>1</v>
      </c>
      <c r="C28" s="14" t="s">
        <v>2</v>
      </c>
      <c r="D28" s="15"/>
      <c r="E28" s="16"/>
      <c r="F28" s="17"/>
      <c r="G28" s="18"/>
      <c r="H28" s="19"/>
      <c r="I28" s="20"/>
      <c r="J28" s="21" t="s">
        <v>3</v>
      </c>
      <c r="L28" s="21"/>
      <c r="N28" s="21"/>
    </row>
    <row r="29" spans="1:14" s="8" customFormat="1" ht="22.5" customHeight="1" x14ac:dyDescent="0.2">
      <c r="A29" s="22" t="s">
        <v>71</v>
      </c>
      <c r="B29" s="22" t="s">
        <v>23</v>
      </c>
      <c r="C29" s="79" t="s">
        <v>65</v>
      </c>
      <c r="D29" s="79"/>
      <c r="E29" s="79"/>
      <c r="F29" s="79"/>
      <c r="G29" s="79"/>
      <c r="H29" s="79"/>
      <c r="I29" s="25"/>
      <c r="J29" s="26">
        <f>SUM(J34:J38)</f>
        <v>214.62870000000001</v>
      </c>
      <c r="L29" s="27">
        <v>35</v>
      </c>
      <c r="N29" s="27">
        <f>J29*L29</f>
        <v>7512.0045</v>
      </c>
    </row>
    <row r="30" spans="1:14" s="8" customFormat="1" ht="29.25" customHeight="1" x14ac:dyDescent="0.2">
      <c r="A30" s="7"/>
      <c r="B30" s="2"/>
      <c r="C30" s="77" t="s">
        <v>66</v>
      </c>
      <c r="D30" s="77"/>
      <c r="E30" s="77"/>
      <c r="F30" s="77"/>
      <c r="G30" s="77"/>
      <c r="H30" s="77"/>
      <c r="I30" s="77"/>
      <c r="J30" s="77"/>
      <c r="L30" s="46"/>
      <c r="N30" s="47"/>
    </row>
    <row r="31" spans="1:14" x14ac:dyDescent="0.2">
      <c r="A31" s="7"/>
      <c r="B31" s="2"/>
      <c r="I31" s="5"/>
    </row>
    <row r="32" spans="1:14" x14ac:dyDescent="0.2">
      <c r="A32" s="28" t="s">
        <v>0</v>
      </c>
      <c r="B32" s="28" t="s">
        <v>1</v>
      </c>
      <c r="C32" s="29" t="s">
        <v>2</v>
      </c>
      <c r="D32" s="30" t="s">
        <v>3</v>
      </c>
      <c r="E32" s="31"/>
      <c r="F32" s="30" t="s">
        <v>4</v>
      </c>
      <c r="G32" s="31"/>
      <c r="H32" s="30" t="s">
        <v>5</v>
      </c>
      <c r="I32" s="32"/>
      <c r="J32" s="30" t="s">
        <v>6</v>
      </c>
    </row>
    <row r="33" spans="1:14" x14ac:dyDescent="0.2">
      <c r="A33" s="7"/>
      <c r="B33" s="2"/>
      <c r="I33" s="5"/>
    </row>
    <row r="34" spans="1:14" x14ac:dyDescent="0.2">
      <c r="A34" s="7" t="s">
        <v>21</v>
      </c>
      <c r="B34" s="2" t="s">
        <v>7</v>
      </c>
      <c r="C34" s="8" t="s">
        <v>22</v>
      </c>
      <c r="D34" s="10">
        <v>29.42</v>
      </c>
      <c r="E34" s="4" t="s">
        <v>8</v>
      </c>
      <c r="F34" s="3">
        <v>1</v>
      </c>
      <c r="G34" s="4" t="s">
        <v>8</v>
      </c>
      <c r="H34" s="11">
        <v>2</v>
      </c>
      <c r="I34" s="5" t="s">
        <v>9</v>
      </c>
      <c r="J34" s="10">
        <f>D34*F34*H34</f>
        <v>58.84</v>
      </c>
    </row>
    <row r="35" spans="1:14" x14ac:dyDescent="0.2">
      <c r="A35" s="7" t="s">
        <v>10</v>
      </c>
      <c r="B35" s="2" t="s">
        <v>7</v>
      </c>
      <c r="C35" s="8" t="s">
        <v>11</v>
      </c>
      <c r="D35" s="10">
        <v>24.55</v>
      </c>
      <c r="E35" s="4" t="s">
        <v>8</v>
      </c>
      <c r="F35" s="3">
        <v>1</v>
      </c>
      <c r="G35" s="4" t="s">
        <v>8</v>
      </c>
      <c r="H35" s="11">
        <v>2</v>
      </c>
      <c r="I35" s="5" t="s">
        <v>9</v>
      </c>
      <c r="J35" s="10">
        <f>D35*F35*H35</f>
        <v>49.1</v>
      </c>
    </row>
    <row r="36" spans="1:14" ht="45" x14ac:dyDescent="0.2">
      <c r="A36" s="7" t="s">
        <v>27</v>
      </c>
      <c r="B36" s="2" t="s">
        <v>23</v>
      </c>
      <c r="C36" s="8" t="s">
        <v>28</v>
      </c>
      <c r="D36" s="10">
        <v>54.81</v>
      </c>
      <c r="E36" s="4" t="s">
        <v>8</v>
      </c>
      <c r="F36" s="3">
        <v>1.05</v>
      </c>
      <c r="G36" s="4" t="s">
        <v>8</v>
      </c>
      <c r="H36" s="11">
        <v>1</v>
      </c>
      <c r="I36" s="5" t="s">
        <v>9</v>
      </c>
      <c r="J36" s="10">
        <f>D36*F36*H36</f>
        <v>57.550500000000007</v>
      </c>
    </row>
    <row r="37" spans="1:14" x14ac:dyDescent="0.2">
      <c r="A37" s="7"/>
      <c r="B37" s="2" t="s">
        <v>29</v>
      </c>
      <c r="C37" s="8" t="s">
        <v>30</v>
      </c>
      <c r="D37" s="10">
        <v>45.9</v>
      </c>
      <c r="E37" s="4" t="s">
        <v>8</v>
      </c>
      <c r="F37" s="3">
        <v>1</v>
      </c>
      <c r="G37" s="4" t="s">
        <v>8</v>
      </c>
      <c r="H37" s="11">
        <v>1</v>
      </c>
      <c r="I37" s="5" t="s">
        <v>9</v>
      </c>
      <c r="J37" s="10">
        <f>D37*F37*H37</f>
        <v>45.9</v>
      </c>
    </row>
    <row r="38" spans="1:14" x14ac:dyDescent="0.2">
      <c r="A38" s="8" t="s">
        <v>12</v>
      </c>
      <c r="B38" s="6" t="s">
        <v>13</v>
      </c>
      <c r="C38" s="8" t="s">
        <v>14</v>
      </c>
      <c r="D38" s="10">
        <f>SUM(J34:J35)</f>
        <v>107.94</v>
      </c>
      <c r="E38" s="4" t="s">
        <v>8</v>
      </c>
      <c r="F38" s="3">
        <v>1</v>
      </c>
      <c r="G38" s="4" t="s">
        <v>8</v>
      </c>
      <c r="H38" s="11">
        <v>0.03</v>
      </c>
      <c r="I38" s="1" t="s">
        <v>9</v>
      </c>
      <c r="J38" s="10">
        <f>D38*F38*H38</f>
        <v>3.2382</v>
      </c>
    </row>
    <row r="40" spans="1:14" ht="12.75" customHeight="1" x14ac:dyDescent="0.2">
      <c r="A40" s="12" t="s">
        <v>0</v>
      </c>
      <c r="B40" s="13" t="s">
        <v>1</v>
      </c>
      <c r="C40" s="14" t="s">
        <v>2</v>
      </c>
      <c r="D40" s="15"/>
      <c r="E40" s="16"/>
      <c r="F40" s="17"/>
      <c r="G40" s="18"/>
      <c r="H40" s="19"/>
      <c r="I40" s="20"/>
      <c r="J40" s="21" t="s">
        <v>3</v>
      </c>
      <c r="L40" s="21"/>
      <c r="N40" s="21"/>
    </row>
    <row r="41" spans="1:14" s="8" customFormat="1" ht="22.5" customHeight="1" x14ac:dyDescent="0.2">
      <c r="A41" s="22" t="s">
        <v>72</v>
      </c>
      <c r="B41" s="22" t="s">
        <v>23</v>
      </c>
      <c r="C41" s="79" t="s">
        <v>68</v>
      </c>
      <c r="D41" s="79"/>
      <c r="E41" s="79"/>
      <c r="F41" s="79"/>
      <c r="G41" s="79"/>
      <c r="H41" s="79"/>
      <c r="I41" s="25"/>
      <c r="J41" s="26">
        <f>SUM(J46:J50)</f>
        <v>284.9787</v>
      </c>
      <c r="L41" s="27">
        <v>8</v>
      </c>
      <c r="N41" s="27">
        <f>J41*L41</f>
        <v>2279.8296</v>
      </c>
    </row>
    <row r="42" spans="1:14" s="8" customFormat="1" ht="29.25" customHeight="1" x14ac:dyDescent="0.2">
      <c r="A42" s="7"/>
      <c r="B42" s="2"/>
      <c r="C42" s="77" t="s">
        <v>67</v>
      </c>
      <c r="D42" s="77"/>
      <c r="E42" s="77"/>
      <c r="F42" s="77"/>
      <c r="G42" s="77"/>
      <c r="H42" s="77"/>
      <c r="I42" s="77"/>
      <c r="J42" s="77"/>
      <c r="L42" s="46"/>
      <c r="N42" s="47"/>
    </row>
    <row r="43" spans="1:14" x14ac:dyDescent="0.2">
      <c r="A43" s="7"/>
      <c r="B43" s="2"/>
      <c r="I43" s="5"/>
    </row>
    <row r="44" spans="1:14" x14ac:dyDescent="0.2">
      <c r="A44" s="28" t="s">
        <v>0</v>
      </c>
      <c r="B44" s="28" t="s">
        <v>1</v>
      </c>
      <c r="C44" s="29" t="s">
        <v>2</v>
      </c>
      <c r="D44" s="30" t="s">
        <v>3</v>
      </c>
      <c r="E44" s="31"/>
      <c r="F44" s="30" t="s">
        <v>4</v>
      </c>
      <c r="G44" s="31"/>
      <c r="H44" s="30" t="s">
        <v>5</v>
      </c>
      <c r="I44" s="32"/>
      <c r="J44" s="30" t="s">
        <v>6</v>
      </c>
    </row>
    <row r="45" spans="1:14" x14ac:dyDescent="0.2">
      <c r="A45" s="7"/>
      <c r="B45" s="2"/>
      <c r="I45" s="5"/>
    </row>
    <row r="46" spans="1:14" x14ac:dyDescent="0.2">
      <c r="A46" s="7" t="s">
        <v>21</v>
      </c>
      <c r="B46" s="2" t="s">
        <v>7</v>
      </c>
      <c r="C46" s="8" t="s">
        <v>22</v>
      </c>
      <c r="D46" s="10">
        <v>29.42</v>
      </c>
      <c r="E46" s="4" t="s">
        <v>8</v>
      </c>
      <c r="F46" s="3">
        <v>1</v>
      </c>
      <c r="G46" s="4" t="s">
        <v>8</v>
      </c>
      <c r="H46" s="11">
        <v>2</v>
      </c>
      <c r="I46" s="5" t="s">
        <v>9</v>
      </c>
      <c r="J46" s="10">
        <f>D46*F46*H46</f>
        <v>58.84</v>
      </c>
    </row>
    <row r="47" spans="1:14" x14ac:dyDescent="0.2">
      <c r="A47" s="7" t="s">
        <v>10</v>
      </c>
      <c r="B47" s="2" t="s">
        <v>7</v>
      </c>
      <c r="C47" s="8" t="s">
        <v>11</v>
      </c>
      <c r="D47" s="10">
        <v>24.55</v>
      </c>
      <c r="E47" s="4" t="s">
        <v>8</v>
      </c>
      <c r="F47" s="3">
        <v>1</v>
      </c>
      <c r="G47" s="4" t="s">
        <v>8</v>
      </c>
      <c r="H47" s="11">
        <v>2</v>
      </c>
      <c r="I47" s="5" t="s">
        <v>9</v>
      </c>
      <c r="J47" s="10">
        <f>D47*F47*H47</f>
        <v>49.1</v>
      </c>
    </row>
    <row r="48" spans="1:14" ht="45" x14ac:dyDescent="0.2">
      <c r="A48" s="7" t="s">
        <v>27</v>
      </c>
      <c r="B48" s="2" t="s">
        <v>23</v>
      </c>
      <c r="C48" s="8" t="s">
        <v>28</v>
      </c>
      <c r="D48" s="10">
        <v>54.81</v>
      </c>
      <c r="E48" s="4" t="s">
        <v>8</v>
      </c>
      <c r="F48" s="3">
        <v>1.05</v>
      </c>
      <c r="G48" s="4" t="s">
        <v>8</v>
      </c>
      <c r="H48" s="11">
        <v>1</v>
      </c>
      <c r="I48" s="5" t="s">
        <v>9</v>
      </c>
      <c r="J48" s="10">
        <f>D48*F48*H48</f>
        <v>57.550500000000007</v>
      </c>
    </row>
    <row r="49" spans="1:18" x14ac:dyDescent="0.2">
      <c r="A49" s="7"/>
      <c r="B49" s="2" t="s">
        <v>29</v>
      </c>
      <c r="C49" s="8" t="s">
        <v>30</v>
      </c>
      <c r="D49" s="10">
        <v>116.25</v>
      </c>
      <c r="E49" s="4" t="s">
        <v>8</v>
      </c>
      <c r="F49" s="3">
        <v>1</v>
      </c>
      <c r="G49" s="4" t="s">
        <v>8</v>
      </c>
      <c r="H49" s="11">
        <v>1</v>
      </c>
      <c r="I49" s="5" t="s">
        <v>9</v>
      </c>
      <c r="J49" s="10">
        <f>D49*F49*H49</f>
        <v>116.25</v>
      </c>
    </row>
    <row r="50" spans="1:18" x14ac:dyDescent="0.2">
      <c r="A50" s="8" t="s">
        <v>12</v>
      </c>
      <c r="B50" s="6" t="s">
        <v>13</v>
      </c>
      <c r="C50" s="8" t="s">
        <v>14</v>
      </c>
      <c r="D50" s="10">
        <f>SUM(J46:J47)</f>
        <v>107.94</v>
      </c>
      <c r="E50" s="4" t="s">
        <v>8</v>
      </c>
      <c r="F50" s="3">
        <v>1</v>
      </c>
      <c r="G50" s="4" t="s">
        <v>8</v>
      </c>
      <c r="H50" s="11">
        <v>0.03</v>
      </c>
      <c r="I50" s="1" t="s">
        <v>9</v>
      </c>
      <c r="J50" s="10">
        <f>D50*F50*H50</f>
        <v>3.2382</v>
      </c>
    </row>
    <row r="52" spans="1:18" ht="12.75" customHeight="1" x14ac:dyDescent="0.2">
      <c r="A52" s="12" t="s">
        <v>0</v>
      </c>
      <c r="B52" s="13" t="s">
        <v>1</v>
      </c>
      <c r="C52" s="14" t="s">
        <v>2</v>
      </c>
      <c r="D52" s="15"/>
      <c r="E52" s="16"/>
      <c r="F52" s="17"/>
      <c r="G52" s="18"/>
      <c r="H52" s="19"/>
      <c r="I52" s="20"/>
      <c r="J52" s="21" t="s">
        <v>3</v>
      </c>
      <c r="L52" s="21"/>
      <c r="N52" s="21"/>
    </row>
    <row r="53" spans="1:18" s="8" customFormat="1" ht="27.75" customHeight="1" x14ac:dyDescent="0.2">
      <c r="A53" s="22" t="s">
        <v>73</v>
      </c>
      <c r="B53" s="22" t="s">
        <v>23</v>
      </c>
      <c r="C53" s="79" t="s">
        <v>44</v>
      </c>
      <c r="D53" s="79"/>
      <c r="E53" s="79"/>
      <c r="F53" s="79"/>
      <c r="G53" s="79"/>
      <c r="H53" s="79"/>
      <c r="I53" s="25"/>
      <c r="J53" s="26">
        <f>SUM(J58:J62)</f>
        <v>221.46715</v>
      </c>
      <c r="L53" s="27">
        <v>12</v>
      </c>
      <c r="N53" s="27">
        <f>J53*L53</f>
        <v>2657.6058000000003</v>
      </c>
      <c r="Q53"/>
      <c r="R53"/>
    </row>
    <row r="54" spans="1:18" s="8" customFormat="1" ht="30" customHeight="1" x14ac:dyDescent="0.2">
      <c r="A54" s="7"/>
      <c r="B54" s="2"/>
      <c r="C54" s="77" t="s">
        <v>64</v>
      </c>
      <c r="D54" s="77"/>
      <c r="E54" s="77"/>
      <c r="F54" s="77"/>
      <c r="G54" s="77"/>
      <c r="H54" s="77"/>
      <c r="I54" s="77"/>
      <c r="J54" s="77"/>
      <c r="L54" s="46"/>
      <c r="N54" s="47"/>
    </row>
    <row r="55" spans="1:18" x14ac:dyDescent="0.2">
      <c r="A55" s="7"/>
      <c r="B55" s="2"/>
      <c r="I55" s="5"/>
      <c r="Q55" s="8"/>
      <c r="R55" s="8"/>
    </row>
    <row r="56" spans="1:18" x14ac:dyDescent="0.2">
      <c r="A56" s="28" t="s">
        <v>0</v>
      </c>
      <c r="B56" s="28" t="s">
        <v>1</v>
      </c>
      <c r="C56" s="29" t="s">
        <v>2</v>
      </c>
      <c r="D56" s="30" t="s">
        <v>3</v>
      </c>
      <c r="E56" s="31"/>
      <c r="F56" s="30" t="s">
        <v>4</v>
      </c>
      <c r="G56" s="31"/>
      <c r="H56" s="30" t="s">
        <v>5</v>
      </c>
      <c r="I56" s="32"/>
      <c r="J56" s="30" t="s">
        <v>6</v>
      </c>
    </row>
    <row r="57" spans="1:18" x14ac:dyDescent="0.2">
      <c r="A57" s="7"/>
      <c r="B57" s="2"/>
      <c r="I57" s="5"/>
    </row>
    <row r="58" spans="1:18" x14ac:dyDescent="0.2">
      <c r="A58" s="7" t="s">
        <v>21</v>
      </c>
      <c r="B58" s="2" t="s">
        <v>7</v>
      </c>
      <c r="C58" s="8" t="s">
        <v>22</v>
      </c>
      <c r="D58" s="10">
        <v>29.42</v>
      </c>
      <c r="E58" s="4" t="s">
        <v>8</v>
      </c>
      <c r="F58" s="3">
        <v>1</v>
      </c>
      <c r="G58" s="4" t="s">
        <v>8</v>
      </c>
      <c r="H58" s="11">
        <v>2</v>
      </c>
      <c r="I58" s="5" t="s">
        <v>9</v>
      </c>
      <c r="J58" s="10">
        <f>D58*F58*H58</f>
        <v>58.84</v>
      </c>
    </row>
    <row r="59" spans="1:18" x14ac:dyDescent="0.2">
      <c r="A59" s="7" t="s">
        <v>10</v>
      </c>
      <c r="B59" s="2" t="s">
        <v>7</v>
      </c>
      <c r="C59" s="8" t="s">
        <v>11</v>
      </c>
      <c r="D59" s="10">
        <v>24.55</v>
      </c>
      <c r="E59" s="4" t="s">
        <v>8</v>
      </c>
      <c r="F59" s="3">
        <v>1</v>
      </c>
      <c r="G59" s="4" t="s">
        <v>8</v>
      </c>
      <c r="H59" s="11">
        <v>2</v>
      </c>
      <c r="I59" s="5" t="s">
        <v>9</v>
      </c>
      <c r="J59" s="10">
        <f>D59*F59*H59</f>
        <v>49.1</v>
      </c>
    </row>
    <row r="60" spans="1:18" ht="45" x14ac:dyDescent="0.2">
      <c r="A60" s="7" t="s">
        <v>27</v>
      </c>
      <c r="B60" s="2" t="s">
        <v>23</v>
      </c>
      <c r="C60" s="8" t="s">
        <v>28</v>
      </c>
      <c r="D60" s="10">
        <v>54.18</v>
      </c>
      <c r="E60" s="4" t="s">
        <v>8</v>
      </c>
      <c r="F60" s="3">
        <v>1.05</v>
      </c>
      <c r="G60" s="4" t="s">
        <v>8</v>
      </c>
      <c r="H60" s="11">
        <v>0.55000000000000004</v>
      </c>
      <c r="I60" s="5" t="s">
        <v>9</v>
      </c>
      <c r="J60" s="10">
        <f>D60*F60*H60</f>
        <v>31.288950000000003</v>
      </c>
    </row>
    <row r="61" spans="1:18" x14ac:dyDescent="0.2">
      <c r="A61" s="7"/>
      <c r="B61" s="2" t="s">
        <v>29</v>
      </c>
      <c r="C61" s="8" t="s">
        <v>30</v>
      </c>
      <c r="D61" s="10">
        <v>79</v>
      </c>
      <c r="E61" s="4" t="s">
        <v>8</v>
      </c>
      <c r="F61" s="3">
        <v>1</v>
      </c>
      <c r="G61" s="4" t="s">
        <v>8</v>
      </c>
      <c r="H61" s="11">
        <v>1</v>
      </c>
      <c r="I61" s="5" t="s">
        <v>9</v>
      </c>
      <c r="J61" s="10">
        <f>D61*F61*H61</f>
        <v>79</v>
      </c>
    </row>
    <row r="62" spans="1:18" x14ac:dyDescent="0.2">
      <c r="A62" s="8" t="s">
        <v>12</v>
      </c>
      <c r="B62" s="6" t="s">
        <v>13</v>
      </c>
      <c r="C62" s="8" t="s">
        <v>14</v>
      </c>
      <c r="D62" s="10">
        <f>SUM(J58:J59)</f>
        <v>107.94</v>
      </c>
      <c r="E62" s="4" t="s">
        <v>8</v>
      </c>
      <c r="F62" s="3">
        <v>1</v>
      </c>
      <c r="G62" s="4" t="s">
        <v>8</v>
      </c>
      <c r="H62" s="11">
        <v>0.03</v>
      </c>
      <c r="I62" s="1" t="s">
        <v>9</v>
      </c>
      <c r="J62" s="10">
        <f>D62*F62*H62</f>
        <v>3.2382</v>
      </c>
    </row>
    <row r="64" spans="1:18" ht="12.75" customHeight="1" x14ac:dyDescent="0.2">
      <c r="A64" s="12" t="s">
        <v>0</v>
      </c>
      <c r="B64" s="13" t="s">
        <v>1</v>
      </c>
      <c r="C64" s="14" t="s">
        <v>2</v>
      </c>
      <c r="D64" s="15"/>
      <c r="E64" s="16"/>
      <c r="F64" s="17"/>
      <c r="G64" s="18"/>
      <c r="H64" s="19"/>
      <c r="I64" s="20"/>
      <c r="J64" s="21" t="s">
        <v>3</v>
      </c>
      <c r="L64" s="21"/>
      <c r="N64" s="21"/>
    </row>
    <row r="65" spans="1:14" s="8" customFormat="1" ht="33.75" customHeight="1" x14ac:dyDescent="0.2">
      <c r="A65" s="22" t="s">
        <v>74</v>
      </c>
      <c r="B65" s="22" t="s">
        <v>24</v>
      </c>
      <c r="C65" s="79" t="s">
        <v>32</v>
      </c>
      <c r="D65" s="79"/>
      <c r="E65" s="79"/>
      <c r="F65" s="79"/>
      <c r="G65" s="79"/>
      <c r="H65" s="79"/>
      <c r="I65" s="25"/>
      <c r="J65" s="26">
        <f>SUM(J70:J76)</f>
        <v>1481.8872000000001</v>
      </c>
      <c r="L65" s="27">
        <v>1</v>
      </c>
      <c r="N65" s="27">
        <f>J65*L65</f>
        <v>1481.8872000000001</v>
      </c>
    </row>
    <row r="66" spans="1:14" s="8" customFormat="1" ht="29.25" customHeight="1" x14ac:dyDescent="0.2">
      <c r="A66" s="7"/>
      <c r="B66" s="2"/>
      <c r="C66" s="77" t="s">
        <v>33</v>
      </c>
      <c r="D66" s="77"/>
      <c r="E66" s="77"/>
      <c r="F66" s="77"/>
      <c r="G66" s="77"/>
      <c r="H66" s="77"/>
      <c r="I66" s="77"/>
      <c r="J66" s="77"/>
      <c r="L66" s="46"/>
      <c r="N66" s="47"/>
    </row>
    <row r="67" spans="1:14" x14ac:dyDescent="0.2">
      <c r="A67" s="7"/>
      <c r="B67" s="2"/>
      <c r="I67" s="5"/>
    </row>
    <row r="68" spans="1:14" x14ac:dyDescent="0.2">
      <c r="A68" s="28" t="s">
        <v>0</v>
      </c>
      <c r="B68" s="28" t="s">
        <v>1</v>
      </c>
      <c r="C68" s="29" t="s">
        <v>2</v>
      </c>
      <c r="D68" s="30" t="s">
        <v>3</v>
      </c>
      <c r="E68" s="31"/>
      <c r="F68" s="30" t="s">
        <v>4</v>
      </c>
      <c r="G68" s="31"/>
      <c r="H68" s="30" t="s">
        <v>5</v>
      </c>
      <c r="I68" s="32"/>
      <c r="J68" s="30" t="s">
        <v>6</v>
      </c>
    </row>
    <row r="69" spans="1:14" x14ac:dyDescent="0.2">
      <c r="A69" s="7"/>
      <c r="B69" s="2"/>
      <c r="I69" s="5"/>
    </row>
    <row r="70" spans="1:14" x14ac:dyDescent="0.2">
      <c r="A70" s="7" t="s">
        <v>21</v>
      </c>
      <c r="B70" s="2" t="s">
        <v>7</v>
      </c>
      <c r="C70" s="8" t="s">
        <v>22</v>
      </c>
      <c r="D70" s="10">
        <v>29.42</v>
      </c>
      <c r="E70" s="4" t="s">
        <v>8</v>
      </c>
      <c r="F70" s="3">
        <v>1</v>
      </c>
      <c r="G70" s="4" t="s">
        <v>8</v>
      </c>
      <c r="H70" s="11">
        <v>12</v>
      </c>
      <c r="I70" s="5" t="s">
        <v>9</v>
      </c>
      <c r="J70" s="10">
        <f t="shared" ref="J70:J76" si="0">D70*F70*H70</f>
        <v>353.04</v>
      </c>
    </row>
    <row r="71" spans="1:14" x14ac:dyDescent="0.2">
      <c r="A71" s="7" t="s">
        <v>10</v>
      </c>
      <c r="B71" s="2" t="s">
        <v>7</v>
      </c>
      <c r="C71" s="8" t="s">
        <v>11</v>
      </c>
      <c r="D71" s="10">
        <v>24.55</v>
      </c>
      <c r="E71" s="4" t="s">
        <v>8</v>
      </c>
      <c r="F71" s="3">
        <v>1</v>
      </c>
      <c r="G71" s="4" t="s">
        <v>8</v>
      </c>
      <c r="H71" s="11">
        <v>12</v>
      </c>
      <c r="I71" s="5" t="s">
        <v>9</v>
      </c>
      <c r="J71" s="10">
        <f t="shared" si="0"/>
        <v>294.60000000000002</v>
      </c>
    </row>
    <row r="72" spans="1:14" ht="56.25" x14ac:dyDescent="0.2">
      <c r="A72" s="7"/>
      <c r="B72" s="2" t="s">
        <v>23</v>
      </c>
      <c r="C72" s="8" t="s">
        <v>34</v>
      </c>
      <c r="D72" s="10">
        <v>464.54</v>
      </c>
      <c r="E72" s="4" t="s">
        <v>8</v>
      </c>
      <c r="F72" s="3">
        <v>1</v>
      </c>
      <c r="G72" s="4" t="s">
        <v>8</v>
      </c>
      <c r="H72" s="11">
        <v>1</v>
      </c>
      <c r="I72" s="5" t="s">
        <v>9</v>
      </c>
      <c r="J72" s="10">
        <f t="shared" si="0"/>
        <v>464.54</v>
      </c>
    </row>
    <row r="73" spans="1:14" x14ac:dyDescent="0.2">
      <c r="A73" s="7"/>
      <c r="B73" s="2" t="s">
        <v>29</v>
      </c>
      <c r="C73" s="8" t="s">
        <v>35</v>
      </c>
      <c r="D73" s="10">
        <v>112</v>
      </c>
      <c r="E73" s="4" t="s">
        <v>8</v>
      </c>
      <c r="F73" s="3">
        <v>1</v>
      </c>
      <c r="G73" s="4" t="s">
        <v>8</v>
      </c>
      <c r="H73" s="11">
        <v>1</v>
      </c>
      <c r="I73" s="5" t="s">
        <v>9</v>
      </c>
      <c r="J73" s="10">
        <f t="shared" si="0"/>
        <v>112</v>
      </c>
    </row>
    <row r="74" spans="1:14" ht="45" x14ac:dyDescent="0.2">
      <c r="A74" s="7" t="s">
        <v>27</v>
      </c>
      <c r="B74" s="2" t="s">
        <v>23</v>
      </c>
      <c r="C74" s="8" t="s">
        <v>28</v>
      </c>
      <c r="D74" s="10">
        <v>54.18</v>
      </c>
      <c r="E74" s="4" t="s">
        <v>8</v>
      </c>
      <c r="F74" s="3">
        <v>1.05</v>
      </c>
      <c r="G74" s="4" t="s">
        <v>8</v>
      </c>
      <c r="H74" s="11">
        <v>2</v>
      </c>
      <c r="I74" s="5" t="s">
        <v>9</v>
      </c>
      <c r="J74" s="10">
        <f t="shared" si="0"/>
        <v>113.77800000000001</v>
      </c>
    </row>
    <row r="75" spans="1:14" ht="22.5" x14ac:dyDescent="0.2">
      <c r="A75" s="7"/>
      <c r="B75" s="2" t="s">
        <v>29</v>
      </c>
      <c r="C75" s="8" t="s">
        <v>36</v>
      </c>
      <c r="D75" s="10">
        <v>124.5</v>
      </c>
      <c r="E75" s="4" t="s">
        <v>37</v>
      </c>
      <c r="F75" s="3">
        <v>1</v>
      </c>
      <c r="G75" s="4" t="s">
        <v>37</v>
      </c>
      <c r="H75" s="11">
        <v>1</v>
      </c>
      <c r="I75" s="5"/>
      <c r="J75" s="10">
        <f t="shared" si="0"/>
        <v>124.5</v>
      </c>
    </row>
    <row r="76" spans="1:14" x14ac:dyDescent="0.2">
      <c r="A76" s="8" t="s">
        <v>12</v>
      </c>
      <c r="B76" s="6" t="s">
        <v>13</v>
      </c>
      <c r="C76" s="8" t="s">
        <v>14</v>
      </c>
      <c r="D76" s="10">
        <f>SUM(J70:J71)</f>
        <v>647.6400000000001</v>
      </c>
      <c r="E76" s="4" t="s">
        <v>8</v>
      </c>
      <c r="F76" s="3">
        <v>1</v>
      </c>
      <c r="G76" s="4" t="s">
        <v>8</v>
      </c>
      <c r="H76" s="11">
        <v>0.03</v>
      </c>
      <c r="I76" s="1" t="s">
        <v>9</v>
      </c>
      <c r="J76" s="10">
        <f t="shared" si="0"/>
        <v>19.429200000000002</v>
      </c>
    </row>
    <row r="78" spans="1:14" ht="12.75" customHeight="1" x14ac:dyDescent="0.2">
      <c r="A78" s="12" t="s">
        <v>0</v>
      </c>
      <c r="B78" s="13" t="s">
        <v>1</v>
      </c>
      <c r="C78" s="14" t="s">
        <v>2</v>
      </c>
      <c r="D78" s="15"/>
      <c r="E78" s="16"/>
      <c r="F78" s="17"/>
      <c r="G78" s="18"/>
      <c r="H78" s="19"/>
      <c r="I78" s="20"/>
      <c r="J78" s="21" t="s">
        <v>3</v>
      </c>
      <c r="L78" s="21"/>
      <c r="N78" s="21"/>
    </row>
    <row r="79" spans="1:14" s="8" customFormat="1" ht="18.75" customHeight="1" x14ac:dyDescent="0.2">
      <c r="A79" s="22" t="s">
        <v>75</v>
      </c>
      <c r="B79" s="22" t="s">
        <v>29</v>
      </c>
      <c r="C79" s="23" t="s">
        <v>40</v>
      </c>
      <c r="D79" s="24"/>
      <c r="E79" s="24"/>
      <c r="F79" s="24"/>
      <c r="G79" s="24"/>
      <c r="H79" s="24"/>
      <c r="I79" s="25"/>
      <c r="J79" s="26">
        <v>1500</v>
      </c>
      <c r="L79" s="26">
        <v>1</v>
      </c>
      <c r="N79" s="27">
        <f>J79*L79</f>
        <v>1500</v>
      </c>
    </row>
    <row r="80" spans="1:14" s="8" customFormat="1" ht="6.75" customHeight="1" x14ac:dyDescent="0.2">
      <c r="A80" s="7"/>
      <c r="B80" s="2"/>
      <c r="C80" s="78"/>
      <c r="D80" s="78"/>
      <c r="E80" s="78"/>
      <c r="F80" s="78"/>
      <c r="G80" s="78"/>
      <c r="H80" s="78"/>
      <c r="I80" s="78"/>
      <c r="J80" s="78"/>
      <c r="L80" s="46"/>
      <c r="N80" s="47"/>
    </row>
    <row r="81" spans="1:14" ht="12.75" customHeight="1" x14ac:dyDescent="0.2">
      <c r="A81" s="12" t="s">
        <v>0</v>
      </c>
      <c r="B81" s="13" t="s">
        <v>1</v>
      </c>
      <c r="C81" s="14" t="s">
        <v>2</v>
      </c>
      <c r="D81" s="15"/>
      <c r="E81" s="16"/>
      <c r="F81" s="17"/>
      <c r="G81" s="18"/>
      <c r="H81" s="19"/>
      <c r="I81" s="20"/>
      <c r="J81" s="21" t="s">
        <v>3</v>
      </c>
      <c r="L81" s="21"/>
      <c r="N81" s="21"/>
    </row>
    <row r="82" spans="1:14" s="8" customFormat="1" ht="18.75" customHeight="1" x14ac:dyDescent="0.2">
      <c r="A82" s="22" t="s">
        <v>76</v>
      </c>
      <c r="B82" s="22" t="s">
        <v>29</v>
      </c>
      <c r="C82" s="23" t="s">
        <v>57</v>
      </c>
      <c r="D82" s="24"/>
      <c r="E82" s="24"/>
      <c r="F82" s="24"/>
      <c r="G82" s="24"/>
      <c r="H82" s="24"/>
      <c r="I82" s="25"/>
      <c r="J82" s="26">
        <v>2300</v>
      </c>
      <c r="L82" s="26">
        <v>1</v>
      </c>
      <c r="N82" s="27">
        <f>J82*L82</f>
        <v>2300</v>
      </c>
    </row>
    <row r="83" spans="1:14" s="8" customFormat="1" ht="6.75" customHeight="1" x14ac:dyDescent="0.2">
      <c r="A83" s="7"/>
      <c r="B83" s="2"/>
      <c r="C83" s="78"/>
      <c r="D83" s="78"/>
      <c r="E83" s="78"/>
      <c r="F83" s="78"/>
      <c r="G83" s="78"/>
      <c r="H83" s="78"/>
      <c r="I83" s="78"/>
      <c r="J83" s="78"/>
      <c r="L83" s="46"/>
      <c r="N83" s="47"/>
    </row>
    <row r="84" spans="1:14" ht="12.75" customHeight="1" x14ac:dyDescent="0.2">
      <c r="A84" s="12" t="s">
        <v>0</v>
      </c>
      <c r="B84" s="13" t="s">
        <v>1</v>
      </c>
      <c r="C84" s="14" t="s">
        <v>2</v>
      </c>
      <c r="D84" s="15"/>
      <c r="E84" s="16"/>
      <c r="F84" s="17"/>
      <c r="G84" s="18"/>
      <c r="H84" s="19"/>
      <c r="I84" s="20"/>
      <c r="J84" s="21" t="s">
        <v>3</v>
      </c>
      <c r="L84" s="21"/>
      <c r="N84" s="21"/>
    </row>
    <row r="85" spans="1:14" s="8" customFormat="1" ht="18.75" customHeight="1" x14ac:dyDescent="0.2">
      <c r="A85" s="22" t="s">
        <v>77</v>
      </c>
      <c r="B85" s="22" t="s">
        <v>29</v>
      </c>
      <c r="C85" s="23" t="s">
        <v>58</v>
      </c>
      <c r="D85" s="24"/>
      <c r="E85" s="24"/>
      <c r="F85" s="24"/>
      <c r="G85" s="24"/>
      <c r="H85" s="24"/>
      <c r="I85" s="25"/>
      <c r="J85" s="26">
        <v>950</v>
      </c>
      <c r="L85" s="26">
        <v>1</v>
      </c>
      <c r="N85" s="27">
        <f>J85*L85</f>
        <v>950</v>
      </c>
    </row>
    <row r="86" spans="1:14" s="8" customFormat="1" ht="29.25" customHeight="1" x14ac:dyDescent="0.2">
      <c r="A86" s="7"/>
      <c r="B86" s="2"/>
      <c r="C86" s="78"/>
      <c r="D86" s="78"/>
      <c r="E86" s="78"/>
      <c r="F86" s="78"/>
      <c r="G86" s="78"/>
      <c r="H86" s="78"/>
      <c r="I86" s="78"/>
      <c r="J86" s="78"/>
      <c r="L86" s="46"/>
      <c r="N86" s="47"/>
    </row>
    <row r="87" spans="1:14" x14ac:dyDescent="0.2">
      <c r="A87" s="35"/>
      <c r="B87" s="36"/>
      <c r="C87" s="37"/>
      <c r="D87" s="38"/>
      <c r="E87" s="39"/>
      <c r="F87" s="38"/>
      <c r="G87" s="39"/>
      <c r="H87" s="38"/>
      <c r="I87" s="40"/>
      <c r="J87" s="38"/>
      <c r="K87" s="48"/>
      <c r="L87" s="48"/>
      <c r="M87" s="48"/>
      <c r="N87" s="41"/>
    </row>
    <row r="88" spans="1:14" x14ac:dyDescent="0.2">
      <c r="A88" s="42"/>
      <c r="H88" s="3" t="s">
        <v>15</v>
      </c>
      <c r="J88" s="33">
        <f>N5+N29+N53+N41+N17+N65+N79+N82+N85</f>
        <v>24479.080250000003</v>
      </c>
      <c r="N88" s="43"/>
    </row>
    <row r="89" spans="1:14" x14ac:dyDescent="0.2">
      <c r="A89" s="42"/>
      <c r="E89" s="3"/>
      <c r="G89" s="3"/>
      <c r="J89" s="34"/>
      <c r="N89" s="43"/>
    </row>
    <row r="90" spans="1:14" x14ac:dyDescent="0.2">
      <c r="A90" s="42"/>
      <c r="D90" s="75" t="s">
        <v>16</v>
      </c>
      <c r="E90" s="75"/>
      <c r="F90" s="75"/>
      <c r="G90" s="75"/>
      <c r="H90" s="75"/>
      <c r="J90" s="34">
        <f>J88*0.13</f>
        <v>3182.2804325000006</v>
      </c>
      <c r="N90" s="43"/>
    </row>
    <row r="91" spans="1:14" x14ac:dyDescent="0.2">
      <c r="A91" s="42"/>
      <c r="D91" s="75" t="s">
        <v>17</v>
      </c>
      <c r="E91" s="75"/>
      <c r="F91" s="75"/>
      <c r="G91" s="75"/>
      <c r="H91" s="75"/>
      <c r="J91" s="34">
        <f>J88*0.06</f>
        <v>1468.744815</v>
      </c>
      <c r="N91" s="43"/>
    </row>
    <row r="92" spans="1:14" x14ac:dyDescent="0.2">
      <c r="A92" s="42"/>
      <c r="J92" s="34"/>
      <c r="N92" s="43"/>
    </row>
    <row r="93" spans="1:14" x14ac:dyDescent="0.2">
      <c r="A93" s="42"/>
      <c r="C93" s="75" t="s">
        <v>18</v>
      </c>
      <c r="D93" s="75"/>
      <c r="E93" s="75"/>
      <c r="F93" s="75"/>
      <c r="G93" s="75"/>
      <c r="H93" s="75"/>
      <c r="J93" s="33">
        <f>SUM(J88:J91)</f>
        <v>29130.105497500001</v>
      </c>
      <c r="N93" s="43"/>
    </row>
    <row r="94" spans="1:14" x14ac:dyDescent="0.2">
      <c r="A94" s="42"/>
      <c r="H94" s="3" t="s">
        <v>19</v>
      </c>
      <c r="J94" s="34">
        <f>J93*0.21</f>
        <v>6117.3221544749995</v>
      </c>
      <c r="N94" s="43"/>
    </row>
    <row r="95" spans="1:14" x14ac:dyDescent="0.2">
      <c r="A95" s="42"/>
      <c r="H95" s="3" t="s">
        <v>20</v>
      </c>
      <c r="J95" s="34">
        <f>SUM(J93:J94)</f>
        <v>35247.427651974998</v>
      </c>
      <c r="K95" s="9"/>
      <c r="N95" s="43"/>
    </row>
    <row r="96" spans="1:14" x14ac:dyDescent="0.2">
      <c r="A96" s="42"/>
      <c r="N96" s="43"/>
    </row>
    <row r="97" spans="1:14" x14ac:dyDescent="0.2">
      <c r="A97" s="44"/>
      <c r="B97" s="45"/>
      <c r="C97" s="51"/>
      <c r="D97" s="76"/>
      <c r="E97" s="76"/>
      <c r="F97" s="76"/>
      <c r="G97" s="76"/>
      <c r="H97" s="76"/>
      <c r="I97" s="53"/>
      <c r="J97" s="52"/>
      <c r="K97" s="49"/>
      <c r="L97" s="49"/>
      <c r="M97" s="49"/>
      <c r="N97" s="50"/>
    </row>
  </sheetData>
  <mergeCells count="20">
    <mergeCell ref="C5:H5"/>
    <mergeCell ref="C17:H17"/>
    <mergeCell ref="C18:J18"/>
    <mergeCell ref="C53:H53"/>
    <mergeCell ref="C54:J54"/>
    <mergeCell ref="C29:H29"/>
    <mergeCell ref="C83:J83"/>
    <mergeCell ref="C86:J86"/>
    <mergeCell ref="C66:J66"/>
    <mergeCell ref="C65:H65"/>
    <mergeCell ref="C41:H41"/>
    <mergeCell ref="A2:N2"/>
    <mergeCell ref="D90:H90"/>
    <mergeCell ref="D91:H91"/>
    <mergeCell ref="C93:H93"/>
    <mergeCell ref="D97:H97"/>
    <mergeCell ref="C6:J6"/>
    <mergeCell ref="C30:J30"/>
    <mergeCell ref="C42:J42"/>
    <mergeCell ref="C80:J80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opLeftCell="A79" workbookViewId="0">
      <selection activeCell="C106" sqref="C106"/>
    </sheetView>
  </sheetViews>
  <sheetFormatPr baseColWidth="10" defaultColWidth="9.140625" defaultRowHeight="12.75" x14ac:dyDescent="0.2"/>
  <cols>
    <col min="1" max="1" width="10.140625" style="8" customWidth="1"/>
    <col min="2" max="2" width="5" style="6" bestFit="1" customWidth="1"/>
    <col min="3" max="3" width="31.7109375" style="8" customWidth="1"/>
    <col min="4" max="4" width="9.28515625" style="3" bestFit="1" customWidth="1"/>
    <col min="5" max="5" width="1.42578125" style="4" customWidth="1"/>
    <col min="6" max="6" width="7.28515625" style="3" bestFit="1" customWidth="1"/>
    <col min="7" max="7" width="1.42578125" style="4" customWidth="1"/>
    <col min="8" max="8" width="10" style="3" bestFit="1" customWidth="1"/>
    <col min="9" max="9" width="1.42578125" style="1" customWidth="1"/>
    <col min="10" max="10" width="9.140625" style="3" bestFit="1" customWidth="1"/>
    <col min="11" max="11" width="3.85546875" customWidth="1"/>
    <col min="13" max="13" width="2.85546875" customWidth="1"/>
    <col min="18" max="21" width="22.5703125" customWidth="1"/>
  </cols>
  <sheetData>
    <row r="1" spans="1:21" ht="44.25" customHeight="1" x14ac:dyDescent="0.2"/>
    <row r="2" spans="1:21" ht="37.5" customHeight="1" x14ac:dyDescent="0.2">
      <c r="A2" s="74" t="s">
        <v>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1" ht="14.25" customHeight="1" x14ac:dyDescent="0.2"/>
    <row r="4" spans="1:21" ht="12.75" customHeight="1" x14ac:dyDescent="0.2">
      <c r="A4" s="12" t="s">
        <v>0</v>
      </c>
      <c r="B4" s="13" t="s">
        <v>1</v>
      </c>
      <c r="C4" s="14" t="s">
        <v>2</v>
      </c>
      <c r="D4" s="15"/>
      <c r="E4" s="16"/>
      <c r="F4" s="17"/>
      <c r="G4" s="18"/>
      <c r="H4" s="19"/>
      <c r="I4" s="20"/>
      <c r="J4" s="21" t="s">
        <v>3</v>
      </c>
      <c r="L4" s="21"/>
      <c r="N4" s="21"/>
    </row>
    <row r="5" spans="1:21" s="8" customFormat="1" ht="33.75" customHeight="1" x14ac:dyDescent="0.2">
      <c r="A5" s="22" t="s">
        <v>78</v>
      </c>
      <c r="B5" s="22" t="s">
        <v>24</v>
      </c>
      <c r="C5" s="79" t="s">
        <v>42</v>
      </c>
      <c r="D5" s="79"/>
      <c r="E5" s="79"/>
      <c r="F5" s="79"/>
      <c r="G5" s="79"/>
      <c r="H5" s="79"/>
      <c r="I5" s="25"/>
      <c r="J5" s="26">
        <f>SUM(J10:J14)</f>
        <v>212.315425</v>
      </c>
      <c r="L5" s="26">
        <v>8</v>
      </c>
      <c r="N5" s="27">
        <f>J5*L5</f>
        <v>1698.5234</v>
      </c>
    </row>
    <row r="6" spans="1:21" s="8" customFormat="1" ht="29.25" customHeight="1" x14ac:dyDescent="0.2">
      <c r="A6" s="7"/>
      <c r="B6" s="2"/>
      <c r="C6" s="77" t="s">
        <v>59</v>
      </c>
      <c r="D6" s="77"/>
      <c r="E6" s="77"/>
      <c r="F6" s="77"/>
      <c r="G6" s="77"/>
      <c r="H6" s="77"/>
      <c r="I6" s="77"/>
      <c r="J6" s="77"/>
      <c r="L6" s="46"/>
      <c r="N6" s="47"/>
    </row>
    <row r="7" spans="1:21" x14ac:dyDescent="0.2">
      <c r="A7" s="7"/>
      <c r="B7" s="2"/>
      <c r="I7" s="5"/>
    </row>
    <row r="8" spans="1:21" x14ac:dyDescent="0.2">
      <c r="A8" s="28" t="s">
        <v>0</v>
      </c>
      <c r="B8" s="28" t="s">
        <v>1</v>
      </c>
      <c r="C8" s="29" t="s">
        <v>2</v>
      </c>
      <c r="D8" s="30" t="s">
        <v>3</v>
      </c>
      <c r="E8" s="31"/>
      <c r="F8" s="30" t="s">
        <v>4</v>
      </c>
      <c r="G8" s="31"/>
      <c r="H8" s="30" t="s">
        <v>5</v>
      </c>
      <c r="I8" s="32"/>
      <c r="J8" s="30" t="s">
        <v>6</v>
      </c>
    </row>
    <row r="9" spans="1:21" x14ac:dyDescent="0.2">
      <c r="A9" s="7"/>
      <c r="B9" s="2"/>
      <c r="I9" s="5"/>
    </row>
    <row r="10" spans="1:21" x14ac:dyDescent="0.2">
      <c r="A10" s="7" t="s">
        <v>21</v>
      </c>
      <c r="B10" s="2" t="s">
        <v>7</v>
      </c>
      <c r="C10" s="8" t="s">
        <v>22</v>
      </c>
      <c r="D10" s="10">
        <v>29.42</v>
      </c>
      <c r="E10" s="4" t="s">
        <v>8</v>
      </c>
      <c r="F10" s="3">
        <v>1</v>
      </c>
      <c r="G10" s="4" t="s">
        <v>8</v>
      </c>
      <c r="H10" s="11">
        <v>2.5</v>
      </c>
      <c r="I10" s="5" t="s">
        <v>9</v>
      </c>
      <c r="J10" s="10">
        <f>D10*F10*H10</f>
        <v>73.550000000000011</v>
      </c>
    </row>
    <row r="11" spans="1:21" x14ac:dyDescent="0.2">
      <c r="A11" s="7" t="s">
        <v>10</v>
      </c>
      <c r="B11" s="2" t="s">
        <v>7</v>
      </c>
      <c r="C11" s="8" t="s">
        <v>11</v>
      </c>
      <c r="D11" s="10">
        <v>24.55</v>
      </c>
      <c r="E11" s="4" t="s">
        <v>8</v>
      </c>
      <c r="F11" s="3">
        <v>1</v>
      </c>
      <c r="G11" s="4" t="s">
        <v>8</v>
      </c>
      <c r="H11" s="11">
        <v>2.5</v>
      </c>
      <c r="I11" s="5" t="s">
        <v>9</v>
      </c>
      <c r="J11" s="10">
        <f>D11*F11*H11</f>
        <v>61.375</v>
      </c>
    </row>
    <row r="12" spans="1:21" ht="45" x14ac:dyDescent="0.2">
      <c r="A12" s="7" t="s">
        <v>27</v>
      </c>
      <c r="B12" s="2" t="s">
        <v>23</v>
      </c>
      <c r="C12" s="8" t="s">
        <v>28</v>
      </c>
      <c r="D12" s="10">
        <v>54.81</v>
      </c>
      <c r="E12" s="4" t="s">
        <v>8</v>
      </c>
      <c r="F12" s="3">
        <v>1.05</v>
      </c>
      <c r="G12" s="4" t="s">
        <v>8</v>
      </c>
      <c r="H12" s="11">
        <v>0.35</v>
      </c>
      <c r="I12" s="5" t="s">
        <v>9</v>
      </c>
      <c r="J12" s="10">
        <f>D12*F12*H12</f>
        <v>20.142675000000001</v>
      </c>
      <c r="R12" s="57"/>
      <c r="S12" s="57"/>
      <c r="T12" s="58"/>
      <c r="U12" s="57"/>
    </row>
    <row r="13" spans="1:21" x14ac:dyDescent="0.2">
      <c r="A13" s="7"/>
      <c r="B13" s="2" t="s">
        <v>29</v>
      </c>
      <c r="C13" s="8" t="s">
        <v>43</v>
      </c>
      <c r="D13" s="10">
        <v>53.2</v>
      </c>
      <c r="E13" s="4" t="s">
        <v>8</v>
      </c>
      <c r="F13" s="3">
        <v>1</v>
      </c>
      <c r="G13" s="4" t="s">
        <v>8</v>
      </c>
      <c r="H13" s="11">
        <v>1</v>
      </c>
      <c r="I13" s="5" t="s">
        <v>9</v>
      </c>
      <c r="J13" s="10">
        <f>D13*F13*H13</f>
        <v>53.2</v>
      </c>
      <c r="R13" s="57"/>
      <c r="S13" s="57"/>
      <c r="T13" s="58"/>
      <c r="U13" s="57"/>
    </row>
    <row r="14" spans="1:21" x14ac:dyDescent="0.2">
      <c r="A14" s="8" t="s">
        <v>12</v>
      </c>
      <c r="B14" s="6" t="s">
        <v>13</v>
      </c>
      <c r="C14" s="8" t="s">
        <v>14</v>
      </c>
      <c r="D14" s="10">
        <f>SUM(J10:J11)</f>
        <v>134.92500000000001</v>
      </c>
      <c r="E14" s="4" t="s">
        <v>8</v>
      </c>
      <c r="F14" s="3">
        <v>1</v>
      </c>
      <c r="G14" s="4" t="s">
        <v>8</v>
      </c>
      <c r="H14" s="11">
        <v>0.03</v>
      </c>
      <c r="I14" s="1" t="s">
        <v>9</v>
      </c>
      <c r="J14" s="10">
        <f>D14*F14*H14</f>
        <v>4.0477500000000006</v>
      </c>
      <c r="R14" s="57"/>
      <c r="S14" s="57"/>
      <c r="T14" s="58"/>
      <c r="U14" s="57"/>
    </row>
    <row r="15" spans="1:21" x14ac:dyDescent="0.2">
      <c r="D15" s="10"/>
      <c r="H15" s="11"/>
      <c r="J15" s="10"/>
      <c r="R15" s="57"/>
      <c r="S15" s="57"/>
      <c r="T15" s="58"/>
      <c r="U15" s="57"/>
    </row>
    <row r="16" spans="1:21" ht="12.75" customHeight="1" x14ac:dyDescent="0.2">
      <c r="A16" s="12" t="s">
        <v>0</v>
      </c>
      <c r="B16" s="13" t="s">
        <v>1</v>
      </c>
      <c r="C16" s="14" t="s">
        <v>2</v>
      </c>
      <c r="D16" s="15"/>
      <c r="E16" s="16"/>
      <c r="F16" s="17"/>
      <c r="G16" s="18"/>
      <c r="H16" s="19"/>
      <c r="I16" s="20"/>
      <c r="J16" s="21" t="s">
        <v>3</v>
      </c>
      <c r="L16" s="21"/>
      <c r="N16" s="21"/>
    </row>
    <row r="17" spans="1:21" s="8" customFormat="1" ht="33.75" customHeight="1" x14ac:dyDescent="0.2">
      <c r="A17" s="22" t="s">
        <v>70</v>
      </c>
      <c r="B17" s="22" t="s">
        <v>24</v>
      </c>
      <c r="C17" s="79" t="s">
        <v>53</v>
      </c>
      <c r="D17" s="79"/>
      <c r="E17" s="79"/>
      <c r="F17" s="79"/>
      <c r="G17" s="79"/>
      <c r="H17" s="79"/>
      <c r="I17" s="25"/>
      <c r="J17" s="26">
        <f>SUM(J22:J26)</f>
        <v>175.88830000000002</v>
      </c>
      <c r="L17" s="26">
        <v>2</v>
      </c>
      <c r="N17" s="27">
        <f>J17*L17</f>
        <v>351.77660000000003</v>
      </c>
    </row>
    <row r="18" spans="1:21" s="8" customFormat="1" ht="29.25" customHeight="1" x14ac:dyDescent="0.2">
      <c r="A18" s="7"/>
      <c r="B18" s="2"/>
      <c r="C18" s="77" t="s">
        <v>52</v>
      </c>
      <c r="D18" s="77"/>
      <c r="E18" s="77"/>
      <c r="F18" s="77"/>
      <c r="G18" s="77"/>
      <c r="H18" s="77"/>
      <c r="I18" s="77"/>
      <c r="J18" s="77"/>
      <c r="L18" s="46"/>
      <c r="N18" s="47"/>
    </row>
    <row r="19" spans="1:21" x14ac:dyDescent="0.2">
      <c r="A19" s="7"/>
      <c r="B19" s="2"/>
      <c r="I19" s="5"/>
    </row>
    <row r="20" spans="1:21" x14ac:dyDescent="0.2">
      <c r="A20" s="28" t="s">
        <v>0</v>
      </c>
      <c r="B20" s="28" t="s">
        <v>1</v>
      </c>
      <c r="C20" s="29" t="s">
        <v>2</v>
      </c>
      <c r="D20" s="30" t="s">
        <v>3</v>
      </c>
      <c r="E20" s="31"/>
      <c r="F20" s="30" t="s">
        <v>4</v>
      </c>
      <c r="G20" s="31"/>
      <c r="H20" s="30" t="s">
        <v>5</v>
      </c>
      <c r="I20" s="32"/>
      <c r="J20" s="30" t="s">
        <v>6</v>
      </c>
    </row>
    <row r="21" spans="1:21" x14ac:dyDescent="0.2">
      <c r="A21" s="7"/>
      <c r="B21" s="2"/>
      <c r="I21" s="5"/>
    </row>
    <row r="22" spans="1:21" x14ac:dyDescent="0.2">
      <c r="A22" s="7" t="s">
        <v>21</v>
      </c>
      <c r="B22" s="2" t="s">
        <v>7</v>
      </c>
      <c r="C22" s="8" t="s">
        <v>22</v>
      </c>
      <c r="D22" s="10">
        <v>29.42</v>
      </c>
      <c r="E22" s="4" t="s">
        <v>8</v>
      </c>
      <c r="F22" s="3">
        <v>1</v>
      </c>
      <c r="G22" s="4" t="s">
        <v>8</v>
      </c>
      <c r="H22" s="11">
        <v>2</v>
      </c>
      <c r="I22" s="5" t="s">
        <v>9</v>
      </c>
      <c r="J22" s="10">
        <f>D22*F22*H22</f>
        <v>58.84</v>
      </c>
    </row>
    <row r="23" spans="1:21" ht="13.5" thickBot="1" x14ac:dyDescent="0.25">
      <c r="A23" s="7" t="s">
        <v>10</v>
      </c>
      <c r="B23" s="2" t="s">
        <v>7</v>
      </c>
      <c r="C23" s="8" t="s">
        <v>11</v>
      </c>
      <c r="D23" s="10">
        <v>24.55</v>
      </c>
      <c r="E23" s="4" t="s">
        <v>8</v>
      </c>
      <c r="F23" s="3">
        <v>1</v>
      </c>
      <c r="G23" s="4" t="s">
        <v>8</v>
      </c>
      <c r="H23" s="11">
        <v>2</v>
      </c>
      <c r="I23" s="5" t="s">
        <v>9</v>
      </c>
      <c r="J23" s="10">
        <f>D23*F23*H23</f>
        <v>49.1</v>
      </c>
    </row>
    <row r="24" spans="1:21" ht="45.75" thickTop="1" x14ac:dyDescent="0.2">
      <c r="A24" s="7" t="s">
        <v>27</v>
      </c>
      <c r="B24" s="2" t="s">
        <v>23</v>
      </c>
      <c r="C24" s="8" t="s">
        <v>28</v>
      </c>
      <c r="D24" s="10">
        <v>54.81</v>
      </c>
      <c r="E24" s="4" t="s">
        <v>8</v>
      </c>
      <c r="F24" s="3">
        <v>1.05</v>
      </c>
      <c r="G24" s="4" t="s">
        <v>8</v>
      </c>
      <c r="H24" s="11">
        <v>0.2</v>
      </c>
      <c r="I24" s="5" t="s">
        <v>9</v>
      </c>
      <c r="J24" s="10">
        <f>D24*F24*H24</f>
        <v>11.510100000000001</v>
      </c>
      <c r="R24" s="66"/>
      <c r="S24" s="54"/>
      <c r="T24" s="55"/>
      <c r="U24" s="56"/>
    </row>
    <row r="25" spans="1:21" x14ac:dyDescent="0.2">
      <c r="A25" s="7"/>
      <c r="B25" s="2" t="s">
        <v>29</v>
      </c>
      <c r="C25" s="8" t="s">
        <v>43</v>
      </c>
      <c r="D25" s="10">
        <v>53.2</v>
      </c>
      <c r="E25" s="4" t="s">
        <v>8</v>
      </c>
      <c r="F25" s="3">
        <v>1</v>
      </c>
      <c r="G25" s="4" t="s">
        <v>8</v>
      </c>
      <c r="H25" s="11">
        <v>1</v>
      </c>
      <c r="I25" s="5" t="s">
        <v>9</v>
      </c>
      <c r="J25" s="10">
        <f>D25*F25*H25</f>
        <v>53.2</v>
      </c>
      <c r="R25" s="67"/>
      <c r="S25" s="57"/>
      <c r="T25" s="58"/>
      <c r="U25" s="59"/>
    </row>
    <row r="26" spans="1:21" x14ac:dyDescent="0.2">
      <c r="A26" s="8" t="s">
        <v>12</v>
      </c>
      <c r="B26" s="6" t="s">
        <v>13</v>
      </c>
      <c r="C26" s="8" t="s">
        <v>14</v>
      </c>
      <c r="D26" s="10">
        <f>SUM(J22:J23)</f>
        <v>107.94</v>
      </c>
      <c r="E26" s="4" t="s">
        <v>8</v>
      </c>
      <c r="F26" s="3">
        <v>1</v>
      </c>
      <c r="G26" s="4" t="s">
        <v>8</v>
      </c>
      <c r="H26" s="11">
        <v>0.03</v>
      </c>
      <c r="I26" s="1" t="s">
        <v>9</v>
      </c>
      <c r="J26" s="10">
        <f>D26*F26*H26</f>
        <v>3.2382</v>
      </c>
      <c r="R26" s="67"/>
      <c r="S26" s="57"/>
      <c r="T26" s="58"/>
      <c r="U26" s="59"/>
    </row>
    <row r="27" spans="1:21" x14ac:dyDescent="0.2">
      <c r="R27" s="67"/>
      <c r="S27" s="57"/>
      <c r="T27" s="58"/>
      <c r="U27" s="59"/>
    </row>
    <row r="28" spans="1:21" ht="12.75" customHeight="1" x14ac:dyDescent="0.2">
      <c r="A28" s="12" t="s">
        <v>0</v>
      </c>
      <c r="B28" s="13" t="s">
        <v>1</v>
      </c>
      <c r="C28" s="14" t="s">
        <v>2</v>
      </c>
      <c r="D28" s="15"/>
      <c r="E28" s="16"/>
      <c r="F28" s="17"/>
      <c r="G28" s="18"/>
      <c r="H28" s="19"/>
      <c r="I28" s="20"/>
      <c r="J28" s="21" t="s">
        <v>3</v>
      </c>
      <c r="L28" s="21"/>
      <c r="N28" s="21"/>
      <c r="R28" s="68"/>
      <c r="S28" s="60"/>
      <c r="T28" s="60"/>
      <c r="U28" s="59"/>
    </row>
    <row r="29" spans="1:21" s="8" customFormat="1" ht="27.75" customHeight="1" thickBot="1" x14ac:dyDescent="0.25">
      <c r="A29" s="22" t="s">
        <v>73</v>
      </c>
      <c r="B29" s="22" t="s">
        <v>23</v>
      </c>
      <c r="C29" s="79" t="s">
        <v>44</v>
      </c>
      <c r="D29" s="79"/>
      <c r="E29" s="79"/>
      <c r="F29" s="79"/>
      <c r="G29" s="79"/>
      <c r="H29" s="79"/>
      <c r="I29" s="25"/>
      <c r="J29" s="26">
        <f>SUM(J34:J38)</f>
        <v>221.46715</v>
      </c>
      <c r="L29" s="26">
        <v>138</v>
      </c>
      <c r="N29" s="27">
        <f>J29*L29</f>
        <v>30562.466700000001</v>
      </c>
      <c r="R29" s="68"/>
      <c r="S29" s="61"/>
      <c r="T29" s="61"/>
      <c r="U29" s="59"/>
    </row>
    <row r="30" spans="1:21" s="8" customFormat="1" ht="40.5" customHeight="1" x14ac:dyDescent="0.2">
      <c r="A30" s="7"/>
      <c r="B30" s="2"/>
      <c r="C30" s="77" t="s">
        <v>80</v>
      </c>
      <c r="D30" s="77"/>
      <c r="E30" s="77"/>
      <c r="F30" s="77"/>
      <c r="G30" s="77"/>
      <c r="H30" s="77"/>
      <c r="I30" s="77"/>
      <c r="J30" s="77"/>
      <c r="L30" s="46"/>
      <c r="N30" s="47"/>
      <c r="R30" s="69"/>
      <c r="S30" s="64"/>
      <c r="T30" s="64"/>
      <c r="U30" s="65"/>
    </row>
    <row r="31" spans="1:21" ht="13.5" thickBot="1" x14ac:dyDescent="0.25">
      <c r="A31" s="7"/>
      <c r="B31" s="2"/>
      <c r="I31" s="5"/>
      <c r="R31" s="70"/>
      <c r="S31" s="63"/>
      <c r="T31" s="63"/>
      <c r="U31" s="62"/>
    </row>
    <row r="32" spans="1:21" x14ac:dyDescent="0.2">
      <c r="A32" s="28" t="s">
        <v>0</v>
      </c>
      <c r="B32" s="28" t="s">
        <v>1</v>
      </c>
      <c r="C32" s="29" t="s">
        <v>2</v>
      </c>
      <c r="D32" s="30" t="s">
        <v>3</v>
      </c>
      <c r="E32" s="31"/>
      <c r="F32" s="30" t="s">
        <v>4</v>
      </c>
      <c r="G32" s="31"/>
      <c r="H32" s="30" t="s">
        <v>5</v>
      </c>
      <c r="I32" s="32"/>
      <c r="J32" s="30" t="s">
        <v>6</v>
      </c>
    </row>
    <row r="33" spans="1:14" x14ac:dyDescent="0.2">
      <c r="A33" s="7"/>
      <c r="B33" s="2"/>
      <c r="I33" s="5"/>
    </row>
    <row r="34" spans="1:14" x14ac:dyDescent="0.2">
      <c r="A34" s="7" t="s">
        <v>21</v>
      </c>
      <c r="B34" s="2" t="s">
        <v>7</v>
      </c>
      <c r="C34" s="8" t="s">
        <v>22</v>
      </c>
      <c r="D34" s="10">
        <v>29.42</v>
      </c>
      <c r="E34" s="4" t="s">
        <v>8</v>
      </c>
      <c r="F34" s="3">
        <v>1</v>
      </c>
      <c r="G34" s="4" t="s">
        <v>8</v>
      </c>
      <c r="H34" s="11">
        <v>2</v>
      </c>
      <c r="I34" s="5" t="s">
        <v>9</v>
      </c>
      <c r="J34" s="10">
        <f>D34*F34*H34</f>
        <v>58.84</v>
      </c>
    </row>
    <row r="35" spans="1:14" x14ac:dyDescent="0.2">
      <c r="A35" s="7" t="s">
        <v>10</v>
      </c>
      <c r="B35" s="2" t="s">
        <v>7</v>
      </c>
      <c r="C35" s="8" t="s">
        <v>11</v>
      </c>
      <c r="D35" s="10">
        <v>24.55</v>
      </c>
      <c r="E35" s="4" t="s">
        <v>8</v>
      </c>
      <c r="F35" s="3">
        <v>1</v>
      </c>
      <c r="G35" s="4" t="s">
        <v>8</v>
      </c>
      <c r="H35" s="11">
        <v>2</v>
      </c>
      <c r="I35" s="5" t="s">
        <v>9</v>
      </c>
      <c r="J35" s="10">
        <f>D35*F35*H35</f>
        <v>49.1</v>
      </c>
    </row>
    <row r="36" spans="1:14" ht="45" x14ac:dyDescent="0.2">
      <c r="A36" s="7" t="s">
        <v>27</v>
      </c>
      <c r="B36" s="2" t="s">
        <v>23</v>
      </c>
      <c r="C36" s="8" t="s">
        <v>28</v>
      </c>
      <c r="D36" s="10">
        <v>54.18</v>
      </c>
      <c r="E36" s="4" t="s">
        <v>8</v>
      </c>
      <c r="F36" s="3">
        <v>1.05</v>
      </c>
      <c r="G36" s="4" t="s">
        <v>8</v>
      </c>
      <c r="H36" s="11">
        <v>0.55000000000000004</v>
      </c>
      <c r="I36" s="5" t="s">
        <v>9</v>
      </c>
      <c r="J36" s="10">
        <f>D36*F36*H36</f>
        <v>31.288950000000003</v>
      </c>
    </row>
    <row r="37" spans="1:14" x14ac:dyDescent="0.2">
      <c r="A37" s="7"/>
      <c r="B37" s="2" t="s">
        <v>29</v>
      </c>
      <c r="C37" s="8" t="s">
        <v>30</v>
      </c>
      <c r="D37" s="10">
        <v>79</v>
      </c>
      <c r="E37" s="4" t="s">
        <v>8</v>
      </c>
      <c r="F37" s="3">
        <v>1</v>
      </c>
      <c r="G37" s="4" t="s">
        <v>8</v>
      </c>
      <c r="H37" s="11">
        <v>1</v>
      </c>
      <c r="I37" s="5" t="s">
        <v>9</v>
      </c>
      <c r="J37" s="10">
        <f>D37*F37*H37</f>
        <v>79</v>
      </c>
    </row>
    <row r="38" spans="1:14" x14ac:dyDescent="0.2">
      <c r="A38" s="8" t="s">
        <v>12</v>
      </c>
      <c r="B38" s="6" t="s">
        <v>13</v>
      </c>
      <c r="C38" s="8" t="s">
        <v>14</v>
      </c>
      <c r="D38" s="10">
        <f>SUM(J34:J35)</f>
        <v>107.94</v>
      </c>
      <c r="E38" s="4" t="s">
        <v>8</v>
      </c>
      <c r="F38" s="3">
        <v>1</v>
      </c>
      <c r="G38" s="4" t="s">
        <v>8</v>
      </c>
      <c r="H38" s="11">
        <v>0.03</v>
      </c>
      <c r="I38" s="1" t="s">
        <v>9</v>
      </c>
      <c r="J38" s="10">
        <f>D38*F38*H38</f>
        <v>3.2382</v>
      </c>
    </row>
    <row r="40" spans="1:14" ht="12.75" customHeight="1" x14ac:dyDescent="0.2">
      <c r="A40" s="12" t="s">
        <v>0</v>
      </c>
      <c r="B40" s="13" t="s">
        <v>1</v>
      </c>
      <c r="C40" s="14" t="s">
        <v>2</v>
      </c>
      <c r="D40" s="15"/>
      <c r="E40" s="16"/>
      <c r="F40" s="17"/>
      <c r="G40" s="18"/>
      <c r="H40" s="19"/>
      <c r="I40" s="20"/>
      <c r="J40" s="21" t="s">
        <v>3</v>
      </c>
      <c r="L40" s="21"/>
      <c r="N40" s="21"/>
    </row>
    <row r="41" spans="1:14" s="8" customFormat="1" ht="28.5" customHeight="1" x14ac:dyDescent="0.2">
      <c r="A41" s="22" t="s">
        <v>79</v>
      </c>
      <c r="B41" s="22" t="s">
        <v>24</v>
      </c>
      <c r="C41" s="79" t="s">
        <v>48</v>
      </c>
      <c r="D41" s="79"/>
      <c r="E41" s="79"/>
      <c r="F41" s="79"/>
      <c r="G41" s="79"/>
      <c r="H41" s="79"/>
      <c r="I41" s="25"/>
      <c r="J41" s="26">
        <f>SUM(J46:J51)</f>
        <v>683.81260000000009</v>
      </c>
      <c r="L41" s="26">
        <v>2</v>
      </c>
      <c r="N41" s="27">
        <f>J41*L41</f>
        <v>1367.6252000000002</v>
      </c>
    </row>
    <row r="42" spans="1:14" s="8" customFormat="1" ht="29.25" customHeight="1" x14ac:dyDescent="0.2">
      <c r="A42" s="7"/>
      <c r="B42" s="2"/>
      <c r="C42" s="77" t="s">
        <v>46</v>
      </c>
      <c r="D42" s="77"/>
      <c r="E42" s="77"/>
      <c r="F42" s="77"/>
      <c r="G42" s="77"/>
      <c r="H42" s="77"/>
      <c r="I42" s="77"/>
      <c r="J42" s="77"/>
      <c r="L42" s="46"/>
      <c r="N42" s="47"/>
    </row>
    <row r="43" spans="1:14" x14ac:dyDescent="0.2">
      <c r="A43" s="7"/>
      <c r="B43" s="2"/>
      <c r="I43" s="5"/>
    </row>
    <row r="44" spans="1:14" x14ac:dyDescent="0.2">
      <c r="A44" s="28" t="s">
        <v>0</v>
      </c>
      <c r="B44" s="28" t="s">
        <v>1</v>
      </c>
      <c r="C44" s="29" t="s">
        <v>2</v>
      </c>
      <c r="D44" s="30" t="s">
        <v>3</v>
      </c>
      <c r="E44" s="31"/>
      <c r="F44" s="30" t="s">
        <v>4</v>
      </c>
      <c r="G44" s="31"/>
      <c r="H44" s="30" t="s">
        <v>5</v>
      </c>
      <c r="I44" s="32"/>
      <c r="J44" s="30" t="s">
        <v>6</v>
      </c>
    </row>
    <row r="45" spans="1:14" x14ac:dyDescent="0.2">
      <c r="A45" s="7"/>
      <c r="B45" s="2"/>
      <c r="I45" s="5"/>
    </row>
    <row r="46" spans="1:14" x14ac:dyDescent="0.2">
      <c r="A46" s="7" t="s">
        <v>21</v>
      </c>
      <c r="B46" s="2" t="s">
        <v>7</v>
      </c>
      <c r="C46" s="8" t="s">
        <v>22</v>
      </c>
      <c r="D46" s="10">
        <v>29.42</v>
      </c>
      <c r="E46" s="4" t="s">
        <v>8</v>
      </c>
      <c r="F46" s="3">
        <v>1</v>
      </c>
      <c r="G46" s="4" t="s">
        <v>8</v>
      </c>
      <c r="H46" s="11">
        <v>6</v>
      </c>
      <c r="I46" s="5" t="s">
        <v>9</v>
      </c>
      <c r="J46" s="10">
        <f t="shared" ref="J46:J51" si="0">D46*F46*H46</f>
        <v>176.52</v>
      </c>
    </row>
    <row r="47" spans="1:14" x14ac:dyDescent="0.2">
      <c r="A47" s="7" t="s">
        <v>10</v>
      </c>
      <c r="B47" s="2" t="s">
        <v>7</v>
      </c>
      <c r="C47" s="8" t="s">
        <v>11</v>
      </c>
      <c r="D47" s="10">
        <v>24.55</v>
      </c>
      <c r="E47" s="4" t="s">
        <v>8</v>
      </c>
      <c r="F47" s="3">
        <v>1</v>
      </c>
      <c r="G47" s="4" t="s">
        <v>8</v>
      </c>
      <c r="H47" s="11">
        <v>6</v>
      </c>
      <c r="I47" s="5" t="s">
        <v>9</v>
      </c>
      <c r="J47" s="10">
        <f t="shared" si="0"/>
        <v>147.30000000000001</v>
      </c>
    </row>
    <row r="48" spans="1:14" x14ac:dyDescent="0.2">
      <c r="A48" s="7"/>
      <c r="B48" s="2" t="s">
        <v>29</v>
      </c>
      <c r="C48" s="8" t="s">
        <v>35</v>
      </c>
      <c r="D48" s="10">
        <v>112</v>
      </c>
      <c r="E48" s="4" t="s">
        <v>8</v>
      </c>
      <c r="F48" s="3">
        <v>1</v>
      </c>
      <c r="G48" s="4" t="s">
        <v>8</v>
      </c>
      <c r="H48" s="11">
        <v>1</v>
      </c>
      <c r="I48" s="5" t="s">
        <v>9</v>
      </c>
      <c r="J48" s="10">
        <f t="shared" si="0"/>
        <v>112</v>
      </c>
    </row>
    <row r="49" spans="1:14" ht="45" x14ac:dyDescent="0.2">
      <c r="A49" s="7" t="s">
        <v>27</v>
      </c>
      <c r="B49" s="2" t="s">
        <v>23</v>
      </c>
      <c r="C49" s="8" t="s">
        <v>28</v>
      </c>
      <c r="D49" s="10">
        <v>54.18</v>
      </c>
      <c r="E49" s="4" t="s">
        <v>8</v>
      </c>
      <c r="F49" s="3">
        <v>1.05</v>
      </c>
      <c r="G49" s="4" t="s">
        <v>8</v>
      </c>
      <c r="H49" s="11">
        <v>2</v>
      </c>
      <c r="I49" s="5" t="s">
        <v>9</v>
      </c>
      <c r="J49" s="10">
        <f t="shared" si="0"/>
        <v>113.77800000000001</v>
      </c>
    </row>
    <row r="50" spans="1:14" ht="22.5" x14ac:dyDescent="0.2">
      <c r="A50" s="7"/>
      <c r="B50" s="2" t="s">
        <v>29</v>
      </c>
      <c r="C50" s="8" t="s">
        <v>36</v>
      </c>
      <c r="D50" s="10">
        <v>124.5</v>
      </c>
      <c r="E50" s="4" t="s">
        <v>37</v>
      </c>
      <c r="F50" s="3">
        <v>1</v>
      </c>
      <c r="G50" s="4" t="s">
        <v>37</v>
      </c>
      <c r="H50" s="11">
        <v>1</v>
      </c>
      <c r="I50" s="5"/>
      <c r="J50" s="10">
        <f t="shared" si="0"/>
        <v>124.5</v>
      </c>
    </row>
    <row r="51" spans="1:14" x14ac:dyDescent="0.2">
      <c r="A51" s="8" t="s">
        <v>12</v>
      </c>
      <c r="B51" s="6" t="s">
        <v>13</v>
      </c>
      <c r="C51" s="8" t="s">
        <v>14</v>
      </c>
      <c r="D51" s="10">
        <f>SUM(J46:J47)</f>
        <v>323.82000000000005</v>
      </c>
      <c r="E51" s="4" t="s">
        <v>8</v>
      </c>
      <c r="F51" s="3">
        <v>1</v>
      </c>
      <c r="G51" s="4" t="s">
        <v>8</v>
      </c>
      <c r="H51" s="11">
        <v>0.03</v>
      </c>
      <c r="I51" s="1" t="s">
        <v>9</v>
      </c>
      <c r="J51" s="10">
        <f t="shared" si="0"/>
        <v>9.7146000000000008</v>
      </c>
    </row>
    <row r="53" spans="1:14" ht="12.75" customHeight="1" x14ac:dyDescent="0.2">
      <c r="A53" s="12" t="s">
        <v>0</v>
      </c>
      <c r="B53" s="13" t="s">
        <v>1</v>
      </c>
      <c r="C53" s="14" t="s">
        <v>2</v>
      </c>
      <c r="D53" s="15"/>
      <c r="E53" s="16"/>
      <c r="F53" s="17"/>
      <c r="G53" s="18"/>
      <c r="H53" s="19"/>
      <c r="I53" s="20"/>
      <c r="J53" s="21" t="s">
        <v>3</v>
      </c>
      <c r="L53" s="21"/>
      <c r="N53" s="21"/>
    </row>
    <row r="54" spans="1:14" s="8" customFormat="1" ht="33.75" customHeight="1" x14ac:dyDescent="0.2">
      <c r="A54" s="22" t="s">
        <v>81</v>
      </c>
      <c r="B54" s="22" t="s">
        <v>24</v>
      </c>
      <c r="C54" s="79" t="s">
        <v>45</v>
      </c>
      <c r="D54" s="79"/>
      <c r="E54" s="79"/>
      <c r="F54" s="79"/>
      <c r="G54" s="79"/>
      <c r="H54" s="79"/>
      <c r="I54" s="25"/>
      <c r="J54" s="26">
        <f>SUM(J59:J63)</f>
        <v>418.39600000000007</v>
      </c>
      <c r="L54" s="26">
        <v>6</v>
      </c>
      <c r="N54" s="27">
        <f>J54*L54</f>
        <v>2510.3760000000002</v>
      </c>
    </row>
    <row r="55" spans="1:14" s="8" customFormat="1" ht="29.25" customHeight="1" x14ac:dyDescent="0.2">
      <c r="A55" s="7"/>
      <c r="B55" s="2"/>
      <c r="C55" s="77" t="s">
        <v>60</v>
      </c>
      <c r="D55" s="77"/>
      <c r="E55" s="77"/>
      <c r="F55" s="77"/>
      <c r="G55" s="77"/>
      <c r="H55" s="77"/>
      <c r="I55" s="77"/>
      <c r="J55" s="77"/>
      <c r="L55" s="46"/>
      <c r="N55" s="47"/>
    </row>
    <row r="56" spans="1:14" x14ac:dyDescent="0.2">
      <c r="A56" s="7"/>
      <c r="B56" s="2"/>
      <c r="I56" s="5"/>
    </row>
    <row r="57" spans="1:14" x14ac:dyDescent="0.2">
      <c r="A57" s="28" t="s">
        <v>0</v>
      </c>
      <c r="B57" s="28" t="s">
        <v>1</v>
      </c>
      <c r="C57" s="29" t="s">
        <v>2</v>
      </c>
      <c r="D57" s="30" t="s">
        <v>3</v>
      </c>
      <c r="E57" s="31"/>
      <c r="F57" s="30" t="s">
        <v>4</v>
      </c>
      <c r="G57" s="31"/>
      <c r="H57" s="30" t="s">
        <v>5</v>
      </c>
      <c r="I57" s="32"/>
      <c r="J57" s="30" t="s">
        <v>6</v>
      </c>
    </row>
    <row r="58" spans="1:14" x14ac:dyDescent="0.2">
      <c r="A58" s="7"/>
      <c r="B58" s="2"/>
      <c r="I58" s="5"/>
    </row>
    <row r="59" spans="1:14" x14ac:dyDescent="0.2">
      <c r="A59" s="7" t="s">
        <v>21</v>
      </c>
      <c r="B59" s="2" t="s">
        <v>7</v>
      </c>
      <c r="C59" s="8" t="s">
        <v>22</v>
      </c>
      <c r="D59" s="10">
        <v>29.42</v>
      </c>
      <c r="E59" s="4" t="s">
        <v>8</v>
      </c>
      <c r="F59" s="3">
        <v>1</v>
      </c>
      <c r="G59" s="4" t="s">
        <v>8</v>
      </c>
      <c r="H59" s="11">
        <v>5</v>
      </c>
      <c r="I59" s="5" t="s">
        <v>9</v>
      </c>
      <c r="J59" s="10">
        <f>D59*F59*H59</f>
        <v>147.10000000000002</v>
      </c>
    </row>
    <row r="60" spans="1:14" x14ac:dyDescent="0.2">
      <c r="A60" s="7" t="s">
        <v>10</v>
      </c>
      <c r="B60" s="2" t="s">
        <v>7</v>
      </c>
      <c r="C60" s="8" t="s">
        <v>11</v>
      </c>
      <c r="D60" s="10">
        <v>24.55</v>
      </c>
      <c r="E60" s="4" t="s">
        <v>8</v>
      </c>
      <c r="F60" s="3">
        <v>1</v>
      </c>
      <c r="G60" s="4" t="s">
        <v>8</v>
      </c>
      <c r="H60" s="11">
        <v>5</v>
      </c>
      <c r="I60" s="5" t="s">
        <v>9</v>
      </c>
      <c r="J60" s="10">
        <f>D60*F60*H60</f>
        <v>122.75</v>
      </c>
    </row>
    <row r="61" spans="1:14" ht="45" x14ac:dyDescent="0.2">
      <c r="A61" s="7" t="s">
        <v>27</v>
      </c>
      <c r="B61" s="2" t="s">
        <v>23</v>
      </c>
      <c r="C61" s="8" t="s">
        <v>28</v>
      </c>
      <c r="D61" s="10">
        <v>54.81</v>
      </c>
      <c r="E61" s="4" t="s">
        <v>8</v>
      </c>
      <c r="F61" s="3">
        <v>1.05</v>
      </c>
      <c r="G61" s="4" t="s">
        <v>8</v>
      </c>
      <c r="H61" s="11">
        <v>1</v>
      </c>
      <c r="I61" s="5" t="s">
        <v>9</v>
      </c>
      <c r="J61" s="10">
        <f>D61*F61*H61</f>
        <v>57.550500000000007</v>
      </c>
    </row>
    <row r="62" spans="1:14" x14ac:dyDescent="0.2">
      <c r="A62" s="7"/>
      <c r="B62" s="2" t="s">
        <v>29</v>
      </c>
      <c r="C62" s="8" t="s">
        <v>30</v>
      </c>
      <c r="D62" s="10">
        <v>82.9</v>
      </c>
      <c r="E62" s="4" t="s">
        <v>8</v>
      </c>
      <c r="F62" s="3">
        <v>1</v>
      </c>
      <c r="G62" s="4" t="s">
        <v>8</v>
      </c>
      <c r="H62" s="11">
        <v>1</v>
      </c>
      <c r="I62" s="5" t="s">
        <v>9</v>
      </c>
      <c r="J62" s="10">
        <f>D62*F62*H62</f>
        <v>82.9</v>
      </c>
    </row>
    <row r="63" spans="1:14" x14ac:dyDescent="0.2">
      <c r="A63" s="8" t="s">
        <v>12</v>
      </c>
      <c r="B63" s="6" t="s">
        <v>13</v>
      </c>
      <c r="C63" s="8" t="s">
        <v>14</v>
      </c>
      <c r="D63" s="10">
        <f>SUM(J59:J60)</f>
        <v>269.85000000000002</v>
      </c>
      <c r="E63" s="4" t="s">
        <v>8</v>
      </c>
      <c r="F63" s="3">
        <v>1</v>
      </c>
      <c r="G63" s="4" t="s">
        <v>8</v>
      </c>
      <c r="H63" s="11">
        <v>0.03</v>
      </c>
      <c r="I63" s="1" t="s">
        <v>9</v>
      </c>
      <c r="J63" s="10">
        <f>D63*F63*H63</f>
        <v>8.0955000000000013</v>
      </c>
    </row>
    <row r="65" spans="1:14" ht="12.75" customHeight="1" x14ac:dyDescent="0.2">
      <c r="A65" s="12" t="s">
        <v>0</v>
      </c>
      <c r="B65" s="13" t="s">
        <v>1</v>
      </c>
      <c r="C65" s="14" t="s">
        <v>2</v>
      </c>
      <c r="D65" s="15"/>
      <c r="E65" s="16"/>
      <c r="F65" s="17"/>
      <c r="G65" s="18"/>
      <c r="H65" s="19"/>
      <c r="I65" s="20"/>
      <c r="J65" s="21" t="s">
        <v>3</v>
      </c>
      <c r="L65" s="21"/>
      <c r="N65" s="21"/>
    </row>
    <row r="66" spans="1:14" s="8" customFormat="1" ht="33.75" customHeight="1" x14ac:dyDescent="0.2">
      <c r="A66" s="22" t="s">
        <v>82</v>
      </c>
      <c r="B66" s="22" t="s">
        <v>24</v>
      </c>
      <c r="C66" s="79" t="s">
        <v>47</v>
      </c>
      <c r="D66" s="79"/>
      <c r="E66" s="79"/>
      <c r="F66" s="79"/>
      <c r="G66" s="79"/>
      <c r="H66" s="79"/>
      <c r="I66" s="25"/>
      <c r="J66" s="26">
        <f>SUM(J71:J76)</f>
        <v>1337.5624</v>
      </c>
      <c r="L66" s="26">
        <v>2</v>
      </c>
      <c r="N66" s="27">
        <f>J66*L66</f>
        <v>2675.1248000000001</v>
      </c>
    </row>
    <row r="67" spans="1:14" s="8" customFormat="1" ht="29.25" customHeight="1" x14ac:dyDescent="0.2">
      <c r="A67" s="7"/>
      <c r="B67" s="2"/>
      <c r="C67" s="77" t="s">
        <v>61</v>
      </c>
      <c r="D67" s="77"/>
      <c r="E67" s="77"/>
      <c r="F67" s="77"/>
      <c r="G67" s="77"/>
      <c r="H67" s="77"/>
      <c r="I67" s="77"/>
      <c r="J67" s="77"/>
      <c r="L67" s="46"/>
      <c r="N67" s="47"/>
    </row>
    <row r="68" spans="1:14" x14ac:dyDescent="0.2">
      <c r="A68" s="7"/>
      <c r="B68" s="2"/>
      <c r="I68" s="5"/>
    </row>
    <row r="69" spans="1:14" x14ac:dyDescent="0.2">
      <c r="A69" s="28" t="s">
        <v>0</v>
      </c>
      <c r="B69" s="28" t="s">
        <v>1</v>
      </c>
      <c r="C69" s="29" t="s">
        <v>2</v>
      </c>
      <c r="D69" s="30" t="s">
        <v>3</v>
      </c>
      <c r="E69" s="31"/>
      <c r="F69" s="30" t="s">
        <v>4</v>
      </c>
      <c r="G69" s="31"/>
      <c r="H69" s="30" t="s">
        <v>5</v>
      </c>
      <c r="I69" s="32"/>
      <c r="J69" s="30" t="s">
        <v>6</v>
      </c>
    </row>
    <row r="70" spans="1:14" x14ac:dyDescent="0.2">
      <c r="A70" s="7"/>
      <c r="B70" s="2"/>
      <c r="I70" s="5"/>
    </row>
    <row r="71" spans="1:14" x14ac:dyDescent="0.2">
      <c r="A71" s="7" t="s">
        <v>21</v>
      </c>
      <c r="B71" s="2" t="s">
        <v>7</v>
      </c>
      <c r="C71" s="8" t="s">
        <v>22</v>
      </c>
      <c r="D71" s="10">
        <v>29.42</v>
      </c>
      <c r="E71" s="4" t="s">
        <v>8</v>
      </c>
      <c r="F71" s="3">
        <v>1</v>
      </c>
      <c r="G71" s="4" t="s">
        <v>8</v>
      </c>
      <c r="H71" s="11">
        <v>9</v>
      </c>
      <c r="I71" s="5" t="s">
        <v>9</v>
      </c>
      <c r="J71" s="10">
        <f>D71*F71*H71</f>
        <v>264.78000000000003</v>
      </c>
    </row>
    <row r="72" spans="1:14" x14ac:dyDescent="0.2">
      <c r="A72" s="7" t="s">
        <v>10</v>
      </c>
      <c r="B72" s="2" t="s">
        <v>7</v>
      </c>
      <c r="C72" s="8" t="s">
        <v>11</v>
      </c>
      <c r="D72" s="10">
        <v>24.55</v>
      </c>
      <c r="E72" s="4" t="s">
        <v>8</v>
      </c>
      <c r="F72" s="3">
        <v>1</v>
      </c>
      <c r="G72" s="4" t="s">
        <v>8</v>
      </c>
      <c r="H72" s="11">
        <v>9</v>
      </c>
      <c r="I72" s="5" t="s">
        <v>9</v>
      </c>
      <c r="J72" s="10">
        <f>D72*F72*H72</f>
        <v>220.95000000000002</v>
      </c>
    </row>
    <row r="73" spans="1:14" ht="56.25" x14ac:dyDescent="0.2">
      <c r="A73" s="7"/>
      <c r="B73" s="2" t="s">
        <v>23</v>
      </c>
      <c r="C73" s="8" t="s">
        <v>34</v>
      </c>
      <c r="D73" s="10">
        <v>464.54</v>
      </c>
      <c r="E73" s="4" t="s">
        <v>8</v>
      </c>
      <c r="F73" s="3">
        <v>1</v>
      </c>
      <c r="G73" s="4" t="s">
        <v>8</v>
      </c>
      <c r="H73" s="11">
        <v>1.5</v>
      </c>
      <c r="I73" s="5" t="s">
        <v>9</v>
      </c>
      <c r="J73" s="10">
        <f t="shared" ref="J73" si="1">D73*F73*H73</f>
        <v>696.81000000000006</v>
      </c>
    </row>
    <row r="74" spans="1:14" ht="45" x14ac:dyDescent="0.2">
      <c r="A74" s="7" t="s">
        <v>27</v>
      </c>
      <c r="B74" s="2" t="s">
        <v>23</v>
      </c>
      <c r="C74" s="8" t="s">
        <v>28</v>
      </c>
      <c r="D74" s="10">
        <v>54.81</v>
      </c>
      <c r="E74" s="4" t="s">
        <v>8</v>
      </c>
      <c r="F74" s="3">
        <v>1.05</v>
      </c>
      <c r="G74" s="4" t="s">
        <v>8</v>
      </c>
      <c r="H74" s="11">
        <v>1</v>
      </c>
      <c r="I74" s="5" t="s">
        <v>9</v>
      </c>
      <c r="J74" s="10">
        <f>D74*F74*H74</f>
        <v>57.550500000000007</v>
      </c>
    </row>
    <row r="75" spans="1:14" x14ac:dyDescent="0.2">
      <c r="A75" s="7"/>
      <c r="B75" s="2" t="s">
        <v>29</v>
      </c>
      <c r="C75" s="8" t="s">
        <v>30</v>
      </c>
      <c r="D75" s="10">
        <v>82.9</v>
      </c>
      <c r="E75" s="4" t="s">
        <v>8</v>
      </c>
      <c r="F75" s="3">
        <v>1</v>
      </c>
      <c r="G75" s="4" t="s">
        <v>8</v>
      </c>
      <c r="H75" s="11">
        <v>1</v>
      </c>
      <c r="I75" s="5" t="s">
        <v>9</v>
      </c>
      <c r="J75" s="10">
        <f>D75*F75*H75</f>
        <v>82.9</v>
      </c>
    </row>
    <row r="76" spans="1:14" x14ac:dyDescent="0.2">
      <c r="A76" s="8" t="s">
        <v>12</v>
      </c>
      <c r="B76" s="6" t="s">
        <v>13</v>
      </c>
      <c r="C76" s="8" t="s">
        <v>14</v>
      </c>
      <c r="D76" s="10">
        <f>SUM(J71:J72)</f>
        <v>485.73</v>
      </c>
      <c r="E76" s="4" t="s">
        <v>8</v>
      </c>
      <c r="F76" s="3">
        <v>1</v>
      </c>
      <c r="G76" s="4" t="s">
        <v>8</v>
      </c>
      <c r="H76" s="11">
        <v>0.03</v>
      </c>
      <c r="I76" s="1" t="s">
        <v>9</v>
      </c>
      <c r="J76" s="10">
        <f>D76*F76*H76</f>
        <v>14.571899999999999</v>
      </c>
    </row>
    <row r="78" spans="1:14" ht="12.75" customHeight="1" x14ac:dyDescent="0.2">
      <c r="A78" s="12" t="s">
        <v>0</v>
      </c>
      <c r="B78" s="13" t="s">
        <v>1</v>
      </c>
      <c r="C78" s="14" t="s">
        <v>2</v>
      </c>
      <c r="D78" s="15"/>
      <c r="E78" s="16"/>
      <c r="F78" s="17"/>
      <c r="G78" s="18"/>
      <c r="H78" s="19"/>
      <c r="I78" s="20"/>
      <c r="J78" s="21" t="s">
        <v>3</v>
      </c>
      <c r="L78" s="21"/>
      <c r="N78" s="21"/>
    </row>
    <row r="79" spans="1:14" s="8" customFormat="1" ht="18.75" customHeight="1" x14ac:dyDescent="0.2">
      <c r="A79" s="22" t="s">
        <v>75</v>
      </c>
      <c r="B79" s="22" t="s">
        <v>29</v>
      </c>
      <c r="C79" s="23" t="s">
        <v>40</v>
      </c>
      <c r="D79" s="24"/>
      <c r="E79" s="24"/>
      <c r="F79" s="24"/>
      <c r="G79" s="24"/>
      <c r="H79" s="24"/>
      <c r="I79" s="25"/>
      <c r="J79" s="26">
        <v>1500</v>
      </c>
      <c r="L79" s="26">
        <v>1</v>
      </c>
      <c r="N79" s="27">
        <f>J79*L79</f>
        <v>1500</v>
      </c>
    </row>
    <row r="80" spans="1:14" s="8" customFormat="1" ht="6.75" customHeight="1" x14ac:dyDescent="0.2">
      <c r="A80" s="7"/>
      <c r="B80" s="2"/>
      <c r="C80" s="78"/>
      <c r="D80" s="78"/>
      <c r="E80" s="78"/>
      <c r="F80" s="78"/>
      <c r="G80" s="78"/>
      <c r="H80" s="78"/>
      <c r="I80" s="78"/>
      <c r="J80" s="78"/>
      <c r="L80" s="46"/>
      <c r="N80" s="47"/>
    </row>
    <row r="81" spans="1:14" ht="12.75" customHeight="1" x14ac:dyDescent="0.2">
      <c r="A81" s="12" t="s">
        <v>0</v>
      </c>
      <c r="B81" s="13" t="s">
        <v>1</v>
      </c>
      <c r="C81" s="14" t="s">
        <v>2</v>
      </c>
      <c r="D81" s="15"/>
      <c r="E81" s="16"/>
      <c r="F81" s="17"/>
      <c r="G81" s="18"/>
      <c r="H81" s="19"/>
      <c r="I81" s="20"/>
      <c r="J81" s="21" t="s">
        <v>3</v>
      </c>
      <c r="L81" s="21"/>
      <c r="N81" s="21"/>
    </row>
    <row r="82" spans="1:14" s="8" customFormat="1" ht="18.75" customHeight="1" x14ac:dyDescent="0.2">
      <c r="A82" s="22" t="s">
        <v>76</v>
      </c>
      <c r="B82" s="22" t="s">
        <v>29</v>
      </c>
      <c r="C82" s="23" t="s">
        <v>57</v>
      </c>
      <c r="D82" s="24"/>
      <c r="E82" s="24"/>
      <c r="F82" s="24"/>
      <c r="G82" s="24"/>
      <c r="H82" s="24"/>
      <c r="I82" s="25"/>
      <c r="J82" s="26">
        <v>2300</v>
      </c>
      <c r="L82" s="26">
        <v>1</v>
      </c>
      <c r="N82" s="27">
        <f>J82*L82</f>
        <v>2300</v>
      </c>
    </row>
    <row r="83" spans="1:14" s="8" customFormat="1" ht="6.75" customHeight="1" x14ac:dyDescent="0.2">
      <c r="A83" s="7"/>
      <c r="B83" s="2"/>
      <c r="C83" s="78"/>
      <c r="D83" s="78"/>
      <c r="E83" s="78"/>
      <c r="F83" s="78"/>
      <c r="G83" s="78"/>
      <c r="H83" s="78"/>
      <c r="I83" s="78"/>
      <c r="J83" s="78"/>
      <c r="L83" s="46"/>
      <c r="N83" s="47"/>
    </row>
    <row r="84" spans="1:14" ht="12.75" customHeight="1" x14ac:dyDescent="0.2">
      <c r="A84" s="12" t="s">
        <v>0</v>
      </c>
      <c r="B84" s="13" t="s">
        <v>1</v>
      </c>
      <c r="C84" s="14" t="s">
        <v>2</v>
      </c>
      <c r="D84" s="15"/>
      <c r="E84" s="16"/>
      <c r="F84" s="17"/>
      <c r="G84" s="18"/>
      <c r="H84" s="19"/>
      <c r="I84" s="20"/>
      <c r="J84" s="21" t="s">
        <v>3</v>
      </c>
      <c r="L84" s="21"/>
      <c r="N84" s="21"/>
    </row>
    <row r="85" spans="1:14" s="8" customFormat="1" ht="18.75" customHeight="1" x14ac:dyDescent="0.2">
      <c r="A85" s="22" t="s">
        <v>77</v>
      </c>
      <c r="B85" s="22" t="s">
        <v>29</v>
      </c>
      <c r="C85" s="23" t="s">
        <v>58</v>
      </c>
      <c r="D85" s="24"/>
      <c r="E85" s="24"/>
      <c r="F85" s="24"/>
      <c r="G85" s="24"/>
      <c r="H85" s="24"/>
      <c r="I85" s="25"/>
      <c r="J85" s="26">
        <v>950</v>
      </c>
      <c r="L85" s="26">
        <v>1</v>
      </c>
      <c r="N85" s="27">
        <f>J85*L85</f>
        <v>950</v>
      </c>
    </row>
    <row r="86" spans="1:14" s="8" customFormat="1" ht="29.25" customHeight="1" x14ac:dyDescent="0.2">
      <c r="A86" s="7"/>
      <c r="B86" s="2"/>
      <c r="C86" s="78"/>
      <c r="D86" s="78"/>
      <c r="E86" s="78"/>
      <c r="F86" s="78"/>
      <c r="G86" s="78"/>
      <c r="H86" s="78"/>
      <c r="I86" s="78"/>
      <c r="J86" s="78"/>
      <c r="L86" s="46"/>
      <c r="N86" s="47"/>
    </row>
    <row r="87" spans="1:14" x14ac:dyDescent="0.2">
      <c r="A87" s="35"/>
      <c r="B87" s="36"/>
      <c r="C87" s="37"/>
      <c r="D87" s="38"/>
      <c r="E87" s="39"/>
      <c r="F87" s="38"/>
      <c r="G87" s="39"/>
      <c r="H87" s="38"/>
      <c r="I87" s="40"/>
      <c r="J87" s="38"/>
      <c r="K87" s="48"/>
      <c r="L87" s="48"/>
      <c r="M87" s="48"/>
      <c r="N87" s="41"/>
    </row>
    <row r="88" spans="1:14" x14ac:dyDescent="0.2">
      <c r="A88" s="42"/>
      <c r="H88" s="3" t="s">
        <v>15</v>
      </c>
      <c r="J88" s="33">
        <f>N17+N54+N66+N29+N41+N5+N79+N82+N85</f>
        <v>43915.892700000004</v>
      </c>
      <c r="N88" s="43"/>
    </row>
    <row r="89" spans="1:14" x14ac:dyDescent="0.2">
      <c r="A89" s="42"/>
      <c r="E89" s="3"/>
      <c r="G89" s="3"/>
      <c r="J89" s="34"/>
      <c r="N89" s="43"/>
    </row>
    <row r="90" spans="1:14" x14ac:dyDescent="0.2">
      <c r="A90" s="42"/>
      <c r="D90" s="75" t="s">
        <v>16</v>
      </c>
      <c r="E90" s="75"/>
      <c r="F90" s="75"/>
      <c r="G90" s="75"/>
      <c r="H90" s="75"/>
      <c r="J90" s="34">
        <f>J88*0.13</f>
        <v>5709.0660510000007</v>
      </c>
      <c r="N90" s="43"/>
    </row>
    <row r="91" spans="1:14" x14ac:dyDescent="0.2">
      <c r="A91" s="42"/>
      <c r="D91" s="75" t="s">
        <v>17</v>
      </c>
      <c r="E91" s="75"/>
      <c r="F91" s="75"/>
      <c r="G91" s="75"/>
      <c r="H91" s="75"/>
      <c r="J91" s="34">
        <f>J88*0.06</f>
        <v>2634.9535620000001</v>
      </c>
      <c r="N91" s="43"/>
    </row>
    <row r="92" spans="1:14" x14ac:dyDescent="0.2">
      <c r="A92" s="42"/>
      <c r="J92" s="34"/>
      <c r="N92" s="43"/>
    </row>
    <row r="93" spans="1:14" x14ac:dyDescent="0.2">
      <c r="A93" s="42"/>
      <c r="C93" s="75" t="s">
        <v>18</v>
      </c>
      <c r="D93" s="75"/>
      <c r="E93" s="75"/>
      <c r="F93" s="75"/>
      <c r="G93" s="75"/>
      <c r="H93" s="75"/>
      <c r="J93" s="33">
        <f>SUM(J88:J91)</f>
        <v>52259.912313000008</v>
      </c>
      <c r="N93" s="43"/>
    </row>
    <row r="94" spans="1:14" x14ac:dyDescent="0.2">
      <c r="A94" s="42"/>
      <c r="H94" s="3" t="s">
        <v>19</v>
      </c>
      <c r="J94" s="34">
        <f>J93*0.21</f>
        <v>10974.58158573</v>
      </c>
      <c r="N94" s="43"/>
    </row>
    <row r="95" spans="1:14" x14ac:dyDescent="0.2">
      <c r="A95" s="42"/>
      <c r="H95" s="3" t="s">
        <v>20</v>
      </c>
      <c r="J95" s="34">
        <f>SUM(J93:J94)</f>
        <v>63234.493898730012</v>
      </c>
      <c r="K95" s="9"/>
      <c r="N95" s="43"/>
    </row>
    <row r="96" spans="1:14" x14ac:dyDescent="0.2">
      <c r="A96" s="42"/>
      <c r="N96" s="43"/>
    </row>
    <row r="97" spans="1:14" x14ac:dyDescent="0.2">
      <c r="A97" s="44"/>
      <c r="B97" s="45"/>
      <c r="C97" s="51"/>
      <c r="D97" s="76"/>
      <c r="E97" s="76"/>
      <c r="F97" s="76"/>
      <c r="G97" s="76"/>
      <c r="H97" s="76"/>
      <c r="I97" s="53"/>
      <c r="J97" s="52"/>
      <c r="K97" s="49"/>
      <c r="L97" s="49"/>
      <c r="M97" s="49"/>
      <c r="N97" s="50"/>
    </row>
  </sheetData>
  <mergeCells count="20">
    <mergeCell ref="A2:N2"/>
    <mergeCell ref="C18:J18"/>
    <mergeCell ref="C30:J30"/>
    <mergeCell ref="C42:J42"/>
    <mergeCell ref="C66:H66"/>
    <mergeCell ref="C5:H5"/>
    <mergeCell ref="C6:J6"/>
    <mergeCell ref="C55:J55"/>
    <mergeCell ref="C54:H54"/>
    <mergeCell ref="D90:H90"/>
    <mergeCell ref="D91:H91"/>
    <mergeCell ref="C93:H93"/>
    <mergeCell ref="D97:H97"/>
    <mergeCell ref="C67:J67"/>
    <mergeCell ref="C17:H17"/>
    <mergeCell ref="C29:H29"/>
    <mergeCell ref="C41:H41"/>
    <mergeCell ref="C80:J80"/>
    <mergeCell ref="C83:J83"/>
    <mergeCell ref="C86:J86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abSelected="1" topLeftCell="A4" workbookViewId="0">
      <selection activeCell="R18" sqref="R18"/>
    </sheetView>
  </sheetViews>
  <sheetFormatPr baseColWidth="10" defaultColWidth="9.140625" defaultRowHeight="12.75" x14ac:dyDescent="0.2"/>
  <cols>
    <col min="1" max="1" width="10.140625" style="8" customWidth="1"/>
    <col min="2" max="2" width="5" style="6" bestFit="1" customWidth="1"/>
    <col min="3" max="3" width="31.7109375" style="8" customWidth="1"/>
    <col min="4" max="4" width="9.28515625" style="3" bestFit="1" customWidth="1"/>
    <col min="5" max="5" width="1.42578125" style="4" customWidth="1"/>
    <col min="6" max="6" width="7.28515625" style="3" bestFit="1" customWidth="1"/>
    <col min="7" max="7" width="1.42578125" style="4" customWidth="1"/>
    <col min="8" max="8" width="10" style="3" bestFit="1" customWidth="1"/>
    <col min="9" max="9" width="1.42578125" style="1" customWidth="1"/>
    <col min="10" max="10" width="9.140625" style="3" bestFit="1" customWidth="1"/>
    <col min="11" max="11" width="3.85546875" customWidth="1"/>
    <col min="13" max="13" width="2.85546875" customWidth="1"/>
  </cols>
  <sheetData>
    <row r="1" spans="1:14" ht="44.25" customHeight="1" x14ac:dyDescent="0.2"/>
    <row r="2" spans="1:14" ht="37.5" customHeight="1" x14ac:dyDescent="0.2">
      <c r="A2" s="74" t="s">
        <v>51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4.25" customHeight="1" x14ac:dyDescent="0.2"/>
    <row r="4" spans="1:14" ht="12.75" customHeight="1" x14ac:dyDescent="0.2">
      <c r="A4" s="12" t="s">
        <v>0</v>
      </c>
      <c r="B4" s="13" t="s">
        <v>1</v>
      </c>
      <c r="C4" s="14" t="s">
        <v>2</v>
      </c>
      <c r="D4" s="15"/>
      <c r="E4" s="16"/>
      <c r="F4" s="17"/>
      <c r="G4" s="18"/>
      <c r="H4" s="19"/>
      <c r="I4" s="20"/>
      <c r="J4" s="21" t="s">
        <v>3</v>
      </c>
      <c r="L4" s="21"/>
      <c r="N4" s="21"/>
    </row>
    <row r="5" spans="1:14" s="8" customFormat="1" ht="33.75" customHeight="1" x14ac:dyDescent="0.2">
      <c r="A5" s="22" t="s">
        <v>78</v>
      </c>
      <c r="B5" s="22" t="s">
        <v>24</v>
      </c>
      <c r="C5" s="79" t="s">
        <v>42</v>
      </c>
      <c r="D5" s="79"/>
      <c r="E5" s="79"/>
      <c r="F5" s="79"/>
      <c r="G5" s="79"/>
      <c r="H5" s="79"/>
      <c r="I5" s="25"/>
      <c r="J5" s="26">
        <f>SUM(J10:J14)</f>
        <v>212.315425</v>
      </c>
      <c r="L5" s="26">
        <v>11</v>
      </c>
      <c r="N5" s="27">
        <f>J5*L5</f>
        <v>2335.4696750000003</v>
      </c>
    </row>
    <row r="6" spans="1:14" s="8" customFormat="1" ht="29.25" customHeight="1" x14ac:dyDescent="0.2">
      <c r="A6" s="7"/>
      <c r="B6" s="2"/>
      <c r="C6" s="77" t="s">
        <v>54</v>
      </c>
      <c r="D6" s="77"/>
      <c r="E6" s="77"/>
      <c r="F6" s="77"/>
      <c r="G6" s="77"/>
      <c r="H6" s="77"/>
      <c r="I6" s="77"/>
      <c r="J6" s="77"/>
      <c r="L6" s="46"/>
      <c r="N6" s="47"/>
    </row>
    <row r="7" spans="1:14" x14ac:dyDescent="0.2">
      <c r="A7" s="7"/>
      <c r="B7" s="2"/>
      <c r="I7" s="5"/>
    </row>
    <row r="8" spans="1:14" x14ac:dyDescent="0.2">
      <c r="A8" s="28" t="s">
        <v>0</v>
      </c>
      <c r="B8" s="28" t="s">
        <v>1</v>
      </c>
      <c r="C8" s="29" t="s">
        <v>2</v>
      </c>
      <c r="D8" s="30" t="s">
        <v>3</v>
      </c>
      <c r="E8" s="31"/>
      <c r="F8" s="30" t="s">
        <v>4</v>
      </c>
      <c r="G8" s="31"/>
      <c r="H8" s="30" t="s">
        <v>5</v>
      </c>
      <c r="I8" s="32"/>
      <c r="J8" s="30" t="s">
        <v>6</v>
      </c>
    </row>
    <row r="9" spans="1:14" x14ac:dyDescent="0.2">
      <c r="A9" s="7"/>
      <c r="B9" s="2"/>
      <c r="I9" s="5"/>
    </row>
    <row r="10" spans="1:14" x14ac:dyDescent="0.2">
      <c r="A10" s="7" t="s">
        <v>21</v>
      </c>
      <c r="B10" s="2" t="s">
        <v>7</v>
      </c>
      <c r="C10" s="8" t="s">
        <v>22</v>
      </c>
      <c r="D10" s="10">
        <v>29.42</v>
      </c>
      <c r="E10" s="4" t="s">
        <v>8</v>
      </c>
      <c r="F10" s="3">
        <v>1</v>
      </c>
      <c r="G10" s="4" t="s">
        <v>8</v>
      </c>
      <c r="H10" s="11">
        <v>2.5</v>
      </c>
      <c r="I10" s="5" t="s">
        <v>9</v>
      </c>
      <c r="J10" s="10">
        <f>D10*F10*H10</f>
        <v>73.550000000000011</v>
      </c>
    </row>
    <row r="11" spans="1:14" x14ac:dyDescent="0.2">
      <c r="A11" s="7" t="s">
        <v>10</v>
      </c>
      <c r="B11" s="2" t="s">
        <v>7</v>
      </c>
      <c r="C11" s="8" t="s">
        <v>11</v>
      </c>
      <c r="D11" s="10">
        <v>24.55</v>
      </c>
      <c r="E11" s="4" t="s">
        <v>8</v>
      </c>
      <c r="F11" s="3">
        <v>1</v>
      </c>
      <c r="G11" s="4" t="s">
        <v>8</v>
      </c>
      <c r="H11" s="11">
        <v>2.5</v>
      </c>
      <c r="I11" s="5" t="s">
        <v>9</v>
      </c>
      <c r="J11" s="10">
        <f>D11*F11*H11</f>
        <v>61.375</v>
      </c>
    </row>
    <row r="12" spans="1:14" ht="45" x14ac:dyDescent="0.2">
      <c r="A12" s="7" t="s">
        <v>27</v>
      </c>
      <c r="B12" s="2" t="s">
        <v>23</v>
      </c>
      <c r="C12" s="8" t="s">
        <v>28</v>
      </c>
      <c r="D12" s="10">
        <v>54.81</v>
      </c>
      <c r="E12" s="4" t="s">
        <v>8</v>
      </c>
      <c r="F12" s="3">
        <v>1.05</v>
      </c>
      <c r="G12" s="4" t="s">
        <v>8</v>
      </c>
      <c r="H12" s="11">
        <v>0.35</v>
      </c>
      <c r="I12" s="5" t="s">
        <v>9</v>
      </c>
      <c r="J12" s="10">
        <f>D12*F12*H12</f>
        <v>20.142675000000001</v>
      </c>
    </row>
    <row r="13" spans="1:14" x14ac:dyDescent="0.2">
      <c r="A13" s="7"/>
      <c r="B13" s="2" t="s">
        <v>29</v>
      </c>
      <c r="C13" s="8" t="s">
        <v>43</v>
      </c>
      <c r="D13" s="10">
        <v>53.2</v>
      </c>
      <c r="E13" s="4" t="s">
        <v>8</v>
      </c>
      <c r="F13" s="3">
        <v>1</v>
      </c>
      <c r="G13" s="4" t="s">
        <v>8</v>
      </c>
      <c r="H13" s="11">
        <v>1</v>
      </c>
      <c r="I13" s="5" t="s">
        <v>9</v>
      </c>
      <c r="J13" s="10">
        <f>D13*F13*H13</f>
        <v>53.2</v>
      </c>
    </row>
    <row r="14" spans="1:14" x14ac:dyDescent="0.2">
      <c r="A14" s="8" t="s">
        <v>12</v>
      </c>
      <c r="B14" s="6" t="s">
        <v>13</v>
      </c>
      <c r="C14" s="8" t="s">
        <v>14</v>
      </c>
      <c r="D14" s="10">
        <f>SUM(J10:J11)</f>
        <v>134.92500000000001</v>
      </c>
      <c r="E14" s="4" t="s">
        <v>8</v>
      </c>
      <c r="F14" s="3">
        <v>1</v>
      </c>
      <c r="G14" s="4" t="s">
        <v>8</v>
      </c>
      <c r="H14" s="11">
        <v>0.03</v>
      </c>
      <c r="I14" s="1" t="s">
        <v>9</v>
      </c>
      <c r="J14" s="10">
        <f>D14*F14*H14</f>
        <v>4.0477500000000006</v>
      </c>
    </row>
    <row r="16" spans="1:14" ht="12.75" customHeight="1" x14ac:dyDescent="0.2">
      <c r="A16" s="12" t="s">
        <v>0</v>
      </c>
      <c r="B16" s="13" t="s">
        <v>1</v>
      </c>
      <c r="C16" s="14" t="s">
        <v>2</v>
      </c>
      <c r="D16" s="15"/>
      <c r="E16" s="16"/>
      <c r="F16" s="17"/>
      <c r="G16" s="18"/>
      <c r="H16" s="19"/>
      <c r="I16" s="20"/>
      <c r="J16" s="21" t="s">
        <v>3</v>
      </c>
      <c r="L16" s="21"/>
      <c r="N16" s="21"/>
    </row>
    <row r="17" spans="1:14" s="8" customFormat="1" ht="27.75" customHeight="1" x14ac:dyDescent="0.2">
      <c r="A17" s="22" t="s">
        <v>83</v>
      </c>
      <c r="B17" s="22" t="s">
        <v>23</v>
      </c>
      <c r="C17" s="79" t="s">
        <v>49</v>
      </c>
      <c r="D17" s="79"/>
      <c r="E17" s="79"/>
      <c r="F17" s="79"/>
      <c r="G17" s="79"/>
      <c r="H17" s="79"/>
      <c r="I17" s="25"/>
      <c r="J17" s="26">
        <f>SUM(J22:J26)</f>
        <v>360.43990000000002</v>
      </c>
      <c r="L17" s="26">
        <v>10</v>
      </c>
      <c r="N17" s="27">
        <f>J17*L17</f>
        <v>3604.3990000000003</v>
      </c>
    </row>
    <row r="18" spans="1:14" s="8" customFormat="1" ht="40.5" customHeight="1" x14ac:dyDescent="0.2">
      <c r="A18" s="7"/>
      <c r="B18" s="2"/>
      <c r="C18" s="77" t="s">
        <v>55</v>
      </c>
      <c r="D18" s="77"/>
      <c r="E18" s="77"/>
      <c r="F18" s="77"/>
      <c r="G18" s="77"/>
      <c r="H18" s="77"/>
      <c r="I18" s="77"/>
      <c r="J18" s="77"/>
      <c r="L18" s="46"/>
      <c r="N18" s="47"/>
    </row>
    <row r="19" spans="1:14" x14ac:dyDescent="0.2">
      <c r="A19" s="7"/>
      <c r="B19" s="2"/>
      <c r="I19" s="5"/>
    </row>
    <row r="20" spans="1:14" x14ac:dyDescent="0.2">
      <c r="A20" s="28" t="s">
        <v>0</v>
      </c>
      <c r="B20" s="28" t="s">
        <v>1</v>
      </c>
      <c r="C20" s="29" t="s">
        <v>2</v>
      </c>
      <c r="D20" s="30" t="s">
        <v>3</v>
      </c>
      <c r="E20" s="31"/>
      <c r="F20" s="30" t="s">
        <v>4</v>
      </c>
      <c r="G20" s="31"/>
      <c r="H20" s="30" t="s">
        <v>5</v>
      </c>
      <c r="I20" s="32"/>
      <c r="J20" s="30" t="s">
        <v>6</v>
      </c>
    </row>
    <row r="21" spans="1:14" x14ac:dyDescent="0.2">
      <c r="A21" s="7"/>
      <c r="B21" s="2"/>
      <c r="I21" s="5"/>
    </row>
    <row r="22" spans="1:14" x14ac:dyDescent="0.2">
      <c r="A22" s="7" t="s">
        <v>21</v>
      </c>
      <c r="B22" s="2" t="s">
        <v>7</v>
      </c>
      <c r="C22" s="8" t="s">
        <v>22</v>
      </c>
      <c r="D22" s="10">
        <v>29.42</v>
      </c>
      <c r="E22" s="4" t="s">
        <v>8</v>
      </c>
      <c r="F22" s="3">
        <v>1</v>
      </c>
      <c r="G22" s="4" t="s">
        <v>8</v>
      </c>
      <c r="H22" s="11">
        <v>4.5</v>
      </c>
      <c r="I22" s="5" t="s">
        <v>9</v>
      </c>
      <c r="J22" s="10">
        <f>D22*F22*H22</f>
        <v>132.39000000000001</v>
      </c>
    </row>
    <row r="23" spans="1:14" x14ac:dyDescent="0.2">
      <c r="A23" s="7" t="s">
        <v>10</v>
      </c>
      <c r="B23" s="2" t="s">
        <v>7</v>
      </c>
      <c r="C23" s="8" t="s">
        <v>11</v>
      </c>
      <c r="D23" s="10">
        <v>24.55</v>
      </c>
      <c r="E23" s="4" t="s">
        <v>8</v>
      </c>
      <c r="F23" s="3">
        <v>1</v>
      </c>
      <c r="G23" s="4" t="s">
        <v>8</v>
      </c>
      <c r="H23" s="11">
        <v>4.5</v>
      </c>
      <c r="I23" s="5" t="s">
        <v>9</v>
      </c>
      <c r="J23" s="10">
        <f>D23*F23*H23</f>
        <v>110.47500000000001</v>
      </c>
    </row>
    <row r="24" spans="1:14" ht="45" x14ac:dyDescent="0.2">
      <c r="A24" s="7" t="s">
        <v>27</v>
      </c>
      <c r="B24" s="2" t="s">
        <v>23</v>
      </c>
      <c r="C24" s="8" t="s">
        <v>28</v>
      </c>
      <c r="D24" s="10">
        <v>54.18</v>
      </c>
      <c r="E24" s="4" t="s">
        <v>8</v>
      </c>
      <c r="F24" s="3">
        <v>1.05</v>
      </c>
      <c r="G24" s="4" t="s">
        <v>8</v>
      </c>
      <c r="H24" s="11">
        <v>0.55000000000000004</v>
      </c>
      <c r="I24" s="5" t="s">
        <v>9</v>
      </c>
      <c r="J24" s="10">
        <f>D24*F24*H24</f>
        <v>31.288950000000003</v>
      </c>
    </row>
    <row r="25" spans="1:14" x14ac:dyDescent="0.2">
      <c r="A25" s="7"/>
      <c r="B25" s="2" t="s">
        <v>29</v>
      </c>
      <c r="C25" s="8" t="s">
        <v>30</v>
      </c>
      <c r="D25" s="10">
        <v>79</v>
      </c>
      <c r="E25" s="4" t="s">
        <v>8</v>
      </c>
      <c r="F25" s="3">
        <v>1</v>
      </c>
      <c r="G25" s="4" t="s">
        <v>8</v>
      </c>
      <c r="H25" s="11">
        <v>1</v>
      </c>
      <c r="I25" s="5" t="s">
        <v>9</v>
      </c>
      <c r="J25" s="10">
        <f>D25*F25*H25</f>
        <v>79</v>
      </c>
    </row>
    <row r="26" spans="1:14" x14ac:dyDescent="0.2">
      <c r="A26" s="8" t="s">
        <v>12</v>
      </c>
      <c r="B26" s="6" t="s">
        <v>13</v>
      </c>
      <c r="C26" s="8" t="s">
        <v>14</v>
      </c>
      <c r="D26" s="10">
        <f>SUM(J22:J23)</f>
        <v>242.86500000000001</v>
      </c>
      <c r="E26" s="4" t="s">
        <v>8</v>
      </c>
      <c r="F26" s="3">
        <v>1</v>
      </c>
      <c r="G26" s="4" t="s">
        <v>8</v>
      </c>
      <c r="H26" s="11">
        <v>0.03</v>
      </c>
      <c r="I26" s="1" t="s">
        <v>9</v>
      </c>
      <c r="J26" s="10">
        <f>D26*F26*H26</f>
        <v>7.2859499999999997</v>
      </c>
    </row>
    <row r="28" spans="1:14" ht="12.75" customHeight="1" x14ac:dyDescent="0.2">
      <c r="A28" s="12" t="s">
        <v>0</v>
      </c>
      <c r="B28" s="13" t="s">
        <v>1</v>
      </c>
      <c r="C28" s="14" t="s">
        <v>2</v>
      </c>
      <c r="D28" s="15"/>
      <c r="E28" s="16"/>
      <c r="F28" s="17"/>
      <c r="G28" s="18"/>
      <c r="H28" s="19"/>
      <c r="I28" s="20"/>
      <c r="J28" s="21" t="s">
        <v>3</v>
      </c>
      <c r="L28" s="21"/>
      <c r="N28" s="21"/>
    </row>
    <row r="29" spans="1:14" s="8" customFormat="1" ht="22.5" customHeight="1" x14ac:dyDescent="0.2">
      <c r="A29" s="22" t="s">
        <v>69</v>
      </c>
      <c r="B29" s="22" t="s">
        <v>24</v>
      </c>
      <c r="C29" s="79" t="s">
        <v>31</v>
      </c>
      <c r="D29" s="79"/>
      <c r="E29" s="79"/>
      <c r="F29" s="79"/>
      <c r="G29" s="79"/>
      <c r="H29" s="79"/>
      <c r="I29" s="25"/>
      <c r="J29" s="26">
        <f>SUM(J34:J38)</f>
        <v>526.35275000000001</v>
      </c>
      <c r="L29" s="26">
        <v>5</v>
      </c>
      <c r="N29" s="27">
        <f>J29*L29</f>
        <v>2631.7637500000001</v>
      </c>
    </row>
    <row r="30" spans="1:14" s="8" customFormat="1" ht="29.25" customHeight="1" x14ac:dyDescent="0.2">
      <c r="A30" s="7"/>
      <c r="B30" s="2"/>
      <c r="C30" s="77" t="s">
        <v>50</v>
      </c>
      <c r="D30" s="77"/>
      <c r="E30" s="77"/>
      <c r="F30" s="77"/>
      <c r="G30" s="77"/>
      <c r="H30" s="77"/>
      <c r="I30" s="77"/>
      <c r="J30" s="77"/>
      <c r="L30" s="46"/>
      <c r="N30" s="47"/>
    </row>
    <row r="31" spans="1:14" x14ac:dyDescent="0.2">
      <c r="A31" s="7"/>
      <c r="B31" s="2"/>
      <c r="I31" s="5"/>
    </row>
    <row r="32" spans="1:14" x14ac:dyDescent="0.2">
      <c r="A32" s="28" t="s">
        <v>0</v>
      </c>
      <c r="B32" s="28" t="s">
        <v>1</v>
      </c>
      <c r="C32" s="29" t="s">
        <v>2</v>
      </c>
      <c r="D32" s="30" t="s">
        <v>3</v>
      </c>
      <c r="E32" s="31"/>
      <c r="F32" s="30" t="s">
        <v>4</v>
      </c>
      <c r="G32" s="31"/>
      <c r="H32" s="30" t="s">
        <v>5</v>
      </c>
      <c r="I32" s="32"/>
      <c r="J32" s="30" t="s">
        <v>6</v>
      </c>
    </row>
    <row r="33" spans="1:18" x14ac:dyDescent="0.2">
      <c r="A33" s="7"/>
      <c r="B33" s="2"/>
      <c r="I33" s="5"/>
    </row>
    <row r="34" spans="1:18" x14ac:dyDescent="0.2">
      <c r="A34" s="7" t="s">
        <v>21</v>
      </c>
      <c r="B34" s="2" t="s">
        <v>7</v>
      </c>
      <c r="C34" s="8" t="s">
        <v>22</v>
      </c>
      <c r="D34" s="10">
        <v>29.42</v>
      </c>
      <c r="E34" s="4" t="s">
        <v>8</v>
      </c>
      <c r="F34" s="3">
        <v>1</v>
      </c>
      <c r="G34" s="4" t="s">
        <v>8</v>
      </c>
      <c r="H34" s="11">
        <v>2.5</v>
      </c>
      <c r="I34" s="5" t="s">
        <v>9</v>
      </c>
      <c r="J34" s="10">
        <f>D34*F34*H34</f>
        <v>73.550000000000011</v>
      </c>
    </row>
    <row r="35" spans="1:18" x14ac:dyDescent="0.2">
      <c r="A35" s="7" t="s">
        <v>10</v>
      </c>
      <c r="B35" s="2" t="s">
        <v>7</v>
      </c>
      <c r="C35" s="8" t="s">
        <v>11</v>
      </c>
      <c r="D35" s="10">
        <v>24.55</v>
      </c>
      <c r="E35" s="4" t="s">
        <v>8</v>
      </c>
      <c r="F35" s="3">
        <v>1</v>
      </c>
      <c r="G35" s="4" t="s">
        <v>8</v>
      </c>
      <c r="H35" s="11">
        <v>2.5</v>
      </c>
      <c r="I35" s="5" t="s">
        <v>9</v>
      </c>
      <c r="J35" s="10">
        <f>D35*F35*H35</f>
        <v>61.375</v>
      </c>
    </row>
    <row r="36" spans="1:18" ht="67.5" x14ac:dyDescent="0.2">
      <c r="A36" s="7" t="s">
        <v>25</v>
      </c>
      <c r="B36" s="2" t="s">
        <v>23</v>
      </c>
      <c r="C36" s="8" t="s">
        <v>26</v>
      </c>
      <c r="D36" s="10">
        <v>115.2</v>
      </c>
      <c r="E36" s="4" t="s">
        <v>8</v>
      </c>
      <c r="F36" s="3">
        <v>1.05</v>
      </c>
      <c r="G36" s="4" t="s">
        <v>8</v>
      </c>
      <c r="H36" s="11">
        <v>3</v>
      </c>
      <c r="I36" s="5" t="s">
        <v>9</v>
      </c>
      <c r="J36" s="10">
        <f>D36*F36*H36</f>
        <v>362.88</v>
      </c>
    </row>
    <row r="37" spans="1:18" x14ac:dyDescent="0.2">
      <c r="A37" s="7"/>
      <c r="B37" s="2" t="s">
        <v>29</v>
      </c>
      <c r="C37" s="8" t="s">
        <v>38</v>
      </c>
      <c r="D37" s="10">
        <v>24.5</v>
      </c>
      <c r="E37" s="4" t="s">
        <v>8</v>
      </c>
      <c r="F37" s="3">
        <v>1</v>
      </c>
      <c r="G37" s="4" t="s">
        <v>8</v>
      </c>
      <c r="H37" s="11">
        <v>1</v>
      </c>
      <c r="I37" s="5" t="s">
        <v>9</v>
      </c>
      <c r="J37" s="10">
        <f>D37*F37*H37</f>
        <v>24.5</v>
      </c>
    </row>
    <row r="38" spans="1:18" x14ac:dyDescent="0.2">
      <c r="A38" s="8" t="s">
        <v>12</v>
      </c>
      <c r="B38" s="6" t="s">
        <v>13</v>
      </c>
      <c r="C38" s="8" t="s">
        <v>14</v>
      </c>
      <c r="D38" s="10">
        <f>SUM(J34:J35)</f>
        <v>134.92500000000001</v>
      </c>
      <c r="E38" s="4" t="s">
        <v>8</v>
      </c>
      <c r="F38" s="3">
        <v>1</v>
      </c>
      <c r="G38" s="4" t="s">
        <v>8</v>
      </c>
      <c r="H38" s="11">
        <v>0.03</v>
      </c>
      <c r="I38" s="1" t="s">
        <v>9</v>
      </c>
      <c r="J38" s="10">
        <f>D38*F38*H38</f>
        <v>4.0477500000000006</v>
      </c>
    </row>
    <row r="40" spans="1:18" ht="12.75" customHeight="1" x14ac:dyDescent="0.2">
      <c r="A40" s="12" t="s">
        <v>0</v>
      </c>
      <c r="B40" s="13" t="s">
        <v>1</v>
      </c>
      <c r="C40" s="14" t="s">
        <v>2</v>
      </c>
      <c r="D40" s="15"/>
      <c r="E40" s="16"/>
      <c r="F40" s="17"/>
      <c r="G40" s="18"/>
      <c r="H40" s="19"/>
      <c r="I40" s="20"/>
      <c r="J40" s="21" t="s">
        <v>3</v>
      </c>
      <c r="L40" s="21"/>
      <c r="N40" s="21"/>
    </row>
    <row r="41" spans="1:18" s="8" customFormat="1" ht="27.75" customHeight="1" x14ac:dyDescent="0.2">
      <c r="A41" s="22" t="s">
        <v>73</v>
      </c>
      <c r="B41" s="22" t="s">
        <v>23</v>
      </c>
      <c r="C41" s="79" t="s">
        <v>44</v>
      </c>
      <c r="D41" s="79"/>
      <c r="E41" s="79"/>
      <c r="F41" s="79"/>
      <c r="G41" s="79"/>
      <c r="H41" s="79"/>
      <c r="I41" s="25"/>
      <c r="J41" s="26">
        <f>SUM(J46:J50)</f>
        <v>221.46715</v>
      </c>
      <c r="L41" s="26">
        <v>4</v>
      </c>
      <c r="N41" s="27">
        <f>J41*L41</f>
        <v>885.86860000000001</v>
      </c>
      <c r="Q41"/>
      <c r="R41"/>
    </row>
    <row r="42" spans="1:18" s="8" customFormat="1" ht="30" customHeight="1" x14ac:dyDescent="0.2">
      <c r="A42" s="7"/>
      <c r="B42" s="2"/>
      <c r="C42" s="77" t="s">
        <v>56</v>
      </c>
      <c r="D42" s="77"/>
      <c r="E42" s="77"/>
      <c r="F42" s="77"/>
      <c r="G42" s="77"/>
      <c r="H42" s="77"/>
      <c r="I42" s="77"/>
      <c r="J42" s="77"/>
      <c r="L42" s="46"/>
      <c r="N42" s="47"/>
      <c r="R42"/>
    </row>
    <row r="43" spans="1:18" x14ac:dyDescent="0.2">
      <c r="A43" s="7"/>
      <c r="B43" s="2"/>
      <c r="I43" s="5"/>
      <c r="Q43" s="8"/>
    </row>
    <row r="44" spans="1:18" x14ac:dyDescent="0.2">
      <c r="A44" s="28" t="s">
        <v>0</v>
      </c>
      <c r="B44" s="28" t="s">
        <v>1</v>
      </c>
      <c r="C44" s="29" t="s">
        <v>2</v>
      </c>
      <c r="D44" s="30" t="s">
        <v>3</v>
      </c>
      <c r="E44" s="31"/>
      <c r="F44" s="30" t="s">
        <v>4</v>
      </c>
      <c r="G44" s="31"/>
      <c r="H44" s="30" t="s">
        <v>5</v>
      </c>
      <c r="I44" s="32"/>
      <c r="J44" s="30" t="s">
        <v>6</v>
      </c>
    </row>
    <row r="45" spans="1:18" x14ac:dyDescent="0.2">
      <c r="A45" s="7"/>
      <c r="B45" s="2"/>
      <c r="I45" s="5"/>
    </row>
    <row r="46" spans="1:18" x14ac:dyDescent="0.2">
      <c r="A46" s="7" t="s">
        <v>21</v>
      </c>
      <c r="B46" s="2" t="s">
        <v>7</v>
      </c>
      <c r="C46" s="8" t="s">
        <v>22</v>
      </c>
      <c r="D46" s="10">
        <v>29.42</v>
      </c>
      <c r="E46" s="4" t="s">
        <v>8</v>
      </c>
      <c r="F46" s="3">
        <v>1</v>
      </c>
      <c r="G46" s="4" t="s">
        <v>8</v>
      </c>
      <c r="H46" s="11">
        <v>2</v>
      </c>
      <c r="I46" s="5" t="s">
        <v>9</v>
      </c>
      <c r="J46" s="10">
        <f>D46*F46*H46</f>
        <v>58.84</v>
      </c>
    </row>
    <row r="47" spans="1:18" x14ac:dyDescent="0.2">
      <c r="A47" s="7" t="s">
        <v>10</v>
      </c>
      <c r="B47" s="2" t="s">
        <v>7</v>
      </c>
      <c r="C47" s="8" t="s">
        <v>11</v>
      </c>
      <c r="D47" s="10">
        <v>24.55</v>
      </c>
      <c r="E47" s="4" t="s">
        <v>8</v>
      </c>
      <c r="F47" s="3">
        <v>1</v>
      </c>
      <c r="G47" s="4" t="s">
        <v>8</v>
      </c>
      <c r="H47" s="11">
        <v>2</v>
      </c>
      <c r="I47" s="5" t="s">
        <v>9</v>
      </c>
      <c r="J47" s="10">
        <f>D47*F47*H47</f>
        <v>49.1</v>
      </c>
    </row>
    <row r="48" spans="1:18" ht="45" x14ac:dyDescent="0.2">
      <c r="A48" s="7" t="s">
        <v>27</v>
      </c>
      <c r="B48" s="2" t="s">
        <v>23</v>
      </c>
      <c r="C48" s="8" t="s">
        <v>28</v>
      </c>
      <c r="D48" s="10">
        <v>54.18</v>
      </c>
      <c r="E48" s="4" t="s">
        <v>8</v>
      </c>
      <c r="F48" s="3">
        <v>1.05</v>
      </c>
      <c r="G48" s="4" t="s">
        <v>8</v>
      </c>
      <c r="H48" s="11">
        <v>0.55000000000000004</v>
      </c>
      <c r="I48" s="5" t="s">
        <v>9</v>
      </c>
      <c r="J48" s="10">
        <f>D48*F48*H48</f>
        <v>31.288950000000003</v>
      </c>
    </row>
    <row r="49" spans="1:14" x14ac:dyDescent="0.2">
      <c r="A49" s="7"/>
      <c r="B49" s="2" t="s">
        <v>29</v>
      </c>
      <c r="C49" s="8" t="s">
        <v>30</v>
      </c>
      <c r="D49" s="10">
        <v>79</v>
      </c>
      <c r="E49" s="4" t="s">
        <v>8</v>
      </c>
      <c r="F49" s="3">
        <v>1</v>
      </c>
      <c r="G49" s="4" t="s">
        <v>8</v>
      </c>
      <c r="H49" s="11">
        <v>1</v>
      </c>
      <c r="I49" s="5" t="s">
        <v>9</v>
      </c>
      <c r="J49" s="10">
        <f>D49*F49*H49</f>
        <v>79</v>
      </c>
    </row>
    <row r="50" spans="1:14" x14ac:dyDescent="0.2">
      <c r="A50" s="8" t="s">
        <v>12</v>
      </c>
      <c r="B50" s="6" t="s">
        <v>13</v>
      </c>
      <c r="C50" s="8" t="s">
        <v>14</v>
      </c>
      <c r="D50" s="10">
        <f>SUM(J46:J47)</f>
        <v>107.94</v>
      </c>
      <c r="E50" s="4" t="s">
        <v>8</v>
      </c>
      <c r="F50" s="3">
        <v>1</v>
      </c>
      <c r="G50" s="4" t="s">
        <v>8</v>
      </c>
      <c r="H50" s="11">
        <v>0.03</v>
      </c>
      <c r="I50" s="1" t="s">
        <v>9</v>
      </c>
      <c r="J50" s="10">
        <f>D50*F50*H50</f>
        <v>3.2382</v>
      </c>
    </row>
    <row r="52" spans="1:14" ht="12.75" customHeight="1" x14ac:dyDescent="0.2">
      <c r="A52" s="12" t="s">
        <v>0</v>
      </c>
      <c r="B52" s="13" t="s">
        <v>1</v>
      </c>
      <c r="C52" s="14" t="s">
        <v>2</v>
      </c>
      <c r="D52" s="15"/>
      <c r="E52" s="16"/>
      <c r="F52" s="17"/>
      <c r="G52" s="18"/>
      <c r="H52" s="19"/>
      <c r="I52" s="20"/>
      <c r="J52" s="21" t="s">
        <v>3</v>
      </c>
      <c r="L52" s="21"/>
      <c r="N52" s="21"/>
    </row>
    <row r="53" spans="1:14" s="8" customFormat="1" ht="18.75" customHeight="1" x14ac:dyDescent="0.2">
      <c r="A53" s="22" t="s">
        <v>75</v>
      </c>
      <c r="B53" s="22" t="s">
        <v>29</v>
      </c>
      <c r="C53" s="23" t="s">
        <v>40</v>
      </c>
      <c r="D53" s="24"/>
      <c r="E53" s="24"/>
      <c r="F53" s="24"/>
      <c r="G53" s="24"/>
      <c r="H53" s="24"/>
      <c r="I53" s="25"/>
      <c r="J53" s="26">
        <v>1500</v>
      </c>
      <c r="L53" s="26">
        <v>1</v>
      </c>
      <c r="N53" s="27">
        <f>J53*L53</f>
        <v>1500</v>
      </c>
    </row>
    <row r="54" spans="1:14" s="8" customFormat="1" ht="6.75" customHeight="1" x14ac:dyDescent="0.2">
      <c r="A54" s="7"/>
      <c r="B54" s="2"/>
      <c r="C54" s="78"/>
      <c r="D54" s="78"/>
      <c r="E54" s="78"/>
      <c r="F54" s="78"/>
      <c r="G54" s="78"/>
      <c r="H54" s="78"/>
      <c r="I54" s="78"/>
      <c r="J54" s="78"/>
      <c r="L54" s="46"/>
      <c r="N54" s="47"/>
    </row>
    <row r="55" spans="1:14" ht="12.75" customHeight="1" x14ac:dyDescent="0.2">
      <c r="A55" s="12" t="s">
        <v>0</v>
      </c>
      <c r="B55" s="13" t="s">
        <v>1</v>
      </c>
      <c r="C55" s="14" t="s">
        <v>2</v>
      </c>
      <c r="D55" s="15"/>
      <c r="E55" s="16"/>
      <c r="F55" s="17"/>
      <c r="G55" s="18"/>
      <c r="H55" s="19"/>
      <c r="I55" s="20"/>
      <c r="J55" s="21" t="s">
        <v>3</v>
      </c>
      <c r="L55" s="21"/>
      <c r="N55" s="21"/>
    </row>
    <row r="56" spans="1:14" s="8" customFormat="1" ht="18.75" customHeight="1" x14ac:dyDescent="0.2">
      <c r="A56" s="22" t="s">
        <v>76</v>
      </c>
      <c r="B56" s="22" t="s">
        <v>29</v>
      </c>
      <c r="C56" s="23" t="s">
        <v>57</v>
      </c>
      <c r="D56" s="24"/>
      <c r="E56" s="24"/>
      <c r="F56" s="24"/>
      <c r="G56" s="24"/>
      <c r="H56" s="24"/>
      <c r="I56" s="25"/>
      <c r="J56" s="26">
        <v>2300</v>
      </c>
      <c r="L56" s="26">
        <v>1</v>
      </c>
      <c r="N56" s="27">
        <f>J56*L56</f>
        <v>2300</v>
      </c>
    </row>
    <row r="57" spans="1:14" s="8" customFormat="1" ht="6.75" customHeight="1" x14ac:dyDescent="0.2">
      <c r="A57" s="7"/>
      <c r="B57" s="2"/>
      <c r="C57" s="78"/>
      <c r="D57" s="78"/>
      <c r="E57" s="78"/>
      <c r="F57" s="78"/>
      <c r="G57" s="78"/>
      <c r="H57" s="78"/>
      <c r="I57" s="78"/>
      <c r="J57" s="78"/>
      <c r="L57" s="46"/>
      <c r="N57" s="47"/>
    </row>
    <row r="58" spans="1:14" ht="12.75" customHeight="1" x14ac:dyDescent="0.2">
      <c r="A58" s="12" t="s">
        <v>0</v>
      </c>
      <c r="B58" s="13" t="s">
        <v>1</v>
      </c>
      <c r="C58" s="14" t="s">
        <v>2</v>
      </c>
      <c r="D58" s="15"/>
      <c r="E58" s="16"/>
      <c r="F58" s="17"/>
      <c r="G58" s="18"/>
      <c r="H58" s="19"/>
      <c r="I58" s="20"/>
      <c r="J58" s="21" t="s">
        <v>3</v>
      </c>
      <c r="L58" s="21"/>
      <c r="N58" s="21"/>
    </row>
    <row r="59" spans="1:14" s="8" customFormat="1" ht="18.75" customHeight="1" x14ac:dyDescent="0.2">
      <c r="A59" s="22" t="s">
        <v>77</v>
      </c>
      <c r="B59" s="22" t="s">
        <v>29</v>
      </c>
      <c r="C59" s="23" t="s">
        <v>58</v>
      </c>
      <c r="D59" s="24"/>
      <c r="E59" s="24"/>
      <c r="F59" s="24"/>
      <c r="G59" s="24"/>
      <c r="H59" s="24"/>
      <c r="I59" s="25"/>
      <c r="J59" s="26">
        <v>950</v>
      </c>
      <c r="L59" s="26">
        <v>1</v>
      </c>
      <c r="N59" s="27">
        <f>J59*L59</f>
        <v>950</v>
      </c>
    </row>
    <row r="60" spans="1:14" s="8" customFormat="1" ht="29.25" customHeight="1" x14ac:dyDescent="0.2">
      <c r="A60" s="7"/>
      <c r="B60" s="2"/>
      <c r="C60" s="78"/>
      <c r="D60" s="78"/>
      <c r="E60" s="78"/>
      <c r="F60" s="78"/>
      <c r="G60" s="78"/>
      <c r="H60" s="78"/>
      <c r="I60" s="78"/>
      <c r="J60" s="78"/>
      <c r="L60" s="46"/>
      <c r="N60" s="47"/>
    </row>
    <row r="61" spans="1:14" x14ac:dyDescent="0.2">
      <c r="A61" s="35"/>
      <c r="B61" s="36"/>
      <c r="C61" s="37"/>
      <c r="D61" s="38"/>
      <c r="E61" s="39"/>
      <c r="F61" s="38"/>
      <c r="G61" s="39"/>
      <c r="H61" s="38"/>
      <c r="I61" s="40"/>
      <c r="J61" s="38"/>
      <c r="K61" s="48"/>
      <c r="L61" s="48"/>
      <c r="M61" s="48"/>
      <c r="N61" s="41"/>
    </row>
    <row r="62" spans="1:14" x14ac:dyDescent="0.2">
      <c r="A62" s="42"/>
      <c r="H62" s="3" t="s">
        <v>15</v>
      </c>
      <c r="J62" s="33">
        <f>N5+N17+N29+N53+N56+N59</f>
        <v>13321.632425</v>
      </c>
      <c r="N62" s="43"/>
    </row>
    <row r="63" spans="1:14" x14ac:dyDescent="0.2">
      <c r="A63" s="42"/>
      <c r="E63" s="3"/>
      <c r="G63" s="3"/>
      <c r="J63" s="34"/>
      <c r="N63" s="43"/>
    </row>
    <row r="64" spans="1:14" x14ac:dyDescent="0.2">
      <c r="A64" s="42"/>
      <c r="D64" s="75" t="s">
        <v>16</v>
      </c>
      <c r="E64" s="75"/>
      <c r="F64" s="75"/>
      <c r="G64" s="75"/>
      <c r="H64" s="75"/>
      <c r="J64" s="34">
        <f>J62*0.13</f>
        <v>1731.81221525</v>
      </c>
      <c r="N64" s="43"/>
    </row>
    <row r="65" spans="1:14" x14ac:dyDescent="0.2">
      <c r="A65" s="42"/>
      <c r="D65" s="75" t="s">
        <v>17</v>
      </c>
      <c r="E65" s="75"/>
      <c r="F65" s="75"/>
      <c r="G65" s="75"/>
      <c r="H65" s="75"/>
      <c r="J65" s="34">
        <f>J62*0.06</f>
        <v>799.29794549999997</v>
      </c>
      <c r="N65" s="43"/>
    </row>
    <row r="66" spans="1:14" x14ac:dyDescent="0.2">
      <c r="A66" s="42"/>
      <c r="J66" s="34"/>
      <c r="N66" s="43"/>
    </row>
    <row r="67" spans="1:14" x14ac:dyDescent="0.2">
      <c r="A67" s="42"/>
      <c r="C67" s="75" t="s">
        <v>18</v>
      </c>
      <c r="D67" s="75"/>
      <c r="E67" s="75"/>
      <c r="F67" s="75"/>
      <c r="G67" s="75"/>
      <c r="H67" s="75"/>
      <c r="J67" s="33">
        <f>SUM(J62:J65)</f>
        <v>15852.74258575</v>
      </c>
      <c r="N67" s="43"/>
    </row>
    <row r="68" spans="1:14" x14ac:dyDescent="0.2">
      <c r="A68" s="42"/>
      <c r="H68" s="3" t="s">
        <v>19</v>
      </c>
      <c r="J68" s="34">
        <f>J67*0.21</f>
        <v>3329.0759430075</v>
      </c>
      <c r="N68" s="43"/>
    </row>
    <row r="69" spans="1:14" x14ac:dyDescent="0.2">
      <c r="A69" s="42"/>
      <c r="H69" s="3" t="s">
        <v>20</v>
      </c>
      <c r="J69" s="34">
        <f>SUM(J67:J68)</f>
        <v>19181.8185287575</v>
      </c>
      <c r="K69" s="9"/>
      <c r="N69" s="43"/>
    </row>
    <row r="70" spans="1:14" x14ac:dyDescent="0.2">
      <c r="A70" s="42"/>
      <c r="N70" s="43"/>
    </row>
    <row r="71" spans="1:14" x14ac:dyDescent="0.2">
      <c r="A71" s="44"/>
      <c r="B71" s="45"/>
      <c r="C71" s="51"/>
      <c r="D71" s="76"/>
      <c r="E71" s="76"/>
      <c r="F71" s="76"/>
      <c r="G71" s="76"/>
      <c r="H71" s="76"/>
      <c r="I71" s="53"/>
      <c r="J71" s="52"/>
      <c r="K71" s="49"/>
      <c r="L71" s="49"/>
      <c r="M71" s="49"/>
      <c r="N71" s="50"/>
    </row>
  </sheetData>
  <mergeCells count="16">
    <mergeCell ref="C57:J57"/>
    <mergeCell ref="C30:J30"/>
    <mergeCell ref="C54:J54"/>
    <mergeCell ref="A2:N2"/>
    <mergeCell ref="C5:H5"/>
    <mergeCell ref="C6:J6"/>
    <mergeCell ref="C17:H17"/>
    <mergeCell ref="C18:J18"/>
    <mergeCell ref="C29:H29"/>
    <mergeCell ref="D64:H64"/>
    <mergeCell ref="D65:H65"/>
    <mergeCell ref="C67:H67"/>
    <mergeCell ref="D71:H71"/>
    <mergeCell ref="C41:H41"/>
    <mergeCell ref="C42:J42"/>
    <mergeCell ref="C60:J60"/>
  </mergeCells>
  <pageMargins left="0.25" right="0.25" top="0.75" bottom="0.75" header="0.3" footer="0.3"/>
  <pageSetup paperSize="9" scale="8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36" sqref="E36"/>
    </sheetView>
  </sheetViews>
  <sheetFormatPr baseColWidth="10" defaultColWidth="9.140625" defaultRowHeight="12.75" x14ac:dyDescent="0.2"/>
  <cols>
    <col min="1" max="1" width="18" customWidth="1"/>
    <col min="2" max="4" width="12.140625" customWidth="1"/>
    <col min="5" max="5" width="21" customWidth="1"/>
  </cols>
  <sheetData>
    <row r="1" spans="1:5" x14ac:dyDescent="0.2">
      <c r="A1" s="57"/>
    </row>
    <row r="2" spans="1:5" x14ac:dyDescent="0.2">
      <c r="B2" s="71" t="s">
        <v>15</v>
      </c>
      <c r="C2" s="71" t="s">
        <v>87</v>
      </c>
      <c r="D2" s="71" t="s">
        <v>88</v>
      </c>
      <c r="E2" s="71" t="s">
        <v>89</v>
      </c>
    </row>
    <row r="3" spans="1:5" x14ac:dyDescent="0.2">
      <c r="A3" s="57" t="s">
        <v>84</v>
      </c>
      <c r="B3" s="72">
        <f>'ABAT MARCET'!J88</f>
        <v>24479.080250000003</v>
      </c>
      <c r="C3" s="72">
        <f>B3*1.19</f>
        <v>29130.105497500001</v>
      </c>
      <c r="D3" s="72">
        <f>C3*0.21</f>
        <v>6117.3221544749995</v>
      </c>
      <c r="E3" s="73">
        <f>C3+D3</f>
        <v>35247.427651974998</v>
      </c>
    </row>
    <row r="4" spans="1:5" x14ac:dyDescent="0.2">
      <c r="A4" s="57" t="s">
        <v>85</v>
      </c>
      <c r="B4" s="72">
        <f>BARCELONA!J88</f>
        <v>43915.892700000004</v>
      </c>
      <c r="C4" s="72">
        <f t="shared" ref="C4:C5" si="0">B4*1.19</f>
        <v>52259.912313000001</v>
      </c>
      <c r="D4" s="72">
        <f t="shared" ref="D4:D5" si="1">C4*0.21</f>
        <v>10974.58158573</v>
      </c>
      <c r="E4" s="73">
        <f t="shared" ref="E4:E5" si="2">C4+D4</f>
        <v>63234.493898729997</v>
      </c>
    </row>
    <row r="5" spans="1:5" x14ac:dyDescent="0.2">
      <c r="A5" s="57" t="s">
        <v>86</v>
      </c>
      <c r="B5" s="72">
        <f>VILLÀ!J62</f>
        <v>13321.632425</v>
      </c>
      <c r="C5" s="72">
        <f t="shared" si="0"/>
        <v>15852.742585749998</v>
      </c>
      <c r="D5" s="72">
        <f t="shared" si="1"/>
        <v>3329.0759430074995</v>
      </c>
      <c r="E5" s="73">
        <f t="shared" si="2"/>
        <v>19181.818528757496</v>
      </c>
    </row>
    <row r="6" spans="1:5" x14ac:dyDescent="0.2">
      <c r="B6" s="72"/>
      <c r="C6" s="72"/>
      <c r="D6" s="72"/>
      <c r="E6" s="72"/>
    </row>
    <row r="7" spans="1:5" x14ac:dyDescent="0.2">
      <c r="B7" s="72"/>
      <c r="C7" s="72"/>
      <c r="D7" s="72"/>
      <c r="E7" s="73">
        <f>SUM(E3:E5)</f>
        <v>117663.7400794625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ABAT MARCET</vt:lpstr>
      <vt:lpstr>BARCELONA</vt:lpstr>
      <vt:lpstr>VILLÀ</vt:lpstr>
      <vt:lpstr>TOTAL</vt:lpstr>
      <vt:lpstr>'ABAT MARCET'!Área_de_impresión</vt:lpstr>
      <vt:lpstr>BARCELONA!Área_de_impresión</vt:lpstr>
      <vt:lpstr>VILLÀ!Área_de_impresión</vt:lpstr>
    </vt:vector>
  </TitlesOfParts>
  <Company>ITeC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Vera</dc:creator>
  <cp:lastModifiedBy>Araceli Belmonte</cp:lastModifiedBy>
  <cp:lastPrinted>2025-08-19T15:02:08Z</cp:lastPrinted>
  <dcterms:created xsi:type="dcterms:W3CDTF">2003-07-03T07:10:08Z</dcterms:created>
  <dcterms:modified xsi:type="dcterms:W3CDTF">2026-03-16T11:24:53Z</dcterms:modified>
</cp:coreProperties>
</file>