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F:\DP_FUAB_Manteniment\02.2 CONCURSOS obres\2026 - CC - SUBSTITUCIO TUBS ZONA BIBLIOTECA\01 LICITACIÓ\05 DOC REDACTADA\PRESSUPOST I PLANTILLA EXCEL PREUS\"/>
    </mc:Choice>
  </mc:AlternateContent>
  <xr:revisionPtr revIDLastSave="0" documentId="13_ncr:1_{151189D9-EFE4-4DD2-A9AD-748B97EE4494}" xr6:coauthVersionLast="47" xr6:coauthVersionMax="47" xr10:uidLastSave="{00000000-0000-0000-0000-000000000000}"/>
  <bookViews>
    <workbookView xWindow="-103" yWindow="-103" windowWidth="22149" windowHeight="13200" xr2:uid="{2EA0683D-3457-40EF-BE19-766547454181}"/>
  </bookViews>
  <sheets>
    <sheet name="PRES TO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55" i="1" l="1"/>
  <c r="M156" i="1" s="1"/>
  <c r="H155" i="1"/>
  <c r="H156" i="1" s="1"/>
  <c r="M171" i="1"/>
  <c r="H171" i="1"/>
  <c r="M170" i="1"/>
  <c r="H170" i="1"/>
  <c r="I170" i="1" s="1"/>
  <c r="J170" i="1" s="1"/>
  <c r="M169" i="1"/>
  <c r="H169" i="1"/>
  <c r="I169" i="1" s="1"/>
  <c r="J169" i="1" s="1"/>
  <c r="M168" i="1"/>
  <c r="H168" i="1"/>
  <c r="M149" i="1"/>
  <c r="H149" i="1"/>
  <c r="M148" i="1"/>
  <c r="H148" i="1"/>
  <c r="M147" i="1"/>
  <c r="N147" i="1" s="1"/>
  <c r="H147" i="1"/>
  <c r="M146" i="1"/>
  <c r="H146" i="1"/>
  <c r="M152" i="1"/>
  <c r="N152" i="1" s="1"/>
  <c r="H152" i="1"/>
  <c r="I152" i="1" s="1"/>
  <c r="M151" i="1"/>
  <c r="N151" i="1" s="1"/>
  <c r="O151" i="1" s="1"/>
  <c r="H151" i="1"/>
  <c r="I151" i="1" s="1"/>
  <c r="M150" i="1"/>
  <c r="H150" i="1"/>
  <c r="M145" i="1"/>
  <c r="N145" i="1" s="1"/>
  <c r="O145" i="1" s="1"/>
  <c r="H145" i="1"/>
  <c r="M144" i="1"/>
  <c r="H144" i="1"/>
  <c r="M143" i="1"/>
  <c r="H143" i="1"/>
  <c r="M140" i="1"/>
  <c r="H140" i="1"/>
  <c r="M139" i="1"/>
  <c r="H139" i="1"/>
  <c r="M138" i="1"/>
  <c r="N138" i="1" s="1"/>
  <c r="H138" i="1"/>
  <c r="I138" i="1" s="1"/>
  <c r="M137" i="1"/>
  <c r="N137" i="1" s="1"/>
  <c r="O137" i="1" s="1"/>
  <c r="H137" i="1"/>
  <c r="M136" i="1"/>
  <c r="H136" i="1"/>
  <c r="M135" i="1"/>
  <c r="N135" i="1" s="1"/>
  <c r="H135" i="1"/>
  <c r="I135" i="1" s="1"/>
  <c r="M119" i="1"/>
  <c r="H119" i="1"/>
  <c r="M118" i="1"/>
  <c r="N118" i="1" s="1"/>
  <c r="O118" i="1" s="1"/>
  <c r="H118" i="1"/>
  <c r="I118" i="1" s="1"/>
  <c r="M117" i="1"/>
  <c r="H117" i="1"/>
  <c r="I117" i="1" s="1"/>
  <c r="M116" i="1"/>
  <c r="H116" i="1"/>
  <c r="M115" i="1"/>
  <c r="H115" i="1"/>
  <c r="M114" i="1"/>
  <c r="N114" i="1" s="1"/>
  <c r="O114" i="1" s="1"/>
  <c r="H114" i="1"/>
  <c r="I114" i="1" s="1"/>
  <c r="M130" i="1"/>
  <c r="H130" i="1"/>
  <c r="M129" i="1"/>
  <c r="H129" i="1"/>
  <c r="I129" i="1" s="1"/>
  <c r="M128" i="1"/>
  <c r="N128" i="1" s="1"/>
  <c r="H128" i="1"/>
  <c r="M127" i="1"/>
  <c r="N127" i="1" s="1"/>
  <c r="O127" i="1" s="1"/>
  <c r="H127" i="1"/>
  <c r="M126" i="1"/>
  <c r="H126" i="1"/>
  <c r="M125" i="1"/>
  <c r="N125" i="1" s="1"/>
  <c r="O125" i="1" s="1"/>
  <c r="H125" i="1"/>
  <c r="I125" i="1" s="1"/>
  <c r="M124" i="1"/>
  <c r="H124" i="1"/>
  <c r="I124" i="1" s="1"/>
  <c r="J124" i="1" s="1"/>
  <c r="M123" i="1"/>
  <c r="N123" i="1" s="1"/>
  <c r="O123" i="1" s="1"/>
  <c r="H123" i="1"/>
  <c r="M122" i="1"/>
  <c r="H122" i="1"/>
  <c r="M112" i="1"/>
  <c r="H112" i="1"/>
  <c r="M111" i="1"/>
  <c r="H111" i="1"/>
  <c r="I111" i="1" s="1"/>
  <c r="M110" i="1"/>
  <c r="H110" i="1"/>
  <c r="M109" i="1"/>
  <c r="H109" i="1"/>
  <c r="M108" i="1"/>
  <c r="H108" i="1"/>
  <c r="M107" i="1"/>
  <c r="N107" i="1" s="1"/>
  <c r="O107" i="1" s="1"/>
  <c r="H107" i="1"/>
  <c r="I107" i="1" s="1"/>
  <c r="M121" i="1"/>
  <c r="H121" i="1"/>
  <c r="M120" i="1"/>
  <c r="N120" i="1" s="1"/>
  <c r="O120" i="1" s="1"/>
  <c r="H120" i="1"/>
  <c r="M113" i="1"/>
  <c r="H113" i="1"/>
  <c r="I113" i="1" s="1"/>
  <c r="J113" i="1" s="1"/>
  <c r="M134" i="1"/>
  <c r="N134" i="1" s="1"/>
  <c r="O134" i="1" s="1"/>
  <c r="H134" i="1"/>
  <c r="I134" i="1" s="1"/>
  <c r="M131" i="1"/>
  <c r="N131" i="1" s="1"/>
  <c r="O131" i="1" s="1"/>
  <c r="H131" i="1"/>
  <c r="M106" i="1"/>
  <c r="H106" i="1"/>
  <c r="I106" i="1" s="1"/>
  <c r="J106" i="1" s="1"/>
  <c r="M102" i="1"/>
  <c r="H102" i="1"/>
  <c r="I102" i="1" s="1"/>
  <c r="J102" i="1" s="1"/>
  <c r="M101" i="1"/>
  <c r="H101" i="1"/>
  <c r="M100" i="1"/>
  <c r="N100" i="1" s="1"/>
  <c r="H100" i="1"/>
  <c r="M99" i="1"/>
  <c r="N99" i="1" s="1"/>
  <c r="O99" i="1" s="1"/>
  <c r="H99" i="1"/>
  <c r="I99" i="1" s="1"/>
  <c r="J99" i="1" s="1"/>
  <c r="M98" i="1"/>
  <c r="N98" i="1" s="1"/>
  <c r="H98" i="1"/>
  <c r="I98" i="1" s="1"/>
  <c r="J98" i="1" s="1"/>
  <c r="M97" i="1"/>
  <c r="H97" i="1"/>
  <c r="M96" i="1"/>
  <c r="N96" i="1" s="1"/>
  <c r="H96" i="1"/>
  <c r="M93" i="1"/>
  <c r="M94" i="1" s="1"/>
  <c r="H93" i="1"/>
  <c r="H94" i="1" s="1"/>
  <c r="M90" i="1"/>
  <c r="H90" i="1"/>
  <c r="I90" i="1" s="1"/>
  <c r="J90" i="1" s="1"/>
  <c r="M89" i="1"/>
  <c r="H89" i="1"/>
  <c r="M88" i="1"/>
  <c r="H88" i="1"/>
  <c r="M87" i="1"/>
  <c r="N87" i="1" s="1"/>
  <c r="O87" i="1" s="1"/>
  <c r="H87" i="1"/>
  <c r="I87" i="1" s="1"/>
  <c r="J87" i="1" s="1"/>
  <c r="M172" i="1"/>
  <c r="H172" i="1"/>
  <c r="M167" i="1"/>
  <c r="H167" i="1"/>
  <c r="I167" i="1" s="1"/>
  <c r="J167" i="1" s="1"/>
  <c r="M76" i="1"/>
  <c r="H76" i="1"/>
  <c r="M75" i="1"/>
  <c r="H75" i="1"/>
  <c r="M74" i="1"/>
  <c r="N74" i="1" s="1"/>
  <c r="H74" i="1"/>
  <c r="M73" i="1"/>
  <c r="H73" i="1"/>
  <c r="M72" i="1"/>
  <c r="H72" i="1"/>
  <c r="M71" i="1"/>
  <c r="N71" i="1" s="1"/>
  <c r="O71" i="1" s="1"/>
  <c r="H71" i="1"/>
  <c r="M70" i="1"/>
  <c r="N70" i="1" s="1"/>
  <c r="O70" i="1" s="1"/>
  <c r="H70" i="1"/>
  <c r="M69" i="1"/>
  <c r="H69" i="1"/>
  <c r="M68" i="1"/>
  <c r="H68" i="1"/>
  <c r="M53" i="1"/>
  <c r="H53" i="1"/>
  <c r="I53" i="1" s="1"/>
  <c r="J53" i="1" s="1"/>
  <c r="M48" i="1"/>
  <c r="M49" i="1" s="1"/>
  <c r="H48" i="1"/>
  <c r="H49" i="1" s="1"/>
  <c r="M32" i="1"/>
  <c r="H32" i="1"/>
  <c r="I32" i="1" s="1"/>
  <c r="J32" i="1" s="1"/>
  <c r="M31" i="1"/>
  <c r="H31" i="1"/>
  <c r="H54" i="1"/>
  <c r="I54" i="1" s="1"/>
  <c r="J54" i="1" s="1"/>
  <c r="M62" i="1"/>
  <c r="H62" i="1"/>
  <c r="M45" i="1"/>
  <c r="N45" i="1" s="1"/>
  <c r="O45" i="1" s="1"/>
  <c r="H45" i="1"/>
  <c r="I45" i="1" s="1"/>
  <c r="J45" i="1" s="1"/>
  <c r="M44" i="1"/>
  <c r="H44" i="1"/>
  <c r="M41" i="1"/>
  <c r="N41" i="1" s="1"/>
  <c r="O41" i="1" s="1"/>
  <c r="H41" i="1"/>
  <c r="M40" i="1"/>
  <c r="H40" i="1"/>
  <c r="M39" i="1"/>
  <c r="N39" i="1" s="1"/>
  <c r="O39" i="1" s="1"/>
  <c r="H39" i="1"/>
  <c r="M38" i="1"/>
  <c r="N38" i="1" s="1"/>
  <c r="H38" i="1"/>
  <c r="M37" i="1"/>
  <c r="N37" i="1" s="1"/>
  <c r="O37" i="1" s="1"/>
  <c r="H37" i="1"/>
  <c r="M36" i="1"/>
  <c r="N36" i="1" s="1"/>
  <c r="H36" i="1"/>
  <c r="M35" i="1"/>
  <c r="H35" i="1"/>
  <c r="M54" i="1"/>
  <c r="N155" i="1" l="1"/>
  <c r="O155" i="1" s="1"/>
  <c r="I155" i="1"/>
  <c r="J155" i="1" s="1"/>
  <c r="N169" i="1"/>
  <c r="O169" i="1" s="1"/>
  <c r="N168" i="1"/>
  <c r="O168" i="1" s="1"/>
  <c r="N170" i="1"/>
  <c r="O170" i="1" s="1"/>
  <c r="I168" i="1"/>
  <c r="J168" i="1" s="1"/>
  <c r="I171" i="1"/>
  <c r="J171" i="1" s="1"/>
  <c r="N171" i="1"/>
  <c r="O171" i="1" s="1"/>
  <c r="N146" i="1"/>
  <c r="O146" i="1" s="1"/>
  <c r="I148" i="1"/>
  <c r="J148" i="1" s="1"/>
  <c r="N148" i="1"/>
  <c r="O148" i="1" s="1"/>
  <c r="O147" i="1"/>
  <c r="I147" i="1"/>
  <c r="J147" i="1" s="1"/>
  <c r="I146" i="1"/>
  <c r="J146" i="1" s="1"/>
  <c r="I149" i="1"/>
  <c r="J149" i="1" s="1"/>
  <c r="N149" i="1"/>
  <c r="O149" i="1" s="1"/>
  <c r="J152" i="1"/>
  <c r="M153" i="1"/>
  <c r="I144" i="1"/>
  <c r="J144" i="1" s="1"/>
  <c r="I145" i="1"/>
  <c r="J145" i="1" s="1"/>
  <c r="I143" i="1"/>
  <c r="J143" i="1" s="1"/>
  <c r="J151" i="1"/>
  <c r="N150" i="1"/>
  <c r="O150" i="1" s="1"/>
  <c r="H153" i="1"/>
  <c r="N144" i="1"/>
  <c r="O144" i="1" s="1"/>
  <c r="O152" i="1"/>
  <c r="I150" i="1"/>
  <c r="J150" i="1" s="1"/>
  <c r="N143" i="1"/>
  <c r="O143" i="1" s="1"/>
  <c r="J138" i="1"/>
  <c r="J135" i="1"/>
  <c r="I139" i="1"/>
  <c r="J139" i="1" s="1"/>
  <c r="O138" i="1"/>
  <c r="O135" i="1"/>
  <c r="N139" i="1"/>
  <c r="O139" i="1" s="1"/>
  <c r="I137" i="1"/>
  <c r="J137" i="1" s="1"/>
  <c r="I136" i="1"/>
  <c r="J136" i="1" s="1"/>
  <c r="I140" i="1"/>
  <c r="J140" i="1" s="1"/>
  <c r="N136" i="1"/>
  <c r="O136" i="1" s="1"/>
  <c r="N140" i="1"/>
  <c r="O140" i="1" s="1"/>
  <c r="I119" i="1"/>
  <c r="J119" i="1" s="1"/>
  <c r="J117" i="1"/>
  <c r="I115" i="1"/>
  <c r="J115" i="1" s="1"/>
  <c r="J118" i="1"/>
  <c r="J114" i="1"/>
  <c r="I116" i="1"/>
  <c r="J116" i="1" s="1"/>
  <c r="I128" i="1"/>
  <c r="J128" i="1" s="1"/>
  <c r="N117" i="1"/>
  <c r="O117" i="1" s="1"/>
  <c r="I108" i="1"/>
  <c r="J108" i="1" s="1"/>
  <c r="O128" i="1"/>
  <c r="N116" i="1"/>
  <c r="O116" i="1" s="1"/>
  <c r="N129" i="1"/>
  <c r="O129" i="1" s="1"/>
  <c r="N124" i="1"/>
  <c r="O124" i="1" s="1"/>
  <c r="J129" i="1"/>
  <c r="N115" i="1"/>
  <c r="O115" i="1" s="1"/>
  <c r="N119" i="1"/>
  <c r="O119" i="1" s="1"/>
  <c r="J125" i="1"/>
  <c r="I110" i="1"/>
  <c r="J110" i="1" s="1"/>
  <c r="I123" i="1"/>
  <c r="J123" i="1" s="1"/>
  <c r="I127" i="1"/>
  <c r="J127" i="1" s="1"/>
  <c r="I122" i="1"/>
  <c r="J122" i="1" s="1"/>
  <c r="I126" i="1"/>
  <c r="J126" i="1" s="1"/>
  <c r="I130" i="1"/>
  <c r="J130" i="1" s="1"/>
  <c r="J111" i="1"/>
  <c r="N122" i="1"/>
  <c r="O122" i="1" s="1"/>
  <c r="N126" i="1"/>
  <c r="O126" i="1" s="1"/>
  <c r="N130" i="1"/>
  <c r="O130" i="1" s="1"/>
  <c r="J107" i="1"/>
  <c r="N111" i="1"/>
  <c r="O111" i="1" s="1"/>
  <c r="I109" i="1"/>
  <c r="J109" i="1" s="1"/>
  <c r="N110" i="1"/>
  <c r="O110" i="1" s="1"/>
  <c r="I112" i="1"/>
  <c r="J112" i="1" s="1"/>
  <c r="N109" i="1"/>
  <c r="O109" i="1" s="1"/>
  <c r="N108" i="1"/>
  <c r="O108" i="1" s="1"/>
  <c r="N112" i="1"/>
  <c r="O112" i="1" s="1"/>
  <c r="N113" i="1"/>
  <c r="O113" i="1" s="1"/>
  <c r="I121" i="1"/>
  <c r="J121" i="1" s="1"/>
  <c r="M132" i="1"/>
  <c r="I120" i="1"/>
  <c r="J120" i="1" s="1"/>
  <c r="N121" i="1"/>
  <c r="O121" i="1" s="1"/>
  <c r="M141" i="1"/>
  <c r="N88" i="1"/>
  <c r="O88" i="1" s="1"/>
  <c r="N106" i="1"/>
  <c r="O106" i="1" s="1"/>
  <c r="H103" i="1"/>
  <c r="O98" i="1"/>
  <c r="O96" i="1"/>
  <c r="I131" i="1"/>
  <c r="J131" i="1" s="1"/>
  <c r="M91" i="1"/>
  <c r="H132" i="1"/>
  <c r="J134" i="1"/>
  <c r="H141" i="1"/>
  <c r="N102" i="1"/>
  <c r="O102" i="1" s="1"/>
  <c r="N90" i="1"/>
  <c r="O90" i="1" s="1"/>
  <c r="O100" i="1"/>
  <c r="I89" i="1"/>
  <c r="J89" i="1" s="1"/>
  <c r="I93" i="1"/>
  <c r="J93" i="1" s="1"/>
  <c r="J94" i="1" s="1"/>
  <c r="I97" i="1"/>
  <c r="J97" i="1" s="1"/>
  <c r="I101" i="1"/>
  <c r="J101" i="1" s="1"/>
  <c r="I88" i="1"/>
  <c r="J88" i="1" s="1"/>
  <c r="I96" i="1"/>
  <c r="J96" i="1" s="1"/>
  <c r="I100" i="1"/>
  <c r="J100" i="1" s="1"/>
  <c r="N89" i="1"/>
  <c r="O89" i="1" s="1"/>
  <c r="H91" i="1"/>
  <c r="N93" i="1"/>
  <c r="O93" i="1" s="1"/>
  <c r="O94" i="1" s="1"/>
  <c r="N97" i="1"/>
  <c r="O97" i="1" s="1"/>
  <c r="N101" i="1"/>
  <c r="O101" i="1" s="1"/>
  <c r="M103" i="1"/>
  <c r="N172" i="1"/>
  <c r="O172" i="1" s="1"/>
  <c r="N167" i="1"/>
  <c r="O167" i="1" s="1"/>
  <c r="I172" i="1"/>
  <c r="J172" i="1" s="1"/>
  <c r="I70" i="1"/>
  <c r="J70" i="1" s="1"/>
  <c r="O74" i="1"/>
  <c r="I75" i="1"/>
  <c r="J75" i="1" s="1"/>
  <c r="N75" i="1"/>
  <c r="O75" i="1" s="1"/>
  <c r="I71" i="1"/>
  <c r="J71" i="1" s="1"/>
  <c r="I74" i="1"/>
  <c r="J74" i="1" s="1"/>
  <c r="I69" i="1"/>
  <c r="J69" i="1" s="1"/>
  <c r="I73" i="1"/>
  <c r="J73" i="1" s="1"/>
  <c r="I68" i="1"/>
  <c r="J68" i="1" s="1"/>
  <c r="I72" i="1"/>
  <c r="J72" i="1" s="1"/>
  <c r="I76" i="1"/>
  <c r="J76" i="1" s="1"/>
  <c r="N69" i="1"/>
  <c r="O69" i="1" s="1"/>
  <c r="N73" i="1"/>
  <c r="O73" i="1" s="1"/>
  <c r="N68" i="1"/>
  <c r="O68" i="1" s="1"/>
  <c r="N72" i="1"/>
  <c r="O72" i="1" s="1"/>
  <c r="N76" i="1"/>
  <c r="O76" i="1" s="1"/>
  <c r="N53" i="1"/>
  <c r="O53" i="1" s="1"/>
  <c r="I48" i="1"/>
  <c r="J48" i="1" s="1"/>
  <c r="J49" i="1" s="1"/>
  <c r="M33" i="1"/>
  <c r="N48" i="1"/>
  <c r="O48" i="1" s="1"/>
  <c r="N31" i="1"/>
  <c r="O31" i="1" s="1"/>
  <c r="I31" i="1"/>
  <c r="J31" i="1" s="1"/>
  <c r="J33" i="1" s="1"/>
  <c r="N32" i="1"/>
  <c r="O32" i="1" s="1"/>
  <c r="H33" i="1"/>
  <c r="H63" i="1"/>
  <c r="I62" i="1"/>
  <c r="J62" i="1" s="1"/>
  <c r="M63" i="1"/>
  <c r="N62" i="1"/>
  <c r="O62" i="1" s="1"/>
  <c r="I37" i="1"/>
  <c r="J37" i="1" s="1"/>
  <c r="I41" i="1"/>
  <c r="J41" i="1" s="1"/>
  <c r="I39" i="1"/>
  <c r="J39" i="1" s="1"/>
  <c r="I35" i="1"/>
  <c r="J35" i="1" s="1"/>
  <c r="O36" i="1"/>
  <c r="M46" i="1"/>
  <c r="M42" i="1"/>
  <c r="N44" i="1"/>
  <c r="O44" i="1" s="1"/>
  <c r="O38" i="1"/>
  <c r="N40" i="1"/>
  <c r="O40" i="1" s="1"/>
  <c r="I38" i="1"/>
  <c r="J38" i="1" s="1"/>
  <c r="H42" i="1"/>
  <c r="N35" i="1"/>
  <c r="O35" i="1" s="1"/>
  <c r="H46" i="1"/>
  <c r="I36" i="1"/>
  <c r="J36" i="1" s="1"/>
  <c r="I40" i="1"/>
  <c r="J40" i="1" s="1"/>
  <c r="I44" i="1"/>
  <c r="J44" i="1" s="1"/>
  <c r="N54" i="1"/>
  <c r="O54" i="1" s="1"/>
  <c r="J156" i="1" l="1"/>
  <c r="O156" i="1"/>
  <c r="J153" i="1"/>
  <c r="O153" i="1"/>
  <c r="J132" i="1"/>
  <c r="J91" i="1"/>
  <c r="O91" i="1"/>
  <c r="O141" i="1"/>
  <c r="O103" i="1"/>
  <c r="O132" i="1"/>
  <c r="J141" i="1"/>
  <c r="J103" i="1"/>
  <c r="O49" i="1"/>
  <c r="O33" i="1"/>
  <c r="O63" i="1"/>
  <c r="J63" i="1"/>
  <c r="O42" i="1"/>
  <c r="J42" i="1"/>
  <c r="J46" i="1"/>
  <c r="O46" i="1"/>
  <c r="M166" i="1"/>
  <c r="M165" i="1"/>
  <c r="M162" i="1"/>
  <c r="M161" i="1"/>
  <c r="M160" i="1"/>
  <c r="M159" i="1"/>
  <c r="M82" i="1"/>
  <c r="M78" i="1"/>
  <c r="M77" i="1"/>
  <c r="M67" i="1"/>
  <c r="M59" i="1"/>
  <c r="M58" i="1"/>
  <c r="M57" i="1"/>
  <c r="M52" i="1"/>
  <c r="M55" i="1" s="1"/>
  <c r="H166" i="1"/>
  <c r="I166" i="1" s="1"/>
  <c r="J166" i="1" s="1"/>
  <c r="H165" i="1"/>
  <c r="I165" i="1" s="1"/>
  <c r="J165" i="1" s="1"/>
  <c r="H162" i="1"/>
  <c r="H161" i="1"/>
  <c r="H160" i="1"/>
  <c r="H159" i="1"/>
  <c r="I159" i="1" s="1"/>
  <c r="J159" i="1" s="1"/>
  <c r="H82" i="1"/>
  <c r="I82" i="1" s="1"/>
  <c r="J82" i="1" s="1"/>
  <c r="H78" i="1"/>
  <c r="I78" i="1" s="1"/>
  <c r="J78" i="1" s="1"/>
  <c r="H77" i="1"/>
  <c r="H67" i="1"/>
  <c r="I67" i="1" s="1"/>
  <c r="J67" i="1" s="1"/>
  <c r="H59" i="1"/>
  <c r="H58" i="1"/>
  <c r="H57" i="1"/>
  <c r="I57" i="1" s="1"/>
  <c r="J57" i="1" s="1"/>
  <c r="H52" i="1"/>
  <c r="H55" i="1" s="1"/>
  <c r="I59" i="1" l="1"/>
  <c r="J59" i="1" s="1"/>
  <c r="I160" i="1"/>
  <c r="J160" i="1" s="1"/>
  <c r="I52" i="1"/>
  <c r="J52" i="1" s="1"/>
  <c r="J55" i="1" s="1"/>
  <c r="I161" i="1"/>
  <c r="J161" i="1" s="1"/>
  <c r="I77" i="1"/>
  <c r="J77" i="1" s="1"/>
  <c r="I162" i="1"/>
  <c r="J162" i="1" s="1"/>
  <c r="I58" i="1"/>
  <c r="J58" i="1" s="1"/>
  <c r="N166" i="1"/>
  <c r="O166" i="1" s="1"/>
  <c r="N78" i="1"/>
  <c r="O78" i="1" s="1"/>
  <c r="N77" i="1"/>
  <c r="O77" i="1" s="1"/>
  <c r="N67" i="1"/>
  <c r="N82" i="1"/>
  <c r="N162" i="1"/>
  <c r="O162" i="1" s="1"/>
  <c r="N161" i="1"/>
  <c r="O161" i="1" s="1"/>
  <c r="N160" i="1"/>
  <c r="O160" i="1" s="1"/>
  <c r="N159" i="1"/>
  <c r="M173" i="1" l="1"/>
  <c r="H173" i="1"/>
  <c r="N165" i="1"/>
  <c r="H79" i="1"/>
  <c r="O67" i="1"/>
  <c r="O79" i="1" s="1"/>
  <c r="M79" i="1"/>
  <c r="M60" i="1"/>
  <c r="N59" i="1"/>
  <c r="O59" i="1" s="1"/>
  <c r="H60" i="1"/>
  <c r="N57" i="1"/>
  <c r="O57" i="1" s="1"/>
  <c r="N58" i="1"/>
  <c r="O58" i="1" s="1"/>
  <c r="H83" i="1"/>
  <c r="O82" i="1"/>
  <c r="O83" i="1" s="1"/>
  <c r="H163" i="1"/>
  <c r="M83" i="1"/>
  <c r="O159" i="1"/>
  <c r="O163" i="1" s="1"/>
  <c r="M163" i="1"/>
  <c r="O165" i="1" l="1"/>
  <c r="O173" i="1" s="1"/>
  <c r="J173" i="1"/>
  <c r="J60" i="1"/>
  <c r="J83" i="1"/>
  <c r="N52" i="1" l="1"/>
  <c r="O52" i="1" s="1"/>
  <c r="O55" i="1" s="1"/>
  <c r="O60" i="1" l="1"/>
  <c r="J79" i="1" l="1"/>
  <c r="J163" i="1" l="1"/>
  <c r="H174" i="1" l="1"/>
  <c r="H175" i="1" s="1"/>
  <c r="J174" i="1"/>
  <c r="J175" i="1" s="1"/>
  <c r="M174" i="1"/>
  <c r="M175" i="1" s="1"/>
  <c r="O174" i="1"/>
  <c r="O175" i="1" s="1"/>
  <c r="I175" i="1" l="1"/>
  <c r="N175" i="1"/>
</calcChain>
</file>

<file path=xl/sharedStrings.xml><?xml version="1.0" encoding="utf-8"?>
<sst xmlns="http://schemas.openxmlformats.org/spreadsheetml/2006/main" count="553" uniqueCount="407">
  <si>
    <t>IVA</t>
  </si>
  <si>
    <t>P TOTAL</t>
  </si>
  <si>
    <t>P. UNITARI</t>
  </si>
  <si>
    <t>TOTAL</t>
  </si>
  <si>
    <t xml:space="preserve"> </t>
  </si>
  <si>
    <t>CAPÍTOL</t>
  </si>
  <si>
    <t>UTS</t>
  </si>
  <si>
    <t>QUANT</t>
  </si>
  <si>
    <t>SENSE IVA</t>
  </si>
  <si>
    <t>AMB IVA</t>
  </si>
  <si>
    <t>01.01</t>
  </si>
  <si>
    <t>01.01.01</t>
  </si>
  <si>
    <t>01.01.02</t>
  </si>
  <si>
    <t>ut</t>
  </si>
  <si>
    <t>01.01.03</t>
  </si>
  <si>
    <t>01.01.04</t>
  </si>
  <si>
    <t>01.02</t>
  </si>
  <si>
    <t>01.02.01</t>
  </si>
  <si>
    <t>01.03</t>
  </si>
  <si>
    <t>01.03.01</t>
  </si>
  <si>
    <t>01.03.02</t>
  </si>
  <si>
    <t>01.03.03</t>
  </si>
  <si>
    <t>01.04</t>
  </si>
  <si>
    <t>01.04.01</t>
  </si>
  <si>
    <t>01.04.02</t>
  </si>
  <si>
    <t>01</t>
  </si>
  <si>
    <t xml:space="preserve">GENERALITATS.
</t>
  </si>
  <si>
    <t>01.01.02.01</t>
  </si>
  <si>
    <t>01.01.02.02</t>
  </si>
  <si>
    <t>01.01.01.01</t>
  </si>
  <si>
    <t xml:space="preserve">NOTES GENERALS
</t>
  </si>
  <si>
    <t>01.01.01.02</t>
  </si>
  <si>
    <t>01.01.01.03</t>
  </si>
  <si>
    <t>01.01.01.04</t>
  </si>
  <si>
    <t>01.01.01.05</t>
  </si>
  <si>
    <t>01.01.01.06</t>
  </si>
  <si>
    <t>01.01.03.01</t>
  </si>
  <si>
    <t>01.01.04.01</t>
  </si>
  <si>
    <t xml:space="preserve">GESTIÓ DE QUALITAT DE L'OBRA
</t>
  </si>
  <si>
    <t xml:space="preserve">SEGURETAT I SALUT
</t>
  </si>
  <si>
    <t xml:space="preserve">GESTIÓ DE RESIDUS
</t>
  </si>
  <si>
    <t>01.03.01.01</t>
  </si>
  <si>
    <t>01.03.01.02</t>
  </si>
  <si>
    <t>01.03.01.03</t>
  </si>
  <si>
    <t>01.03.02.01</t>
  </si>
  <si>
    <t>01.03.02.02</t>
  </si>
  <si>
    <t>01.03.02.03</t>
  </si>
  <si>
    <t>01.04.02.01</t>
  </si>
  <si>
    <t>01.04.01.01</t>
  </si>
  <si>
    <t>01.03.03.01</t>
  </si>
  <si>
    <t>Ut</t>
  </si>
  <si>
    <t>INCLOS</t>
  </si>
  <si>
    <t xml:space="preserve">DESCRIPCIÓ
</t>
  </si>
  <si>
    <t>REFERÈNCIA</t>
  </si>
  <si>
    <t xml:space="preserve">PRESSUPOST DE LICITACIÓ
</t>
  </si>
  <si>
    <t xml:space="preserve">OFERTA ECONÒMICA (EMPRESA LICITADORA)
</t>
  </si>
  <si>
    <t xml:space="preserve">Total apartat.
</t>
  </si>
  <si>
    <t xml:space="preserve">TOTAL OBRA
</t>
  </si>
  <si>
    <r>
      <rPr>
        <b/>
        <sz val="11"/>
        <rFont val="Arial"/>
        <family val="2"/>
      </rPr>
      <t>Nota: Mitjans necessaris</t>
    </r>
    <r>
      <rPr>
        <sz val="11"/>
        <rFont val="Arial"/>
        <family val="2"/>
      </rPr>
      <t xml:space="preserve">
S'inclou al pressupost general l'execució d'apuntalaments necessaris per a dur a terme els treballs d'enderroc i es contemplen tots els mitjans auxiliars, equips d'obra, senyalitzacions i proteccions de les zones d'emmagatzematge per a la gestió de residus de construcció i demolició de residus convencionals i especials.
</t>
    </r>
  </si>
  <si>
    <t>01.02.01.01</t>
  </si>
  <si>
    <t>P. UT PROJ 2026</t>
  </si>
  <si>
    <t>TOT PROJ 2026</t>
  </si>
  <si>
    <r>
      <rPr>
        <b/>
        <sz val="11"/>
        <rFont val="Arial"/>
        <family val="2"/>
      </rPr>
      <t>Nota: Protecció de tots els elements</t>
    </r>
    <r>
      <rPr>
        <sz val="11"/>
        <rFont val="Arial"/>
        <family val="2"/>
      </rPr>
      <t xml:space="preserve">
S'inclou al pressupost general la protecció de tots els elements susceptibles de resultar afectats durant el transcurs de les obres (entre d'altres paviment, ascensor, mobiliari, accessoris, ...) , per tal de poder realitzar tots els treballs sense malmetre'ls, amb cartó i plàstics o material adient per l'element a protegir, i posterior retirada de les proteccions, inclòs si es necessari el seu desplaçament temporal i posterior reubicació.
</t>
    </r>
  </si>
  <si>
    <r>
      <rPr>
        <b/>
        <sz val="11"/>
        <rFont val="Arial"/>
        <family val="2"/>
      </rPr>
      <t>Nota: veure capítol de Gestió de Residus 1.06</t>
    </r>
    <r>
      <rPr>
        <sz val="11"/>
        <rFont val="Arial"/>
        <family val="2"/>
      </rPr>
      <t xml:space="preserve">
Es realitzarà l'extracció de les instal·lacions existents dins l'àmbit d'actuació per al seu rebuig. Fins i tot part proporcional d'eliminació de vàlvules, mecanismes, fixacions i altres accessoris superficials, taponat de canonades, protecció de cablejat, retirada i càrrega manual d'enderrocs sobre contenidor.
</t>
    </r>
  </si>
  <si>
    <r>
      <rPr>
        <b/>
        <sz val="11"/>
        <rFont val="Arial"/>
        <family val="2"/>
      </rPr>
      <t>Nota: Buidat / moviment d'espais</t>
    </r>
    <r>
      <rPr>
        <sz val="11"/>
        <rFont val="Arial"/>
        <family val="2"/>
      </rPr>
      <t xml:space="preserve">
Es realitzarà el buidat i/o moviment dels espais interiors de mobiliari i complements.
</t>
    </r>
  </si>
  <si>
    <r>
      <rPr>
        <b/>
        <sz val="11"/>
        <color theme="1"/>
        <rFont val="Arial"/>
        <family val="2"/>
      </rPr>
      <t>Nota: Neteges</t>
    </r>
    <r>
      <rPr>
        <sz val="11"/>
        <color theme="1"/>
        <rFont val="Arial"/>
        <family val="2"/>
      </rPr>
      <t xml:space="preserve">
S'inclou al pressupost general les neteges parcials i neteja final de l'obra en tot l'àmbit d'actuació.
La neteja final comprendrà la neteja general i exhaustiva de la totalitat de les zones de l'edifici on s'actuï, consistent en:
- Neteja general amb repassos de segellats.
- Neteja de tots els paviments i revestiments; Es comprèn el rascat de les restes adherits, l'escombrat i fregat de paviments, parets, fusteries, etc...
- Neteja de lluminàries instal·lades, fusteries, mampares, vidres, sanitaris i aixetes, armaris (interior i exterior), serralleries, fusteria de taller,
- Neteja de replans d'escales, ascensors tant interiors com exteriors, passadissos de plantes i resta.
- Neteja de zones exteriors, voreres i urbanització en general
Tot això executat per personal especialitzat i amb els materials, productes i maquinària adequats. S'inclou la retirada de material sobrant a abocador.
</t>
    </r>
  </si>
  <si>
    <r>
      <rPr>
        <b/>
        <sz val="11"/>
        <rFont val="Arial"/>
        <family val="2"/>
      </rPr>
      <t>Nota: veure capítol de Gestió de Residus 1.06</t>
    </r>
    <r>
      <rPr>
        <sz val="11"/>
        <rFont val="Arial"/>
        <family val="2"/>
      </rPr>
      <t xml:space="preserve">
Inclou al seu cost de transport i la deposició controlada a dipòsit autoritzat, amb cànon sobre la deposició controlada dels residus de la construcció inclòs, segons la LLEI 8/2008, procedents de construcció o demolició, segons la Llista Europea de Residus (ORDEN MAM/304/2002)
</t>
    </r>
  </si>
  <si>
    <r>
      <rPr>
        <b/>
        <sz val="11"/>
        <rFont val="Arial"/>
        <family val="2"/>
      </rPr>
      <t>Nota:</t>
    </r>
    <r>
      <rPr>
        <sz val="11"/>
        <rFont val="Arial"/>
        <family val="2"/>
      </rPr>
      <t xml:space="preserve">
S'inclouen dins de les partides d'obra, els costos de gestió de qualitat de l'obra com son les feines de seguiment de qualitat de l'obra com ara assistència a reunions del personal tècnic responsable, informes, presentació de mostres i totes les proves i revisions necessàries per garantir la bona execució dels espais i el bon funcionament de les instal·lacions.
</t>
    </r>
  </si>
  <si>
    <r>
      <rPr>
        <b/>
        <sz val="11"/>
        <rFont val="Arial"/>
        <family val="2"/>
      </rPr>
      <t>Generalitats:</t>
    </r>
    <r>
      <rPr>
        <sz val="11"/>
        <rFont val="Arial"/>
        <family val="2"/>
      </rPr>
      <t xml:space="preserve">
Els costos que es generin pels conceptes següents de ´´notes´´ queden inclosos i repartits dins de la resta de partides dels treballs a realitzar. El preu de totes les partides inclou la utilització de tots els mitjans, mà d'obra, maquinària, material, ajuts i altres elements necessaris per deixar l'obra correctament acabada amb el vist i plau de la DF.
El pressupost ja disposa d'un capítol de Seguretat i Salut i de Gestió de Residus per valorar. Per tant, els costos d'aquests conceptes ja queden definits en els seus apartats i no caldrà incloure'ls a la resta de partides.
Abans de procedir a qualsevol rebuig, s'haurà de confirmar amb D Facultativa si s'aprofita algun material, i en cas afirmatiu, queden inclosos els costos dels treballs de desplaçament fins al magatzem que s'indiqui dins del mateix l'edifici o del seu entorn pròxim.
</t>
    </r>
  </si>
  <si>
    <t xml:space="preserve">ENDERROCS OBRA CIVIL
</t>
  </si>
  <si>
    <t xml:space="preserve">ENDERROCS I DESMUNTATGES
</t>
  </si>
  <si>
    <t xml:space="preserve">TANCAMENTS
</t>
  </si>
  <si>
    <t>01.02.01.01.01</t>
  </si>
  <si>
    <t>P2144-4RTA</t>
  </si>
  <si>
    <t>Retirada i posterior muntatge de mampares de vidre en zona biblioteca de mides 2,30 x 2,42 metres (P - 59)</t>
  </si>
  <si>
    <t>01.02.01.01.02</t>
  </si>
  <si>
    <t>P214T-10CXR</t>
  </si>
  <si>
    <t>m2</t>
  </si>
  <si>
    <t>Enderroc d'envà de guix laminat de 10 a 15 cm de gruix, amb mitjans manuals i càrrega manual de runa sobre camió o contenidor (P - 64)</t>
  </si>
  <si>
    <t xml:space="preserve">PAVIMENTS
</t>
  </si>
  <si>
    <t xml:space="preserve">MOBILIARI
</t>
  </si>
  <si>
    <t xml:space="preserve">PLATAFORMA PAS DE PERSONES
</t>
  </si>
  <si>
    <t>01.02.01.04</t>
  </si>
  <si>
    <t>01.02.01.04.01</t>
  </si>
  <si>
    <t>P1512-35FB</t>
  </si>
  <si>
    <t>Plataforma metàl·lica per a pas de persones per sobre de rases, d'amplada &gt;= 1 m, de planxa d'acer de 12 mm de gruix, amb el desmuntatge inclòs (P - 54)</t>
  </si>
  <si>
    <t>01.02.01.03</t>
  </si>
  <si>
    <t>01.02.01.03.01</t>
  </si>
  <si>
    <t>P1D2-HA2M</t>
  </si>
  <si>
    <t xml:space="preserve">Protecció de la pols i la runa de mobiliari amb vel de polietilè, de 0,00025 mm de gruix adherida amb cinta adhesiva plàstica per a làmines de polietilè fixada al parament mitjançant un bastiment (P - 55)
</t>
  </si>
  <si>
    <t>01.02.01.03.02</t>
  </si>
  <si>
    <t>PQ71-614S</t>
  </si>
  <si>
    <t xml:space="preserve">Retirada i posterior col·locació de taules i cadires de la biblioteca per poder executar les obres (P - 93)
</t>
  </si>
  <si>
    <t>01.02.01.02</t>
  </si>
  <si>
    <t>01.02.01.02.01</t>
  </si>
  <si>
    <t>P2143-I2VQ</t>
  </si>
  <si>
    <t xml:space="preserve">Arrencar paviment actual de linòleum de biblioteca i vestíbuls patis instal·lacions, amb compressor i càrrega manual de runa sobre camió o contenidor, en entorn urbà amb dificultat de mobilitat (P - 58)
</t>
  </si>
  <si>
    <t>01.02.01.02.02</t>
  </si>
  <si>
    <t>P2146-JO5Z</t>
  </si>
  <si>
    <t xml:space="preserve">Enderroc de base de paviment de linòleum col·locat sobre envanets conillers. Formada per rasilles maxiembrades i xapa de compresió superior.Càrrega sobre camió amb mitjans manuals i transport de runa a abocador autoritzat (P - 62)
</t>
  </si>
  <si>
    <t>01.02.01.02.03</t>
  </si>
  <si>
    <t>P2143-4RR2</t>
  </si>
  <si>
    <t xml:space="preserve">Enderroc de paviment de gres. Càrrega i transport de runa a abocador autoritzat (P - 56)
</t>
  </si>
  <si>
    <t>01.02.01.02.04</t>
  </si>
  <si>
    <t>P2143-4RR3</t>
  </si>
  <si>
    <t xml:space="preserve">Enderroc de paviment de marbre amb mitjans manuals i càrrega manual de runa sobre camió o contenidor. Transport de runa a abocador autoritzat (P - 57)
</t>
  </si>
  <si>
    <t>01.02.01.02.05</t>
  </si>
  <si>
    <t>P2146-IHWZ</t>
  </si>
  <si>
    <t xml:space="preserve">Demolició de paviment de formigó de fins a 15 cm de gruix, d'amplària fins a 2 m, amb compressor i càrrega sobre camió amb mitjans manuals. Transport de runa a abocador autoritzat (P - 61)
</t>
  </si>
  <si>
    <t>01.02.01.02.06</t>
  </si>
  <si>
    <t>P2146-LB3S</t>
  </si>
  <si>
    <t xml:space="preserve">Repicat del formigó al voltant dels tubs de climatització a planta baixa a la zona central. Inclou el reomplert després de la col·locació dels nous tubs (P - 63)
</t>
  </si>
  <si>
    <t>01.02.01.02.07</t>
  </si>
  <si>
    <t>P2146-DJ3T</t>
  </si>
  <si>
    <t xml:space="preserve">Demolició de paviment de formigó de fins a 20 cm de gruix, d'amplària fins a 0,6 m, amb compressor i càrrega sobre camió amb mitjans mecànics (P - 60)
</t>
  </si>
  <si>
    <t xml:space="preserve">ENDERROCS INSTAL·LACIONS
</t>
  </si>
  <si>
    <t xml:space="preserve">TREBALLS PREVIS CANONADES PROVISIONALS
</t>
  </si>
  <si>
    <t>PFB3-13ZD5</t>
  </si>
  <si>
    <t>ml</t>
  </si>
  <si>
    <t xml:space="preserve">Tub de polietilè de designació PE 100, diàmetre nominal DN 63, pressió nominal PN 16 (SDR 11), subministrat en rotlle, fabricació segons norma UNE-EN 12201-2, inclosa la part proporcional d'accessoris d'unió mitjançant electrosoldadura, col·locat superficialment, amb grau de dificultat mitjà. S'inclouen les derivacions, colzes, i accessoris necessari per poder fer la instal·lació. INSTAL·LACIO A EXECUTAR FORA D'HORARI LABORAL (P - 81)
</t>
  </si>
  <si>
    <t>PN38-EBZ5</t>
  </si>
  <si>
    <t xml:space="preserve">Vàlvula de bola manual amb rosca, de dues peces amb pas total, de bronze, de diàmetre nominal 2´´1/2 ´´, de 10 bar pressió nominal, de preu alt, muntada superficialment (P - 87)
</t>
  </si>
  <si>
    <t>PN89-JIYJ</t>
  </si>
  <si>
    <t xml:space="preserve">Vàlvula de retenció de disc amb rosca, diàmetre nominal 2´´1/2, execució normal, cos de llautó, disc d'acer inoxidable 1.4301 (AISI 304), seient de cautxú nitril (NBR), molla d'acer inoxidable 1.4301 (AISI 304), pressió màxima 16 bar, temperatura màxima 100 °C, roscada (P - 92)
</t>
  </si>
  <si>
    <t xml:space="preserve">CLIMATITZACIO, AFS, CONTRAINCEDIS
</t>
  </si>
  <si>
    <t>PDH0-60AZ</t>
  </si>
  <si>
    <t xml:space="preserve">Bombeig de l'aigua de les canonades de climatització, aigua i PCI, en el desmuntatge de la instal·lació, al no existir un punt de buidatges a les canonades existents, i ser els punts mes baixos de la instal·lació. Utilització de bomba de buidatge i manega per conducció l'aigua, fins buidar tota la instal·lació a substituir (P -79)
</t>
  </si>
  <si>
    <t>P21G9-4RU5</t>
  </si>
  <si>
    <t xml:space="preserve">Arrencada de tubs d'acer d'instal·lació de climatització (incloent tota la suportació), col·locat en interior de rasa, amb mitjans manuals i càrrega manual sobre camió o contenidor. Transport de runa a abocador autoritzat (P - 66)
</t>
  </si>
  <si>
    <t>Demolició i retirada de tubs actuals d'acer de intal·lació de fontaneria i PCI (incloent tota la suportacio), amb mitjans mecànics i càrrega sobre camió. Transport de runa a abocador autoritzat (P - 65)</t>
  </si>
  <si>
    <t xml:space="preserve">ELECTRICITAT
</t>
  </si>
  <si>
    <t>P21GT-4RV6</t>
  </si>
  <si>
    <t xml:space="preserve">Desmuntatge i retirada de caixes de registre de cablejat. S'inclou la desconnexio del cablejat elèctric i de veu i dades existent per poder treures les caixes. (P - 67)
</t>
  </si>
  <si>
    <t xml:space="preserve">NOVES INSTAL·LACIONS
</t>
  </si>
  <si>
    <t xml:space="preserve">CLIMATITZACIO, AFS, CONTRAINCENDIS
</t>
  </si>
  <si>
    <t xml:space="preserve">CANONADES I AÏLLAMENT
</t>
  </si>
  <si>
    <t>01.04.01.01.01</t>
  </si>
  <si>
    <t>TNIRCL12511</t>
  </si>
  <si>
    <t xml:space="preserve">Subministrament i muntatge de tub NIRON CLIMA o equivalent, compost de polipropilè copolímer random PP-R RP amb fibra de vidre (1/4)PP-R // (2/4)PP-R+FV // (1/4)PP-R, SDR 11 sèrie 5 de diàmetre 125 mm i 11,4 mm Canonada fabricada i certificada segons Reglament Particular d'Aenor RP 01.78, accessoris fabricats i certificats segons norma UNE EN 15874-3 i sistema d'unió per termofusió, insercions incorporades i electrofusió segons AENOR. Certificat de potabilitat Aimples segons RD 140/2003. Inclosa p/p d'accessoris i material auxiliar per a muntatge i subjecció per a ús en instal·lacions de climatització (sistemes aigua/aigua, aigua/aire) i refrigeració industrial amb aigua glicolada, amb temperatures compreses entre -15 °C i 95 °C. Instal·lat amb abraçadores isofòniques Niron de goma llisa, segons norma UNE EN 806-4. Gruix d'aïllament tèrmic conforme a RITE calculat mitjançant procediment alternatiu segons criteris de la norma UNEIX EN ISO 12241. Certificat segons ISO 14001 i Declaració Ambiental de Producte ( DAP ). Presentació a barra de 4 m, color blau Niron amb banda blava Niron Clima, ref. TNIRCL12511 de la sèrie Niron d'ITALSAN (P - 95)
</t>
  </si>
  <si>
    <t>01.04.01.01.02</t>
  </si>
  <si>
    <t>PFQ0-HZ6N</t>
  </si>
  <si>
    <t xml:space="preserve">Aïllament tèrmic d'escuma elastomèrica per a canonades que transporten fluids a temperatura entre -50°C i 150°C, per a tub de diàmetre exterior 125 mm, de 40 mm de gruix, classe de reacció al foc BL-s2, d0 segons norma UNE-EN 13501-1, sense HCFC-CFC, factor de resistència a la difusió del vapor d'aigua &gt;= 7000 1, col·locat superficialment amb grau de dificultat alt (P - 84)
</t>
  </si>
  <si>
    <t>01.04.01.01.03</t>
  </si>
  <si>
    <t>TNIRRRP639</t>
  </si>
  <si>
    <t xml:space="preserve">Subministrament i muntatge de tub NIRON Monocapa RP de polipropilè copolímer random PP-R RP 'Raised Pressure' SDR 9 sèrie 4, de diàmetre 63 mm i 7,1 mm de gruix, o equivalent. Canonada fabricada i certificada segons norma UNEIX EN 15874-2, accessoris fabricats i certificats segons norma UNEIX EN 15874-3 i sistema d'unió per termofusió, insercions incorporades i electrofusió certificat segons norma UNEIX EN 15874-5. Certificat de potabilitat Aimples segons RD 140/2003. Per a ús en instal·lacions de fontaneria (AFS, ACS) i climatització (calefacció, sistemes aigua/aigua, aigua/aire) amb temperatures compreses entre -15 °C i 95 °C. Inclosa p/p d'accessoris i material auxiliar per a muntatge i subjecció. Instal·lat amb abraçadores isofòniques Niron de goma llisa, segons norma UNE EN 806-4. Gruix d'aïllament tèrmic conforme a RITE calculat mitjançant procediment alternatiu segons criteris de la norma UNEIX EN ISO 12241. Certificat segons ISO 14001 i Declaració Ambiental de Producte ( DAP ). Presentació a barra de 4 m, color blau Niron, ref. TNIRRRP639 de la sèrie Niron d'ITALSAN. (P -96)
</t>
  </si>
  <si>
    <t>01.04.01.01.04</t>
  </si>
  <si>
    <t>PFQ0-3KF9</t>
  </si>
  <si>
    <t xml:space="preserve">Aïllament tèrmic d'escuma elastomèrica per a canonades que transporten fluids a temperatura entre -50°C i 105°C, per a tub de diàmetre exterior 64 mm, de 32 mm de gruix, classe de reacció al foc BL-s2, d0 segons norma UNE-EN 13501-1, factor de resistència a la difusió del vapor d'aigua &gt;= 7000 1, col·locat superficialment amb grau de dificultat alt (P - 83)
</t>
  </si>
  <si>
    <t>01.04.01.01.05</t>
  </si>
  <si>
    <t>03TNQM8134</t>
  </si>
  <si>
    <t xml:space="preserve">Subministrament i muntatge de tub NIRON RED o equivalent de polipropilè copolímer random PP-RCT RF monocapa resistent al foc, SDR 11 sèrie 5, de diàmetre 63 mm i 5,8 mm de gruix. En compliment amb DB-SI del CTE amb classificació de reacció al foc Bs1d0 segons Euroclasse norma EN 13501 i amb l'acreditació DIT núm. 643R/21 per a ruixadors automàtics i DIT núm. Per a ús en instal·lacions d'extinció d'incendis per boques d'incendis equipades (BIEs) o ruixadors automàtics per a Risc Lleuger, Risc Ordinari 1, Risc Ordinari 2, Risc Ordinari 3, Risc Ordinari 4, segons CTE i Annex A de la UNE 12845; i per a Risc Baix i Risc Mitjà segons RSCIEI. Per a ús en instal·lacions d'extinció d'incendis per boques d'incendis equipades BIEs o per ruixadors. Inclosa p/p d'accessoris i material auxiliar per a muntatge i subjecció. Instal·lat amb abraçadores tipus pera. Certificat segons ISO 14001. Presentació a barra de 5,8m/4m color vermell, ref. 03TNIRRCTRED6311 de la sèrie Niron d'ITALSAN. (P - 1)
</t>
  </si>
  <si>
    <t>01.04.01.01.06</t>
  </si>
  <si>
    <t>PN45-FD0R</t>
  </si>
  <si>
    <t xml:space="preserve">Vàlvula de papallona de polipropilè PP de diàmetre 125mm - PN10, de cos i disc fabricats en PP, juntes en EPDM, per a unió mitjançant brida DIN EN 1092-1 PN10, totalment compatible amb canonades i accessoris en PP-R, Sistema Niron d'Italsan, fabricat i certificat segons norma CE. Per a ús en instal·lacions de fontaneria (AFS, ACS) i climatització per fancoils amb temperatures compreses entre 0°C i 80°C. Presentació en color gris còdol RAL 7032. (P - 90)
</t>
  </si>
  <si>
    <t>01.04.01.01.07</t>
  </si>
  <si>
    <t>PN44-FAO8</t>
  </si>
  <si>
    <t xml:space="preserve">Vàlvula de papallona de polipropilè PP de diàmetre 63mm - PN10, de cos i disc fabricats en PP, juntes en EPDM, per a unió mitjançant brida DIN EN 1092-1 PN10, totalment compatible amb canonades i accessoris en PP-R, Sistema Niron d'Italsan, fabricat i certificat segons norma. Per a ús en instal·lacions de fontaneria (AFS, ACS) i climatització per fancoils amb temperatures compreses entre 0°C i 80°C. Presentació en color gris còdol RAL 7032. (P - 88)
</t>
  </si>
  <si>
    <t>01.04.01.01.08</t>
  </si>
  <si>
    <t>PN44-PPRRP</t>
  </si>
  <si>
    <t xml:space="preserve">Vàlvula de papallona de polipropilè PP de diàmetre 63mm - PN10, de cos i disc fabricats en PP, juntes en EPDM, per a unió mitjançant brida DIN EN 1092-1 PN10, totalment compatible amb canonades i accessoris en PP-R, Sistema Niron d'Italsan, fabricat i certificat segons norma. Per a ús en instal·lacions de fontaneria (AFS, ACS) i climatització per fancoils amb temperatures compreses entre 0°C i 80°C. Presentació en color gris còdol RAL 7032. (P - 89)
</t>
  </si>
  <si>
    <t>01.04.01.01.09</t>
  </si>
  <si>
    <t>PN38-EBXA</t>
  </si>
  <si>
    <t xml:space="preserve">Vàlvula de bola manual amb rosca, de tres peces amb pas total, d'acer inoxidable 1.4408 (AISI 316), de diàmetre nominal 1 ´´, de 64 bar pressió nominal, de preu alt, muntada en pericó de canalització soterrada (P - 86)
</t>
  </si>
  <si>
    <t>01.04.01.01.10</t>
  </si>
  <si>
    <t>PN38-EBXY</t>
  </si>
  <si>
    <t xml:space="preserve">Vàlvula de bola manual amb rosca, de tres peces amb pas total, d'acer inoxidable 1.4408 (AISI 316), de diàmetre nominal 2´´1/2 ´´, de 64 bar pressió nominal, de preu alt, muntada en pericó de canalització soterrada (P - 87)
</t>
  </si>
  <si>
    <t>01.04.01.01.11</t>
  </si>
  <si>
    <t>PFM3-8G5Y</t>
  </si>
  <si>
    <t xml:space="preserve">Maniguet antivibratori d'EPDM amb brides, de diàmetre nomimal 125 mm, cos de cautxú EPDM reforçat amb niló, brides d'acer galvanitzat, pressió màxima 10 bar, temperatura màxima 105 °C, embridat (P - 82)
</t>
  </si>
  <si>
    <t>01.04.01.01.12</t>
  </si>
  <si>
    <t>PN75-168GA</t>
  </si>
  <si>
    <t xml:space="preserve">Modificacio vàlvula i actuador DN125. Desmuntar en instal·lacó actual, i tornar a muntar en canonades de PPR. Totalment fucionant (P - 91)
</t>
  </si>
  <si>
    <t xml:space="preserve">CAIXES DE DERIVACIO
</t>
  </si>
  <si>
    <t>01.04.02.01.01</t>
  </si>
  <si>
    <t>PG13-E30T</t>
  </si>
  <si>
    <t xml:space="preserve">Caixa de derivació rectangular de plàstic, de 240x310 mm, amb grau de protecció IP-65, encastada (P - 85)
</t>
  </si>
  <si>
    <t>01.05</t>
  </si>
  <si>
    <t xml:space="preserve">OBRA CIVIL
</t>
  </si>
  <si>
    <t>01.05.01</t>
  </si>
  <si>
    <t xml:space="preserve">NOVA CONSTRUCCIO
</t>
  </si>
  <si>
    <t>01.05.01.01</t>
  </si>
  <si>
    <t xml:space="preserve">REVESTIMENTS
</t>
  </si>
  <si>
    <t>01.05.01.01.01</t>
  </si>
  <si>
    <t>P653-UCKM</t>
  </si>
  <si>
    <t xml:space="preserve">Envà de plaques de guix laminat format per estructura senzilla reforçada en H amb perfileria de planxa d'acer galvanitzat, amb un gruix total de l'envà de 0,04803 mm, muntants cada 600 mm de 48 mm d'amplària i canals de 48 mm d'amplària, 1 placa a cada cara, una estàndard (A) de 15 mm i l'altra amb duresa superficial (I) de 15 mm de gruix, fixades mecànicament (P - 68)
</t>
  </si>
  <si>
    <t>01.05.01.01.02</t>
  </si>
  <si>
    <t>P84O-AHFB</t>
  </si>
  <si>
    <t xml:space="preserve">Registre per a plaques de guix laminat format per portella de 100x100 cm amb marc d'acer galvanitzat i fulla d'acer galvanitzat lacat amb un gruix total de 52 mm com a màxim, tanca de pressió i dispositiu de retenció, col·locat amb perfileria d'acer galvanitzat (P - 70)
</t>
  </si>
  <si>
    <t>01.05.01.01.03</t>
  </si>
  <si>
    <t>P84O-AHFC</t>
  </si>
  <si>
    <t xml:space="preserve">Subministre i col·locació de registre de 60x60 cm amb el mateix acabat del paviment de la zona (P - 71)
</t>
  </si>
  <si>
    <t>01.05.01.01.04</t>
  </si>
  <si>
    <t>P822-3NVA</t>
  </si>
  <si>
    <t xml:space="preserve">Enrajolat de parament vertical interior a una alçària &lt;= 3 m amb rajola de ceràmica premsada esmaltada mat, rajola de valència, de forma rectangular o quadrada, de 46 a 75 u peces/m2 grup BIII (UNE-EN 14411), preu alt, col·locades amb adhesiu cimentós tipus C1 segons norma UNE-EN 12004 i rejuntat amb beurada CG1 (UNE-EN 13888) (P - 69)
</t>
  </si>
  <si>
    <t>01.05.01.02</t>
  </si>
  <si>
    <t>01.05.01.02.01</t>
  </si>
  <si>
    <t>P89I-4V8S</t>
  </si>
  <si>
    <t xml:space="preserve">Pintat de parament vertical de guix, amb pintura plàstica amb acabat llis, amb una capa segelladora i dues d'acabat (P - 72)
</t>
  </si>
  <si>
    <t>01.05.01.03</t>
  </si>
  <si>
    <t>01.05.01.03.01</t>
  </si>
  <si>
    <t>P93P-10VCK</t>
  </si>
  <si>
    <t xml:space="preserve">Execució de base de paviment de vinílic amb rasilla maxiembrada i xapa de compresió superior. Inclou la formació d'envanets conillers necessaris (P - 73)
</t>
  </si>
  <si>
    <t>01.05.01.03.02</t>
  </si>
  <si>
    <t>P9Z4-50O9</t>
  </si>
  <si>
    <t xml:space="preserve">Subministre i col·locació de pasta anivelladora de gruix 2 mm, col·locat manualment (P - 78)
</t>
  </si>
  <si>
    <t>01.05.01.03.03</t>
  </si>
  <si>
    <t>P9P7-8FN3</t>
  </si>
  <si>
    <t>01.05.01.03.04</t>
  </si>
  <si>
    <t>P9B7-35MN</t>
  </si>
  <si>
    <t xml:space="preserve">Subministre i col·locació de paviment de marbre de 60 x 40 cm del mateix acabat i color que l'existent, col·locada a truc de maceta amb morter ciment 1:8 (P - 74)
</t>
  </si>
  <si>
    <t>01.05.01.03.05</t>
  </si>
  <si>
    <t>P9D5-365F</t>
  </si>
  <si>
    <t xml:space="preserve">Paviment interior, de rajola de gres porcellànic premsat sense esmaltar antilliscant de forma rectangular o quadrada, de 16 a 25 u peces/m2 grup BIa (UNE-EN 14411), preu alt, col·locades amb adhesiu cimentós tipus C1 segons norma UNE-EN 12004 i rejuntat amb beurada CG2 (UNE-EN 13888) (P - 75)
</t>
  </si>
  <si>
    <t>01.05.01.03.06</t>
  </si>
  <si>
    <t>PDK2-Z9T0</t>
  </si>
  <si>
    <t xml:space="preserve">Subministre i col·locació de registre en paviment de 1 m². Inclou el paviment vinílic (P - 80)
</t>
  </si>
  <si>
    <t>01.05.01.03.07</t>
  </si>
  <si>
    <t>P9GC-12HFM</t>
  </si>
  <si>
    <t xml:space="preserve">Paviment de formigó de 20 cm de gruix acabat amb 5 kg/m2 de pols de quars color, amb formigó per armar HA - 30 / F / 20 / xC1 + XM1 amb una quantitat de ciment de 350 kg/m3 i relació aigua ciment =&lt; 0.5, col·locat amb transport interior mecànic, estesa i vibratge manual i remolinat mecànic. (P - 76)
</t>
  </si>
  <si>
    <t>01.06</t>
  </si>
  <si>
    <t xml:space="preserve">SEGURETAT I SALUT LABORAL
</t>
  </si>
  <si>
    <t>01.06.01</t>
  </si>
  <si>
    <t xml:space="preserve">EQUIPS DE PROTECCIO INDIVIDUAL
</t>
  </si>
  <si>
    <t>01.06.01.01</t>
  </si>
  <si>
    <t>H1411111</t>
  </si>
  <si>
    <t xml:space="preserve">Casc de seguretat per a ús normal, contra cops, de polietilè amb un pes màxim de 400 g, homologat segons UNE-EN 812 (P - 11)
</t>
  </si>
  <si>
    <t>01.06.01.02</t>
  </si>
  <si>
    <t>H1421110</t>
  </si>
  <si>
    <t xml:space="preserve">Ulleres de seguretat antiimpactes estàndard, amb muntura universal, amb visor transparent i tractament contra l'entelament, homologades segons UNE-EN 167 i UNE-EN 168 (P - 12)
</t>
  </si>
  <si>
    <t>01.06.01.03</t>
  </si>
  <si>
    <t>H1423230</t>
  </si>
  <si>
    <t xml:space="preserve">Ulleres de seguretat per a tall oxiacetilènic, amb muntura universal de barnilla d'acer recoberta de PVC, amb visors circulars de 50 mm de D foscos de color DIN 5, homologades segons UNE-EN 175 i UNE-EN 169 (P - 13)
</t>
  </si>
  <si>
    <t>01.06.01.04</t>
  </si>
  <si>
    <t>H1424340</t>
  </si>
  <si>
    <t xml:space="preserve">Ulleres de seguretat hermètiques per a esmerillar, amb muntura de cassoleta de policarbonat amb respiradors i recolzament nasal, adaptables amb cinta elàstica, amb visors circulars de 50 mm de D roscats a la muntura, homologades segons UNE-EN 167 i UNE-EN 168 (P - 14)
</t>
  </si>
  <si>
    <t>01.06.01.05</t>
  </si>
  <si>
    <t>H142AC60</t>
  </si>
  <si>
    <t xml:space="preserve">Pantalla facial per a soldadura elèctrica, amb marc abatible de mà i suport de polièster reforçat amb fibra de vidre vulcanitzada d'1,35 mm de gruix, amb visor inactínic semifosc amb protecció DIN 12, homologada segons UNE-EN 175 (P - 15)
</t>
  </si>
  <si>
    <t>01.06.01.06</t>
  </si>
  <si>
    <t>H142BA00</t>
  </si>
  <si>
    <t xml:space="preserve">Pantalla facial per a protegir contra la projecció de partícules i a l'encebament d'arcs elèctrics, de policarbonat transparent, per a acoblar al casc amb arnès dielèctric (P - 16)
</t>
  </si>
  <si>
    <t>01.06.01.07</t>
  </si>
  <si>
    <t>H1431101</t>
  </si>
  <si>
    <t xml:space="preserve">Protector auditiu de tap d'escuma, homologat segons UNE-EN 352-2 i UNE-EN 458 (P - 17)
</t>
  </si>
  <si>
    <t>01.06.01.08</t>
  </si>
  <si>
    <t>H1432012</t>
  </si>
  <si>
    <t xml:space="preserve">Protector auditiu d'auricular, acoblat al cap amb arnès i orelleres antisoroll, homologat segons UNE-EN 352-1 i UNE-EN 458 (P -18)
</t>
  </si>
  <si>
    <t>01.06.01.09</t>
  </si>
  <si>
    <t>H1441201</t>
  </si>
  <si>
    <t xml:space="preserve">Mascareta autofiltrant contra polsims i vapors tòxics, homologada segons UNE-EN 405 (P - 19)
</t>
  </si>
  <si>
    <t>01.06.01.10</t>
  </si>
  <si>
    <t>H1445003</t>
  </si>
  <si>
    <t xml:space="preserve">Mascareta buco-nasal de goma o silicona, amb filtres recnviables, per a protecció respiratòria, homologada segons UNE-EN 140 (P - 20)
</t>
  </si>
  <si>
    <t>01.06.01.11</t>
  </si>
  <si>
    <t>H1457520</t>
  </si>
  <si>
    <t xml:space="preserve">Parella de guants aïllants del fred i absorbents de les vibracions, de PVC sobre suport d'escuma de poliuretà, folrats interiorment amb teixit hidròfug reversible, amb maniguets fins a mig avantbraç, homologats segons UNE-EN 511 i UNE-EN 420 (P -21)
</t>
  </si>
  <si>
    <t>01.06.01.12</t>
  </si>
  <si>
    <t>H1459630</t>
  </si>
  <si>
    <t xml:space="preserve">Parella de guants per a soldador, amb palmell de pell, folre interior de cotó, i màniga llarga de serratge folrada de dril fort, homologats segons UNE-EN 407 i UNE-EN 420 (P - 22)
</t>
  </si>
  <si>
    <t>01.06.01.13</t>
  </si>
  <si>
    <t>H145B002</t>
  </si>
  <si>
    <t xml:space="preserve">Parella de guants de protecció contra riscs mecànics per manipulació de paqueteria i/o materials sense arestes vives, nivell 2, homologats segons UNE-EN 388 i UNE-EN 420 (P - 23)
</t>
  </si>
  <si>
    <t>01.06.01.14</t>
  </si>
  <si>
    <t>H145C002</t>
  </si>
  <si>
    <t xml:space="preserve">Parella de guants de protecció contra riscs mecànics comuns de construcció nivell 3, homologats segons UNE-EN 388 i UNE-EN 420 (P - 24)
</t>
  </si>
  <si>
    <t>01.06.01.15</t>
  </si>
  <si>
    <t>H145K275</t>
  </si>
  <si>
    <t xml:space="preserve">Parella de guants de material aïllant per a treballs elèctrics, classe 0, logotip color vermell, tensió màxima 1000 V, homologats segons UNE-EN 420 (P - 25)
</t>
  </si>
  <si>
    <t>01.06.01.16</t>
  </si>
  <si>
    <t>H1463253</t>
  </si>
  <si>
    <t xml:space="preserve">Parella de botes dielèctriques resistents a la humitat, de pell rectificada, amb turmellera encoixinada sola antilliscant i antiestàtica, falca amortidora per al taló, llengüeta de manxa, de despreniment ràpid, sense ferramenta metàl·lica, amb puntera reforçada, homologades segons DIN 4843 (P - 26)
</t>
  </si>
  <si>
    <t>01.06.01.17</t>
  </si>
  <si>
    <t>H1465275</t>
  </si>
  <si>
    <t xml:space="preserve">Parella de botes baixes de seguretat industrial per a treballs de construcció en general, resistents a la humitat, de pell rectificada, amb turmellera encoixinada, amb puntera metàl·lica, sola antilliscant, falca amortidora d'impactes al taló i sense plantilla metàl·lica, homologades segons UNE-EN ISO 20344, UNE-EN ISO 20345, UNE-EN ISO 20346 i UNE-EN ISO 20347 (P - 27)
</t>
  </si>
  <si>
    <t>01.06.01.18</t>
  </si>
  <si>
    <t>H147N000</t>
  </si>
  <si>
    <t xml:space="preserve">Faixa de protecció dorslumbar (P - 28)
</t>
  </si>
  <si>
    <t>01.06.01.19</t>
  </si>
  <si>
    <t>H1481242</t>
  </si>
  <si>
    <t xml:space="preserve">Granota de treball per a construcció, de polièster i cotó (65%-35%), color beix, trama 240, amb butxaques interiors, homologada segons UNE-EN 340 (P - 29)
</t>
  </si>
  <si>
    <t>01.06.01.20</t>
  </si>
  <si>
    <t>H1482222</t>
  </si>
  <si>
    <t xml:space="preserve">Camisa de treball per a construcció, de polièster i cotó (65%-35%), color beix amb butxaques interiors, trama 240, homologada segons UNE-EN 340 (P - 30)
</t>
  </si>
  <si>
    <t>01.06.01.21</t>
  </si>
  <si>
    <t>H1482422</t>
  </si>
  <si>
    <t xml:space="preserve">Camisa de treball per a muntatges i/o treballs mecànics, soldadors i/o treballadors de tubs, de polièster i cotó (65%-35%), color blavenc amb butxaques interiors, trama 240, homologada segons UNE-EN 340 (P - 31)
</t>
  </si>
  <si>
    <t>01.06.01.22</t>
  </si>
  <si>
    <t>H1484110</t>
  </si>
  <si>
    <t xml:space="preserve">Samarreta de treball, de cotó (P - 32)
</t>
  </si>
  <si>
    <t>01.06.01.23</t>
  </si>
  <si>
    <t>H1485800</t>
  </si>
  <si>
    <t xml:space="preserve">Armilla reflectant amb tires reflectants a la cintura, al pit i a l'esquena, homologada segons UNE-EN 471 (P - 33)
</t>
  </si>
  <si>
    <t>01.06.01.24</t>
  </si>
  <si>
    <t>H1488580</t>
  </si>
  <si>
    <t xml:space="preserve">Davantal per a soldador, de serratge, homologat segons UNE-EN 340, UNE-EN 470-1 i UNE-EN 348 (P - 34)
</t>
  </si>
  <si>
    <t>01.06.01.25</t>
  </si>
  <si>
    <t>H1489580</t>
  </si>
  <si>
    <t xml:space="preserve">Jaqueta per a soldador, de serratge, homologada segons UNE-EN 340, UNE-EN 470-1 i UNE-EN 348 (P - 35)
</t>
  </si>
  <si>
    <t>01.06.01.26</t>
  </si>
  <si>
    <t>H148B580</t>
  </si>
  <si>
    <t xml:space="preserve">Parell de maniguets amb protecció per a espatlla, per a soldador, elaborat amb serratge, homologats segons UNE-EN 340, UNE-EN 470-1 i UNE-EN 348 (P - 36)
</t>
  </si>
  <si>
    <t>01.06.02</t>
  </si>
  <si>
    <t xml:space="preserve">SISTEMES DE PROTECCIO COL·LECTIVA
</t>
  </si>
  <si>
    <t>01.06.02.01</t>
  </si>
  <si>
    <t>H1523231</t>
  </si>
  <si>
    <t xml:space="preserve">Barana de protecció en el perímetre del sostre, d'alçària 1 m amb travesser superior i intermedi de tub metàl·lic de 2,3´´, sòcol de post de fusta, fixada amb suports de muntant metàl·lic amb mordassa per al sostre i amb el desmuntatge inclòs (P - 37)
</t>
  </si>
  <si>
    <t>01.06.02.02</t>
  </si>
  <si>
    <t>HBBAA005</t>
  </si>
  <si>
    <t xml:space="preserve">Senyal de prohibició, normalitzada amb pictograma negre sobre fons blanc, de forma circular amb cantells i banda transversal descendent d'esquerra a dreta a 45°, en color vermell, diàmetre 29 cm, amb cartell explicatiu rectangular, per ser vista fins 12 m, fixada i amb el desmuntatge inclòs (P - 43)
</t>
  </si>
  <si>
    <t>01.06.02.03</t>
  </si>
  <si>
    <t>HBBAB115</t>
  </si>
  <si>
    <t xml:space="preserve">Senyal de obligació, normalitzada amb pictograma blanc sobre fons blau, de forma circular amb cantells en color blanc, diàmetre 29 cm, amb cartell explicatiu rectangular, per ser vista fins 12 m, fixada i amb el desmuntatge inclòs (P - 44)
</t>
  </si>
  <si>
    <t>01.06.02.04</t>
  </si>
  <si>
    <t>HBBAC005</t>
  </si>
  <si>
    <t xml:space="preserve">Senyal indicativa de la ubicació d'equips d'extinció d'incendis, normalitzada amb pictograma blanc sobre fons vermell, de forma rectangular o quadrada, costat major 29 cm, per ser vista fins 12 m de distància, fixada i amb el desmuntatge inclòs (P - 45)
</t>
  </si>
  <si>
    <t>01.06.02.05</t>
  </si>
  <si>
    <t>HBBAE001</t>
  </si>
  <si>
    <t xml:space="preserve">Rètol adhesiu ( MIE-RAT.10 ) de maniobra per a quadre o pupitre de control elèctric, adherit (P - 46)
</t>
  </si>
  <si>
    <t>01.06.02.06</t>
  </si>
  <si>
    <t>HBBAF004</t>
  </si>
  <si>
    <t xml:space="preserve">Senyal d'advertència, normalitzada amb pictograma negre sobre fons groc, de forma triangular amb el cantell negre, costat major 41 cm, amb cartell explicatiu rectangular, per ser vista fins 12 m de distància, fixada i amb el desmuntatge inclòs (P - 47)
</t>
  </si>
  <si>
    <t>01.06.02.07</t>
  </si>
  <si>
    <t>HM31161J</t>
  </si>
  <si>
    <t xml:space="preserve">Extintor de pols seca, de 6 kg de càrrega, amb pressió incorporada, pintat, amb suport a la paret i amb el desmuntatge inclòs (P - 51)
</t>
  </si>
  <si>
    <t>01.06.03</t>
  </si>
  <si>
    <t xml:space="preserve">IMPLANTACIO PROVISIONAL PERSONAL D'OBRA
</t>
  </si>
  <si>
    <t>01.06.03.01</t>
  </si>
  <si>
    <t>H6452131</t>
  </si>
  <si>
    <t xml:space="preserve">Tanca d'alçària 2 m, de planxa nervada d'acer galvanitzat, pals de tub d'acer galvanitzat col·locats cada 3 m sobre daus de formigó i amb el desmuntatge inclòs (P - 38)
</t>
  </si>
  <si>
    <t>01.06.03.02</t>
  </si>
  <si>
    <t>H6AA2111</t>
  </si>
  <si>
    <t xml:space="preserve">Tanca mòbil, de 2 m d'alçària, d'acer galvanitzat, amb malla electrosoldada de 90x150 mm i de 4,5 i 3,5 mm de D, bastidor de 3,5x2 m de tub de 40 mm de D, fixat a peus prefabricats de formigó, i amb el desmuntatge inclòs (P - 39)
</t>
  </si>
  <si>
    <t>01.06.03.03</t>
  </si>
  <si>
    <t>HBA1UAC1</t>
  </si>
  <si>
    <t xml:space="preserve">Cinta abalissament (P - 40)
</t>
  </si>
  <si>
    <t>01.06.03.04</t>
  </si>
  <si>
    <t>HBB20005</t>
  </si>
  <si>
    <t xml:space="preserve">Senyal manual per a senyalista (P - 41)
</t>
  </si>
  <si>
    <t>01.06.03.05</t>
  </si>
  <si>
    <t>HBBA1511</t>
  </si>
  <si>
    <t xml:space="preserve">Placa de senyalització de seguretat laboral, de planxa d'acer llisa serigrafiada, de 40x33 cm, fixada mecànicament i amb el desmuntatge inclòs (P - 42)
</t>
  </si>
  <si>
    <t>01.06.03.06</t>
  </si>
  <si>
    <t>HBC12300</t>
  </si>
  <si>
    <t xml:space="preserve">Con de plàstic reflector de 50 cm d'alçària (P - 48)
</t>
  </si>
  <si>
    <t>01.06.03.07</t>
  </si>
  <si>
    <t>HBC1HG01</t>
  </si>
  <si>
    <t xml:space="preserve">Balisa lluminosa d'alta intensitat estroboscòpica i amb el desmuntatge inclòs (P - 49)
</t>
  </si>
  <si>
    <t>01.06.03.08</t>
  </si>
  <si>
    <t>HBC1KJ00</t>
  </si>
  <si>
    <t xml:space="preserve">Tanca mòbil metàl·lica de 2,5 m de llargària i 1 m d'alçària i amb el desmuntatge inclòs (P - 50)
</t>
  </si>
  <si>
    <t>01.06.03.09</t>
  </si>
  <si>
    <t>HQU1H110</t>
  </si>
  <si>
    <t>mes</t>
  </si>
  <si>
    <t xml:space="preserve">Lloguer de mòdul prefabricat de cabina amb inodor químic d'1,05x1,05 m i 2,35 m d'alçària, amb tancaments de polietilè i sostre traslúcid, equipat amb 1 inodor amb dipòsit químic de 250l. i un lavabo amb dipòsit d'aigua de 45l. , amb manteniment inclòs (P - 52)
</t>
  </si>
  <si>
    <t>01.06.03.10</t>
  </si>
  <si>
    <t>HQUZM000</t>
  </si>
  <si>
    <t>h</t>
  </si>
  <si>
    <t xml:space="preserve">Mà d'obra per a neteja i conservació de les instal·lacions (P - 53)
</t>
  </si>
  <si>
    <t>01.07</t>
  </si>
  <si>
    <t xml:space="preserve">GESTIO DE RESIDUS
</t>
  </si>
  <si>
    <t>01.07.01</t>
  </si>
  <si>
    <t xml:space="preserve">ENDERROCS
</t>
  </si>
  <si>
    <t>01.07.01.01</t>
  </si>
  <si>
    <t>E2R540E0</t>
  </si>
  <si>
    <t>m3</t>
  </si>
  <si>
    <t xml:space="preserve">Transport de residus inerts o no especials a instal·lació autoritzada de gestió de residus, amb contenidor de 5 m3 de capacitat (P - 2)
</t>
  </si>
  <si>
    <t>01.07.01.02</t>
  </si>
  <si>
    <t>E2RA73G0</t>
  </si>
  <si>
    <t xml:space="preserve">Deposició controlada a dipòsit autoritzat de residus barrejats inerts amb una densitat 1,0 t/m3, procedents de construcció o demolició, amb codi 170107 segons la Llista Europea de Residus (ORDEN MAM/304/2002) (P - 8)
</t>
  </si>
  <si>
    <t>01.07.01.03</t>
  </si>
  <si>
    <t>E2R641E0</t>
  </si>
  <si>
    <t xml:space="preserve">Càrrega amb mitjans manuals i transport de residus inerts o no especials a instal·lació autoritzada de gestió de residus, amb contenidor de 5 m3 de capacitat (P - 4)
</t>
  </si>
  <si>
    <t>01.07.01.04</t>
  </si>
  <si>
    <t>E2RA71H0</t>
  </si>
  <si>
    <t xml:space="preserve">Deposició controlada a dipòsit autoritzat de residus de formigó inerts amb una densitat 1,45 t/m3, procedents de construcció o demolició, amb codi 170101 segons la Llista Europea de Residus (ORDEN MAM/304/2002) (P - 7)
</t>
  </si>
  <si>
    <t>01.07.02</t>
  </si>
  <si>
    <t xml:space="preserve">NOVA INSTAL·LACIO I CONSTRUCCIO
</t>
  </si>
  <si>
    <t>01.07.02.01</t>
  </si>
  <si>
    <t>01.07.02.02</t>
  </si>
  <si>
    <t>E2R6423A</t>
  </si>
  <si>
    <t xml:space="preserve">Càrrega amb mitjans mecànics i transport de residus inerts o no especials a instal·lació autoritzada de gestió de residus, amb camió per a transport de 7 t, amb un recorregut de més de 15 i fins a 20 km (P - 5)
</t>
  </si>
  <si>
    <t>01.07.02.03</t>
  </si>
  <si>
    <t>01.07.02.04</t>
  </si>
  <si>
    <t>E2RA7581</t>
  </si>
  <si>
    <t xml:space="preserve">Deposició controlada a dipòsit autoritzat inclòs el cànon sobre la deposició controlada dels residus de la construcció, segons la LLEI 8/2008, de residus barrejats no perillosos amb una densitat 0,17 t/m3, procedents de construcció o demolició, amb codi 170904 segons la Llista Europea de Residus (ORDEN MAM/304/2002) (P - 10)
</t>
  </si>
  <si>
    <t>01.07.02.05</t>
  </si>
  <si>
    <t>E2RA73G1</t>
  </si>
  <si>
    <t xml:space="preserve">Deposició controlada a dipòsit autoritzat inclòs el cànon sobre la deposició controlada dels residus de la construcció, segons la LLEI 8/2008, de residus barrejats inerts amb una densitat 1,0 t/m3, procedents de construcció o demolició, amb codi 170107 segons la Llista Europea de Residus (ORDEN MAM/304/2002) (P - 9)
</t>
  </si>
  <si>
    <t>01.07.02.06</t>
  </si>
  <si>
    <t>E2RA6890</t>
  </si>
  <si>
    <t xml:space="preserve">Deposició controlada a centre de reciclatge de residus de fusta no perillosos amb una densitat 0,19 t/m3, procedents de construcció o demolició, amb codi 170201 segons la Llista Europea de Residus (ORDEN MAM/304/2002) (P - 6)
</t>
  </si>
  <si>
    <t>01.07.02.07</t>
  </si>
  <si>
    <t>01.07.02.08</t>
  </si>
  <si>
    <t>E2R540S0</t>
  </si>
  <si>
    <t xml:space="preserve">Transport de residus especials a instal·lació autoritzada de gestió de residus, amb contenidor d'1 m3 de capacitat (P - 3)
</t>
  </si>
  <si>
    <t>01.06.04</t>
  </si>
  <si>
    <t xml:space="preserve">REDACCIO DEL PLA DE SEGURETAT I SALUT LABORAL
</t>
  </si>
  <si>
    <t>01.06.04.01</t>
  </si>
  <si>
    <t>PSS</t>
  </si>
  <si>
    <t xml:space="preserve">Redacció del Pla de Seguretat i Laboral (P - 94)
</t>
  </si>
  <si>
    <t xml:space="preserve">NOTA:  els imports totals indicats en aquesta plantilla hauran de coincidir amb els imports de l’oferta econòmica de l’annex núm. 2 del plec de clàusules administratives. De conformitat amb la clàusula 12.3 del plec de clàusules administratives, en cas de discordança entre els imports totals d’aquesta plantilla i els imports de l’oferta econòmica de l’annex núm. 2 del plec de clàusules administratives, aquesta discordança implicarà l'exclusió de l'empresa licitadora del procediment de contractació.
</t>
  </si>
  <si>
    <t xml:space="preserve">OBRES PER A LA SUBSTITUCIÓ DE DIVERSOS TRAMS DE CANONADA D’AIGUA A L’EDIFICI CC
</t>
  </si>
  <si>
    <t xml:space="preserve">Total
</t>
  </si>
  <si>
    <t>SUBSTITUCIÓ DE DIVERSOS TRAMS DE CANONADA D’AIGUA A L’EDIFICI CC</t>
  </si>
  <si>
    <r>
      <rPr>
        <b/>
        <sz val="11"/>
        <rFont val="Arial"/>
        <family val="2"/>
      </rPr>
      <t>Nota: veure capítol de Seguretat i Salut 1.05</t>
    </r>
    <r>
      <rPr>
        <sz val="11"/>
        <rFont val="Arial"/>
        <family val="2"/>
      </rPr>
      <t xml:space="preserve">
Partida de Seguretat i Salut on s'inclouen les Despeses de seguretat i higiene en el treball, prevenció de riscos laborals, per a totes i cadascuna de les fases de l'obra, en aplicació del rd 1627/97 de 24 d'octubre.
- Inclou la redacció i compliment de pla de seguretat i salut, així com les modificacions i annexos que determinin les activitats a realitzar.
- Inclou casetes vestidor, menjador i oficina tècnica o, si no, l'adequació d'un espai interior a l'obra.
- Inclou mesures de protecció col·lectiva, epi, per a la totalitat de treballadors, promotor i direcció facultativa.
</t>
    </r>
  </si>
  <si>
    <r>
      <rPr>
        <b/>
        <sz val="11"/>
        <rFont val="Arial"/>
        <family val="2"/>
      </rPr>
      <t>Implantació d'obra</t>
    </r>
    <r>
      <rPr>
        <sz val="11"/>
        <rFont val="Arial"/>
        <family val="2"/>
      </rPr>
      <t xml:space="preserve">
Preparació de zona per a recollida de runa en cada un dels espais a actuar, subministrament d'equips d'obra especials, senyalitzacions i proteccions de les zones d'emmagatzematge per a la gestió de residus de construcció i demolició de residus convencionals i especials. Inclou tanques provisionals d'obra tant a l'interior com a l'exterior i col·locació de vinils segons indicacions de la FUAB.
</t>
    </r>
  </si>
  <si>
    <t xml:space="preserve">Subministrament i col·locació de paviment de linòleum de la casa Forbo o equivalent (model a escollir per la FUAB), de 2,5 mm de gruix, amb classificació al foc Cfl-s1 (P - 77)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</si>
</sst>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_-* #,##0\ _€_-;\-* #,##0\ _€_-;_-* &quot;-&quot;??\ _€_-;_-@_-"/>
    <numFmt numFmtId="166" formatCode="#,##0\ &quot;€&quot;"/>
    <numFmt numFmtId="167" formatCode="#,##0.00\ &quot;€&quot;"/>
    <numFmt numFmtId="168" formatCode="_-* #,##0.00\ [$€-403]_-;\-* #,##0.00\ [$€-403]_-;_-* &quot;-&quot;??\ [$€-403]_-;_-@_-"/>
    <numFmt numFmtId="169" formatCode="0.000"/>
  </numFmts>
  <fonts count="26" x14ac:knownFonts="1">
    <font>
      <sz val="11"/>
      <color theme="1"/>
      <name val="Aptos Narrow"/>
      <family val="2"/>
      <scheme val="minor"/>
    </font>
    <font>
      <sz val="11"/>
      <color theme="1"/>
      <name val="Aptos Narrow"/>
      <family val="2"/>
      <scheme val="minor"/>
    </font>
    <font>
      <sz val="11"/>
      <color indexed="8"/>
      <name val="Calibri"/>
      <family val="2"/>
    </font>
    <font>
      <b/>
      <sz val="11"/>
      <name val="Arial"/>
      <family val="2"/>
    </font>
    <font>
      <sz val="8"/>
      <name val="Arial"/>
      <family val="2"/>
    </font>
    <font>
      <sz val="11"/>
      <name val="Arial"/>
      <family val="2"/>
    </font>
    <font>
      <sz val="11"/>
      <color indexed="8"/>
      <name val="Arial"/>
      <family val="2"/>
    </font>
    <font>
      <sz val="11"/>
      <color indexed="10"/>
      <name val="Arial"/>
      <family val="2"/>
    </font>
    <font>
      <b/>
      <sz val="9"/>
      <name val="Arial"/>
      <family val="2"/>
    </font>
    <font>
      <b/>
      <sz val="8"/>
      <name val="Arial"/>
      <family val="2"/>
    </font>
    <font>
      <sz val="9"/>
      <color indexed="8"/>
      <name val="Arial"/>
      <family val="2"/>
    </font>
    <font>
      <b/>
      <sz val="11"/>
      <color theme="1"/>
      <name val="Arial"/>
      <family val="2"/>
    </font>
    <font>
      <b/>
      <sz val="11"/>
      <color rgb="FF000000"/>
      <name val="Arial"/>
      <family val="2"/>
    </font>
    <font>
      <sz val="10"/>
      <color indexed="8"/>
      <name val="Arial"/>
      <family val="2"/>
    </font>
    <font>
      <b/>
      <sz val="11"/>
      <color indexed="8"/>
      <name val="Arial"/>
      <family val="2"/>
    </font>
    <font>
      <sz val="9"/>
      <name val="Arial"/>
      <family val="2"/>
    </font>
    <font>
      <sz val="11"/>
      <color theme="1"/>
      <name val="Arial"/>
      <family val="2"/>
    </font>
    <font>
      <b/>
      <sz val="12"/>
      <name val="Arial"/>
      <family val="2"/>
    </font>
    <font>
      <sz val="12"/>
      <name val="Arial"/>
      <family val="2"/>
    </font>
    <font>
      <b/>
      <sz val="14"/>
      <name val="Arial"/>
      <family val="2"/>
    </font>
    <font>
      <sz val="12"/>
      <color indexed="8"/>
      <name val="Arial"/>
      <family val="2"/>
    </font>
    <font>
      <b/>
      <sz val="14"/>
      <color rgb="FFFF0000"/>
      <name val="Arial"/>
      <family val="2"/>
    </font>
    <font>
      <sz val="8"/>
      <name val="Aptos Narrow"/>
      <family val="2"/>
      <scheme val="minor"/>
    </font>
    <font>
      <b/>
      <sz val="16"/>
      <name val="Arial"/>
      <family val="2"/>
    </font>
    <font>
      <b/>
      <sz val="16"/>
      <color indexed="8"/>
      <name val="Arial"/>
      <family val="2"/>
    </font>
    <font>
      <b/>
      <sz val="16"/>
      <color rgb="FFFF0000"/>
      <name val="Arial"/>
      <family val="2"/>
    </font>
  </fonts>
  <fills count="8">
    <fill>
      <patternFill patternType="none"/>
    </fill>
    <fill>
      <patternFill patternType="gray125"/>
    </fill>
    <fill>
      <patternFill patternType="solid">
        <fgColor theme="6" tint="0.39997558519241921"/>
        <bgColor indexed="64"/>
      </patternFill>
    </fill>
    <fill>
      <patternFill patternType="solid">
        <fgColor theme="9" tint="0.79998168889431442"/>
        <bgColor indexed="64"/>
      </patternFill>
    </fill>
    <fill>
      <patternFill patternType="solid">
        <fgColor rgb="FF00E266"/>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0" tint="-4.9989318521683403E-2"/>
        <bgColor indexed="64"/>
      </patternFill>
    </fill>
  </fills>
  <borders count="1">
    <border>
      <left/>
      <right/>
      <top/>
      <bottom/>
      <diagonal/>
    </border>
  </borders>
  <cellStyleXfs count="5">
    <xf numFmtId="0" fontId="0" fillId="0" borderId="0"/>
    <xf numFmtId="9" fontId="1" fillId="0" borderId="0" applyFont="0" applyFill="0" applyBorder="0" applyAlignment="0" applyProtection="0"/>
    <xf numFmtId="0" fontId="2" fillId="0" borderId="0"/>
    <xf numFmtId="164" fontId="2" fillId="0" borderId="0" applyFont="0" applyFill="0" applyBorder="0" applyAlignment="0" applyProtection="0"/>
    <xf numFmtId="0" fontId="2" fillId="0" borderId="0"/>
  </cellStyleXfs>
  <cellXfs count="94">
    <xf numFmtId="0" fontId="0" fillId="0" borderId="0" xfId="0"/>
    <xf numFmtId="0" fontId="3" fillId="0" borderId="0" xfId="2" applyFont="1" applyAlignment="1">
      <alignment horizontal="center" vertical="top"/>
    </xf>
    <xf numFmtId="0" fontId="4" fillId="0" borderId="0" xfId="2" applyFont="1" applyAlignment="1">
      <alignment horizontal="center" vertical="top"/>
    </xf>
    <xf numFmtId="0" fontId="5" fillId="0" borderId="0" xfId="2" applyFont="1" applyAlignment="1">
      <alignment horizontal="center" vertical="top"/>
    </xf>
    <xf numFmtId="165" fontId="3" fillId="0" borderId="0" xfId="3" applyNumberFormat="1" applyFont="1" applyBorder="1" applyAlignment="1">
      <alignment horizontal="center" vertical="top"/>
    </xf>
    <xf numFmtId="0" fontId="5" fillId="0" borderId="0" xfId="0" applyFont="1" applyAlignment="1">
      <alignment vertical="top"/>
    </xf>
    <xf numFmtId="0" fontId="6" fillId="0" borderId="0" xfId="0" applyFont="1" applyAlignment="1">
      <alignment vertical="top"/>
    </xf>
    <xf numFmtId="0" fontId="3" fillId="2" borderId="0" xfId="4" applyFont="1" applyFill="1" applyAlignment="1">
      <alignment vertical="top" wrapText="1"/>
    </xf>
    <xf numFmtId="0" fontId="3" fillId="2" borderId="0" xfId="4" applyFont="1" applyFill="1" applyAlignment="1">
      <alignment horizontal="center" vertical="top" wrapText="1"/>
    </xf>
    <xf numFmtId="0" fontId="7" fillId="0" borderId="0" xfId="0" applyFont="1" applyAlignment="1">
      <alignment vertical="top"/>
    </xf>
    <xf numFmtId="0" fontId="3" fillId="3" borderId="0" xfId="4" applyFont="1" applyFill="1" applyAlignment="1">
      <alignment horizontal="center" vertical="top" wrapText="1"/>
    </xf>
    <xf numFmtId="0" fontId="8" fillId="0" borderId="0" xfId="2" applyFont="1" applyAlignment="1">
      <alignment horizontal="center" vertical="top"/>
    </xf>
    <xf numFmtId="0" fontId="9" fillId="0" borderId="0" xfId="2" applyFont="1" applyAlignment="1">
      <alignment horizontal="center" vertical="top"/>
    </xf>
    <xf numFmtId="3" fontId="3" fillId="0" borderId="0" xfId="2" applyNumberFormat="1" applyFont="1" applyAlignment="1">
      <alignment horizontal="center" vertical="top"/>
    </xf>
    <xf numFmtId="0" fontId="10" fillId="0" borderId="0" xfId="0" applyFont="1" applyAlignment="1">
      <alignment vertical="top"/>
    </xf>
    <xf numFmtId="0" fontId="3" fillId="2" borderId="0" xfId="2" applyFont="1" applyFill="1" applyAlignment="1">
      <alignment horizontal="center" vertical="top" wrapText="1"/>
    </xf>
    <xf numFmtId="10" fontId="11" fillId="2" borderId="0" xfId="1" applyNumberFormat="1" applyFont="1" applyFill="1" applyAlignment="1">
      <alignment horizontal="center" vertical="top"/>
    </xf>
    <xf numFmtId="10" fontId="12" fillId="2" borderId="0" xfId="1" applyNumberFormat="1" applyFont="1" applyFill="1" applyAlignment="1">
      <alignment horizontal="center" vertical="top"/>
    </xf>
    <xf numFmtId="0" fontId="6" fillId="0" borderId="0" xfId="0" applyFont="1" applyAlignment="1">
      <alignment horizontal="center" vertical="top"/>
    </xf>
    <xf numFmtId="10" fontId="11" fillId="3" borderId="0" xfId="1" applyNumberFormat="1" applyFont="1" applyFill="1" applyAlignment="1">
      <alignment horizontal="center" vertical="top"/>
    </xf>
    <xf numFmtId="10" fontId="12" fillId="3" borderId="0" xfId="1" applyNumberFormat="1" applyFont="1" applyFill="1" applyAlignment="1">
      <alignment horizontal="center" vertical="top"/>
    </xf>
    <xf numFmtId="166" fontId="9" fillId="0" borderId="0" xfId="2" applyNumberFormat="1" applyFont="1" applyAlignment="1">
      <alignment horizontal="center" vertical="top"/>
    </xf>
    <xf numFmtId="0" fontId="3" fillId="0" borderId="0" xfId="2" applyFont="1" applyAlignment="1">
      <alignment horizontal="center" vertical="top" wrapText="1"/>
    </xf>
    <xf numFmtId="10" fontId="3" fillId="4" borderId="0" xfId="1" applyNumberFormat="1" applyFont="1" applyFill="1" applyBorder="1" applyAlignment="1">
      <alignment horizontal="center" vertical="top"/>
    </xf>
    <xf numFmtId="0" fontId="13" fillId="0" borderId="0" xfId="0" applyFont="1" applyAlignment="1">
      <alignment vertical="top"/>
    </xf>
    <xf numFmtId="10" fontId="3" fillId="5" borderId="0" xfId="1" applyNumberFormat="1" applyFont="1" applyFill="1" applyBorder="1" applyAlignment="1">
      <alignment horizontal="center" vertical="top"/>
    </xf>
    <xf numFmtId="10" fontId="3" fillId="6" borderId="0" xfId="1" quotePrefix="1" applyNumberFormat="1" applyFont="1" applyFill="1" applyBorder="1" applyAlignment="1">
      <alignment horizontal="center" vertical="top"/>
    </xf>
    <xf numFmtId="10" fontId="6" fillId="6" borderId="0" xfId="1" applyNumberFormat="1" applyFont="1" applyFill="1" applyBorder="1" applyAlignment="1">
      <alignment horizontal="center" vertical="top"/>
    </xf>
    <xf numFmtId="10" fontId="3" fillId="6" borderId="0" xfId="1" applyNumberFormat="1" applyFont="1" applyFill="1" applyBorder="1" applyAlignment="1">
      <alignment horizontal="center" vertical="top"/>
    </xf>
    <xf numFmtId="10" fontId="3" fillId="3" borderId="0" xfId="1" applyNumberFormat="1" applyFont="1" applyFill="1" applyBorder="1" applyAlignment="1">
      <alignment horizontal="center" vertical="top"/>
    </xf>
    <xf numFmtId="0" fontId="5" fillId="0" borderId="0" xfId="2" applyFont="1" applyAlignment="1">
      <alignment horizontal="center" vertical="top" wrapText="1"/>
    </xf>
    <xf numFmtId="0" fontId="5" fillId="0" borderId="0" xfId="0" applyFont="1" applyAlignment="1">
      <alignment horizontal="center" vertical="top" wrapText="1"/>
    </xf>
    <xf numFmtId="0" fontId="5" fillId="0" borderId="0" xfId="0" applyFont="1" applyAlignment="1">
      <alignment horizontal="justify" vertical="top" wrapText="1"/>
    </xf>
    <xf numFmtId="2" fontId="6" fillId="0" borderId="0" xfId="2" applyNumberFormat="1" applyFont="1" applyAlignment="1">
      <alignment horizontal="center" vertical="top"/>
    </xf>
    <xf numFmtId="2" fontId="5" fillId="0" borderId="0" xfId="2" applyNumberFormat="1" applyFont="1" applyAlignment="1">
      <alignment horizontal="center" vertical="top"/>
    </xf>
    <xf numFmtId="167" fontId="5" fillId="0" borderId="0" xfId="0" applyNumberFormat="1" applyFont="1" applyAlignment="1">
      <alignment vertical="top"/>
    </xf>
    <xf numFmtId="0" fontId="15" fillId="0" borderId="0" xfId="0" applyFont="1" applyAlignment="1">
      <alignment vertical="top"/>
    </xf>
    <xf numFmtId="0" fontId="5" fillId="0" borderId="0" xfId="0" applyFont="1" applyAlignment="1">
      <alignment horizontal="center" vertical="top"/>
    </xf>
    <xf numFmtId="0" fontId="16" fillId="0" borderId="0" xfId="0" applyFont="1" applyAlignment="1">
      <alignment vertical="top" wrapText="1"/>
    </xf>
    <xf numFmtId="0" fontId="11" fillId="0" borderId="0" xfId="0" applyFont="1" applyAlignment="1">
      <alignment vertical="top" wrapText="1"/>
    </xf>
    <xf numFmtId="2" fontId="14" fillId="0" borderId="0" xfId="2" applyNumberFormat="1" applyFont="1" applyAlignment="1">
      <alignment horizontal="center" vertical="top"/>
    </xf>
    <xf numFmtId="168" fontId="14" fillId="0" borderId="0" xfId="2" applyNumberFormat="1" applyFont="1" applyAlignment="1">
      <alignment horizontal="center" vertical="top"/>
    </xf>
    <xf numFmtId="10" fontId="5" fillId="6" borderId="0" xfId="1" applyNumberFormat="1" applyFont="1" applyFill="1" applyBorder="1" applyAlignment="1">
      <alignment horizontal="center" vertical="top"/>
    </xf>
    <xf numFmtId="168" fontId="5" fillId="7" borderId="0" xfId="0" applyNumberFormat="1" applyFont="1" applyFill="1" applyAlignment="1">
      <alignment vertical="top"/>
    </xf>
    <xf numFmtId="167" fontId="10" fillId="0" borderId="0" xfId="0" applyNumberFormat="1" applyFont="1" applyAlignment="1">
      <alignment vertical="top"/>
    </xf>
    <xf numFmtId="0" fontId="5" fillId="0" borderId="0" xfId="0" applyFont="1" applyAlignment="1" applyProtection="1">
      <alignment horizontal="justify" vertical="top" wrapText="1"/>
      <protection locked="0"/>
    </xf>
    <xf numFmtId="0" fontId="17" fillId="0" borderId="0" xfId="0" applyFont="1" applyAlignment="1">
      <alignment horizontal="center" vertical="top"/>
    </xf>
    <xf numFmtId="0" fontId="18" fillId="0" borderId="0" xfId="0" applyFont="1" applyAlignment="1">
      <alignment horizontal="center" vertical="top"/>
    </xf>
    <xf numFmtId="2" fontId="19" fillId="0" borderId="0" xfId="2" applyNumberFormat="1" applyFont="1" applyAlignment="1">
      <alignment horizontal="center" vertical="top"/>
    </xf>
    <xf numFmtId="168" fontId="19" fillId="0" borderId="0" xfId="2" applyNumberFormat="1" applyFont="1" applyAlignment="1">
      <alignment horizontal="center" vertical="top"/>
    </xf>
    <xf numFmtId="0" fontId="20" fillId="0" borderId="0" xfId="0" applyFont="1" applyAlignment="1">
      <alignment vertical="top"/>
    </xf>
    <xf numFmtId="168" fontId="21" fillId="0" borderId="0" xfId="2" applyNumberFormat="1" applyFont="1" applyAlignment="1">
      <alignment horizontal="center" vertical="top"/>
    </xf>
    <xf numFmtId="0" fontId="8" fillId="0" borderId="0" xfId="2" applyFont="1" applyAlignment="1">
      <alignment horizontal="center" vertical="top" wrapText="1"/>
    </xf>
    <xf numFmtId="0" fontId="15" fillId="0" borderId="0" xfId="0" applyFont="1" applyAlignment="1">
      <alignment horizontal="center" vertical="top"/>
    </xf>
    <xf numFmtId="0" fontId="3" fillId="0" borderId="0" xfId="0" applyFont="1" applyAlignment="1">
      <alignment horizontal="center" vertical="top"/>
    </xf>
    <xf numFmtId="0" fontId="4" fillId="0" borderId="0" xfId="0" applyFont="1" applyAlignment="1">
      <alignment horizontal="center" vertical="top"/>
    </xf>
    <xf numFmtId="4" fontId="5" fillId="0" borderId="0" xfId="0" applyNumberFormat="1" applyFont="1" applyAlignment="1">
      <alignment horizontal="center" vertical="top"/>
    </xf>
    <xf numFmtId="168" fontId="5" fillId="0" borderId="0" xfId="0" applyNumberFormat="1" applyFont="1" applyAlignment="1">
      <alignment vertical="top"/>
    </xf>
    <xf numFmtId="10" fontId="5" fillId="0" borderId="0" xfId="1" applyNumberFormat="1" applyFont="1" applyAlignment="1">
      <alignment vertical="top"/>
    </xf>
    <xf numFmtId="10" fontId="3" fillId="7" borderId="0" xfId="1" quotePrefix="1" applyNumberFormat="1" applyFont="1" applyFill="1" applyBorder="1" applyAlignment="1">
      <alignment horizontal="center" vertical="top"/>
    </xf>
    <xf numFmtId="10" fontId="6" fillId="7" borderId="0" xfId="1" applyNumberFormat="1" applyFont="1" applyFill="1" applyBorder="1" applyAlignment="1">
      <alignment horizontal="center" vertical="top"/>
    </xf>
    <xf numFmtId="10" fontId="3" fillId="7" borderId="0" xfId="1" applyNumberFormat="1" applyFont="1" applyFill="1" applyBorder="1" applyAlignment="1">
      <alignment horizontal="center" vertical="top"/>
    </xf>
    <xf numFmtId="16" fontId="14" fillId="7" borderId="0" xfId="1" applyNumberFormat="1" applyFont="1" applyFill="1" applyBorder="1" applyAlignment="1">
      <alignment horizontal="left" vertical="top" wrapText="1"/>
    </xf>
    <xf numFmtId="10" fontId="5" fillId="7" borderId="0" xfId="1" applyNumberFormat="1" applyFont="1" applyFill="1" applyBorder="1" applyAlignment="1">
      <alignment horizontal="center" vertical="top"/>
    </xf>
    <xf numFmtId="16" fontId="14" fillId="6" borderId="0" xfId="1" applyNumberFormat="1" applyFont="1" applyFill="1" applyBorder="1" applyAlignment="1">
      <alignment horizontal="left" vertical="top" wrapText="1"/>
    </xf>
    <xf numFmtId="16" fontId="3" fillId="7" borderId="0" xfId="1" applyNumberFormat="1" applyFont="1" applyFill="1" applyBorder="1" applyAlignment="1">
      <alignment horizontal="left" vertical="top" wrapText="1"/>
    </xf>
    <xf numFmtId="10" fontId="3" fillId="0" borderId="0" xfId="1" quotePrefix="1" applyNumberFormat="1" applyFont="1" applyFill="1" applyBorder="1" applyAlignment="1">
      <alignment horizontal="center" vertical="top"/>
    </xf>
    <xf numFmtId="10" fontId="5" fillId="0" borderId="0" xfId="1" applyNumberFormat="1" applyFont="1" applyFill="1" applyBorder="1" applyAlignment="1">
      <alignment horizontal="center" vertical="top"/>
    </xf>
    <xf numFmtId="10" fontId="3" fillId="0" borderId="0" xfId="1" applyNumberFormat="1" applyFont="1" applyFill="1" applyBorder="1" applyAlignment="1">
      <alignment horizontal="center" vertical="top"/>
    </xf>
    <xf numFmtId="0" fontId="19" fillId="2" borderId="0" xfId="4" applyFont="1" applyFill="1" applyAlignment="1">
      <alignment vertical="top"/>
    </xf>
    <xf numFmtId="0" fontId="3" fillId="2" borderId="0" xfId="4" applyFont="1" applyFill="1" applyAlignment="1">
      <alignment horizontal="left" vertical="top"/>
    </xf>
    <xf numFmtId="0" fontId="17" fillId="2" borderId="0" xfId="2" applyFont="1" applyFill="1" applyAlignment="1">
      <alignment horizontal="center" vertical="top"/>
    </xf>
    <xf numFmtId="10" fontId="17" fillId="2" borderId="0" xfId="1" quotePrefix="1" applyNumberFormat="1" applyFont="1" applyFill="1" applyBorder="1" applyAlignment="1">
      <alignment horizontal="center" vertical="top"/>
    </xf>
    <xf numFmtId="10" fontId="17" fillId="4" borderId="0" xfId="1" quotePrefix="1" applyNumberFormat="1" applyFont="1" applyFill="1" applyBorder="1" applyAlignment="1">
      <alignment horizontal="center" vertical="top"/>
    </xf>
    <xf numFmtId="16" fontId="17" fillId="4" borderId="0" xfId="1" applyNumberFormat="1" applyFont="1" applyFill="1" applyBorder="1" applyAlignment="1">
      <alignment vertical="top" wrapText="1"/>
    </xf>
    <xf numFmtId="0" fontId="17" fillId="0" borderId="0" xfId="0" applyFont="1" applyAlignment="1">
      <alignment vertical="top" wrapText="1"/>
    </xf>
    <xf numFmtId="167" fontId="5" fillId="0" borderId="0" xfId="0" applyNumberFormat="1" applyFont="1" applyAlignment="1">
      <alignment horizontal="right" vertical="top"/>
    </xf>
    <xf numFmtId="0" fontId="23" fillId="0" borderId="0" xfId="0" applyFont="1" applyAlignment="1">
      <alignment vertical="top"/>
    </xf>
    <xf numFmtId="0" fontId="23" fillId="0" borderId="0" xfId="0" applyFont="1" applyAlignment="1">
      <alignment horizontal="center" vertical="top"/>
    </xf>
    <xf numFmtId="0" fontId="24" fillId="0" borderId="0" xfId="0" applyFont="1" applyAlignment="1">
      <alignment vertical="top"/>
    </xf>
    <xf numFmtId="168" fontId="23" fillId="0" borderId="0" xfId="0" applyNumberFormat="1" applyFont="1" applyAlignment="1">
      <alignment vertical="top"/>
    </xf>
    <xf numFmtId="168" fontId="25" fillId="0" borderId="0" xfId="0" applyNumberFormat="1" applyFont="1" applyAlignment="1">
      <alignment vertical="top"/>
    </xf>
    <xf numFmtId="0" fontId="17" fillId="2" borderId="0" xfId="2" applyFont="1" applyFill="1" applyAlignment="1">
      <alignment horizontal="left" vertical="top" wrapText="1"/>
    </xf>
    <xf numFmtId="16" fontId="3" fillId="6" borderId="0" xfId="1" applyNumberFormat="1" applyFont="1" applyFill="1" applyBorder="1" applyAlignment="1">
      <alignment horizontal="left" vertical="top" wrapText="1"/>
    </xf>
    <xf numFmtId="16" fontId="3" fillId="0" borderId="0" xfId="1" applyNumberFormat="1" applyFont="1" applyFill="1" applyBorder="1" applyAlignment="1">
      <alignment horizontal="left" vertical="top" wrapText="1"/>
    </xf>
    <xf numFmtId="0" fontId="23" fillId="0" borderId="0" xfId="0" applyFont="1" applyAlignment="1">
      <alignment vertical="top" wrapText="1"/>
    </xf>
    <xf numFmtId="16" fontId="17" fillId="4" borderId="0" xfId="1" applyNumberFormat="1" applyFont="1" applyFill="1" applyBorder="1" applyAlignment="1">
      <alignment horizontal="center" vertical="top"/>
    </xf>
    <xf numFmtId="2" fontId="3" fillId="0" borderId="0" xfId="0" applyNumberFormat="1" applyFont="1" applyAlignment="1">
      <alignment horizontal="center" vertical="top"/>
    </xf>
    <xf numFmtId="169" fontId="5" fillId="0" borderId="0" xfId="2" applyNumberFormat="1" applyFont="1" applyAlignment="1">
      <alignment horizontal="center" vertical="top"/>
    </xf>
    <xf numFmtId="165" fontId="3" fillId="2" borderId="0" xfId="3" applyNumberFormat="1" applyFont="1" applyFill="1" applyBorder="1" applyAlignment="1">
      <alignment horizontal="center" vertical="top" wrapText="1"/>
    </xf>
    <xf numFmtId="165" fontId="3" fillId="2" borderId="0" xfId="3" applyNumberFormat="1" applyFont="1" applyFill="1" applyBorder="1" applyAlignment="1">
      <alignment horizontal="center" vertical="top"/>
    </xf>
    <xf numFmtId="165" fontId="3" fillId="3" borderId="0" xfId="3" applyNumberFormat="1" applyFont="1" applyFill="1" applyBorder="1" applyAlignment="1">
      <alignment horizontal="center" vertical="top" wrapText="1"/>
    </xf>
    <xf numFmtId="165" fontId="3" fillId="3" borderId="0" xfId="3" applyNumberFormat="1" applyFont="1" applyFill="1" applyBorder="1" applyAlignment="1">
      <alignment horizontal="center" vertical="top"/>
    </xf>
    <xf numFmtId="0" fontId="3" fillId="0" borderId="0" xfId="0" applyFont="1" applyAlignment="1">
      <alignment horizontal="left" vertical="top" wrapText="1"/>
    </xf>
  </cellXfs>
  <cellStyles count="5">
    <cellStyle name="Millares 2" xfId="3" xr:uid="{77CE0EFA-27D5-482C-9F11-A8782BB36E52}"/>
    <cellStyle name="Normal" xfId="0" builtinId="0"/>
    <cellStyle name="Normal 3" xfId="2" xr:uid="{0982245F-5034-4581-8058-D02424653B85}"/>
    <cellStyle name="Normal 3_130731-Sant_Quirze-Pre-V1" xfId="4" xr:uid="{8E314CB7-7D3F-4879-875E-59083795B5EF}"/>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5A49D-7F7C-4110-B6D6-DC450C699709}">
  <sheetPr>
    <tabColor rgb="FF92D050"/>
    <pageSetUpPr fitToPage="1"/>
  </sheetPr>
  <dimension ref="B1:U193"/>
  <sheetViews>
    <sheetView tabSelected="1" view="pageBreakPreview" zoomScaleNormal="100" zoomScaleSheetLayoutView="100" workbookViewId="0">
      <pane ySplit="6" topLeftCell="A96" activePane="bottomLeft" state="frozen"/>
      <selection activeCell="B1" sqref="B1"/>
      <selection pane="bottomLeft" activeCell="E98" sqref="E98"/>
    </sheetView>
  </sheetViews>
  <sheetFormatPr baseColWidth="10" defaultColWidth="9.15234375" defaultRowHeight="14.6" outlineLevelRow="1" x14ac:dyDescent="0.4"/>
  <cols>
    <col min="1" max="1" width="3.3046875" style="6" customWidth="1"/>
    <col min="2" max="2" width="17.3828125" style="54" customWidth="1"/>
    <col min="3" max="3" width="14.921875" style="54" bestFit="1" customWidth="1"/>
    <col min="4" max="4" width="6.69140625" style="55" bestFit="1" customWidth="1"/>
    <col min="5" max="5" width="81.3046875" style="37" customWidth="1"/>
    <col min="6" max="6" width="10" style="56" customWidth="1"/>
    <col min="7" max="7" width="26.53515625" style="5" customWidth="1"/>
    <col min="8" max="8" width="23.07421875" style="5" customWidth="1"/>
    <col min="9" max="9" width="19.61328125" style="5" bestFit="1" customWidth="1"/>
    <col min="10" max="10" width="21.61328125" style="5" bestFit="1" customWidth="1"/>
    <col min="11" max="11" width="5.921875" style="6" customWidth="1"/>
    <col min="12" max="12" width="22.921875" style="5" customWidth="1"/>
    <col min="13" max="13" width="34.23046875" style="5" customWidth="1"/>
    <col min="14" max="14" width="24.15234375" style="5" customWidth="1"/>
    <col min="15" max="15" width="29.69140625" style="5" customWidth="1"/>
    <col min="16" max="17" width="9.15234375" style="6"/>
    <col min="20" max="244" width="9.15234375" style="6"/>
    <col min="245" max="245" width="2.15234375" style="6" customWidth="1"/>
    <col min="246" max="246" width="9" style="6" customWidth="1"/>
    <col min="247" max="247" width="2.23046875" style="6" customWidth="1"/>
    <col min="248" max="248" width="3.84375" style="6" customWidth="1"/>
    <col min="249" max="249" width="6.69140625" style="6" customWidth="1"/>
    <col min="250" max="250" width="4.15234375" style="6" bestFit="1" customWidth="1"/>
    <col min="251" max="251" width="25.69140625" style="6" customWidth="1"/>
    <col min="252" max="252" width="23.69140625" style="6" customWidth="1"/>
    <col min="253" max="253" width="10.23046875" style="6" customWidth="1"/>
    <col min="254" max="254" width="14.84375" style="6" customWidth="1"/>
    <col min="255" max="255" width="14.15234375" style="6" customWidth="1"/>
    <col min="256" max="500" width="9.15234375" style="6"/>
    <col min="501" max="501" width="2.15234375" style="6" customWidth="1"/>
    <col min="502" max="502" width="9" style="6" customWidth="1"/>
    <col min="503" max="503" width="2.23046875" style="6" customWidth="1"/>
    <col min="504" max="504" width="3.84375" style="6" customWidth="1"/>
    <col min="505" max="505" width="6.69140625" style="6" customWidth="1"/>
    <col min="506" max="506" width="4.15234375" style="6" bestFit="1" customWidth="1"/>
    <col min="507" max="507" width="25.69140625" style="6" customWidth="1"/>
    <col min="508" max="508" width="23.69140625" style="6" customWidth="1"/>
    <col min="509" max="509" width="10.23046875" style="6" customWidth="1"/>
    <col min="510" max="510" width="14.84375" style="6" customWidth="1"/>
    <col min="511" max="511" width="14.15234375" style="6" customWidth="1"/>
    <col min="512" max="756" width="9.15234375" style="6"/>
    <col min="757" max="757" width="2.15234375" style="6" customWidth="1"/>
    <col min="758" max="758" width="9" style="6" customWidth="1"/>
    <col min="759" max="759" width="2.23046875" style="6" customWidth="1"/>
    <col min="760" max="760" width="3.84375" style="6" customWidth="1"/>
    <col min="761" max="761" width="6.69140625" style="6" customWidth="1"/>
    <col min="762" max="762" width="4.15234375" style="6" bestFit="1" customWidth="1"/>
    <col min="763" max="763" width="25.69140625" style="6" customWidth="1"/>
    <col min="764" max="764" width="23.69140625" style="6" customWidth="1"/>
    <col min="765" max="765" width="10.23046875" style="6" customWidth="1"/>
    <col min="766" max="766" width="14.84375" style="6" customWidth="1"/>
    <col min="767" max="767" width="14.15234375" style="6" customWidth="1"/>
    <col min="768" max="1012" width="9.15234375" style="6"/>
    <col min="1013" max="1013" width="2.15234375" style="6" customWidth="1"/>
    <col min="1014" max="1014" width="9" style="6" customWidth="1"/>
    <col min="1015" max="1015" width="2.23046875" style="6" customWidth="1"/>
    <col min="1016" max="1016" width="3.84375" style="6" customWidth="1"/>
    <col min="1017" max="1017" width="6.69140625" style="6" customWidth="1"/>
    <col min="1018" max="1018" width="4.15234375" style="6" bestFit="1" customWidth="1"/>
    <col min="1019" max="1019" width="25.69140625" style="6" customWidth="1"/>
    <col min="1020" max="1020" width="23.69140625" style="6" customWidth="1"/>
    <col min="1021" max="1021" width="10.23046875" style="6" customWidth="1"/>
    <col min="1022" max="1022" width="14.84375" style="6" customWidth="1"/>
    <col min="1023" max="1023" width="14.15234375" style="6" customWidth="1"/>
    <col min="1024" max="1268" width="9.15234375" style="6"/>
    <col min="1269" max="1269" width="2.15234375" style="6" customWidth="1"/>
    <col min="1270" max="1270" width="9" style="6" customWidth="1"/>
    <col min="1271" max="1271" width="2.23046875" style="6" customWidth="1"/>
    <col min="1272" max="1272" width="3.84375" style="6" customWidth="1"/>
    <col min="1273" max="1273" width="6.69140625" style="6" customWidth="1"/>
    <col min="1274" max="1274" width="4.15234375" style="6" bestFit="1" customWidth="1"/>
    <col min="1275" max="1275" width="25.69140625" style="6" customWidth="1"/>
    <col min="1276" max="1276" width="23.69140625" style="6" customWidth="1"/>
    <col min="1277" max="1277" width="10.23046875" style="6" customWidth="1"/>
    <col min="1278" max="1278" width="14.84375" style="6" customWidth="1"/>
    <col min="1279" max="1279" width="14.15234375" style="6" customWidth="1"/>
    <col min="1280" max="1524" width="9.15234375" style="6"/>
    <col min="1525" max="1525" width="2.15234375" style="6" customWidth="1"/>
    <col min="1526" max="1526" width="9" style="6" customWidth="1"/>
    <col min="1527" max="1527" width="2.23046875" style="6" customWidth="1"/>
    <col min="1528" max="1528" width="3.84375" style="6" customWidth="1"/>
    <col min="1529" max="1529" width="6.69140625" style="6" customWidth="1"/>
    <col min="1530" max="1530" width="4.15234375" style="6" bestFit="1" customWidth="1"/>
    <col min="1531" max="1531" width="25.69140625" style="6" customWidth="1"/>
    <col min="1532" max="1532" width="23.69140625" style="6" customWidth="1"/>
    <col min="1533" max="1533" width="10.23046875" style="6" customWidth="1"/>
    <col min="1534" max="1534" width="14.84375" style="6" customWidth="1"/>
    <col min="1535" max="1535" width="14.15234375" style="6" customWidth="1"/>
    <col min="1536" max="1780" width="9.15234375" style="6"/>
    <col min="1781" max="1781" width="2.15234375" style="6" customWidth="1"/>
    <col min="1782" max="1782" width="9" style="6" customWidth="1"/>
    <col min="1783" max="1783" width="2.23046875" style="6" customWidth="1"/>
    <col min="1784" max="1784" width="3.84375" style="6" customWidth="1"/>
    <col min="1785" max="1785" width="6.69140625" style="6" customWidth="1"/>
    <col min="1786" max="1786" width="4.15234375" style="6" bestFit="1" customWidth="1"/>
    <col min="1787" max="1787" width="25.69140625" style="6" customWidth="1"/>
    <col min="1788" max="1788" width="23.69140625" style="6" customWidth="1"/>
    <col min="1789" max="1789" width="10.23046875" style="6" customWidth="1"/>
    <col min="1790" max="1790" width="14.84375" style="6" customWidth="1"/>
    <col min="1791" max="1791" width="14.15234375" style="6" customWidth="1"/>
    <col min="1792" max="2036" width="9.15234375" style="6"/>
    <col min="2037" max="2037" width="2.15234375" style="6" customWidth="1"/>
    <col min="2038" max="2038" width="9" style="6" customWidth="1"/>
    <col min="2039" max="2039" width="2.23046875" style="6" customWidth="1"/>
    <col min="2040" max="2040" width="3.84375" style="6" customWidth="1"/>
    <col min="2041" max="2041" width="6.69140625" style="6" customWidth="1"/>
    <col min="2042" max="2042" width="4.15234375" style="6" bestFit="1" customWidth="1"/>
    <col min="2043" max="2043" width="25.69140625" style="6" customWidth="1"/>
    <col min="2044" max="2044" width="23.69140625" style="6" customWidth="1"/>
    <col min="2045" max="2045" width="10.23046875" style="6" customWidth="1"/>
    <col min="2046" max="2046" width="14.84375" style="6" customWidth="1"/>
    <col min="2047" max="2047" width="14.15234375" style="6" customWidth="1"/>
    <col min="2048" max="2292" width="9.15234375" style="6"/>
    <col min="2293" max="2293" width="2.15234375" style="6" customWidth="1"/>
    <col min="2294" max="2294" width="9" style="6" customWidth="1"/>
    <col min="2295" max="2295" width="2.23046875" style="6" customWidth="1"/>
    <col min="2296" max="2296" width="3.84375" style="6" customWidth="1"/>
    <col min="2297" max="2297" width="6.69140625" style="6" customWidth="1"/>
    <col min="2298" max="2298" width="4.15234375" style="6" bestFit="1" customWidth="1"/>
    <col min="2299" max="2299" width="25.69140625" style="6" customWidth="1"/>
    <col min="2300" max="2300" width="23.69140625" style="6" customWidth="1"/>
    <col min="2301" max="2301" width="10.23046875" style="6" customWidth="1"/>
    <col min="2302" max="2302" width="14.84375" style="6" customWidth="1"/>
    <col min="2303" max="2303" width="14.15234375" style="6" customWidth="1"/>
    <col min="2304" max="2548" width="9.15234375" style="6"/>
    <col min="2549" max="2549" width="2.15234375" style="6" customWidth="1"/>
    <col min="2550" max="2550" width="9" style="6" customWidth="1"/>
    <col min="2551" max="2551" width="2.23046875" style="6" customWidth="1"/>
    <col min="2552" max="2552" width="3.84375" style="6" customWidth="1"/>
    <col min="2553" max="2553" width="6.69140625" style="6" customWidth="1"/>
    <col min="2554" max="2554" width="4.15234375" style="6" bestFit="1" customWidth="1"/>
    <col min="2555" max="2555" width="25.69140625" style="6" customWidth="1"/>
    <col min="2556" max="2556" width="23.69140625" style="6" customWidth="1"/>
    <col min="2557" max="2557" width="10.23046875" style="6" customWidth="1"/>
    <col min="2558" max="2558" width="14.84375" style="6" customWidth="1"/>
    <col min="2559" max="2559" width="14.15234375" style="6" customWidth="1"/>
    <col min="2560" max="2804" width="9.15234375" style="6"/>
    <col min="2805" max="2805" width="2.15234375" style="6" customWidth="1"/>
    <col min="2806" max="2806" width="9" style="6" customWidth="1"/>
    <col min="2807" max="2807" width="2.23046875" style="6" customWidth="1"/>
    <col min="2808" max="2808" width="3.84375" style="6" customWidth="1"/>
    <col min="2809" max="2809" width="6.69140625" style="6" customWidth="1"/>
    <col min="2810" max="2810" width="4.15234375" style="6" bestFit="1" customWidth="1"/>
    <col min="2811" max="2811" width="25.69140625" style="6" customWidth="1"/>
    <col min="2812" max="2812" width="23.69140625" style="6" customWidth="1"/>
    <col min="2813" max="2813" width="10.23046875" style="6" customWidth="1"/>
    <col min="2814" max="2814" width="14.84375" style="6" customWidth="1"/>
    <col min="2815" max="2815" width="14.15234375" style="6" customWidth="1"/>
    <col min="2816" max="3060" width="9.15234375" style="6"/>
    <col min="3061" max="3061" width="2.15234375" style="6" customWidth="1"/>
    <col min="3062" max="3062" width="9" style="6" customWidth="1"/>
    <col min="3063" max="3063" width="2.23046875" style="6" customWidth="1"/>
    <col min="3064" max="3064" width="3.84375" style="6" customWidth="1"/>
    <col min="3065" max="3065" width="6.69140625" style="6" customWidth="1"/>
    <col min="3066" max="3066" width="4.15234375" style="6" bestFit="1" customWidth="1"/>
    <col min="3067" max="3067" width="25.69140625" style="6" customWidth="1"/>
    <col min="3068" max="3068" width="23.69140625" style="6" customWidth="1"/>
    <col min="3069" max="3069" width="10.23046875" style="6" customWidth="1"/>
    <col min="3070" max="3070" width="14.84375" style="6" customWidth="1"/>
    <col min="3071" max="3071" width="14.15234375" style="6" customWidth="1"/>
    <col min="3072" max="3316" width="9.15234375" style="6"/>
    <col min="3317" max="3317" width="2.15234375" style="6" customWidth="1"/>
    <col min="3318" max="3318" width="9" style="6" customWidth="1"/>
    <col min="3319" max="3319" width="2.23046875" style="6" customWidth="1"/>
    <col min="3320" max="3320" width="3.84375" style="6" customWidth="1"/>
    <col min="3321" max="3321" width="6.69140625" style="6" customWidth="1"/>
    <col min="3322" max="3322" width="4.15234375" style="6" bestFit="1" customWidth="1"/>
    <col min="3323" max="3323" width="25.69140625" style="6" customWidth="1"/>
    <col min="3324" max="3324" width="23.69140625" style="6" customWidth="1"/>
    <col min="3325" max="3325" width="10.23046875" style="6" customWidth="1"/>
    <col min="3326" max="3326" width="14.84375" style="6" customWidth="1"/>
    <col min="3327" max="3327" width="14.15234375" style="6" customWidth="1"/>
    <col min="3328" max="3572" width="9.15234375" style="6"/>
    <col min="3573" max="3573" width="2.15234375" style="6" customWidth="1"/>
    <col min="3574" max="3574" width="9" style="6" customWidth="1"/>
    <col min="3575" max="3575" width="2.23046875" style="6" customWidth="1"/>
    <col min="3576" max="3576" width="3.84375" style="6" customWidth="1"/>
    <col min="3577" max="3577" width="6.69140625" style="6" customWidth="1"/>
    <col min="3578" max="3578" width="4.15234375" style="6" bestFit="1" customWidth="1"/>
    <col min="3579" max="3579" width="25.69140625" style="6" customWidth="1"/>
    <col min="3580" max="3580" width="23.69140625" style="6" customWidth="1"/>
    <col min="3581" max="3581" width="10.23046875" style="6" customWidth="1"/>
    <col min="3582" max="3582" width="14.84375" style="6" customWidth="1"/>
    <col min="3583" max="3583" width="14.15234375" style="6" customWidth="1"/>
    <col min="3584" max="3828" width="9.15234375" style="6"/>
    <col min="3829" max="3829" width="2.15234375" style="6" customWidth="1"/>
    <col min="3830" max="3830" width="9" style="6" customWidth="1"/>
    <col min="3831" max="3831" width="2.23046875" style="6" customWidth="1"/>
    <col min="3832" max="3832" width="3.84375" style="6" customWidth="1"/>
    <col min="3833" max="3833" width="6.69140625" style="6" customWidth="1"/>
    <col min="3834" max="3834" width="4.15234375" style="6" bestFit="1" customWidth="1"/>
    <col min="3835" max="3835" width="25.69140625" style="6" customWidth="1"/>
    <col min="3836" max="3836" width="23.69140625" style="6" customWidth="1"/>
    <col min="3837" max="3837" width="10.23046875" style="6" customWidth="1"/>
    <col min="3838" max="3838" width="14.84375" style="6" customWidth="1"/>
    <col min="3839" max="3839" width="14.15234375" style="6" customWidth="1"/>
    <col min="3840" max="4084" width="9.15234375" style="6"/>
    <col min="4085" max="4085" width="2.15234375" style="6" customWidth="1"/>
    <col min="4086" max="4086" width="9" style="6" customWidth="1"/>
    <col min="4087" max="4087" width="2.23046875" style="6" customWidth="1"/>
    <col min="4088" max="4088" width="3.84375" style="6" customWidth="1"/>
    <col min="4089" max="4089" width="6.69140625" style="6" customWidth="1"/>
    <col min="4090" max="4090" width="4.15234375" style="6" bestFit="1" customWidth="1"/>
    <col min="4091" max="4091" width="25.69140625" style="6" customWidth="1"/>
    <col min="4092" max="4092" width="23.69140625" style="6" customWidth="1"/>
    <col min="4093" max="4093" width="10.23046875" style="6" customWidth="1"/>
    <col min="4094" max="4094" width="14.84375" style="6" customWidth="1"/>
    <col min="4095" max="4095" width="14.15234375" style="6" customWidth="1"/>
    <col min="4096" max="4340" width="9.15234375" style="6"/>
    <col min="4341" max="4341" width="2.15234375" style="6" customWidth="1"/>
    <col min="4342" max="4342" width="9" style="6" customWidth="1"/>
    <col min="4343" max="4343" width="2.23046875" style="6" customWidth="1"/>
    <col min="4344" max="4344" width="3.84375" style="6" customWidth="1"/>
    <col min="4345" max="4345" width="6.69140625" style="6" customWidth="1"/>
    <col min="4346" max="4346" width="4.15234375" style="6" bestFit="1" customWidth="1"/>
    <col min="4347" max="4347" width="25.69140625" style="6" customWidth="1"/>
    <col min="4348" max="4348" width="23.69140625" style="6" customWidth="1"/>
    <col min="4349" max="4349" width="10.23046875" style="6" customWidth="1"/>
    <col min="4350" max="4350" width="14.84375" style="6" customWidth="1"/>
    <col min="4351" max="4351" width="14.15234375" style="6" customWidth="1"/>
    <col min="4352" max="4596" width="9.15234375" style="6"/>
    <col min="4597" max="4597" width="2.15234375" style="6" customWidth="1"/>
    <col min="4598" max="4598" width="9" style="6" customWidth="1"/>
    <col min="4599" max="4599" width="2.23046875" style="6" customWidth="1"/>
    <col min="4600" max="4600" width="3.84375" style="6" customWidth="1"/>
    <col min="4601" max="4601" width="6.69140625" style="6" customWidth="1"/>
    <col min="4602" max="4602" width="4.15234375" style="6" bestFit="1" customWidth="1"/>
    <col min="4603" max="4603" width="25.69140625" style="6" customWidth="1"/>
    <col min="4604" max="4604" width="23.69140625" style="6" customWidth="1"/>
    <col min="4605" max="4605" width="10.23046875" style="6" customWidth="1"/>
    <col min="4606" max="4606" width="14.84375" style="6" customWidth="1"/>
    <col min="4607" max="4607" width="14.15234375" style="6" customWidth="1"/>
    <col min="4608" max="4852" width="9.15234375" style="6"/>
    <col min="4853" max="4853" width="2.15234375" style="6" customWidth="1"/>
    <col min="4854" max="4854" width="9" style="6" customWidth="1"/>
    <col min="4855" max="4855" width="2.23046875" style="6" customWidth="1"/>
    <col min="4856" max="4856" width="3.84375" style="6" customWidth="1"/>
    <col min="4857" max="4857" width="6.69140625" style="6" customWidth="1"/>
    <col min="4858" max="4858" width="4.15234375" style="6" bestFit="1" customWidth="1"/>
    <col min="4859" max="4859" width="25.69140625" style="6" customWidth="1"/>
    <col min="4860" max="4860" width="23.69140625" style="6" customWidth="1"/>
    <col min="4861" max="4861" width="10.23046875" style="6" customWidth="1"/>
    <col min="4862" max="4862" width="14.84375" style="6" customWidth="1"/>
    <col min="4863" max="4863" width="14.15234375" style="6" customWidth="1"/>
    <col min="4864" max="5108" width="9.15234375" style="6"/>
    <col min="5109" max="5109" width="2.15234375" style="6" customWidth="1"/>
    <col min="5110" max="5110" width="9" style="6" customWidth="1"/>
    <col min="5111" max="5111" width="2.23046875" style="6" customWidth="1"/>
    <col min="5112" max="5112" width="3.84375" style="6" customWidth="1"/>
    <col min="5113" max="5113" width="6.69140625" style="6" customWidth="1"/>
    <col min="5114" max="5114" width="4.15234375" style="6" bestFit="1" customWidth="1"/>
    <col min="5115" max="5115" width="25.69140625" style="6" customWidth="1"/>
    <col min="5116" max="5116" width="23.69140625" style="6" customWidth="1"/>
    <col min="5117" max="5117" width="10.23046875" style="6" customWidth="1"/>
    <col min="5118" max="5118" width="14.84375" style="6" customWidth="1"/>
    <col min="5119" max="5119" width="14.15234375" style="6" customWidth="1"/>
    <col min="5120" max="5364" width="9.15234375" style="6"/>
    <col min="5365" max="5365" width="2.15234375" style="6" customWidth="1"/>
    <col min="5366" max="5366" width="9" style="6" customWidth="1"/>
    <col min="5367" max="5367" width="2.23046875" style="6" customWidth="1"/>
    <col min="5368" max="5368" width="3.84375" style="6" customWidth="1"/>
    <col min="5369" max="5369" width="6.69140625" style="6" customWidth="1"/>
    <col min="5370" max="5370" width="4.15234375" style="6" bestFit="1" customWidth="1"/>
    <col min="5371" max="5371" width="25.69140625" style="6" customWidth="1"/>
    <col min="5372" max="5372" width="23.69140625" style="6" customWidth="1"/>
    <col min="5373" max="5373" width="10.23046875" style="6" customWidth="1"/>
    <col min="5374" max="5374" width="14.84375" style="6" customWidth="1"/>
    <col min="5375" max="5375" width="14.15234375" style="6" customWidth="1"/>
    <col min="5376" max="5620" width="9.15234375" style="6"/>
    <col min="5621" max="5621" width="2.15234375" style="6" customWidth="1"/>
    <col min="5622" max="5622" width="9" style="6" customWidth="1"/>
    <col min="5623" max="5623" width="2.23046875" style="6" customWidth="1"/>
    <col min="5624" max="5624" width="3.84375" style="6" customWidth="1"/>
    <col min="5625" max="5625" width="6.69140625" style="6" customWidth="1"/>
    <col min="5626" max="5626" width="4.15234375" style="6" bestFit="1" customWidth="1"/>
    <col min="5627" max="5627" width="25.69140625" style="6" customWidth="1"/>
    <col min="5628" max="5628" width="23.69140625" style="6" customWidth="1"/>
    <col min="5629" max="5629" width="10.23046875" style="6" customWidth="1"/>
    <col min="5630" max="5630" width="14.84375" style="6" customWidth="1"/>
    <col min="5631" max="5631" width="14.15234375" style="6" customWidth="1"/>
    <col min="5632" max="5876" width="9.15234375" style="6"/>
    <col min="5877" max="5877" width="2.15234375" style="6" customWidth="1"/>
    <col min="5878" max="5878" width="9" style="6" customWidth="1"/>
    <col min="5879" max="5879" width="2.23046875" style="6" customWidth="1"/>
    <col min="5880" max="5880" width="3.84375" style="6" customWidth="1"/>
    <col min="5881" max="5881" width="6.69140625" style="6" customWidth="1"/>
    <col min="5882" max="5882" width="4.15234375" style="6" bestFit="1" customWidth="1"/>
    <col min="5883" max="5883" width="25.69140625" style="6" customWidth="1"/>
    <col min="5884" max="5884" width="23.69140625" style="6" customWidth="1"/>
    <col min="5885" max="5885" width="10.23046875" style="6" customWidth="1"/>
    <col min="5886" max="5886" width="14.84375" style="6" customWidth="1"/>
    <col min="5887" max="5887" width="14.15234375" style="6" customWidth="1"/>
    <col min="5888" max="6132" width="9.15234375" style="6"/>
    <col min="6133" max="6133" width="2.15234375" style="6" customWidth="1"/>
    <col min="6134" max="6134" width="9" style="6" customWidth="1"/>
    <col min="6135" max="6135" width="2.23046875" style="6" customWidth="1"/>
    <col min="6136" max="6136" width="3.84375" style="6" customWidth="1"/>
    <col min="6137" max="6137" width="6.69140625" style="6" customWidth="1"/>
    <col min="6138" max="6138" width="4.15234375" style="6" bestFit="1" customWidth="1"/>
    <col min="6139" max="6139" width="25.69140625" style="6" customWidth="1"/>
    <col min="6140" max="6140" width="23.69140625" style="6" customWidth="1"/>
    <col min="6141" max="6141" width="10.23046875" style="6" customWidth="1"/>
    <col min="6142" max="6142" width="14.84375" style="6" customWidth="1"/>
    <col min="6143" max="6143" width="14.15234375" style="6" customWidth="1"/>
    <col min="6144" max="6388" width="9.15234375" style="6"/>
    <col min="6389" max="6389" width="2.15234375" style="6" customWidth="1"/>
    <col min="6390" max="6390" width="9" style="6" customWidth="1"/>
    <col min="6391" max="6391" width="2.23046875" style="6" customWidth="1"/>
    <col min="6392" max="6392" width="3.84375" style="6" customWidth="1"/>
    <col min="6393" max="6393" width="6.69140625" style="6" customWidth="1"/>
    <col min="6394" max="6394" width="4.15234375" style="6" bestFit="1" customWidth="1"/>
    <col min="6395" max="6395" width="25.69140625" style="6" customWidth="1"/>
    <col min="6396" max="6396" width="23.69140625" style="6" customWidth="1"/>
    <col min="6397" max="6397" width="10.23046875" style="6" customWidth="1"/>
    <col min="6398" max="6398" width="14.84375" style="6" customWidth="1"/>
    <col min="6399" max="6399" width="14.15234375" style="6" customWidth="1"/>
    <col min="6400" max="6644" width="9.15234375" style="6"/>
    <col min="6645" max="6645" width="2.15234375" style="6" customWidth="1"/>
    <col min="6646" max="6646" width="9" style="6" customWidth="1"/>
    <col min="6647" max="6647" width="2.23046875" style="6" customWidth="1"/>
    <col min="6648" max="6648" width="3.84375" style="6" customWidth="1"/>
    <col min="6649" max="6649" width="6.69140625" style="6" customWidth="1"/>
    <col min="6650" max="6650" width="4.15234375" style="6" bestFit="1" customWidth="1"/>
    <col min="6651" max="6651" width="25.69140625" style="6" customWidth="1"/>
    <col min="6652" max="6652" width="23.69140625" style="6" customWidth="1"/>
    <col min="6653" max="6653" width="10.23046875" style="6" customWidth="1"/>
    <col min="6654" max="6654" width="14.84375" style="6" customWidth="1"/>
    <col min="6655" max="6655" width="14.15234375" style="6" customWidth="1"/>
    <col min="6656" max="6900" width="9.15234375" style="6"/>
    <col min="6901" max="6901" width="2.15234375" style="6" customWidth="1"/>
    <col min="6902" max="6902" width="9" style="6" customWidth="1"/>
    <col min="6903" max="6903" width="2.23046875" style="6" customWidth="1"/>
    <col min="6904" max="6904" width="3.84375" style="6" customWidth="1"/>
    <col min="6905" max="6905" width="6.69140625" style="6" customWidth="1"/>
    <col min="6906" max="6906" width="4.15234375" style="6" bestFit="1" customWidth="1"/>
    <col min="6907" max="6907" width="25.69140625" style="6" customWidth="1"/>
    <col min="6908" max="6908" width="23.69140625" style="6" customWidth="1"/>
    <col min="6909" max="6909" width="10.23046875" style="6" customWidth="1"/>
    <col min="6910" max="6910" width="14.84375" style="6" customWidth="1"/>
    <col min="6911" max="6911" width="14.15234375" style="6" customWidth="1"/>
    <col min="6912" max="7156" width="9.15234375" style="6"/>
    <col min="7157" max="7157" width="2.15234375" style="6" customWidth="1"/>
    <col min="7158" max="7158" width="9" style="6" customWidth="1"/>
    <col min="7159" max="7159" width="2.23046875" style="6" customWidth="1"/>
    <col min="7160" max="7160" width="3.84375" style="6" customWidth="1"/>
    <col min="7161" max="7161" width="6.69140625" style="6" customWidth="1"/>
    <col min="7162" max="7162" width="4.15234375" style="6" bestFit="1" customWidth="1"/>
    <col min="7163" max="7163" width="25.69140625" style="6" customWidth="1"/>
    <col min="7164" max="7164" width="23.69140625" style="6" customWidth="1"/>
    <col min="7165" max="7165" width="10.23046875" style="6" customWidth="1"/>
    <col min="7166" max="7166" width="14.84375" style="6" customWidth="1"/>
    <col min="7167" max="7167" width="14.15234375" style="6" customWidth="1"/>
    <col min="7168" max="7412" width="9.15234375" style="6"/>
    <col min="7413" max="7413" width="2.15234375" style="6" customWidth="1"/>
    <col min="7414" max="7414" width="9" style="6" customWidth="1"/>
    <col min="7415" max="7415" width="2.23046875" style="6" customWidth="1"/>
    <col min="7416" max="7416" width="3.84375" style="6" customWidth="1"/>
    <col min="7417" max="7417" width="6.69140625" style="6" customWidth="1"/>
    <col min="7418" max="7418" width="4.15234375" style="6" bestFit="1" customWidth="1"/>
    <col min="7419" max="7419" width="25.69140625" style="6" customWidth="1"/>
    <col min="7420" max="7420" width="23.69140625" style="6" customWidth="1"/>
    <col min="7421" max="7421" width="10.23046875" style="6" customWidth="1"/>
    <col min="7422" max="7422" width="14.84375" style="6" customWidth="1"/>
    <col min="7423" max="7423" width="14.15234375" style="6" customWidth="1"/>
    <col min="7424" max="7668" width="9.15234375" style="6"/>
    <col min="7669" max="7669" width="2.15234375" style="6" customWidth="1"/>
    <col min="7670" max="7670" width="9" style="6" customWidth="1"/>
    <col min="7671" max="7671" width="2.23046875" style="6" customWidth="1"/>
    <col min="7672" max="7672" width="3.84375" style="6" customWidth="1"/>
    <col min="7673" max="7673" width="6.69140625" style="6" customWidth="1"/>
    <col min="7674" max="7674" width="4.15234375" style="6" bestFit="1" customWidth="1"/>
    <col min="7675" max="7675" width="25.69140625" style="6" customWidth="1"/>
    <col min="7676" max="7676" width="23.69140625" style="6" customWidth="1"/>
    <col min="7677" max="7677" width="10.23046875" style="6" customWidth="1"/>
    <col min="7678" max="7678" width="14.84375" style="6" customWidth="1"/>
    <col min="7679" max="7679" width="14.15234375" style="6" customWidth="1"/>
    <col min="7680" max="7924" width="9.15234375" style="6"/>
    <col min="7925" max="7925" width="2.15234375" style="6" customWidth="1"/>
    <col min="7926" max="7926" width="9" style="6" customWidth="1"/>
    <col min="7927" max="7927" width="2.23046875" style="6" customWidth="1"/>
    <col min="7928" max="7928" width="3.84375" style="6" customWidth="1"/>
    <col min="7929" max="7929" width="6.69140625" style="6" customWidth="1"/>
    <col min="7930" max="7930" width="4.15234375" style="6" bestFit="1" customWidth="1"/>
    <col min="7931" max="7931" width="25.69140625" style="6" customWidth="1"/>
    <col min="7932" max="7932" width="23.69140625" style="6" customWidth="1"/>
    <col min="7933" max="7933" width="10.23046875" style="6" customWidth="1"/>
    <col min="7934" max="7934" width="14.84375" style="6" customWidth="1"/>
    <col min="7935" max="7935" width="14.15234375" style="6" customWidth="1"/>
    <col min="7936" max="8180" width="9.15234375" style="6"/>
    <col min="8181" max="8181" width="2.15234375" style="6" customWidth="1"/>
    <col min="8182" max="8182" width="9" style="6" customWidth="1"/>
    <col min="8183" max="8183" width="2.23046875" style="6" customWidth="1"/>
    <col min="8184" max="8184" width="3.84375" style="6" customWidth="1"/>
    <col min="8185" max="8185" width="6.69140625" style="6" customWidth="1"/>
    <col min="8186" max="8186" width="4.15234375" style="6" bestFit="1" customWidth="1"/>
    <col min="8187" max="8187" width="25.69140625" style="6" customWidth="1"/>
    <col min="8188" max="8188" width="23.69140625" style="6" customWidth="1"/>
    <col min="8189" max="8189" width="10.23046875" style="6" customWidth="1"/>
    <col min="8190" max="8190" width="14.84375" style="6" customWidth="1"/>
    <col min="8191" max="8191" width="14.15234375" style="6" customWidth="1"/>
    <col min="8192" max="8436" width="9.15234375" style="6"/>
    <col min="8437" max="8437" width="2.15234375" style="6" customWidth="1"/>
    <col min="8438" max="8438" width="9" style="6" customWidth="1"/>
    <col min="8439" max="8439" width="2.23046875" style="6" customWidth="1"/>
    <col min="8440" max="8440" width="3.84375" style="6" customWidth="1"/>
    <col min="8441" max="8441" width="6.69140625" style="6" customWidth="1"/>
    <col min="8442" max="8442" width="4.15234375" style="6" bestFit="1" customWidth="1"/>
    <col min="8443" max="8443" width="25.69140625" style="6" customWidth="1"/>
    <col min="8444" max="8444" width="23.69140625" style="6" customWidth="1"/>
    <col min="8445" max="8445" width="10.23046875" style="6" customWidth="1"/>
    <col min="8446" max="8446" width="14.84375" style="6" customWidth="1"/>
    <col min="8447" max="8447" width="14.15234375" style="6" customWidth="1"/>
    <col min="8448" max="8692" width="9.15234375" style="6"/>
    <col min="8693" max="8693" width="2.15234375" style="6" customWidth="1"/>
    <col min="8694" max="8694" width="9" style="6" customWidth="1"/>
    <col min="8695" max="8695" width="2.23046875" style="6" customWidth="1"/>
    <col min="8696" max="8696" width="3.84375" style="6" customWidth="1"/>
    <col min="8697" max="8697" width="6.69140625" style="6" customWidth="1"/>
    <col min="8698" max="8698" width="4.15234375" style="6" bestFit="1" customWidth="1"/>
    <col min="8699" max="8699" width="25.69140625" style="6" customWidth="1"/>
    <col min="8700" max="8700" width="23.69140625" style="6" customWidth="1"/>
    <col min="8701" max="8701" width="10.23046875" style="6" customWidth="1"/>
    <col min="8702" max="8702" width="14.84375" style="6" customWidth="1"/>
    <col min="8703" max="8703" width="14.15234375" style="6" customWidth="1"/>
    <col min="8704" max="8948" width="9.15234375" style="6"/>
    <col min="8949" max="8949" width="2.15234375" style="6" customWidth="1"/>
    <col min="8950" max="8950" width="9" style="6" customWidth="1"/>
    <col min="8951" max="8951" width="2.23046875" style="6" customWidth="1"/>
    <col min="8952" max="8952" width="3.84375" style="6" customWidth="1"/>
    <col min="8953" max="8953" width="6.69140625" style="6" customWidth="1"/>
    <col min="8954" max="8954" width="4.15234375" style="6" bestFit="1" customWidth="1"/>
    <col min="8955" max="8955" width="25.69140625" style="6" customWidth="1"/>
    <col min="8956" max="8956" width="23.69140625" style="6" customWidth="1"/>
    <col min="8957" max="8957" width="10.23046875" style="6" customWidth="1"/>
    <col min="8958" max="8958" width="14.84375" style="6" customWidth="1"/>
    <col min="8959" max="8959" width="14.15234375" style="6" customWidth="1"/>
    <col min="8960" max="9204" width="9.15234375" style="6"/>
    <col min="9205" max="9205" width="2.15234375" style="6" customWidth="1"/>
    <col min="9206" max="9206" width="9" style="6" customWidth="1"/>
    <col min="9207" max="9207" width="2.23046875" style="6" customWidth="1"/>
    <col min="9208" max="9208" width="3.84375" style="6" customWidth="1"/>
    <col min="9209" max="9209" width="6.69140625" style="6" customWidth="1"/>
    <col min="9210" max="9210" width="4.15234375" style="6" bestFit="1" customWidth="1"/>
    <col min="9211" max="9211" width="25.69140625" style="6" customWidth="1"/>
    <col min="9212" max="9212" width="23.69140625" style="6" customWidth="1"/>
    <col min="9213" max="9213" width="10.23046875" style="6" customWidth="1"/>
    <col min="9214" max="9214" width="14.84375" style="6" customWidth="1"/>
    <col min="9215" max="9215" width="14.15234375" style="6" customWidth="1"/>
    <col min="9216" max="9460" width="9.15234375" style="6"/>
    <col min="9461" max="9461" width="2.15234375" style="6" customWidth="1"/>
    <col min="9462" max="9462" width="9" style="6" customWidth="1"/>
    <col min="9463" max="9463" width="2.23046875" style="6" customWidth="1"/>
    <col min="9464" max="9464" width="3.84375" style="6" customWidth="1"/>
    <col min="9465" max="9465" width="6.69140625" style="6" customWidth="1"/>
    <col min="9466" max="9466" width="4.15234375" style="6" bestFit="1" customWidth="1"/>
    <col min="9467" max="9467" width="25.69140625" style="6" customWidth="1"/>
    <col min="9468" max="9468" width="23.69140625" style="6" customWidth="1"/>
    <col min="9469" max="9469" width="10.23046875" style="6" customWidth="1"/>
    <col min="9470" max="9470" width="14.84375" style="6" customWidth="1"/>
    <col min="9471" max="9471" width="14.15234375" style="6" customWidth="1"/>
    <col min="9472" max="9716" width="9.15234375" style="6"/>
    <col min="9717" max="9717" width="2.15234375" style="6" customWidth="1"/>
    <col min="9718" max="9718" width="9" style="6" customWidth="1"/>
    <col min="9719" max="9719" width="2.23046875" style="6" customWidth="1"/>
    <col min="9720" max="9720" width="3.84375" style="6" customWidth="1"/>
    <col min="9721" max="9721" width="6.69140625" style="6" customWidth="1"/>
    <col min="9722" max="9722" width="4.15234375" style="6" bestFit="1" customWidth="1"/>
    <col min="9723" max="9723" width="25.69140625" style="6" customWidth="1"/>
    <col min="9724" max="9724" width="23.69140625" style="6" customWidth="1"/>
    <col min="9725" max="9725" width="10.23046875" style="6" customWidth="1"/>
    <col min="9726" max="9726" width="14.84375" style="6" customWidth="1"/>
    <col min="9727" max="9727" width="14.15234375" style="6" customWidth="1"/>
    <col min="9728" max="9972" width="9.15234375" style="6"/>
    <col min="9973" max="9973" width="2.15234375" style="6" customWidth="1"/>
    <col min="9974" max="9974" width="9" style="6" customWidth="1"/>
    <col min="9975" max="9975" width="2.23046875" style="6" customWidth="1"/>
    <col min="9976" max="9976" width="3.84375" style="6" customWidth="1"/>
    <col min="9977" max="9977" width="6.69140625" style="6" customWidth="1"/>
    <col min="9978" max="9978" width="4.15234375" style="6" bestFit="1" customWidth="1"/>
    <col min="9979" max="9979" width="25.69140625" style="6" customWidth="1"/>
    <col min="9980" max="9980" width="23.69140625" style="6" customWidth="1"/>
    <col min="9981" max="9981" width="10.23046875" style="6" customWidth="1"/>
    <col min="9982" max="9982" width="14.84375" style="6" customWidth="1"/>
    <col min="9983" max="9983" width="14.15234375" style="6" customWidth="1"/>
    <col min="9984" max="10228" width="9.15234375" style="6"/>
    <col min="10229" max="10229" width="2.15234375" style="6" customWidth="1"/>
    <col min="10230" max="10230" width="9" style="6" customWidth="1"/>
    <col min="10231" max="10231" width="2.23046875" style="6" customWidth="1"/>
    <col min="10232" max="10232" width="3.84375" style="6" customWidth="1"/>
    <col min="10233" max="10233" width="6.69140625" style="6" customWidth="1"/>
    <col min="10234" max="10234" width="4.15234375" style="6" bestFit="1" customWidth="1"/>
    <col min="10235" max="10235" width="25.69140625" style="6" customWidth="1"/>
    <col min="10236" max="10236" width="23.69140625" style="6" customWidth="1"/>
    <col min="10237" max="10237" width="10.23046875" style="6" customWidth="1"/>
    <col min="10238" max="10238" width="14.84375" style="6" customWidth="1"/>
    <col min="10239" max="10239" width="14.15234375" style="6" customWidth="1"/>
    <col min="10240" max="10484" width="9.15234375" style="6"/>
    <col min="10485" max="10485" width="2.15234375" style="6" customWidth="1"/>
    <col min="10486" max="10486" width="9" style="6" customWidth="1"/>
    <col min="10487" max="10487" width="2.23046875" style="6" customWidth="1"/>
    <col min="10488" max="10488" width="3.84375" style="6" customWidth="1"/>
    <col min="10489" max="10489" width="6.69140625" style="6" customWidth="1"/>
    <col min="10490" max="10490" width="4.15234375" style="6" bestFit="1" customWidth="1"/>
    <col min="10491" max="10491" width="25.69140625" style="6" customWidth="1"/>
    <col min="10492" max="10492" width="23.69140625" style="6" customWidth="1"/>
    <col min="10493" max="10493" width="10.23046875" style="6" customWidth="1"/>
    <col min="10494" max="10494" width="14.84375" style="6" customWidth="1"/>
    <col min="10495" max="10495" width="14.15234375" style="6" customWidth="1"/>
    <col min="10496" max="10740" width="9.15234375" style="6"/>
    <col min="10741" max="10741" width="2.15234375" style="6" customWidth="1"/>
    <col min="10742" max="10742" width="9" style="6" customWidth="1"/>
    <col min="10743" max="10743" width="2.23046875" style="6" customWidth="1"/>
    <col min="10744" max="10744" width="3.84375" style="6" customWidth="1"/>
    <col min="10745" max="10745" width="6.69140625" style="6" customWidth="1"/>
    <col min="10746" max="10746" width="4.15234375" style="6" bestFit="1" customWidth="1"/>
    <col min="10747" max="10747" width="25.69140625" style="6" customWidth="1"/>
    <col min="10748" max="10748" width="23.69140625" style="6" customWidth="1"/>
    <col min="10749" max="10749" width="10.23046875" style="6" customWidth="1"/>
    <col min="10750" max="10750" width="14.84375" style="6" customWidth="1"/>
    <col min="10751" max="10751" width="14.15234375" style="6" customWidth="1"/>
    <col min="10752" max="10996" width="9.15234375" style="6"/>
    <col min="10997" max="10997" width="2.15234375" style="6" customWidth="1"/>
    <col min="10998" max="10998" width="9" style="6" customWidth="1"/>
    <col min="10999" max="10999" width="2.23046875" style="6" customWidth="1"/>
    <col min="11000" max="11000" width="3.84375" style="6" customWidth="1"/>
    <col min="11001" max="11001" width="6.69140625" style="6" customWidth="1"/>
    <col min="11002" max="11002" width="4.15234375" style="6" bestFit="1" customWidth="1"/>
    <col min="11003" max="11003" width="25.69140625" style="6" customWidth="1"/>
    <col min="11004" max="11004" width="23.69140625" style="6" customWidth="1"/>
    <col min="11005" max="11005" width="10.23046875" style="6" customWidth="1"/>
    <col min="11006" max="11006" width="14.84375" style="6" customWidth="1"/>
    <col min="11007" max="11007" width="14.15234375" style="6" customWidth="1"/>
    <col min="11008" max="11252" width="9.15234375" style="6"/>
    <col min="11253" max="11253" width="2.15234375" style="6" customWidth="1"/>
    <col min="11254" max="11254" width="9" style="6" customWidth="1"/>
    <col min="11255" max="11255" width="2.23046875" style="6" customWidth="1"/>
    <col min="11256" max="11256" width="3.84375" style="6" customWidth="1"/>
    <col min="11257" max="11257" width="6.69140625" style="6" customWidth="1"/>
    <col min="11258" max="11258" width="4.15234375" style="6" bestFit="1" customWidth="1"/>
    <col min="11259" max="11259" width="25.69140625" style="6" customWidth="1"/>
    <col min="11260" max="11260" width="23.69140625" style="6" customWidth="1"/>
    <col min="11261" max="11261" width="10.23046875" style="6" customWidth="1"/>
    <col min="11262" max="11262" width="14.84375" style="6" customWidth="1"/>
    <col min="11263" max="11263" width="14.15234375" style="6" customWidth="1"/>
    <col min="11264" max="11508" width="9.15234375" style="6"/>
    <col min="11509" max="11509" width="2.15234375" style="6" customWidth="1"/>
    <col min="11510" max="11510" width="9" style="6" customWidth="1"/>
    <col min="11511" max="11511" width="2.23046875" style="6" customWidth="1"/>
    <col min="11512" max="11512" width="3.84375" style="6" customWidth="1"/>
    <col min="11513" max="11513" width="6.69140625" style="6" customWidth="1"/>
    <col min="11514" max="11514" width="4.15234375" style="6" bestFit="1" customWidth="1"/>
    <col min="11515" max="11515" width="25.69140625" style="6" customWidth="1"/>
    <col min="11516" max="11516" width="23.69140625" style="6" customWidth="1"/>
    <col min="11517" max="11517" width="10.23046875" style="6" customWidth="1"/>
    <col min="11518" max="11518" width="14.84375" style="6" customWidth="1"/>
    <col min="11519" max="11519" width="14.15234375" style="6" customWidth="1"/>
    <col min="11520" max="11764" width="9.15234375" style="6"/>
    <col min="11765" max="11765" width="2.15234375" style="6" customWidth="1"/>
    <col min="11766" max="11766" width="9" style="6" customWidth="1"/>
    <col min="11767" max="11767" width="2.23046875" style="6" customWidth="1"/>
    <col min="11768" max="11768" width="3.84375" style="6" customWidth="1"/>
    <col min="11769" max="11769" width="6.69140625" style="6" customWidth="1"/>
    <col min="11770" max="11770" width="4.15234375" style="6" bestFit="1" customWidth="1"/>
    <col min="11771" max="11771" width="25.69140625" style="6" customWidth="1"/>
    <col min="11772" max="11772" width="23.69140625" style="6" customWidth="1"/>
    <col min="11773" max="11773" width="10.23046875" style="6" customWidth="1"/>
    <col min="11774" max="11774" width="14.84375" style="6" customWidth="1"/>
    <col min="11775" max="11775" width="14.15234375" style="6" customWidth="1"/>
    <col min="11776" max="12020" width="9.15234375" style="6"/>
    <col min="12021" max="12021" width="2.15234375" style="6" customWidth="1"/>
    <col min="12022" max="12022" width="9" style="6" customWidth="1"/>
    <col min="12023" max="12023" width="2.23046875" style="6" customWidth="1"/>
    <col min="12024" max="12024" width="3.84375" style="6" customWidth="1"/>
    <col min="12025" max="12025" width="6.69140625" style="6" customWidth="1"/>
    <col min="12026" max="12026" width="4.15234375" style="6" bestFit="1" customWidth="1"/>
    <col min="12027" max="12027" width="25.69140625" style="6" customWidth="1"/>
    <col min="12028" max="12028" width="23.69140625" style="6" customWidth="1"/>
    <col min="12029" max="12029" width="10.23046875" style="6" customWidth="1"/>
    <col min="12030" max="12030" width="14.84375" style="6" customWidth="1"/>
    <col min="12031" max="12031" width="14.15234375" style="6" customWidth="1"/>
    <col min="12032" max="12276" width="9.15234375" style="6"/>
    <col min="12277" max="12277" width="2.15234375" style="6" customWidth="1"/>
    <col min="12278" max="12278" width="9" style="6" customWidth="1"/>
    <col min="12279" max="12279" width="2.23046875" style="6" customWidth="1"/>
    <col min="12280" max="12280" width="3.84375" style="6" customWidth="1"/>
    <col min="12281" max="12281" width="6.69140625" style="6" customWidth="1"/>
    <col min="12282" max="12282" width="4.15234375" style="6" bestFit="1" customWidth="1"/>
    <col min="12283" max="12283" width="25.69140625" style="6" customWidth="1"/>
    <col min="12284" max="12284" width="23.69140625" style="6" customWidth="1"/>
    <col min="12285" max="12285" width="10.23046875" style="6" customWidth="1"/>
    <col min="12286" max="12286" width="14.84375" style="6" customWidth="1"/>
    <col min="12287" max="12287" width="14.15234375" style="6" customWidth="1"/>
    <col min="12288" max="12532" width="9.15234375" style="6"/>
    <col min="12533" max="12533" width="2.15234375" style="6" customWidth="1"/>
    <col min="12534" max="12534" width="9" style="6" customWidth="1"/>
    <col min="12535" max="12535" width="2.23046875" style="6" customWidth="1"/>
    <col min="12536" max="12536" width="3.84375" style="6" customWidth="1"/>
    <col min="12537" max="12537" width="6.69140625" style="6" customWidth="1"/>
    <col min="12538" max="12538" width="4.15234375" style="6" bestFit="1" customWidth="1"/>
    <col min="12539" max="12539" width="25.69140625" style="6" customWidth="1"/>
    <col min="12540" max="12540" width="23.69140625" style="6" customWidth="1"/>
    <col min="12541" max="12541" width="10.23046875" style="6" customWidth="1"/>
    <col min="12542" max="12542" width="14.84375" style="6" customWidth="1"/>
    <col min="12543" max="12543" width="14.15234375" style="6" customWidth="1"/>
    <col min="12544" max="12788" width="9.15234375" style="6"/>
    <col min="12789" max="12789" width="2.15234375" style="6" customWidth="1"/>
    <col min="12790" max="12790" width="9" style="6" customWidth="1"/>
    <col min="12791" max="12791" width="2.23046875" style="6" customWidth="1"/>
    <col min="12792" max="12792" width="3.84375" style="6" customWidth="1"/>
    <col min="12793" max="12793" width="6.69140625" style="6" customWidth="1"/>
    <col min="12794" max="12794" width="4.15234375" style="6" bestFit="1" customWidth="1"/>
    <col min="12795" max="12795" width="25.69140625" style="6" customWidth="1"/>
    <col min="12796" max="12796" width="23.69140625" style="6" customWidth="1"/>
    <col min="12797" max="12797" width="10.23046875" style="6" customWidth="1"/>
    <col min="12798" max="12798" width="14.84375" style="6" customWidth="1"/>
    <col min="12799" max="12799" width="14.15234375" style="6" customWidth="1"/>
    <col min="12800" max="13044" width="9.15234375" style="6"/>
    <col min="13045" max="13045" width="2.15234375" style="6" customWidth="1"/>
    <col min="13046" max="13046" width="9" style="6" customWidth="1"/>
    <col min="13047" max="13047" width="2.23046875" style="6" customWidth="1"/>
    <col min="13048" max="13048" width="3.84375" style="6" customWidth="1"/>
    <col min="13049" max="13049" width="6.69140625" style="6" customWidth="1"/>
    <col min="13050" max="13050" width="4.15234375" style="6" bestFit="1" customWidth="1"/>
    <col min="13051" max="13051" width="25.69140625" style="6" customWidth="1"/>
    <col min="13052" max="13052" width="23.69140625" style="6" customWidth="1"/>
    <col min="13053" max="13053" width="10.23046875" style="6" customWidth="1"/>
    <col min="13054" max="13054" width="14.84375" style="6" customWidth="1"/>
    <col min="13055" max="13055" width="14.15234375" style="6" customWidth="1"/>
    <col min="13056" max="13300" width="9.15234375" style="6"/>
    <col min="13301" max="13301" width="2.15234375" style="6" customWidth="1"/>
    <col min="13302" max="13302" width="9" style="6" customWidth="1"/>
    <col min="13303" max="13303" width="2.23046875" style="6" customWidth="1"/>
    <col min="13304" max="13304" width="3.84375" style="6" customWidth="1"/>
    <col min="13305" max="13305" width="6.69140625" style="6" customWidth="1"/>
    <col min="13306" max="13306" width="4.15234375" style="6" bestFit="1" customWidth="1"/>
    <col min="13307" max="13307" width="25.69140625" style="6" customWidth="1"/>
    <col min="13308" max="13308" width="23.69140625" style="6" customWidth="1"/>
    <col min="13309" max="13309" width="10.23046875" style="6" customWidth="1"/>
    <col min="13310" max="13310" width="14.84375" style="6" customWidth="1"/>
    <col min="13311" max="13311" width="14.15234375" style="6" customWidth="1"/>
    <col min="13312" max="13556" width="9.15234375" style="6"/>
    <col min="13557" max="13557" width="2.15234375" style="6" customWidth="1"/>
    <col min="13558" max="13558" width="9" style="6" customWidth="1"/>
    <col min="13559" max="13559" width="2.23046875" style="6" customWidth="1"/>
    <col min="13560" max="13560" width="3.84375" style="6" customWidth="1"/>
    <col min="13561" max="13561" width="6.69140625" style="6" customWidth="1"/>
    <col min="13562" max="13562" width="4.15234375" style="6" bestFit="1" customWidth="1"/>
    <col min="13563" max="13563" width="25.69140625" style="6" customWidth="1"/>
    <col min="13564" max="13564" width="23.69140625" style="6" customWidth="1"/>
    <col min="13565" max="13565" width="10.23046875" style="6" customWidth="1"/>
    <col min="13566" max="13566" width="14.84375" style="6" customWidth="1"/>
    <col min="13567" max="13567" width="14.15234375" style="6" customWidth="1"/>
    <col min="13568" max="13812" width="9.15234375" style="6"/>
    <col min="13813" max="13813" width="2.15234375" style="6" customWidth="1"/>
    <col min="13814" max="13814" width="9" style="6" customWidth="1"/>
    <col min="13815" max="13815" width="2.23046875" style="6" customWidth="1"/>
    <col min="13816" max="13816" width="3.84375" style="6" customWidth="1"/>
    <col min="13817" max="13817" width="6.69140625" style="6" customWidth="1"/>
    <col min="13818" max="13818" width="4.15234375" style="6" bestFit="1" customWidth="1"/>
    <col min="13819" max="13819" width="25.69140625" style="6" customWidth="1"/>
    <col min="13820" max="13820" width="23.69140625" style="6" customWidth="1"/>
    <col min="13821" max="13821" width="10.23046875" style="6" customWidth="1"/>
    <col min="13822" max="13822" width="14.84375" style="6" customWidth="1"/>
    <col min="13823" max="13823" width="14.15234375" style="6" customWidth="1"/>
    <col min="13824" max="14068" width="9.15234375" style="6"/>
    <col min="14069" max="14069" width="2.15234375" style="6" customWidth="1"/>
    <col min="14070" max="14070" width="9" style="6" customWidth="1"/>
    <col min="14071" max="14071" width="2.23046875" style="6" customWidth="1"/>
    <col min="14072" max="14072" width="3.84375" style="6" customWidth="1"/>
    <col min="14073" max="14073" width="6.69140625" style="6" customWidth="1"/>
    <col min="14074" max="14074" width="4.15234375" style="6" bestFit="1" customWidth="1"/>
    <col min="14075" max="14075" width="25.69140625" style="6" customWidth="1"/>
    <col min="14076" max="14076" width="23.69140625" style="6" customWidth="1"/>
    <col min="14077" max="14077" width="10.23046875" style="6" customWidth="1"/>
    <col min="14078" max="14078" width="14.84375" style="6" customWidth="1"/>
    <col min="14079" max="14079" width="14.15234375" style="6" customWidth="1"/>
    <col min="14080" max="14324" width="9.15234375" style="6"/>
    <col min="14325" max="14325" width="2.15234375" style="6" customWidth="1"/>
    <col min="14326" max="14326" width="9" style="6" customWidth="1"/>
    <col min="14327" max="14327" width="2.23046875" style="6" customWidth="1"/>
    <col min="14328" max="14328" width="3.84375" style="6" customWidth="1"/>
    <col min="14329" max="14329" width="6.69140625" style="6" customWidth="1"/>
    <col min="14330" max="14330" width="4.15234375" style="6" bestFit="1" customWidth="1"/>
    <col min="14331" max="14331" width="25.69140625" style="6" customWidth="1"/>
    <col min="14332" max="14332" width="23.69140625" style="6" customWidth="1"/>
    <col min="14333" max="14333" width="10.23046875" style="6" customWidth="1"/>
    <col min="14334" max="14334" width="14.84375" style="6" customWidth="1"/>
    <col min="14335" max="14335" width="14.15234375" style="6" customWidth="1"/>
    <col min="14336" max="14580" width="9.15234375" style="6"/>
    <col min="14581" max="14581" width="2.15234375" style="6" customWidth="1"/>
    <col min="14582" max="14582" width="9" style="6" customWidth="1"/>
    <col min="14583" max="14583" width="2.23046875" style="6" customWidth="1"/>
    <col min="14584" max="14584" width="3.84375" style="6" customWidth="1"/>
    <col min="14585" max="14585" width="6.69140625" style="6" customWidth="1"/>
    <col min="14586" max="14586" width="4.15234375" style="6" bestFit="1" customWidth="1"/>
    <col min="14587" max="14587" width="25.69140625" style="6" customWidth="1"/>
    <col min="14588" max="14588" width="23.69140625" style="6" customWidth="1"/>
    <col min="14589" max="14589" width="10.23046875" style="6" customWidth="1"/>
    <col min="14590" max="14590" width="14.84375" style="6" customWidth="1"/>
    <col min="14591" max="14591" width="14.15234375" style="6" customWidth="1"/>
    <col min="14592" max="14836" width="9.15234375" style="6"/>
    <col min="14837" max="14837" width="2.15234375" style="6" customWidth="1"/>
    <col min="14838" max="14838" width="9" style="6" customWidth="1"/>
    <col min="14839" max="14839" width="2.23046875" style="6" customWidth="1"/>
    <col min="14840" max="14840" width="3.84375" style="6" customWidth="1"/>
    <col min="14841" max="14841" width="6.69140625" style="6" customWidth="1"/>
    <col min="14842" max="14842" width="4.15234375" style="6" bestFit="1" customWidth="1"/>
    <col min="14843" max="14843" width="25.69140625" style="6" customWidth="1"/>
    <col min="14844" max="14844" width="23.69140625" style="6" customWidth="1"/>
    <col min="14845" max="14845" width="10.23046875" style="6" customWidth="1"/>
    <col min="14846" max="14846" width="14.84375" style="6" customWidth="1"/>
    <col min="14847" max="14847" width="14.15234375" style="6" customWidth="1"/>
    <col min="14848" max="15092" width="9.15234375" style="6"/>
    <col min="15093" max="15093" width="2.15234375" style="6" customWidth="1"/>
    <col min="15094" max="15094" width="9" style="6" customWidth="1"/>
    <col min="15095" max="15095" width="2.23046875" style="6" customWidth="1"/>
    <col min="15096" max="15096" width="3.84375" style="6" customWidth="1"/>
    <col min="15097" max="15097" width="6.69140625" style="6" customWidth="1"/>
    <col min="15098" max="15098" width="4.15234375" style="6" bestFit="1" customWidth="1"/>
    <col min="15099" max="15099" width="25.69140625" style="6" customWidth="1"/>
    <col min="15100" max="15100" width="23.69140625" style="6" customWidth="1"/>
    <col min="15101" max="15101" width="10.23046875" style="6" customWidth="1"/>
    <col min="15102" max="15102" width="14.84375" style="6" customWidth="1"/>
    <col min="15103" max="15103" width="14.15234375" style="6" customWidth="1"/>
    <col min="15104" max="15348" width="9.15234375" style="6"/>
    <col min="15349" max="15349" width="2.15234375" style="6" customWidth="1"/>
    <col min="15350" max="15350" width="9" style="6" customWidth="1"/>
    <col min="15351" max="15351" width="2.23046875" style="6" customWidth="1"/>
    <col min="15352" max="15352" width="3.84375" style="6" customWidth="1"/>
    <col min="15353" max="15353" width="6.69140625" style="6" customWidth="1"/>
    <col min="15354" max="15354" width="4.15234375" style="6" bestFit="1" customWidth="1"/>
    <col min="15355" max="15355" width="25.69140625" style="6" customWidth="1"/>
    <col min="15356" max="15356" width="23.69140625" style="6" customWidth="1"/>
    <col min="15357" max="15357" width="10.23046875" style="6" customWidth="1"/>
    <col min="15358" max="15358" width="14.84375" style="6" customWidth="1"/>
    <col min="15359" max="15359" width="14.15234375" style="6" customWidth="1"/>
    <col min="15360" max="15604" width="9.15234375" style="6"/>
    <col min="15605" max="15605" width="2.15234375" style="6" customWidth="1"/>
    <col min="15606" max="15606" width="9" style="6" customWidth="1"/>
    <col min="15607" max="15607" width="2.23046875" style="6" customWidth="1"/>
    <col min="15608" max="15608" width="3.84375" style="6" customWidth="1"/>
    <col min="15609" max="15609" width="6.69140625" style="6" customWidth="1"/>
    <col min="15610" max="15610" width="4.15234375" style="6" bestFit="1" customWidth="1"/>
    <col min="15611" max="15611" width="25.69140625" style="6" customWidth="1"/>
    <col min="15612" max="15612" width="23.69140625" style="6" customWidth="1"/>
    <col min="15613" max="15613" width="10.23046875" style="6" customWidth="1"/>
    <col min="15614" max="15614" width="14.84375" style="6" customWidth="1"/>
    <col min="15615" max="15615" width="14.15234375" style="6" customWidth="1"/>
    <col min="15616" max="15860" width="9.15234375" style="6"/>
    <col min="15861" max="15861" width="2.15234375" style="6" customWidth="1"/>
    <col min="15862" max="15862" width="9" style="6" customWidth="1"/>
    <col min="15863" max="15863" width="2.23046875" style="6" customWidth="1"/>
    <col min="15864" max="15864" width="3.84375" style="6" customWidth="1"/>
    <col min="15865" max="15865" width="6.69140625" style="6" customWidth="1"/>
    <col min="15866" max="15866" width="4.15234375" style="6" bestFit="1" customWidth="1"/>
    <col min="15867" max="15867" width="25.69140625" style="6" customWidth="1"/>
    <col min="15868" max="15868" width="23.69140625" style="6" customWidth="1"/>
    <col min="15869" max="15869" width="10.23046875" style="6" customWidth="1"/>
    <col min="15870" max="15870" width="14.84375" style="6" customWidth="1"/>
    <col min="15871" max="15871" width="14.15234375" style="6" customWidth="1"/>
    <col min="15872" max="16116" width="9.15234375" style="6"/>
    <col min="16117" max="16117" width="2.15234375" style="6" customWidth="1"/>
    <col min="16118" max="16118" width="9" style="6" customWidth="1"/>
    <col min="16119" max="16119" width="2.23046875" style="6" customWidth="1"/>
    <col min="16120" max="16120" width="3.84375" style="6" customWidth="1"/>
    <col min="16121" max="16121" width="6.69140625" style="6" customWidth="1"/>
    <col min="16122" max="16122" width="4.15234375" style="6" bestFit="1" customWidth="1"/>
    <col min="16123" max="16123" width="25.69140625" style="6" customWidth="1"/>
    <col min="16124" max="16124" width="23.69140625" style="6" customWidth="1"/>
    <col min="16125" max="16125" width="10.23046875" style="6" customWidth="1"/>
    <col min="16126" max="16126" width="14.84375" style="6" customWidth="1"/>
    <col min="16127" max="16127" width="14.15234375" style="6" customWidth="1"/>
    <col min="16128" max="16384" width="9.15234375" style="6"/>
  </cols>
  <sheetData>
    <row r="1" spans="2:19" x14ac:dyDescent="0.4">
      <c r="B1" s="1"/>
      <c r="C1" s="1"/>
      <c r="D1" s="2"/>
      <c r="E1" s="3"/>
      <c r="F1" s="4"/>
    </row>
    <row r="2" spans="2:19" ht="24.45" customHeight="1" x14ac:dyDescent="0.4">
      <c r="B2" s="1"/>
      <c r="C2" s="1"/>
      <c r="D2" s="2"/>
      <c r="E2" s="3"/>
      <c r="F2" s="89" t="s">
        <v>54</v>
      </c>
      <c r="G2" s="90"/>
      <c r="H2" s="90"/>
      <c r="I2" s="90"/>
      <c r="J2" s="90"/>
      <c r="L2" s="91" t="s">
        <v>55</v>
      </c>
      <c r="M2" s="92"/>
      <c r="N2" s="92"/>
      <c r="O2" s="92"/>
    </row>
    <row r="3" spans="2:19" x14ac:dyDescent="0.4">
      <c r="B3" s="1"/>
      <c r="C3" s="1"/>
      <c r="D3" s="2"/>
      <c r="E3" s="3"/>
      <c r="F3" s="4"/>
    </row>
    <row r="4" spans="2:19" s="9" customFormat="1" ht="26.6" customHeight="1" x14ac:dyDescent="0.4">
      <c r="B4" s="69" t="s">
        <v>401</v>
      </c>
      <c r="C4" s="70"/>
      <c r="D4" s="8"/>
      <c r="E4" s="7"/>
      <c r="F4" s="7"/>
      <c r="G4" s="8" t="s">
        <v>60</v>
      </c>
      <c r="H4" s="8" t="s">
        <v>61</v>
      </c>
      <c r="I4" s="8" t="s">
        <v>0</v>
      </c>
      <c r="J4" s="8" t="s">
        <v>1</v>
      </c>
      <c r="L4" s="10" t="s">
        <v>2</v>
      </c>
      <c r="M4" s="10" t="s">
        <v>3</v>
      </c>
      <c r="N4" s="10" t="s">
        <v>0</v>
      </c>
      <c r="O4" s="10" t="s">
        <v>1</v>
      </c>
      <c r="R4"/>
      <c r="S4"/>
    </row>
    <row r="5" spans="2:19" s="14" customFormat="1" x14ac:dyDescent="0.4">
      <c r="B5" s="11"/>
      <c r="C5" s="11"/>
      <c r="D5" s="12" t="s">
        <v>4</v>
      </c>
      <c r="E5" s="11"/>
      <c r="F5" s="13"/>
      <c r="G5" s="5"/>
      <c r="H5" s="5"/>
      <c r="I5" s="5"/>
      <c r="J5" s="5"/>
      <c r="K5" s="6"/>
      <c r="L5" s="5"/>
      <c r="M5" s="5"/>
      <c r="N5" s="5"/>
      <c r="O5" s="5"/>
      <c r="R5"/>
      <c r="S5"/>
    </row>
    <row r="6" spans="2:19" s="18" customFormat="1" ht="30.9" x14ac:dyDescent="0.4">
      <c r="B6" s="71" t="s">
        <v>5</v>
      </c>
      <c r="C6" s="71" t="s">
        <v>53</v>
      </c>
      <c r="D6" s="71" t="s">
        <v>6</v>
      </c>
      <c r="E6" s="82" t="s">
        <v>52</v>
      </c>
      <c r="F6" s="15" t="s">
        <v>7</v>
      </c>
      <c r="G6" s="16" t="s">
        <v>8</v>
      </c>
      <c r="H6" s="16" t="s">
        <v>8</v>
      </c>
      <c r="I6" s="17">
        <v>0.21</v>
      </c>
      <c r="J6" s="17" t="s">
        <v>9</v>
      </c>
      <c r="L6" s="19" t="s">
        <v>8</v>
      </c>
      <c r="M6" s="19" t="s">
        <v>8</v>
      </c>
      <c r="N6" s="20">
        <v>0.21</v>
      </c>
      <c r="O6" s="20" t="s">
        <v>9</v>
      </c>
      <c r="R6"/>
      <c r="S6"/>
    </row>
    <row r="7" spans="2:19" x14ac:dyDescent="0.4">
      <c r="B7" s="1"/>
      <c r="C7" s="1"/>
      <c r="D7" s="21"/>
      <c r="E7" s="11"/>
      <c r="F7" s="22"/>
    </row>
    <row r="8" spans="2:19" s="24" customFormat="1" ht="30.9" x14ac:dyDescent="0.4">
      <c r="B8" s="72" t="s">
        <v>25</v>
      </c>
      <c r="C8" s="73"/>
      <c r="D8" s="86"/>
      <c r="E8" s="74" t="s">
        <v>403</v>
      </c>
      <c r="F8" s="23"/>
      <c r="G8" s="23"/>
      <c r="H8" s="23"/>
      <c r="I8" s="23"/>
      <c r="J8" s="23"/>
      <c r="L8" s="25"/>
      <c r="M8" s="25"/>
      <c r="N8" s="25"/>
      <c r="O8" s="25"/>
      <c r="R8"/>
      <c r="S8"/>
    </row>
    <row r="9" spans="2:19" s="24" customFormat="1" ht="28.3" outlineLevel="1" x14ac:dyDescent="0.4">
      <c r="B9" s="26" t="s">
        <v>10</v>
      </c>
      <c r="C9" s="26"/>
      <c r="D9" s="27"/>
      <c r="E9" s="64" t="s">
        <v>30</v>
      </c>
      <c r="F9" s="28"/>
      <c r="G9" s="28"/>
      <c r="H9" s="28"/>
      <c r="I9" s="28"/>
      <c r="J9" s="28"/>
      <c r="L9" s="29"/>
      <c r="M9" s="29"/>
      <c r="N9" s="29"/>
      <c r="O9" s="29"/>
      <c r="R9"/>
      <c r="S9"/>
    </row>
    <row r="10" spans="2:19" s="24" customFormat="1" ht="28.3" outlineLevel="1" x14ac:dyDescent="0.4">
      <c r="B10" s="59" t="s">
        <v>11</v>
      </c>
      <c r="C10" s="59"/>
      <c r="D10" s="60"/>
      <c r="E10" s="62" t="s">
        <v>26</v>
      </c>
      <c r="F10" s="61"/>
      <c r="G10" s="61"/>
      <c r="H10" s="61"/>
      <c r="I10" s="61"/>
      <c r="J10" s="61"/>
      <c r="L10" s="61"/>
      <c r="M10" s="61"/>
      <c r="N10" s="61"/>
      <c r="O10" s="61"/>
      <c r="R10"/>
      <c r="S10"/>
    </row>
    <row r="11" spans="2:19" s="36" customFormat="1" ht="183.9" outlineLevel="1" x14ac:dyDescent="0.4">
      <c r="B11" s="30" t="s">
        <v>29</v>
      </c>
      <c r="C11" s="30"/>
      <c r="D11" s="31" t="s">
        <v>50</v>
      </c>
      <c r="E11" s="32" t="s">
        <v>68</v>
      </c>
      <c r="F11" s="33">
        <v>1</v>
      </c>
      <c r="G11" s="35"/>
      <c r="H11" s="35"/>
      <c r="I11" s="35"/>
      <c r="J11" s="35"/>
      <c r="L11" s="35"/>
      <c r="M11" s="35"/>
      <c r="N11" s="35"/>
      <c r="O11" s="76" t="s">
        <v>51</v>
      </c>
      <c r="R11"/>
      <c r="S11"/>
    </row>
    <row r="12" spans="2:19" s="36" customFormat="1" ht="99" outlineLevel="1" x14ac:dyDescent="0.4">
      <c r="B12" s="30" t="s">
        <v>31</v>
      </c>
      <c r="C12" s="30"/>
      <c r="D12" s="31" t="s">
        <v>50</v>
      </c>
      <c r="E12" s="32" t="s">
        <v>62</v>
      </c>
      <c r="F12" s="33">
        <v>1</v>
      </c>
      <c r="G12" s="35"/>
      <c r="H12" s="35"/>
      <c r="I12" s="35"/>
      <c r="J12" s="35"/>
      <c r="L12" s="35"/>
      <c r="M12" s="35"/>
      <c r="N12" s="35"/>
      <c r="O12" s="76" t="s">
        <v>51</v>
      </c>
      <c r="R12"/>
      <c r="S12"/>
    </row>
    <row r="13" spans="2:19" s="36" customFormat="1" ht="99" outlineLevel="1" x14ac:dyDescent="0.4">
      <c r="B13" s="30" t="s">
        <v>32</v>
      </c>
      <c r="C13" s="30"/>
      <c r="D13" s="31" t="s">
        <v>13</v>
      </c>
      <c r="E13" s="45" t="s">
        <v>405</v>
      </c>
      <c r="F13" s="33">
        <v>1</v>
      </c>
      <c r="G13" s="35"/>
      <c r="H13" s="35"/>
      <c r="I13" s="35"/>
      <c r="J13" s="35"/>
      <c r="L13" s="35"/>
      <c r="M13" s="35"/>
      <c r="N13" s="35"/>
      <c r="O13" s="76" t="s">
        <v>51</v>
      </c>
      <c r="R13"/>
      <c r="S13"/>
    </row>
    <row r="14" spans="2:19" s="36" customFormat="1" ht="42.45" outlineLevel="1" x14ac:dyDescent="0.4">
      <c r="B14" s="30" t="s">
        <v>33</v>
      </c>
      <c r="C14" s="30"/>
      <c r="D14" s="31" t="s">
        <v>50</v>
      </c>
      <c r="E14" s="45" t="s">
        <v>64</v>
      </c>
      <c r="F14" s="33">
        <v>1</v>
      </c>
      <c r="G14" s="35"/>
      <c r="H14" s="35"/>
      <c r="I14" s="35"/>
      <c r="J14" s="35"/>
      <c r="L14" s="35"/>
      <c r="M14" s="35"/>
      <c r="N14" s="35"/>
      <c r="O14" s="76" t="s">
        <v>51</v>
      </c>
      <c r="R14"/>
      <c r="S14"/>
    </row>
    <row r="15" spans="2:19" s="36" customFormat="1" ht="84.9" outlineLevel="1" x14ac:dyDescent="0.4">
      <c r="B15" s="30" t="s">
        <v>34</v>
      </c>
      <c r="C15" s="30"/>
      <c r="D15" s="31" t="s">
        <v>50</v>
      </c>
      <c r="E15" s="45" t="s">
        <v>58</v>
      </c>
      <c r="F15" s="33">
        <v>1</v>
      </c>
      <c r="G15" s="35"/>
      <c r="H15" s="35"/>
      <c r="I15" s="35"/>
      <c r="J15" s="35"/>
      <c r="L15" s="35"/>
      <c r="M15" s="35"/>
      <c r="N15" s="35"/>
      <c r="O15" s="76" t="s">
        <v>51</v>
      </c>
      <c r="R15"/>
      <c r="S15"/>
    </row>
    <row r="16" spans="2:19" s="36" customFormat="1" ht="226.3" outlineLevel="1" x14ac:dyDescent="0.4">
      <c r="B16" s="30" t="s">
        <v>35</v>
      </c>
      <c r="C16" s="30"/>
      <c r="D16" s="31" t="s">
        <v>50</v>
      </c>
      <c r="E16" s="38" t="s">
        <v>65</v>
      </c>
      <c r="F16" s="33">
        <v>1</v>
      </c>
      <c r="G16" s="35"/>
      <c r="H16" s="35"/>
      <c r="I16" s="35"/>
      <c r="J16" s="35"/>
      <c r="L16" s="35"/>
      <c r="M16" s="35"/>
      <c r="N16" s="35"/>
      <c r="O16" s="76" t="s">
        <v>51</v>
      </c>
      <c r="R16"/>
      <c r="S16"/>
    </row>
    <row r="17" spans="2:21" s="36" customFormat="1" outlineLevel="1" x14ac:dyDescent="0.4">
      <c r="B17" s="30"/>
      <c r="C17" s="30"/>
      <c r="D17" s="31"/>
      <c r="E17" s="39"/>
      <c r="F17" s="40"/>
      <c r="G17" s="41"/>
      <c r="H17" s="41"/>
      <c r="I17" s="41"/>
      <c r="J17" s="41"/>
      <c r="L17" s="41"/>
      <c r="M17" s="41"/>
      <c r="N17" s="41"/>
      <c r="O17" s="41"/>
      <c r="R17"/>
      <c r="S17"/>
    </row>
    <row r="18" spans="2:21" s="24" customFormat="1" ht="28.3" outlineLevel="1" x14ac:dyDescent="0.4">
      <c r="B18" s="59" t="s">
        <v>12</v>
      </c>
      <c r="C18" s="59"/>
      <c r="D18" s="63"/>
      <c r="E18" s="65" t="s">
        <v>40</v>
      </c>
      <c r="F18" s="61"/>
      <c r="G18" s="61"/>
      <c r="H18" s="61"/>
      <c r="I18" s="61"/>
      <c r="J18" s="61"/>
      <c r="L18" s="61"/>
      <c r="M18" s="61"/>
      <c r="N18" s="61"/>
      <c r="O18" s="61"/>
      <c r="R18"/>
      <c r="S18"/>
    </row>
    <row r="19" spans="2:21" s="14" customFormat="1" ht="84.9" outlineLevel="1" x14ac:dyDescent="0.4">
      <c r="B19" s="31" t="s">
        <v>27</v>
      </c>
      <c r="C19" s="31"/>
      <c r="D19" s="31" t="s">
        <v>50</v>
      </c>
      <c r="E19" s="32" t="s">
        <v>66</v>
      </c>
      <c r="F19" s="34">
        <v>1</v>
      </c>
      <c r="G19" s="35"/>
      <c r="H19" s="35"/>
      <c r="I19" s="35"/>
      <c r="J19" s="35"/>
      <c r="L19" s="35"/>
      <c r="M19" s="35"/>
      <c r="N19" s="35"/>
      <c r="O19" s="76" t="s">
        <v>51</v>
      </c>
      <c r="R19"/>
      <c r="S19"/>
      <c r="U19" s="44"/>
    </row>
    <row r="20" spans="2:21" s="14" customFormat="1" ht="84.9" outlineLevel="1" x14ac:dyDescent="0.4">
      <c r="B20" s="31" t="s">
        <v>28</v>
      </c>
      <c r="C20" s="31"/>
      <c r="D20" s="31" t="s">
        <v>50</v>
      </c>
      <c r="E20" s="32" t="s">
        <v>63</v>
      </c>
      <c r="F20" s="34">
        <v>1</v>
      </c>
      <c r="G20" s="35"/>
      <c r="H20" s="35"/>
      <c r="I20" s="35"/>
      <c r="J20" s="35"/>
      <c r="L20" s="35"/>
      <c r="M20" s="35"/>
      <c r="N20" s="35"/>
      <c r="O20" s="76" t="s">
        <v>51</v>
      </c>
      <c r="R20"/>
      <c r="S20"/>
    </row>
    <row r="21" spans="2:21" s="36" customFormat="1" ht="28.3" outlineLevel="1" x14ac:dyDescent="0.4">
      <c r="B21" s="30"/>
      <c r="C21" s="30"/>
      <c r="D21" s="31"/>
      <c r="E21" s="39" t="s">
        <v>56</v>
      </c>
      <c r="F21" s="40"/>
      <c r="G21" s="41"/>
      <c r="H21" s="41"/>
      <c r="I21" s="41"/>
      <c r="J21" s="41"/>
      <c r="L21" s="41"/>
      <c r="M21" s="41"/>
      <c r="N21" s="41"/>
      <c r="O21" s="41"/>
      <c r="R21"/>
      <c r="S21"/>
    </row>
    <row r="22" spans="2:21" s="24" customFormat="1" ht="28.3" outlineLevel="1" x14ac:dyDescent="0.4">
      <c r="B22" s="59" t="s">
        <v>14</v>
      </c>
      <c r="C22" s="59"/>
      <c r="D22" s="63"/>
      <c r="E22" s="65" t="s">
        <v>39</v>
      </c>
      <c r="F22" s="61"/>
      <c r="G22" s="61"/>
      <c r="H22" s="61"/>
      <c r="I22" s="61"/>
      <c r="J22" s="61"/>
      <c r="L22" s="61"/>
      <c r="M22" s="61"/>
      <c r="N22" s="61"/>
      <c r="O22" s="61"/>
      <c r="R22"/>
      <c r="S22"/>
    </row>
    <row r="23" spans="2:21" s="14" customFormat="1" ht="155.6" outlineLevel="1" x14ac:dyDescent="0.4">
      <c r="B23" s="31" t="s">
        <v>36</v>
      </c>
      <c r="C23" s="31"/>
      <c r="D23" s="31" t="s">
        <v>50</v>
      </c>
      <c r="E23" s="32" t="s">
        <v>404</v>
      </c>
      <c r="F23" s="34">
        <v>1</v>
      </c>
      <c r="G23" s="35"/>
      <c r="H23" s="35"/>
      <c r="I23" s="35"/>
      <c r="J23" s="35"/>
      <c r="L23" s="35"/>
      <c r="M23" s="35"/>
      <c r="N23" s="35"/>
      <c r="O23" s="76" t="s">
        <v>51</v>
      </c>
      <c r="R23"/>
      <c r="S23"/>
      <c r="U23" s="44"/>
    </row>
    <row r="24" spans="2:21" s="36" customFormat="1" ht="28.3" outlineLevel="1" x14ac:dyDescent="0.4">
      <c r="B24" s="30"/>
      <c r="C24" s="30"/>
      <c r="D24" s="31"/>
      <c r="E24" s="39" t="s">
        <v>56</v>
      </c>
      <c r="F24" s="40"/>
      <c r="G24" s="41"/>
      <c r="H24" s="41"/>
      <c r="I24" s="41"/>
      <c r="J24" s="41"/>
      <c r="L24" s="41"/>
      <c r="M24" s="41"/>
      <c r="N24" s="41"/>
      <c r="O24" s="41"/>
      <c r="R24"/>
      <c r="S24"/>
    </row>
    <row r="25" spans="2:21" s="24" customFormat="1" ht="28.3" outlineLevel="1" x14ac:dyDescent="0.4">
      <c r="B25" s="59" t="s">
        <v>15</v>
      </c>
      <c r="C25" s="59"/>
      <c r="D25" s="63"/>
      <c r="E25" s="65" t="s">
        <v>38</v>
      </c>
      <c r="F25" s="61"/>
      <c r="G25" s="61"/>
      <c r="H25" s="61"/>
      <c r="I25" s="61"/>
      <c r="J25" s="61"/>
      <c r="L25" s="61"/>
      <c r="M25" s="61"/>
      <c r="N25" s="61"/>
      <c r="O25" s="61"/>
      <c r="R25"/>
      <c r="S25"/>
    </row>
    <row r="26" spans="2:21" s="14" customFormat="1" ht="99" outlineLevel="1" x14ac:dyDescent="0.4">
      <c r="B26" s="31" t="s">
        <v>37</v>
      </c>
      <c r="C26" s="31"/>
      <c r="D26" s="31" t="s">
        <v>50</v>
      </c>
      <c r="E26" s="32" t="s">
        <v>67</v>
      </c>
      <c r="F26" s="34">
        <v>1</v>
      </c>
      <c r="G26" s="35"/>
      <c r="H26" s="35"/>
      <c r="I26" s="35"/>
      <c r="J26" s="35"/>
      <c r="L26" s="35"/>
      <c r="M26" s="35"/>
      <c r="N26" s="35"/>
      <c r="O26" s="76" t="s">
        <v>51</v>
      </c>
      <c r="R26"/>
      <c r="S26"/>
      <c r="U26" s="44"/>
    </row>
    <row r="27" spans="2:21" s="36" customFormat="1" ht="28.3" outlineLevel="1" x14ac:dyDescent="0.4">
      <c r="B27" s="30"/>
      <c r="C27" s="30"/>
      <c r="D27" s="31"/>
      <c r="E27" s="39" t="s">
        <v>56</v>
      </c>
      <c r="F27" s="40"/>
      <c r="G27" s="41"/>
      <c r="H27" s="41"/>
      <c r="I27" s="41"/>
      <c r="J27" s="41"/>
      <c r="L27" s="41"/>
      <c r="M27" s="41"/>
      <c r="N27" s="41"/>
      <c r="O27" s="41"/>
      <c r="R27"/>
      <c r="S27"/>
    </row>
    <row r="28" spans="2:21" s="24" customFormat="1" ht="28.3" outlineLevel="1" x14ac:dyDescent="0.4">
      <c r="B28" s="26" t="s">
        <v>16</v>
      </c>
      <c r="C28" s="26"/>
      <c r="D28" s="42"/>
      <c r="E28" s="83" t="s">
        <v>69</v>
      </c>
      <c r="F28" s="28"/>
      <c r="G28" s="28"/>
      <c r="H28" s="28"/>
      <c r="I28" s="28"/>
      <c r="J28" s="28"/>
      <c r="L28" s="29"/>
      <c r="M28" s="29"/>
      <c r="N28" s="29"/>
      <c r="O28" s="29"/>
      <c r="R28"/>
      <c r="S28"/>
    </row>
    <row r="29" spans="2:21" s="24" customFormat="1" ht="28.3" outlineLevel="1" x14ac:dyDescent="0.4">
      <c r="B29" s="59" t="s">
        <v>17</v>
      </c>
      <c r="C29" s="59"/>
      <c r="D29" s="63"/>
      <c r="E29" s="65" t="s">
        <v>70</v>
      </c>
      <c r="F29" s="61"/>
      <c r="G29" s="61"/>
      <c r="H29" s="61"/>
      <c r="I29" s="61"/>
      <c r="J29" s="61"/>
      <c r="L29" s="61"/>
      <c r="M29" s="61"/>
      <c r="N29" s="61"/>
      <c r="O29" s="61"/>
      <c r="R29"/>
      <c r="S29"/>
    </row>
    <row r="30" spans="2:21" s="24" customFormat="1" ht="28.3" outlineLevel="1" x14ac:dyDescent="0.4">
      <c r="B30" s="66" t="s">
        <v>59</v>
      </c>
      <c r="C30" s="66"/>
      <c r="D30" s="67"/>
      <c r="E30" s="84" t="s">
        <v>71</v>
      </c>
      <c r="F30" s="68"/>
      <c r="G30" s="68"/>
      <c r="H30" s="68"/>
      <c r="I30" s="68"/>
      <c r="J30" s="68"/>
      <c r="L30" s="68"/>
      <c r="M30" s="68"/>
      <c r="N30" s="68"/>
      <c r="O30" s="68"/>
      <c r="R30"/>
      <c r="S30"/>
    </row>
    <row r="31" spans="2:21" s="14" customFormat="1" ht="28.3" outlineLevel="1" x14ac:dyDescent="0.4">
      <c r="B31" s="31" t="s">
        <v>72</v>
      </c>
      <c r="C31" s="31" t="s">
        <v>73</v>
      </c>
      <c r="D31" s="31" t="s">
        <v>50</v>
      </c>
      <c r="E31" s="45" t="s">
        <v>74</v>
      </c>
      <c r="F31" s="88">
        <v>7</v>
      </c>
      <c r="G31" s="35">
        <v>406.67059999999998</v>
      </c>
      <c r="H31" s="35">
        <f t="shared" ref="H31:H32" si="0">+ROUND(F31*G31,2)</f>
        <v>2846.69</v>
      </c>
      <c r="I31" s="35">
        <f>H31*$I$6</f>
        <v>597.80489999999998</v>
      </c>
      <c r="J31" s="35">
        <f>H31+I31</f>
        <v>3444.4949000000001</v>
      </c>
      <c r="L31" s="43">
        <v>0</v>
      </c>
      <c r="M31" s="35">
        <f t="shared" ref="M31:M32" si="1">+ROUND(F31*L31,2)</f>
        <v>0</v>
      </c>
      <c r="N31" s="35">
        <f t="shared" ref="N31:N32" si="2">+M31*$N$6</f>
        <v>0</v>
      </c>
      <c r="O31" s="35">
        <f t="shared" ref="O31:O32" si="3">+M31+N31</f>
        <v>0</v>
      </c>
      <c r="R31"/>
      <c r="S31"/>
    </row>
    <row r="32" spans="2:21" s="14" customFormat="1" ht="28.3" outlineLevel="1" x14ac:dyDescent="0.4">
      <c r="B32" s="31" t="s">
        <v>75</v>
      </c>
      <c r="C32" s="31" t="s">
        <v>76</v>
      </c>
      <c r="D32" s="31" t="s">
        <v>77</v>
      </c>
      <c r="E32" s="45" t="s">
        <v>78</v>
      </c>
      <c r="F32" s="88">
        <v>44.881769836891657</v>
      </c>
      <c r="G32" s="35">
        <v>8.2466999999999988</v>
      </c>
      <c r="H32" s="35">
        <f t="shared" si="0"/>
        <v>370.13</v>
      </c>
      <c r="I32" s="35">
        <f t="shared" ref="I32" si="4">H32*$I$6</f>
        <v>77.7273</v>
      </c>
      <c r="J32" s="35">
        <f t="shared" ref="J32" si="5">H32+I32</f>
        <v>447.85730000000001</v>
      </c>
      <c r="L32" s="43">
        <v>0</v>
      </c>
      <c r="M32" s="35">
        <f t="shared" si="1"/>
        <v>0</v>
      </c>
      <c r="N32" s="35">
        <f t="shared" si="2"/>
        <v>0</v>
      </c>
      <c r="O32" s="35">
        <f t="shared" si="3"/>
        <v>0</v>
      </c>
      <c r="R32"/>
      <c r="S32"/>
    </row>
    <row r="33" spans="2:19" s="36" customFormat="1" ht="28.3" outlineLevel="1" x14ac:dyDescent="0.4">
      <c r="B33" s="31"/>
      <c r="C33" s="31"/>
      <c r="D33" s="31"/>
      <c r="E33" s="39" t="s">
        <v>56</v>
      </c>
      <c r="F33" s="40"/>
      <c r="G33" s="41"/>
      <c r="H33" s="41">
        <f>SUM(H31:H32)</f>
        <v>3216.82</v>
      </c>
      <c r="I33" s="41"/>
      <c r="J33" s="41">
        <f>SUM(J31:J32)</f>
        <v>3892.3522000000003</v>
      </c>
      <c r="L33" s="41"/>
      <c r="M33" s="41">
        <f>SUM(M31:M32)</f>
        <v>0</v>
      </c>
      <c r="N33" s="41"/>
      <c r="O33" s="41">
        <f>SUM(O31:O32)</f>
        <v>0</v>
      </c>
      <c r="R33"/>
      <c r="S33"/>
    </row>
    <row r="34" spans="2:19" s="24" customFormat="1" ht="28.3" outlineLevel="1" x14ac:dyDescent="0.4">
      <c r="B34" s="66" t="s">
        <v>93</v>
      </c>
      <c r="C34" s="66"/>
      <c r="D34" s="67"/>
      <c r="E34" s="84" t="s">
        <v>79</v>
      </c>
      <c r="F34" s="68"/>
      <c r="G34" s="68"/>
      <c r="H34" s="68"/>
      <c r="I34" s="68"/>
      <c r="J34" s="68"/>
      <c r="L34" s="68"/>
      <c r="M34" s="68"/>
      <c r="N34" s="68"/>
      <c r="O34" s="68"/>
      <c r="R34"/>
      <c r="S34"/>
    </row>
    <row r="35" spans="2:19" s="14" customFormat="1" ht="56.6" outlineLevel="1" x14ac:dyDescent="0.4">
      <c r="B35" s="31" t="s">
        <v>94</v>
      </c>
      <c r="C35" s="31" t="s">
        <v>95</v>
      </c>
      <c r="D35" s="31" t="s">
        <v>77</v>
      </c>
      <c r="E35" s="45" t="s">
        <v>96</v>
      </c>
      <c r="F35" s="88">
        <v>489.30700000000002</v>
      </c>
      <c r="G35" s="35">
        <v>10.543399999999998</v>
      </c>
      <c r="H35" s="35">
        <f t="shared" ref="H35:H37" si="6">+ROUND(F35*G35,2)</f>
        <v>5158.96</v>
      </c>
      <c r="I35" s="35">
        <f>H35*$I$6</f>
        <v>1083.3815999999999</v>
      </c>
      <c r="J35" s="35">
        <f>H35+I35</f>
        <v>6242.3415999999997</v>
      </c>
      <c r="L35" s="43">
        <v>0</v>
      </c>
      <c r="M35" s="35">
        <f t="shared" ref="M35:M41" si="7">+ROUND(F35*L35,2)</f>
        <v>0</v>
      </c>
      <c r="N35" s="35">
        <f t="shared" ref="N35:N41" si="8">+M35*$N$6</f>
        <v>0</v>
      </c>
      <c r="O35" s="35">
        <f t="shared" ref="O35:O41" si="9">+M35+N35</f>
        <v>0</v>
      </c>
      <c r="R35"/>
      <c r="S35"/>
    </row>
    <row r="36" spans="2:19" s="14" customFormat="1" ht="56.6" outlineLevel="1" x14ac:dyDescent="0.4">
      <c r="B36" s="31" t="s">
        <v>97</v>
      </c>
      <c r="C36" s="31" t="s">
        <v>98</v>
      </c>
      <c r="D36" s="31" t="s">
        <v>77</v>
      </c>
      <c r="E36" s="45" t="s">
        <v>99</v>
      </c>
      <c r="F36" s="88">
        <v>489.30700000000002</v>
      </c>
      <c r="G36" s="35">
        <v>34.271999999999998</v>
      </c>
      <c r="H36" s="35">
        <f t="shared" si="6"/>
        <v>16769.53</v>
      </c>
      <c r="I36" s="35">
        <f t="shared" ref="I36:I41" si="10">H36*$I$6</f>
        <v>3521.6012999999998</v>
      </c>
      <c r="J36" s="35">
        <f t="shared" ref="J36:J41" si="11">H36+I36</f>
        <v>20291.131299999997</v>
      </c>
      <c r="L36" s="43">
        <v>0</v>
      </c>
      <c r="M36" s="35">
        <f t="shared" si="7"/>
        <v>0</v>
      </c>
      <c r="N36" s="35">
        <f t="shared" si="8"/>
        <v>0</v>
      </c>
      <c r="O36" s="35">
        <f t="shared" si="9"/>
        <v>0</v>
      </c>
      <c r="R36"/>
      <c r="S36"/>
    </row>
    <row r="37" spans="2:19" s="14" customFormat="1" ht="28.3" outlineLevel="1" x14ac:dyDescent="0.4">
      <c r="B37" s="31" t="s">
        <v>100</v>
      </c>
      <c r="C37" s="31" t="s">
        <v>101</v>
      </c>
      <c r="D37" s="31" t="s">
        <v>77</v>
      </c>
      <c r="E37" s="45" t="s">
        <v>102</v>
      </c>
      <c r="F37" s="88">
        <v>16</v>
      </c>
      <c r="G37" s="35">
        <v>9.1630000000000003</v>
      </c>
      <c r="H37" s="35">
        <f t="shared" si="6"/>
        <v>146.61000000000001</v>
      </c>
      <c r="I37" s="35">
        <f t="shared" si="10"/>
        <v>30.7881</v>
      </c>
      <c r="J37" s="35">
        <f t="shared" si="11"/>
        <v>177.3981</v>
      </c>
      <c r="L37" s="43">
        <v>0</v>
      </c>
      <c r="M37" s="35">
        <f t="shared" si="7"/>
        <v>0</v>
      </c>
      <c r="N37" s="35">
        <f t="shared" si="8"/>
        <v>0</v>
      </c>
      <c r="O37" s="35">
        <f t="shared" si="9"/>
        <v>0</v>
      </c>
      <c r="R37"/>
      <c r="S37"/>
    </row>
    <row r="38" spans="2:19" s="14" customFormat="1" ht="42.45" outlineLevel="1" x14ac:dyDescent="0.4">
      <c r="B38" s="31" t="s">
        <v>103</v>
      </c>
      <c r="C38" s="31" t="s">
        <v>104</v>
      </c>
      <c r="D38" s="31" t="s">
        <v>77</v>
      </c>
      <c r="E38" s="45" t="s">
        <v>105</v>
      </c>
      <c r="F38" s="88">
        <v>44.08</v>
      </c>
      <c r="G38" s="35">
        <v>12.221299999999999</v>
      </c>
      <c r="H38" s="35">
        <f>+ROUND(F38*G38,2)</f>
        <v>538.71</v>
      </c>
      <c r="I38" s="35">
        <f t="shared" si="10"/>
        <v>113.12910000000001</v>
      </c>
      <c r="J38" s="35">
        <f t="shared" si="11"/>
        <v>651.83910000000003</v>
      </c>
      <c r="L38" s="43">
        <v>0</v>
      </c>
      <c r="M38" s="35">
        <f t="shared" si="7"/>
        <v>0</v>
      </c>
      <c r="N38" s="35">
        <f t="shared" si="8"/>
        <v>0</v>
      </c>
      <c r="O38" s="35">
        <f t="shared" si="9"/>
        <v>0</v>
      </c>
      <c r="R38"/>
      <c r="S38"/>
    </row>
    <row r="39" spans="2:19" s="14" customFormat="1" ht="56.6" outlineLevel="1" x14ac:dyDescent="0.4">
      <c r="B39" s="31" t="s">
        <v>106</v>
      </c>
      <c r="C39" s="31" t="s">
        <v>107</v>
      </c>
      <c r="D39" s="31" t="s">
        <v>77</v>
      </c>
      <c r="E39" s="45" t="s">
        <v>108</v>
      </c>
      <c r="F39" s="88">
        <v>10</v>
      </c>
      <c r="G39" s="35">
        <v>38.996300000000005</v>
      </c>
      <c r="H39" s="35">
        <f t="shared" ref="H39:H40" si="12">+ROUND(F39*G39,2)</f>
        <v>389.96</v>
      </c>
      <c r="I39" s="35">
        <f t="shared" si="10"/>
        <v>81.891599999999997</v>
      </c>
      <c r="J39" s="35">
        <f t="shared" si="11"/>
        <v>471.85159999999996</v>
      </c>
      <c r="L39" s="43">
        <v>0</v>
      </c>
      <c r="M39" s="35">
        <f t="shared" si="7"/>
        <v>0</v>
      </c>
      <c r="N39" s="35">
        <f t="shared" si="8"/>
        <v>0</v>
      </c>
      <c r="O39" s="35">
        <f t="shared" si="9"/>
        <v>0</v>
      </c>
      <c r="R39"/>
      <c r="S39"/>
    </row>
    <row r="40" spans="2:19" s="14" customFormat="1" ht="42.45" outlineLevel="1" x14ac:dyDescent="0.4">
      <c r="B40" s="31" t="s">
        <v>109</v>
      </c>
      <c r="C40" s="31" t="s">
        <v>110</v>
      </c>
      <c r="D40" s="31" t="s">
        <v>50</v>
      </c>
      <c r="E40" s="45" t="s">
        <v>111</v>
      </c>
      <c r="F40" s="88">
        <v>1</v>
      </c>
      <c r="G40" s="35">
        <v>1615.4487999999999</v>
      </c>
      <c r="H40" s="35">
        <f t="shared" si="12"/>
        <v>1615.45</v>
      </c>
      <c r="I40" s="35">
        <f t="shared" si="10"/>
        <v>339.24450000000002</v>
      </c>
      <c r="J40" s="35">
        <f t="shared" si="11"/>
        <v>1954.6945000000001</v>
      </c>
      <c r="L40" s="43">
        <v>0</v>
      </c>
      <c r="M40" s="35">
        <f t="shared" si="7"/>
        <v>0</v>
      </c>
      <c r="N40" s="35">
        <f t="shared" si="8"/>
        <v>0</v>
      </c>
      <c r="O40" s="35">
        <f t="shared" si="9"/>
        <v>0</v>
      </c>
      <c r="R40"/>
      <c r="S40"/>
    </row>
    <row r="41" spans="2:19" s="14" customFormat="1" ht="42.45" outlineLevel="1" x14ac:dyDescent="0.4">
      <c r="B41" s="31" t="s">
        <v>112</v>
      </c>
      <c r="C41" s="31" t="s">
        <v>113</v>
      </c>
      <c r="D41" s="31" t="s">
        <v>77</v>
      </c>
      <c r="E41" s="45" t="s">
        <v>114</v>
      </c>
      <c r="F41" s="88">
        <v>2</v>
      </c>
      <c r="G41" s="35">
        <v>21.384299999999996</v>
      </c>
      <c r="H41" s="35">
        <f>+ROUND(F41*G41,2)</f>
        <v>42.77</v>
      </c>
      <c r="I41" s="35">
        <f t="shared" si="10"/>
        <v>8.9817</v>
      </c>
      <c r="J41" s="35">
        <f t="shared" si="11"/>
        <v>51.7517</v>
      </c>
      <c r="L41" s="43">
        <v>0</v>
      </c>
      <c r="M41" s="35">
        <f t="shared" si="7"/>
        <v>0</v>
      </c>
      <c r="N41" s="35">
        <f t="shared" si="8"/>
        <v>0</v>
      </c>
      <c r="O41" s="35">
        <f t="shared" si="9"/>
        <v>0</v>
      </c>
      <c r="R41"/>
      <c r="S41"/>
    </row>
    <row r="42" spans="2:19" s="36" customFormat="1" ht="28.3" outlineLevel="1" x14ac:dyDescent="0.4">
      <c r="B42" s="31"/>
      <c r="C42" s="31"/>
      <c r="D42" s="31"/>
      <c r="E42" s="39" t="s">
        <v>56</v>
      </c>
      <c r="F42" s="40"/>
      <c r="G42" s="41"/>
      <c r="H42" s="41">
        <f>SUM(H35:H41)</f>
        <v>24661.989999999998</v>
      </c>
      <c r="I42" s="41"/>
      <c r="J42" s="41">
        <f>SUM(J35:J41)</f>
        <v>29841.007900000001</v>
      </c>
      <c r="L42" s="41"/>
      <c r="M42" s="41">
        <f>SUM(M35:M41)</f>
        <v>0</v>
      </c>
      <c r="N42" s="41"/>
      <c r="O42" s="41">
        <f>SUM(O35:O41)</f>
        <v>0</v>
      </c>
      <c r="R42"/>
      <c r="S42"/>
    </row>
    <row r="43" spans="2:19" s="24" customFormat="1" ht="28.3" outlineLevel="1" x14ac:dyDescent="0.4">
      <c r="B43" s="66" t="s">
        <v>86</v>
      </c>
      <c r="C43" s="66"/>
      <c r="D43" s="67"/>
      <c r="E43" s="84" t="s">
        <v>80</v>
      </c>
      <c r="F43" s="68"/>
      <c r="G43" s="68"/>
      <c r="H43" s="68"/>
      <c r="I43" s="68"/>
      <c r="J43" s="68"/>
      <c r="L43" s="68"/>
      <c r="M43" s="68"/>
      <c r="N43" s="68"/>
      <c r="O43" s="68"/>
      <c r="R43"/>
      <c r="S43"/>
    </row>
    <row r="44" spans="2:19" s="14" customFormat="1" ht="56.6" outlineLevel="1" x14ac:dyDescent="0.4">
      <c r="B44" s="31" t="s">
        <v>87</v>
      </c>
      <c r="C44" s="31" t="s">
        <v>88</v>
      </c>
      <c r="D44" s="31" t="s">
        <v>77</v>
      </c>
      <c r="E44" s="45" t="s">
        <v>89</v>
      </c>
      <c r="F44" s="88">
        <v>413.93</v>
      </c>
      <c r="G44" s="35">
        <v>5.2121999999999993</v>
      </c>
      <c r="H44" s="35">
        <f t="shared" ref="H44:H45" si="13">+ROUND(F44*G44,2)</f>
        <v>2157.4899999999998</v>
      </c>
      <c r="I44" s="35">
        <f t="shared" ref="I44:I45" si="14">H44*$I$6</f>
        <v>453.07289999999995</v>
      </c>
      <c r="J44" s="35">
        <f t="shared" ref="J44:J45" si="15">H44+I44</f>
        <v>2610.5628999999999</v>
      </c>
      <c r="L44" s="43">
        <v>0</v>
      </c>
      <c r="M44" s="35">
        <f>+ROUND(F44*L44,2)</f>
        <v>0</v>
      </c>
      <c r="N44" s="35">
        <f t="shared" ref="N44:N45" si="16">+M44*$N$6</f>
        <v>0</v>
      </c>
      <c r="O44" s="35">
        <f t="shared" ref="O44:O45" si="17">+M44+N44</f>
        <v>0</v>
      </c>
      <c r="R44"/>
      <c r="S44"/>
    </row>
    <row r="45" spans="2:19" s="14" customFormat="1" ht="42.45" outlineLevel="1" x14ac:dyDescent="0.4">
      <c r="B45" s="31" t="s">
        <v>90</v>
      </c>
      <c r="C45" s="31" t="s">
        <v>91</v>
      </c>
      <c r="D45" s="31" t="s">
        <v>50</v>
      </c>
      <c r="E45" s="45" t="s">
        <v>92</v>
      </c>
      <c r="F45" s="88">
        <v>38</v>
      </c>
      <c r="G45" s="35">
        <v>19.099499999999999</v>
      </c>
      <c r="H45" s="35">
        <f t="shared" si="13"/>
        <v>725.78</v>
      </c>
      <c r="I45" s="35">
        <f t="shared" si="14"/>
        <v>152.41379999999998</v>
      </c>
      <c r="J45" s="35">
        <f t="shared" si="15"/>
        <v>878.19380000000001</v>
      </c>
      <c r="L45" s="43">
        <v>0</v>
      </c>
      <c r="M45" s="35">
        <f>+ROUND(F45*L45,2)</f>
        <v>0</v>
      </c>
      <c r="N45" s="35">
        <f t="shared" si="16"/>
        <v>0</v>
      </c>
      <c r="O45" s="35">
        <f t="shared" si="17"/>
        <v>0</v>
      </c>
      <c r="R45"/>
      <c r="S45"/>
    </row>
    <row r="46" spans="2:19" s="36" customFormat="1" ht="28.3" outlineLevel="1" x14ac:dyDescent="0.4">
      <c r="B46" s="31"/>
      <c r="C46" s="31"/>
      <c r="D46" s="31"/>
      <c r="E46" s="39" t="s">
        <v>56</v>
      </c>
      <c r="F46" s="40"/>
      <c r="G46" s="41"/>
      <c r="H46" s="41">
        <f>SUM(H44:H45)</f>
        <v>2883.2699999999995</v>
      </c>
      <c r="I46" s="41"/>
      <c r="J46" s="41">
        <f>SUM(J44:J45)</f>
        <v>3488.7566999999999</v>
      </c>
      <c r="L46" s="41"/>
      <c r="M46" s="41">
        <f>SUM(M44:M45)</f>
        <v>0</v>
      </c>
      <c r="N46" s="41"/>
      <c r="O46" s="41">
        <f>SUM(O44:O45)</f>
        <v>0</v>
      </c>
      <c r="R46"/>
      <c r="S46"/>
    </row>
    <row r="47" spans="2:19" s="24" customFormat="1" ht="28.3" outlineLevel="1" x14ac:dyDescent="0.4">
      <c r="B47" s="66" t="s">
        <v>82</v>
      </c>
      <c r="C47" s="66"/>
      <c r="D47" s="67"/>
      <c r="E47" s="84" t="s">
        <v>81</v>
      </c>
      <c r="F47" s="68"/>
      <c r="G47" s="68"/>
      <c r="H47" s="68"/>
      <c r="I47" s="68"/>
      <c r="J47" s="68"/>
      <c r="L47" s="68"/>
      <c r="M47" s="68"/>
      <c r="N47" s="68"/>
      <c r="O47" s="68"/>
      <c r="R47"/>
      <c r="S47"/>
    </row>
    <row r="48" spans="2:19" s="14" customFormat="1" ht="28.3" outlineLevel="1" x14ac:dyDescent="0.4">
      <c r="B48" s="31" t="s">
        <v>83</v>
      </c>
      <c r="C48" s="31" t="s">
        <v>84</v>
      </c>
      <c r="D48" s="31" t="s">
        <v>77</v>
      </c>
      <c r="E48" s="45" t="s">
        <v>85</v>
      </c>
      <c r="F48" s="88">
        <v>104.88</v>
      </c>
      <c r="G48" s="35">
        <v>9.6866000000000003</v>
      </c>
      <c r="H48" s="35">
        <f t="shared" ref="H48" si="18">+ROUND(F48*G48,2)</f>
        <v>1015.93</v>
      </c>
      <c r="I48" s="35">
        <f t="shared" ref="I48" si="19">H48*$I$6</f>
        <v>213.34529999999998</v>
      </c>
      <c r="J48" s="35">
        <f t="shared" ref="J48" si="20">H48+I48</f>
        <v>1229.2753</v>
      </c>
      <c r="L48" s="43">
        <v>0</v>
      </c>
      <c r="M48" s="35">
        <f>+ROUND(F48*L48,2)</f>
        <v>0</v>
      </c>
      <c r="N48" s="35">
        <f t="shared" ref="N48" si="21">+M48*$N$6</f>
        <v>0</v>
      </c>
      <c r="O48" s="35">
        <f t="shared" ref="O48" si="22">+M48+N48</f>
        <v>0</v>
      </c>
      <c r="R48"/>
      <c r="S48"/>
    </row>
    <row r="49" spans="2:19" s="36" customFormat="1" ht="28.3" outlineLevel="1" x14ac:dyDescent="0.4">
      <c r="B49" s="31"/>
      <c r="C49" s="31"/>
      <c r="D49" s="31"/>
      <c r="E49" s="39" t="s">
        <v>56</v>
      </c>
      <c r="F49" s="40"/>
      <c r="G49" s="41"/>
      <c r="H49" s="41">
        <f>SUM(H48:H48)</f>
        <v>1015.93</v>
      </c>
      <c r="I49" s="41"/>
      <c r="J49" s="41">
        <f>SUM(J48:J48)</f>
        <v>1229.2753</v>
      </c>
      <c r="L49" s="41"/>
      <c r="M49" s="41">
        <f>SUM(M48:M48)</f>
        <v>0</v>
      </c>
      <c r="N49" s="41"/>
      <c r="O49" s="41">
        <f>SUM(O48:O48)</f>
        <v>0</v>
      </c>
      <c r="R49"/>
      <c r="S49"/>
    </row>
    <row r="50" spans="2:19" s="24" customFormat="1" ht="28.3" outlineLevel="1" x14ac:dyDescent="0.4">
      <c r="B50" s="26" t="s">
        <v>18</v>
      </c>
      <c r="C50" s="26"/>
      <c r="D50" s="42"/>
      <c r="E50" s="83" t="s">
        <v>115</v>
      </c>
      <c r="F50" s="28"/>
      <c r="G50" s="28"/>
      <c r="H50" s="28"/>
      <c r="I50" s="28"/>
      <c r="J50" s="28"/>
      <c r="L50" s="29"/>
      <c r="M50" s="29"/>
      <c r="N50" s="29"/>
      <c r="O50" s="29"/>
      <c r="R50"/>
      <c r="S50"/>
    </row>
    <row r="51" spans="2:19" s="24" customFormat="1" ht="28.3" outlineLevel="1" x14ac:dyDescent="0.4">
      <c r="B51" s="59" t="s">
        <v>19</v>
      </c>
      <c r="C51" s="59"/>
      <c r="D51" s="63"/>
      <c r="E51" s="65" t="s">
        <v>116</v>
      </c>
      <c r="F51" s="61"/>
      <c r="G51" s="61"/>
      <c r="H51" s="61"/>
      <c r="I51" s="61"/>
      <c r="J51" s="61"/>
      <c r="L51" s="61"/>
      <c r="M51" s="61"/>
      <c r="N51" s="61"/>
      <c r="O51" s="61"/>
      <c r="R51"/>
      <c r="S51"/>
    </row>
    <row r="52" spans="2:19" s="14" customFormat="1" ht="99" outlineLevel="1" x14ac:dyDescent="0.4">
      <c r="B52" s="31" t="s">
        <v>41</v>
      </c>
      <c r="C52" s="31" t="s">
        <v>117</v>
      </c>
      <c r="D52" s="31" t="s">
        <v>118</v>
      </c>
      <c r="E52" s="45" t="s">
        <v>119</v>
      </c>
      <c r="F52" s="88">
        <v>106.8</v>
      </c>
      <c r="G52" s="35">
        <v>11.1622</v>
      </c>
      <c r="H52" s="35">
        <f t="shared" ref="H52:H53" si="23">+ROUND(F52*G52,2)</f>
        <v>1192.1199999999999</v>
      </c>
      <c r="I52" s="35">
        <f>H52*$I$6</f>
        <v>250.34519999999998</v>
      </c>
      <c r="J52" s="35">
        <f>H52+I52</f>
        <v>1442.4651999999999</v>
      </c>
      <c r="L52" s="43">
        <v>0</v>
      </c>
      <c r="M52" s="35">
        <f t="shared" ref="M52:M54" si="24">+ROUND(F52*L52,2)</f>
        <v>0</v>
      </c>
      <c r="N52" s="35">
        <f t="shared" ref="N52:N53" si="25">+M52*$N$6</f>
        <v>0</v>
      </c>
      <c r="O52" s="35">
        <f t="shared" ref="O52:O53" si="26">+M52+N52</f>
        <v>0</v>
      </c>
      <c r="R52"/>
      <c r="S52"/>
    </row>
    <row r="53" spans="2:19" s="14" customFormat="1" ht="42.45" outlineLevel="1" x14ac:dyDescent="0.4">
      <c r="B53" s="31" t="s">
        <v>42</v>
      </c>
      <c r="C53" s="31" t="s">
        <v>120</v>
      </c>
      <c r="D53" s="31" t="s">
        <v>50</v>
      </c>
      <c r="E53" s="45" t="s">
        <v>121</v>
      </c>
      <c r="F53" s="88">
        <v>9</v>
      </c>
      <c r="G53" s="35">
        <v>238.94009999999997</v>
      </c>
      <c r="H53" s="35">
        <f t="shared" si="23"/>
        <v>2150.46</v>
      </c>
      <c r="I53" s="35">
        <f t="shared" ref="I53" si="27">H53*$I$6</f>
        <v>451.59659999999997</v>
      </c>
      <c r="J53" s="35">
        <f t="shared" ref="J53" si="28">H53+I53</f>
        <v>2602.0565999999999</v>
      </c>
      <c r="L53" s="43">
        <v>0</v>
      </c>
      <c r="M53" s="35">
        <f t="shared" ref="M53" si="29">+ROUND(F53*L53,2)</f>
        <v>0</v>
      </c>
      <c r="N53" s="35">
        <f t="shared" si="25"/>
        <v>0</v>
      </c>
      <c r="O53" s="35">
        <f t="shared" si="26"/>
        <v>0</v>
      </c>
      <c r="R53"/>
      <c r="S53"/>
    </row>
    <row r="54" spans="2:19" s="14" customFormat="1" ht="70.75" outlineLevel="1" x14ac:dyDescent="0.4">
      <c r="B54" s="31" t="s">
        <v>43</v>
      </c>
      <c r="C54" s="31" t="s">
        <v>122</v>
      </c>
      <c r="D54" s="31" t="s">
        <v>50</v>
      </c>
      <c r="E54" s="45" t="s">
        <v>123</v>
      </c>
      <c r="F54" s="88">
        <v>6</v>
      </c>
      <c r="G54" s="35">
        <v>96.937399999999982</v>
      </c>
      <c r="H54" s="35">
        <f t="shared" ref="H54" si="30">+ROUND(F54*G54,2)</f>
        <v>581.62</v>
      </c>
      <c r="I54" s="35">
        <f t="shared" ref="I54" si="31">H54*$I$6</f>
        <v>122.14019999999999</v>
      </c>
      <c r="J54" s="35">
        <f t="shared" ref="J54" si="32">H54+I54</f>
        <v>703.76019999999994</v>
      </c>
      <c r="L54" s="43">
        <v>0</v>
      </c>
      <c r="M54" s="35">
        <f t="shared" si="24"/>
        <v>0</v>
      </c>
      <c r="N54" s="35">
        <f t="shared" ref="N54" si="33">+M54*$N$6</f>
        <v>0</v>
      </c>
      <c r="O54" s="35">
        <f t="shared" ref="O54" si="34">+M54+N54</f>
        <v>0</v>
      </c>
      <c r="R54"/>
      <c r="S54"/>
    </row>
    <row r="55" spans="2:19" s="36" customFormat="1" ht="28.3" outlineLevel="1" x14ac:dyDescent="0.4">
      <c r="B55" s="31"/>
      <c r="C55" s="31"/>
      <c r="D55" s="31"/>
      <c r="E55" s="39" t="s">
        <v>56</v>
      </c>
      <c r="F55" s="40"/>
      <c r="G55" s="41"/>
      <c r="H55" s="41">
        <f>SUM(H52:H54)</f>
        <v>3924.2</v>
      </c>
      <c r="I55" s="41"/>
      <c r="J55" s="41">
        <f>SUM(J52:J54)</f>
        <v>4748.2819999999992</v>
      </c>
      <c r="L55" s="41"/>
      <c r="M55" s="41">
        <f>SUM(M52:M54)</f>
        <v>0</v>
      </c>
      <c r="N55" s="41"/>
      <c r="O55" s="41">
        <f>SUM(O52:O54)</f>
        <v>0</v>
      </c>
      <c r="R55"/>
      <c r="S55"/>
    </row>
    <row r="56" spans="2:19" s="24" customFormat="1" ht="28.3" outlineLevel="1" x14ac:dyDescent="0.4">
      <c r="B56" s="59" t="s">
        <v>20</v>
      </c>
      <c r="C56" s="59"/>
      <c r="D56" s="63"/>
      <c r="E56" s="65" t="s">
        <v>124</v>
      </c>
      <c r="F56" s="61"/>
      <c r="G56" s="61"/>
      <c r="H56" s="61"/>
      <c r="I56" s="61"/>
      <c r="J56" s="61"/>
      <c r="L56" s="61"/>
      <c r="M56" s="61"/>
      <c r="N56" s="61"/>
      <c r="O56" s="61"/>
      <c r="R56"/>
      <c r="S56"/>
    </row>
    <row r="57" spans="2:19" s="14" customFormat="1" ht="70.75" outlineLevel="1" x14ac:dyDescent="0.4">
      <c r="B57" s="31" t="s">
        <v>44</v>
      </c>
      <c r="C57" s="31" t="s">
        <v>125</v>
      </c>
      <c r="D57" s="31" t="s">
        <v>50</v>
      </c>
      <c r="E57" s="45" t="s">
        <v>126</v>
      </c>
      <c r="F57" s="34">
        <v>1</v>
      </c>
      <c r="G57" s="35">
        <v>339.51889999999997</v>
      </c>
      <c r="H57" s="35">
        <f t="shared" ref="H57:H59" si="35">+ROUND(F57*G57,2)</f>
        <v>339.52</v>
      </c>
      <c r="I57" s="35">
        <f t="shared" ref="I57:I59" si="36">H57*$I$6</f>
        <v>71.299199999999999</v>
      </c>
      <c r="J57" s="35">
        <f t="shared" ref="J57:J59" si="37">H57+I57</f>
        <v>410.81919999999997</v>
      </c>
      <c r="L57" s="43">
        <v>0</v>
      </c>
      <c r="M57" s="35">
        <f>+ROUND(F57*L57,2)</f>
        <v>0</v>
      </c>
      <c r="N57" s="35">
        <f t="shared" ref="N57:N58" si="38">+M57*$N$6</f>
        <v>0</v>
      </c>
      <c r="O57" s="35">
        <f t="shared" ref="O57:O58" si="39">+M57+N57</f>
        <v>0</v>
      </c>
      <c r="R57"/>
      <c r="S57"/>
    </row>
    <row r="58" spans="2:19" s="14" customFormat="1" ht="56.6" outlineLevel="1" x14ac:dyDescent="0.4">
      <c r="B58" s="31" t="s">
        <v>45</v>
      </c>
      <c r="C58" s="31" t="s">
        <v>127</v>
      </c>
      <c r="D58" s="31" t="s">
        <v>118</v>
      </c>
      <c r="E58" s="45" t="s">
        <v>128</v>
      </c>
      <c r="F58" s="34">
        <v>415.6</v>
      </c>
      <c r="G58" s="35">
        <v>66.330600000000004</v>
      </c>
      <c r="H58" s="35">
        <f t="shared" si="35"/>
        <v>27567</v>
      </c>
      <c r="I58" s="35">
        <f t="shared" si="36"/>
        <v>5789.07</v>
      </c>
      <c r="J58" s="35">
        <f t="shared" si="37"/>
        <v>33356.07</v>
      </c>
      <c r="L58" s="43">
        <v>0</v>
      </c>
      <c r="M58" s="35">
        <f>+ROUND(F58*L58,2)</f>
        <v>0</v>
      </c>
      <c r="N58" s="35">
        <f t="shared" si="38"/>
        <v>0</v>
      </c>
      <c r="O58" s="35">
        <f t="shared" si="39"/>
        <v>0</v>
      </c>
      <c r="R58"/>
      <c r="S58"/>
    </row>
    <row r="59" spans="2:19" s="14" customFormat="1" ht="42.45" outlineLevel="1" x14ac:dyDescent="0.4">
      <c r="B59" s="31" t="s">
        <v>46</v>
      </c>
      <c r="C59" s="31"/>
      <c r="D59" s="31"/>
      <c r="E59" s="45" t="s">
        <v>129</v>
      </c>
      <c r="F59" s="34">
        <v>213.6</v>
      </c>
      <c r="G59" s="35">
        <v>35.580999999999996</v>
      </c>
      <c r="H59" s="35">
        <f t="shared" si="35"/>
        <v>7600.1</v>
      </c>
      <c r="I59" s="35">
        <f t="shared" si="36"/>
        <v>1596.021</v>
      </c>
      <c r="J59" s="35">
        <f t="shared" si="37"/>
        <v>9196.121000000001</v>
      </c>
      <c r="L59" s="43">
        <v>0</v>
      </c>
      <c r="M59" s="35">
        <f>+ROUND(F59*L59,2)</f>
        <v>0</v>
      </c>
      <c r="N59" s="35">
        <f t="shared" ref="N59" si="40">+M59*$N$6</f>
        <v>0</v>
      </c>
      <c r="O59" s="35">
        <f t="shared" ref="O59" si="41">+M59+N59</f>
        <v>0</v>
      </c>
      <c r="R59"/>
      <c r="S59"/>
    </row>
    <row r="60" spans="2:19" s="36" customFormat="1" ht="28.3" outlineLevel="1" x14ac:dyDescent="0.4">
      <c r="B60" s="31"/>
      <c r="C60" s="31"/>
      <c r="D60" s="31"/>
      <c r="E60" s="39" t="s">
        <v>56</v>
      </c>
      <c r="F60" s="40"/>
      <c r="G60" s="41"/>
      <c r="H60" s="41">
        <f>SUM(H57:H59)</f>
        <v>35506.620000000003</v>
      </c>
      <c r="I60" s="41"/>
      <c r="J60" s="41">
        <f>SUM(J57:J59)</f>
        <v>42963.010199999997</v>
      </c>
      <c r="L60" s="41"/>
      <c r="M60" s="41">
        <f>SUM(M57:M59)</f>
        <v>0</v>
      </c>
      <c r="N60" s="41"/>
      <c r="O60" s="41">
        <f>SUM(O57:O59)</f>
        <v>0</v>
      </c>
      <c r="R60"/>
      <c r="S60"/>
    </row>
    <row r="61" spans="2:19" s="24" customFormat="1" ht="28.3" outlineLevel="1" x14ac:dyDescent="0.4">
      <c r="B61" s="59" t="s">
        <v>21</v>
      </c>
      <c r="C61" s="59"/>
      <c r="D61" s="63"/>
      <c r="E61" s="65" t="s">
        <v>130</v>
      </c>
      <c r="F61" s="61"/>
      <c r="G61" s="61"/>
      <c r="H61" s="61"/>
      <c r="I61" s="61"/>
      <c r="J61" s="61"/>
      <c r="L61" s="61"/>
      <c r="M61" s="61"/>
      <c r="N61" s="61"/>
      <c r="O61" s="61"/>
      <c r="R61"/>
      <c r="S61"/>
    </row>
    <row r="62" spans="2:19" s="14" customFormat="1" ht="42.45" outlineLevel="1" x14ac:dyDescent="0.4">
      <c r="B62" s="31" t="s">
        <v>49</v>
      </c>
      <c r="C62" s="31" t="s">
        <v>131</v>
      </c>
      <c r="D62" s="31" t="s">
        <v>118</v>
      </c>
      <c r="E62" s="45" t="s">
        <v>132</v>
      </c>
      <c r="F62" s="88">
        <v>29</v>
      </c>
      <c r="G62" s="35">
        <v>17.564399999999999</v>
      </c>
      <c r="H62" s="35">
        <f t="shared" ref="H62" si="42">+ROUND(F62*G62,2)</f>
        <v>509.37</v>
      </c>
      <c r="I62" s="35">
        <f t="shared" ref="I62" si="43">H62*$I$6</f>
        <v>106.96769999999999</v>
      </c>
      <c r="J62" s="35">
        <f t="shared" ref="J62" si="44">H62+I62</f>
        <v>616.33770000000004</v>
      </c>
      <c r="L62" s="43">
        <v>0</v>
      </c>
      <c r="M62" s="35">
        <f>+ROUND(F62*L62,2)</f>
        <v>0</v>
      </c>
      <c r="N62" s="35">
        <f t="shared" ref="N62" si="45">+M62*$N$6</f>
        <v>0</v>
      </c>
      <c r="O62" s="35">
        <f t="shared" ref="O62" si="46">+M62+N62</f>
        <v>0</v>
      </c>
      <c r="R62"/>
      <c r="S62"/>
    </row>
    <row r="63" spans="2:19" s="36" customFormat="1" ht="28.3" outlineLevel="1" x14ac:dyDescent="0.4">
      <c r="B63" s="31"/>
      <c r="C63" s="31"/>
      <c r="D63" s="31"/>
      <c r="E63" s="39" t="s">
        <v>56</v>
      </c>
      <c r="F63" s="40"/>
      <c r="G63" s="41"/>
      <c r="H63" s="41">
        <f>SUM(H62:H62)</f>
        <v>509.37</v>
      </c>
      <c r="I63" s="41"/>
      <c r="J63" s="41">
        <f>SUM(J62:J62)</f>
        <v>616.33770000000004</v>
      </c>
      <c r="L63" s="41"/>
      <c r="M63" s="41">
        <f>SUM(M62:M62)</f>
        <v>0</v>
      </c>
      <c r="N63" s="41"/>
      <c r="O63" s="41">
        <f>SUM(O62:O62)</f>
        <v>0</v>
      </c>
      <c r="R63"/>
      <c r="S63"/>
    </row>
    <row r="64" spans="2:19" s="24" customFormat="1" ht="28.3" outlineLevel="1" x14ac:dyDescent="0.4">
      <c r="B64" s="26" t="s">
        <v>22</v>
      </c>
      <c r="C64" s="26"/>
      <c r="D64" s="42"/>
      <c r="E64" s="83" t="s">
        <v>133</v>
      </c>
      <c r="F64" s="28"/>
      <c r="G64" s="28"/>
      <c r="H64" s="28"/>
      <c r="I64" s="28"/>
      <c r="J64" s="28"/>
      <c r="L64" s="29"/>
      <c r="M64" s="29"/>
      <c r="N64" s="29"/>
      <c r="O64" s="29"/>
      <c r="R64"/>
      <c r="S64"/>
    </row>
    <row r="65" spans="2:19" s="24" customFormat="1" ht="28.3" outlineLevel="1" x14ac:dyDescent="0.4">
      <c r="B65" s="59" t="s">
        <v>23</v>
      </c>
      <c r="C65" s="59"/>
      <c r="D65" s="63"/>
      <c r="E65" s="65" t="s">
        <v>134</v>
      </c>
      <c r="F65" s="61"/>
      <c r="G65" s="61"/>
      <c r="H65" s="61"/>
      <c r="I65" s="61"/>
      <c r="J65" s="61"/>
      <c r="L65" s="61"/>
      <c r="M65" s="61"/>
      <c r="N65" s="61"/>
      <c r="O65" s="61"/>
      <c r="R65"/>
      <c r="S65"/>
    </row>
    <row r="66" spans="2:19" s="24" customFormat="1" ht="28.3" outlineLevel="1" x14ac:dyDescent="0.4">
      <c r="B66" s="66" t="s">
        <v>48</v>
      </c>
      <c r="C66" s="66"/>
      <c r="D66" s="67"/>
      <c r="E66" s="84" t="s">
        <v>135</v>
      </c>
      <c r="F66" s="68"/>
      <c r="G66" s="68"/>
      <c r="H66" s="68"/>
      <c r="I66" s="68"/>
      <c r="J66" s="68"/>
      <c r="L66" s="68"/>
      <c r="M66" s="68"/>
      <c r="N66" s="68"/>
      <c r="O66" s="68"/>
      <c r="R66"/>
      <c r="S66"/>
    </row>
    <row r="67" spans="2:19" s="14" customFormat="1" ht="212.15" outlineLevel="1" x14ac:dyDescent="0.4">
      <c r="B67" s="31" t="s">
        <v>136</v>
      </c>
      <c r="C67" s="31" t="s">
        <v>137</v>
      </c>
      <c r="D67" s="31" t="s">
        <v>118</v>
      </c>
      <c r="E67" s="45" t="s">
        <v>138</v>
      </c>
      <c r="F67" s="34">
        <v>415.6</v>
      </c>
      <c r="G67" s="35">
        <v>85.049299999999988</v>
      </c>
      <c r="H67" s="35">
        <f t="shared" ref="H67:H78" si="47">+ROUND(F67*G67,2)</f>
        <v>35346.49</v>
      </c>
      <c r="I67" s="35">
        <f t="shared" ref="I67:I78" si="48">H67*$I$6</f>
        <v>7422.7628999999997</v>
      </c>
      <c r="J67" s="35">
        <f t="shared" ref="J67:J78" si="49">H67+I67</f>
        <v>42769.252899999999</v>
      </c>
      <c r="L67" s="43">
        <v>0</v>
      </c>
      <c r="M67" s="35">
        <f>+ROUND(F67*L67,2)</f>
        <v>0</v>
      </c>
      <c r="N67" s="35">
        <f t="shared" ref="N67:N78" si="50">+M67*$N$6</f>
        <v>0</v>
      </c>
      <c r="O67" s="35">
        <f t="shared" ref="O67:O78" si="51">+M67+N67</f>
        <v>0</v>
      </c>
      <c r="R67"/>
      <c r="S67"/>
    </row>
    <row r="68" spans="2:19" s="14" customFormat="1" ht="84.9" outlineLevel="1" x14ac:dyDescent="0.4">
      <c r="B68" s="31" t="s">
        <v>139</v>
      </c>
      <c r="C68" s="31" t="s">
        <v>140</v>
      </c>
      <c r="D68" s="31" t="s">
        <v>118</v>
      </c>
      <c r="E68" s="45" t="s">
        <v>141</v>
      </c>
      <c r="F68" s="34">
        <v>415.6</v>
      </c>
      <c r="G68" s="35">
        <v>97.020699999999991</v>
      </c>
      <c r="H68" s="35">
        <f>+ROUND(F68*G68,2)</f>
        <v>40321.800000000003</v>
      </c>
      <c r="I68" s="35">
        <f>H68*$I$6</f>
        <v>8467.5779999999995</v>
      </c>
      <c r="J68" s="35">
        <f>H68+I68</f>
        <v>48789.378000000004</v>
      </c>
      <c r="L68" s="43">
        <v>0</v>
      </c>
      <c r="M68" s="35">
        <f t="shared" ref="M68:M76" si="52">+ROUND(F68*L68,2)</f>
        <v>0</v>
      </c>
      <c r="N68" s="35">
        <f t="shared" si="50"/>
        <v>0</v>
      </c>
      <c r="O68" s="35">
        <f t="shared" si="51"/>
        <v>0</v>
      </c>
      <c r="R68"/>
      <c r="S68"/>
    </row>
    <row r="69" spans="2:19" s="14" customFormat="1" ht="198" outlineLevel="1" x14ac:dyDescent="0.4">
      <c r="B69" s="31" t="s">
        <v>142</v>
      </c>
      <c r="C69" s="31" t="s">
        <v>143</v>
      </c>
      <c r="D69" s="31" t="s">
        <v>118</v>
      </c>
      <c r="E69" s="45" t="s">
        <v>144</v>
      </c>
      <c r="F69" s="34">
        <v>106.8</v>
      </c>
      <c r="G69" s="35">
        <v>28.345800000000001</v>
      </c>
      <c r="H69" s="35">
        <f t="shared" ref="H69:H76" si="53">+ROUND(F69*G69,2)</f>
        <v>3027.33</v>
      </c>
      <c r="I69" s="35">
        <f>H69*$I$6</f>
        <v>635.73929999999996</v>
      </c>
      <c r="J69" s="35">
        <f>H69+I69</f>
        <v>3663.0693000000001</v>
      </c>
      <c r="L69" s="43">
        <v>0</v>
      </c>
      <c r="M69" s="35">
        <f t="shared" si="52"/>
        <v>0</v>
      </c>
      <c r="N69" s="35">
        <f t="shared" si="50"/>
        <v>0</v>
      </c>
      <c r="O69" s="35">
        <f t="shared" si="51"/>
        <v>0</v>
      </c>
      <c r="R69"/>
      <c r="S69"/>
    </row>
    <row r="70" spans="2:19" s="14" customFormat="1" ht="84.9" outlineLevel="1" x14ac:dyDescent="0.4">
      <c r="B70" s="31" t="s">
        <v>145</v>
      </c>
      <c r="C70" s="31" t="s">
        <v>146</v>
      </c>
      <c r="D70" s="31" t="s">
        <v>118</v>
      </c>
      <c r="E70" s="45" t="s">
        <v>147</v>
      </c>
      <c r="F70" s="34">
        <v>106.8</v>
      </c>
      <c r="G70" s="35">
        <v>31.308899999999998</v>
      </c>
      <c r="H70" s="35">
        <f t="shared" si="53"/>
        <v>3343.79</v>
      </c>
      <c r="I70" s="35">
        <f t="shared" ref="I70:I76" si="54">H70*$I$6</f>
        <v>702.19589999999994</v>
      </c>
      <c r="J70" s="35">
        <f t="shared" ref="J70:J76" si="55">H70+I70</f>
        <v>4045.9858999999997</v>
      </c>
      <c r="L70" s="43">
        <v>0</v>
      </c>
      <c r="M70" s="35">
        <f t="shared" si="52"/>
        <v>0</v>
      </c>
      <c r="N70" s="35">
        <f t="shared" si="50"/>
        <v>0</v>
      </c>
      <c r="O70" s="35">
        <f t="shared" si="51"/>
        <v>0</v>
      </c>
      <c r="R70"/>
      <c r="S70"/>
    </row>
    <row r="71" spans="2:19" s="14" customFormat="1" ht="183.9" outlineLevel="1" x14ac:dyDescent="0.4">
      <c r="B71" s="31" t="s">
        <v>148</v>
      </c>
      <c r="C71" s="31" t="s">
        <v>149</v>
      </c>
      <c r="D71" s="31" t="s">
        <v>118</v>
      </c>
      <c r="E71" s="45" t="s">
        <v>150</v>
      </c>
      <c r="F71" s="34">
        <v>106.8</v>
      </c>
      <c r="G71" s="35">
        <v>26.894000000000002</v>
      </c>
      <c r="H71" s="35">
        <f t="shared" si="53"/>
        <v>2872.28</v>
      </c>
      <c r="I71" s="35">
        <f t="shared" si="54"/>
        <v>603.17880000000002</v>
      </c>
      <c r="J71" s="35">
        <f t="shared" si="55"/>
        <v>3475.4588000000003</v>
      </c>
      <c r="L71" s="43">
        <v>0</v>
      </c>
      <c r="M71" s="35">
        <f t="shared" si="52"/>
        <v>0</v>
      </c>
      <c r="N71" s="35">
        <f t="shared" si="50"/>
        <v>0</v>
      </c>
      <c r="O71" s="35">
        <f t="shared" si="51"/>
        <v>0</v>
      </c>
      <c r="R71"/>
      <c r="S71"/>
    </row>
    <row r="72" spans="2:19" s="14" customFormat="1" ht="99" outlineLevel="1" x14ac:dyDescent="0.4">
      <c r="B72" s="31" t="s">
        <v>151</v>
      </c>
      <c r="C72" s="31" t="s">
        <v>152</v>
      </c>
      <c r="D72" s="31" t="s">
        <v>50</v>
      </c>
      <c r="E72" s="45" t="s">
        <v>153</v>
      </c>
      <c r="F72" s="34">
        <v>26</v>
      </c>
      <c r="G72" s="35">
        <v>577.38799999999992</v>
      </c>
      <c r="H72" s="35">
        <f t="shared" si="53"/>
        <v>15012.09</v>
      </c>
      <c r="I72" s="35">
        <f t="shared" si="54"/>
        <v>3152.5389</v>
      </c>
      <c r="J72" s="35">
        <f t="shared" si="55"/>
        <v>18164.6289</v>
      </c>
      <c r="L72" s="43">
        <v>0</v>
      </c>
      <c r="M72" s="35">
        <f t="shared" si="52"/>
        <v>0</v>
      </c>
      <c r="N72" s="35">
        <f t="shared" si="50"/>
        <v>0</v>
      </c>
      <c r="O72" s="35">
        <f t="shared" si="51"/>
        <v>0</v>
      </c>
      <c r="R72"/>
      <c r="S72"/>
    </row>
    <row r="73" spans="2:19" s="14" customFormat="1" ht="99" outlineLevel="1" x14ac:dyDescent="0.4">
      <c r="B73" s="31" t="s">
        <v>154</v>
      </c>
      <c r="C73" s="31" t="s">
        <v>155</v>
      </c>
      <c r="D73" s="31" t="s">
        <v>50</v>
      </c>
      <c r="E73" s="45" t="s">
        <v>156</v>
      </c>
      <c r="F73" s="34">
        <v>6</v>
      </c>
      <c r="G73" s="35">
        <v>265.90549999999996</v>
      </c>
      <c r="H73" s="35">
        <f t="shared" si="53"/>
        <v>1595.43</v>
      </c>
      <c r="I73" s="35">
        <f t="shared" si="54"/>
        <v>335.0403</v>
      </c>
      <c r="J73" s="35">
        <f t="shared" si="55"/>
        <v>1930.4703</v>
      </c>
      <c r="L73" s="43">
        <v>0</v>
      </c>
      <c r="M73" s="35">
        <f t="shared" si="52"/>
        <v>0</v>
      </c>
      <c r="N73" s="35">
        <f t="shared" si="50"/>
        <v>0</v>
      </c>
      <c r="O73" s="35">
        <f t="shared" si="51"/>
        <v>0</v>
      </c>
      <c r="R73"/>
      <c r="S73"/>
    </row>
    <row r="74" spans="2:19" s="14" customFormat="1" ht="99" outlineLevel="1" x14ac:dyDescent="0.4">
      <c r="B74" s="31" t="s">
        <v>157</v>
      </c>
      <c r="C74" s="31" t="s">
        <v>158</v>
      </c>
      <c r="D74" s="31" t="s">
        <v>50</v>
      </c>
      <c r="E74" s="45" t="s">
        <v>159</v>
      </c>
      <c r="F74" s="34">
        <v>6</v>
      </c>
      <c r="G74" s="35">
        <v>265.90549999999996</v>
      </c>
      <c r="H74" s="35">
        <f t="shared" si="53"/>
        <v>1595.43</v>
      </c>
      <c r="I74" s="35">
        <f t="shared" si="54"/>
        <v>335.0403</v>
      </c>
      <c r="J74" s="35">
        <f t="shared" si="55"/>
        <v>1930.4703</v>
      </c>
      <c r="L74" s="43">
        <v>0</v>
      </c>
      <c r="M74" s="35">
        <f t="shared" si="52"/>
        <v>0</v>
      </c>
      <c r="N74" s="35">
        <f t="shared" si="50"/>
        <v>0</v>
      </c>
      <c r="O74" s="35">
        <f t="shared" si="51"/>
        <v>0</v>
      </c>
      <c r="R74"/>
      <c r="S74"/>
    </row>
    <row r="75" spans="2:19" s="14" customFormat="1" ht="56.6" outlineLevel="1" x14ac:dyDescent="0.4">
      <c r="B75" s="31" t="s">
        <v>160</v>
      </c>
      <c r="C75" s="31" t="s">
        <v>161</v>
      </c>
      <c r="D75" s="31" t="s">
        <v>50</v>
      </c>
      <c r="E75" s="45" t="s">
        <v>162</v>
      </c>
      <c r="F75" s="34">
        <v>4</v>
      </c>
      <c r="G75" s="35">
        <v>56.251300000000001</v>
      </c>
      <c r="H75" s="35">
        <f t="shared" si="53"/>
        <v>225.01</v>
      </c>
      <c r="I75" s="35">
        <f t="shared" si="54"/>
        <v>47.252099999999999</v>
      </c>
      <c r="J75" s="35">
        <f t="shared" si="55"/>
        <v>272.26209999999998</v>
      </c>
      <c r="L75" s="43">
        <v>0</v>
      </c>
      <c r="M75" s="35">
        <f t="shared" si="52"/>
        <v>0</v>
      </c>
      <c r="N75" s="35">
        <f t="shared" si="50"/>
        <v>0</v>
      </c>
      <c r="O75" s="35">
        <f t="shared" si="51"/>
        <v>0</v>
      </c>
      <c r="R75"/>
      <c r="S75"/>
    </row>
    <row r="76" spans="2:19" s="14" customFormat="1" ht="56.6" outlineLevel="1" x14ac:dyDescent="0.4">
      <c r="B76" s="31" t="s">
        <v>163</v>
      </c>
      <c r="C76" s="31" t="s">
        <v>164</v>
      </c>
      <c r="D76" s="31" t="s">
        <v>50</v>
      </c>
      <c r="E76" s="45" t="s">
        <v>165</v>
      </c>
      <c r="F76" s="34">
        <v>6</v>
      </c>
      <c r="G76" s="35">
        <v>216.9965</v>
      </c>
      <c r="H76" s="35">
        <f t="shared" si="53"/>
        <v>1301.98</v>
      </c>
      <c r="I76" s="35">
        <f t="shared" si="54"/>
        <v>273.41579999999999</v>
      </c>
      <c r="J76" s="35">
        <f t="shared" si="55"/>
        <v>1575.3958</v>
      </c>
      <c r="L76" s="43">
        <v>0</v>
      </c>
      <c r="M76" s="35">
        <f t="shared" si="52"/>
        <v>0</v>
      </c>
      <c r="N76" s="35">
        <f t="shared" si="50"/>
        <v>0</v>
      </c>
      <c r="O76" s="35">
        <f t="shared" si="51"/>
        <v>0</v>
      </c>
      <c r="R76"/>
      <c r="S76"/>
    </row>
    <row r="77" spans="2:19" s="14" customFormat="1" ht="56.6" outlineLevel="1" x14ac:dyDescent="0.4">
      <c r="B77" s="31" t="s">
        <v>166</v>
      </c>
      <c r="C77" s="31" t="s">
        <v>167</v>
      </c>
      <c r="D77" s="31" t="s">
        <v>50</v>
      </c>
      <c r="E77" s="45" t="s">
        <v>168</v>
      </c>
      <c r="F77" s="34">
        <v>12</v>
      </c>
      <c r="G77" s="35">
        <v>147.00069999999999</v>
      </c>
      <c r="H77" s="35">
        <f t="shared" si="47"/>
        <v>1764.01</v>
      </c>
      <c r="I77" s="35">
        <f t="shared" si="48"/>
        <v>370.44209999999998</v>
      </c>
      <c r="J77" s="35">
        <f t="shared" si="49"/>
        <v>2134.4521</v>
      </c>
      <c r="L77" s="43">
        <v>0</v>
      </c>
      <c r="M77" s="35">
        <f>+ROUND(F77*L77,2)</f>
        <v>0</v>
      </c>
      <c r="N77" s="35">
        <f t="shared" si="50"/>
        <v>0</v>
      </c>
      <c r="O77" s="35">
        <f t="shared" si="51"/>
        <v>0</v>
      </c>
      <c r="R77"/>
      <c r="S77"/>
    </row>
    <row r="78" spans="2:19" s="14" customFormat="1" ht="42.45" outlineLevel="1" x14ac:dyDescent="0.4">
      <c r="B78" s="31" t="s">
        <v>169</v>
      </c>
      <c r="C78" s="31" t="s">
        <v>170</v>
      </c>
      <c r="D78" s="31" t="s">
        <v>50</v>
      </c>
      <c r="E78" s="45" t="s">
        <v>171</v>
      </c>
      <c r="F78" s="34">
        <v>4</v>
      </c>
      <c r="G78" s="35">
        <v>164.51749999999998</v>
      </c>
      <c r="H78" s="35">
        <f t="shared" si="47"/>
        <v>658.07</v>
      </c>
      <c r="I78" s="35">
        <f t="shared" si="48"/>
        <v>138.19470000000001</v>
      </c>
      <c r="J78" s="35">
        <f t="shared" si="49"/>
        <v>796.26470000000006</v>
      </c>
      <c r="L78" s="43">
        <v>0</v>
      </c>
      <c r="M78" s="35">
        <f>+ROUND(F78*L78,2)</f>
        <v>0</v>
      </c>
      <c r="N78" s="35">
        <f t="shared" si="50"/>
        <v>0</v>
      </c>
      <c r="O78" s="35">
        <f t="shared" si="51"/>
        <v>0</v>
      </c>
      <c r="R78"/>
      <c r="S78"/>
    </row>
    <row r="79" spans="2:19" s="36" customFormat="1" ht="28.3" outlineLevel="1" x14ac:dyDescent="0.4">
      <c r="B79" s="31"/>
      <c r="C79" s="31"/>
      <c r="D79" s="31"/>
      <c r="E79" s="39" t="s">
        <v>56</v>
      </c>
      <c r="F79" s="40"/>
      <c r="G79" s="41"/>
      <c r="H79" s="41">
        <f>SUM(H67:H78)</f>
        <v>107063.70999999998</v>
      </c>
      <c r="I79" s="41"/>
      <c r="J79" s="41">
        <f>SUM(J67:J78)</f>
        <v>129547.08910000001</v>
      </c>
      <c r="L79" s="41"/>
      <c r="M79" s="41">
        <f>SUM(M67:M78)</f>
        <v>0</v>
      </c>
      <c r="N79" s="41"/>
      <c r="O79" s="41">
        <f>SUM(O67:O78)</f>
        <v>0</v>
      </c>
      <c r="R79"/>
      <c r="S79"/>
    </row>
    <row r="80" spans="2:19" s="24" customFormat="1" ht="28.3" outlineLevel="1" x14ac:dyDescent="0.4">
      <c r="B80" s="59" t="s">
        <v>24</v>
      </c>
      <c r="C80" s="59"/>
      <c r="D80" s="63"/>
      <c r="E80" s="65" t="s">
        <v>130</v>
      </c>
      <c r="F80" s="61"/>
      <c r="G80" s="61"/>
      <c r="H80" s="61"/>
      <c r="I80" s="61"/>
      <c r="J80" s="61"/>
      <c r="L80" s="61"/>
      <c r="M80" s="61"/>
      <c r="N80" s="61"/>
      <c r="O80" s="61"/>
      <c r="R80"/>
      <c r="S80"/>
    </row>
    <row r="81" spans="2:19" s="24" customFormat="1" ht="28.3" outlineLevel="1" x14ac:dyDescent="0.4">
      <c r="B81" s="66" t="s">
        <v>47</v>
      </c>
      <c r="C81" s="66"/>
      <c r="D81" s="67"/>
      <c r="E81" s="84" t="s">
        <v>172</v>
      </c>
      <c r="F81" s="68"/>
      <c r="G81" s="68"/>
      <c r="H81" s="68"/>
      <c r="I81" s="68"/>
      <c r="J81" s="68"/>
      <c r="L81" s="68"/>
      <c r="M81" s="68"/>
      <c r="N81" s="68"/>
      <c r="O81" s="68"/>
      <c r="R81"/>
      <c r="S81"/>
    </row>
    <row r="82" spans="2:19" s="14" customFormat="1" ht="42.45" outlineLevel="1" x14ac:dyDescent="0.4">
      <c r="B82" s="31" t="s">
        <v>173</v>
      </c>
      <c r="C82" s="31" t="s">
        <v>174</v>
      </c>
      <c r="D82" s="31" t="s">
        <v>50</v>
      </c>
      <c r="E82" s="45" t="s">
        <v>175</v>
      </c>
      <c r="F82" s="88">
        <v>29</v>
      </c>
      <c r="G82" s="35">
        <v>42.3521</v>
      </c>
      <c r="H82" s="35">
        <f>+ROUND(F82*G82,2)</f>
        <v>1228.21</v>
      </c>
      <c r="I82" s="35">
        <f>H82*$I$6</f>
        <v>257.92410000000001</v>
      </c>
      <c r="J82" s="35">
        <f>H82+I82</f>
        <v>1486.1341</v>
      </c>
      <c r="L82" s="43">
        <v>0</v>
      </c>
      <c r="M82" s="35">
        <f t="shared" ref="M82" si="56">+ROUND(F82*L82,2)</f>
        <v>0</v>
      </c>
      <c r="N82" s="35">
        <f t="shared" ref="N82" si="57">+M82*$N$6</f>
        <v>0</v>
      </c>
      <c r="O82" s="35">
        <f t="shared" ref="O82" si="58">+M82+N82</f>
        <v>0</v>
      </c>
      <c r="R82"/>
      <c r="S82"/>
    </row>
    <row r="83" spans="2:19" s="36" customFormat="1" ht="28.3" outlineLevel="1" x14ac:dyDescent="0.4">
      <c r="B83" s="31"/>
      <c r="C83" s="31"/>
      <c r="D83" s="31"/>
      <c r="E83" s="39" t="s">
        <v>56</v>
      </c>
      <c r="F83" s="40"/>
      <c r="G83" s="41"/>
      <c r="H83" s="41">
        <f>SUM(H82:H82)</f>
        <v>1228.21</v>
      </c>
      <c r="I83" s="41"/>
      <c r="J83" s="41">
        <f>SUM(J82:J82)</f>
        <v>1486.1341</v>
      </c>
      <c r="L83" s="41"/>
      <c r="M83" s="41">
        <f>SUM(M82:M82)</f>
        <v>0</v>
      </c>
      <c r="N83" s="41"/>
      <c r="O83" s="41">
        <f>SUM(O82:O82)</f>
        <v>0</v>
      </c>
      <c r="R83"/>
      <c r="S83"/>
    </row>
    <row r="84" spans="2:19" s="24" customFormat="1" ht="28.3" outlineLevel="1" x14ac:dyDescent="0.4">
      <c r="B84" s="26" t="s">
        <v>176</v>
      </c>
      <c r="C84" s="26"/>
      <c r="D84" s="42"/>
      <c r="E84" s="83" t="s">
        <v>177</v>
      </c>
      <c r="F84" s="28"/>
      <c r="G84" s="28"/>
      <c r="H84" s="28"/>
      <c r="I84" s="28"/>
      <c r="J84" s="28"/>
      <c r="L84" s="29"/>
      <c r="M84" s="29"/>
      <c r="N84" s="29"/>
      <c r="O84" s="29"/>
      <c r="R84"/>
      <c r="S84"/>
    </row>
    <row r="85" spans="2:19" s="24" customFormat="1" ht="28.3" outlineLevel="1" x14ac:dyDescent="0.4">
      <c r="B85" s="59" t="s">
        <v>178</v>
      </c>
      <c r="C85" s="59"/>
      <c r="D85" s="63"/>
      <c r="E85" s="65" t="s">
        <v>179</v>
      </c>
      <c r="F85" s="61"/>
      <c r="G85" s="61"/>
      <c r="H85" s="61"/>
      <c r="I85" s="61"/>
      <c r="J85" s="61"/>
      <c r="L85" s="61"/>
      <c r="M85" s="61"/>
      <c r="N85" s="61"/>
      <c r="O85" s="61"/>
      <c r="R85"/>
      <c r="S85"/>
    </row>
    <row r="86" spans="2:19" s="24" customFormat="1" ht="28.3" outlineLevel="1" x14ac:dyDescent="0.4">
      <c r="B86" s="66" t="s">
        <v>180</v>
      </c>
      <c r="C86" s="66"/>
      <c r="D86" s="67"/>
      <c r="E86" s="84" t="s">
        <v>71</v>
      </c>
      <c r="F86" s="68"/>
      <c r="G86" s="68"/>
      <c r="H86" s="68"/>
      <c r="I86" s="68"/>
      <c r="J86" s="68"/>
      <c r="L86" s="68"/>
      <c r="M86" s="68"/>
      <c r="N86" s="68"/>
      <c r="O86" s="68"/>
      <c r="R86"/>
      <c r="S86"/>
    </row>
    <row r="87" spans="2:19" s="14" customFormat="1" ht="84.9" outlineLevel="1" x14ac:dyDescent="0.4">
      <c r="B87" s="31" t="s">
        <v>182</v>
      </c>
      <c r="C87" s="31" t="s">
        <v>183</v>
      </c>
      <c r="D87" s="31" t="s">
        <v>77</v>
      </c>
      <c r="E87" s="45" t="s">
        <v>184</v>
      </c>
      <c r="F87" s="34">
        <v>44.881999999999998</v>
      </c>
      <c r="G87" s="35">
        <v>51.669800000000002</v>
      </c>
      <c r="H87" s="35">
        <f t="shared" ref="H87:H90" si="59">+ROUND(F87*G87,2)</f>
        <v>2319.04</v>
      </c>
      <c r="I87" s="35">
        <f t="shared" ref="I87:I90" si="60">H87*$I$6</f>
        <v>486.99839999999995</v>
      </c>
      <c r="J87" s="35">
        <f t="shared" ref="J87:J90" si="61">H87+I87</f>
        <v>2806.0383999999999</v>
      </c>
      <c r="L87" s="43">
        <v>0</v>
      </c>
      <c r="M87" s="35">
        <f t="shared" ref="M87:M90" si="62">+ROUND(F87*L87,2)</f>
        <v>0</v>
      </c>
      <c r="N87" s="35">
        <f t="shared" ref="N87:N90" si="63">+M87*$N$6</f>
        <v>0</v>
      </c>
      <c r="O87" s="35">
        <f t="shared" ref="O87:O90" si="64">+M87+N87</f>
        <v>0</v>
      </c>
      <c r="R87"/>
      <c r="S87"/>
    </row>
    <row r="88" spans="2:19" s="14" customFormat="1" ht="70.75" outlineLevel="1" x14ac:dyDescent="0.4">
      <c r="B88" s="31" t="s">
        <v>185</v>
      </c>
      <c r="C88" s="31" t="s">
        <v>186</v>
      </c>
      <c r="D88" s="31" t="s">
        <v>50</v>
      </c>
      <c r="E88" s="45" t="s">
        <v>187</v>
      </c>
      <c r="F88" s="34">
        <v>1</v>
      </c>
      <c r="G88" s="35">
        <v>146.59609999999998</v>
      </c>
      <c r="H88" s="35">
        <f t="shared" si="59"/>
        <v>146.6</v>
      </c>
      <c r="I88" s="35">
        <f t="shared" si="60"/>
        <v>30.785999999999998</v>
      </c>
      <c r="J88" s="35">
        <f t="shared" si="61"/>
        <v>177.386</v>
      </c>
      <c r="L88" s="43">
        <v>0</v>
      </c>
      <c r="M88" s="35">
        <f t="shared" si="62"/>
        <v>0</v>
      </c>
      <c r="N88" s="35">
        <f t="shared" si="63"/>
        <v>0</v>
      </c>
      <c r="O88" s="35">
        <f t="shared" si="64"/>
        <v>0</v>
      </c>
      <c r="R88"/>
      <c r="S88"/>
    </row>
    <row r="89" spans="2:19" s="14" customFormat="1" ht="42.45" outlineLevel="1" x14ac:dyDescent="0.4">
      <c r="B89" s="31" t="s">
        <v>188</v>
      </c>
      <c r="C89" s="31" t="s">
        <v>189</v>
      </c>
      <c r="D89" s="31" t="s">
        <v>50</v>
      </c>
      <c r="E89" s="45" t="s">
        <v>190</v>
      </c>
      <c r="F89" s="34">
        <v>2</v>
      </c>
      <c r="G89" s="35">
        <v>89.178599999999989</v>
      </c>
      <c r="H89" s="35">
        <f t="shared" si="59"/>
        <v>178.36</v>
      </c>
      <c r="I89" s="35">
        <f t="shared" si="60"/>
        <v>37.455600000000004</v>
      </c>
      <c r="J89" s="35">
        <f t="shared" si="61"/>
        <v>215.81560000000002</v>
      </c>
      <c r="L89" s="43">
        <v>0</v>
      </c>
      <c r="M89" s="35">
        <f t="shared" si="62"/>
        <v>0</v>
      </c>
      <c r="N89" s="35">
        <f t="shared" si="63"/>
        <v>0</v>
      </c>
      <c r="O89" s="35">
        <f t="shared" si="64"/>
        <v>0</v>
      </c>
      <c r="R89"/>
      <c r="S89"/>
    </row>
    <row r="90" spans="2:19" s="14" customFormat="1" ht="70.75" outlineLevel="1" x14ac:dyDescent="0.4">
      <c r="B90" s="31" t="s">
        <v>191</v>
      </c>
      <c r="C90" s="31" t="s">
        <v>192</v>
      </c>
      <c r="D90" s="31" t="s">
        <v>77</v>
      </c>
      <c r="E90" s="45" t="s">
        <v>193</v>
      </c>
      <c r="F90" s="34">
        <v>3.375</v>
      </c>
      <c r="G90" s="35">
        <v>45.684100000000001</v>
      </c>
      <c r="H90" s="35">
        <f t="shared" si="59"/>
        <v>154.18</v>
      </c>
      <c r="I90" s="35">
        <f t="shared" si="60"/>
        <v>32.377800000000001</v>
      </c>
      <c r="J90" s="35">
        <f t="shared" si="61"/>
        <v>186.55780000000001</v>
      </c>
      <c r="L90" s="43">
        <v>0</v>
      </c>
      <c r="M90" s="35">
        <f t="shared" si="62"/>
        <v>0</v>
      </c>
      <c r="N90" s="35">
        <f t="shared" si="63"/>
        <v>0</v>
      </c>
      <c r="O90" s="35">
        <f t="shared" si="64"/>
        <v>0</v>
      </c>
      <c r="R90"/>
      <c r="S90"/>
    </row>
    <row r="91" spans="2:19" s="36" customFormat="1" ht="28.3" outlineLevel="1" x14ac:dyDescent="0.4">
      <c r="B91" s="31"/>
      <c r="C91" s="31"/>
      <c r="D91" s="31"/>
      <c r="E91" s="39" t="s">
        <v>56</v>
      </c>
      <c r="F91" s="40"/>
      <c r="G91" s="41"/>
      <c r="H91" s="41">
        <f>SUM(H87:H90)</f>
        <v>2798.18</v>
      </c>
      <c r="I91" s="41"/>
      <c r="J91" s="41">
        <f>SUM(J87:J90)</f>
        <v>3385.7977999999998</v>
      </c>
      <c r="L91" s="41"/>
      <c r="M91" s="41">
        <f>SUM(M87:M90)</f>
        <v>0</v>
      </c>
      <c r="N91" s="41"/>
      <c r="O91" s="41">
        <f>SUM(O87:O90)</f>
        <v>0</v>
      </c>
      <c r="R91"/>
      <c r="S91"/>
    </row>
    <row r="92" spans="2:19" s="24" customFormat="1" ht="28.3" outlineLevel="1" x14ac:dyDescent="0.4">
      <c r="B92" s="66" t="s">
        <v>194</v>
      </c>
      <c r="C92" s="66"/>
      <c r="D92" s="67"/>
      <c r="E92" s="84" t="s">
        <v>181</v>
      </c>
      <c r="F92" s="68"/>
      <c r="G92" s="68"/>
      <c r="H92" s="68"/>
      <c r="I92" s="68"/>
      <c r="J92" s="68"/>
      <c r="L92" s="68"/>
      <c r="M92" s="68"/>
      <c r="N92" s="68"/>
      <c r="O92" s="68"/>
      <c r="R92"/>
      <c r="S92"/>
    </row>
    <row r="93" spans="2:19" s="14" customFormat="1" ht="42.45" outlineLevel="1" x14ac:dyDescent="0.4">
      <c r="B93" s="31" t="s">
        <v>195</v>
      </c>
      <c r="C93" s="31" t="s">
        <v>196</v>
      </c>
      <c r="D93" s="31" t="s">
        <v>77</v>
      </c>
      <c r="E93" s="45" t="s">
        <v>197</v>
      </c>
      <c r="F93" s="34">
        <v>137.40700000000001</v>
      </c>
      <c r="G93" s="35">
        <v>12.9948</v>
      </c>
      <c r="H93" s="35">
        <f t="shared" ref="H93" si="65">+ROUND(F93*G93,2)</f>
        <v>1785.58</v>
      </c>
      <c r="I93" s="35">
        <f t="shared" ref="I93" si="66">H93*$I$6</f>
        <v>374.97179999999997</v>
      </c>
      <c r="J93" s="35">
        <f t="shared" ref="J93" si="67">H93+I93</f>
        <v>2160.5517999999997</v>
      </c>
      <c r="L93" s="43">
        <v>0</v>
      </c>
      <c r="M93" s="35">
        <f>+ROUND(F93*L93,2)</f>
        <v>0</v>
      </c>
      <c r="N93" s="35">
        <f t="shared" ref="N93" si="68">+M93*$N$6</f>
        <v>0</v>
      </c>
      <c r="O93" s="35">
        <f t="shared" ref="O93" si="69">+M93+N93</f>
        <v>0</v>
      </c>
      <c r="R93"/>
      <c r="S93"/>
    </row>
    <row r="94" spans="2:19" s="36" customFormat="1" ht="28.3" outlineLevel="1" x14ac:dyDescent="0.4">
      <c r="B94" s="31"/>
      <c r="C94" s="31"/>
      <c r="D94" s="31"/>
      <c r="E94" s="39" t="s">
        <v>56</v>
      </c>
      <c r="F94" s="40"/>
      <c r="G94" s="41"/>
      <c r="H94" s="41">
        <f>SUM(H93:H93)</f>
        <v>1785.58</v>
      </c>
      <c r="I94" s="41"/>
      <c r="J94" s="41">
        <f>SUM(J93:J93)</f>
        <v>2160.5517999999997</v>
      </c>
      <c r="L94" s="41"/>
      <c r="M94" s="41">
        <f>SUM(M93:M93)</f>
        <v>0</v>
      </c>
      <c r="N94" s="41"/>
      <c r="O94" s="41">
        <f>SUM(O93:O93)</f>
        <v>0</v>
      </c>
      <c r="R94"/>
      <c r="S94"/>
    </row>
    <row r="95" spans="2:19" s="24" customFormat="1" ht="28.3" outlineLevel="1" x14ac:dyDescent="0.4">
      <c r="B95" s="66" t="s">
        <v>198</v>
      </c>
      <c r="C95" s="66"/>
      <c r="D95" s="67"/>
      <c r="E95" s="84" t="s">
        <v>79</v>
      </c>
      <c r="F95" s="68"/>
      <c r="G95" s="68"/>
      <c r="H95" s="68"/>
      <c r="I95" s="68"/>
      <c r="J95" s="68"/>
      <c r="L95" s="68"/>
      <c r="M95" s="68"/>
      <c r="N95" s="68"/>
      <c r="O95" s="68"/>
      <c r="R95"/>
      <c r="S95"/>
    </row>
    <row r="96" spans="2:19" s="14" customFormat="1" ht="42.45" outlineLevel="1" x14ac:dyDescent="0.4">
      <c r="B96" s="31" t="s">
        <v>199</v>
      </c>
      <c r="C96" s="31" t="s">
        <v>200</v>
      </c>
      <c r="D96" s="31" t="s">
        <v>77</v>
      </c>
      <c r="E96" s="45" t="s">
        <v>201</v>
      </c>
      <c r="F96" s="34">
        <v>198.107</v>
      </c>
      <c r="G96" s="35">
        <v>67.258799999999994</v>
      </c>
      <c r="H96" s="35">
        <f t="shared" ref="H96:H102" si="70">+ROUND(F96*G96,2)</f>
        <v>13324.44</v>
      </c>
      <c r="I96" s="35">
        <f t="shared" ref="I96:I102" si="71">H96*$I$6</f>
        <v>2798.1324</v>
      </c>
      <c r="J96" s="35">
        <f t="shared" ref="J96:J102" si="72">H96+I96</f>
        <v>16122.572400000001</v>
      </c>
      <c r="L96" s="43">
        <v>0</v>
      </c>
      <c r="M96" s="35">
        <f>+ROUND(F96*L96,2)</f>
        <v>0</v>
      </c>
      <c r="N96" s="35">
        <f t="shared" ref="N96:N102" si="73">+M96*$N$6</f>
        <v>0</v>
      </c>
      <c r="O96" s="35">
        <f t="shared" ref="O96:O102" si="74">+M96+N96</f>
        <v>0</v>
      </c>
      <c r="R96"/>
      <c r="S96"/>
    </row>
    <row r="97" spans="2:19" s="14" customFormat="1" ht="42.45" outlineLevel="1" x14ac:dyDescent="0.4">
      <c r="B97" s="31" t="s">
        <v>202</v>
      </c>
      <c r="C97" s="31" t="s">
        <v>203</v>
      </c>
      <c r="D97" s="31" t="s">
        <v>77</v>
      </c>
      <c r="E97" s="45" t="s">
        <v>204</v>
      </c>
      <c r="F97" s="34">
        <v>198.107</v>
      </c>
      <c r="G97" s="35">
        <v>12.066599999999999</v>
      </c>
      <c r="H97" s="35">
        <f t="shared" si="70"/>
        <v>2390.48</v>
      </c>
      <c r="I97" s="35">
        <f t="shared" si="71"/>
        <v>502.00079999999997</v>
      </c>
      <c r="J97" s="35">
        <f t="shared" si="72"/>
        <v>2892.4807999999998</v>
      </c>
      <c r="L97" s="43">
        <v>0</v>
      </c>
      <c r="M97" s="35">
        <f>+ROUND(F97*L97,2)</f>
        <v>0</v>
      </c>
      <c r="N97" s="35">
        <f t="shared" si="73"/>
        <v>0</v>
      </c>
      <c r="O97" s="35">
        <f t="shared" si="74"/>
        <v>0</v>
      </c>
      <c r="R97"/>
      <c r="S97"/>
    </row>
    <row r="98" spans="2:19" s="14" customFormat="1" ht="42.45" outlineLevel="1" x14ac:dyDescent="0.4">
      <c r="B98" s="31" t="s">
        <v>205</v>
      </c>
      <c r="C98" s="31" t="s">
        <v>206</v>
      </c>
      <c r="D98" s="31" t="s">
        <v>77</v>
      </c>
      <c r="E98" s="45" t="s">
        <v>406</v>
      </c>
      <c r="F98" s="34">
        <v>489.30700000000002</v>
      </c>
      <c r="G98" s="35">
        <v>55.644399999999997</v>
      </c>
      <c r="H98" s="35">
        <f t="shared" si="70"/>
        <v>27227.19</v>
      </c>
      <c r="I98" s="35">
        <f t="shared" si="71"/>
        <v>5717.7098999999998</v>
      </c>
      <c r="J98" s="35">
        <f t="shared" si="72"/>
        <v>32944.899899999997</v>
      </c>
      <c r="L98" s="43">
        <v>0</v>
      </c>
      <c r="M98" s="35">
        <f t="shared" ref="M98:M100" si="75">+ROUND(F98*L98,2)</f>
        <v>0</v>
      </c>
      <c r="N98" s="35">
        <f t="shared" si="73"/>
        <v>0</v>
      </c>
      <c r="O98" s="35">
        <f t="shared" si="74"/>
        <v>0</v>
      </c>
      <c r="R98"/>
      <c r="S98"/>
    </row>
    <row r="99" spans="2:19" s="14" customFormat="1" ht="42.45" outlineLevel="1" x14ac:dyDescent="0.4">
      <c r="B99" s="31" t="s">
        <v>207</v>
      </c>
      <c r="C99" s="31" t="s">
        <v>208</v>
      </c>
      <c r="D99" s="31" t="s">
        <v>77</v>
      </c>
      <c r="E99" s="45" t="s">
        <v>209</v>
      </c>
      <c r="F99" s="34">
        <v>44.08</v>
      </c>
      <c r="G99" s="35">
        <v>131.14989999999997</v>
      </c>
      <c r="H99" s="35">
        <f t="shared" si="70"/>
        <v>5781.09</v>
      </c>
      <c r="I99" s="35">
        <f t="shared" si="71"/>
        <v>1214.0289</v>
      </c>
      <c r="J99" s="35">
        <f t="shared" si="72"/>
        <v>6995.1189000000004</v>
      </c>
      <c r="L99" s="43">
        <v>0</v>
      </c>
      <c r="M99" s="35">
        <f t="shared" si="75"/>
        <v>0</v>
      </c>
      <c r="N99" s="35">
        <f t="shared" si="73"/>
        <v>0</v>
      </c>
      <c r="O99" s="35">
        <f t="shared" si="74"/>
        <v>0</v>
      </c>
      <c r="R99"/>
      <c r="S99"/>
    </row>
    <row r="100" spans="2:19" s="14" customFormat="1" ht="70.75" outlineLevel="1" x14ac:dyDescent="0.4">
      <c r="B100" s="31" t="s">
        <v>210</v>
      </c>
      <c r="C100" s="31" t="s">
        <v>211</v>
      </c>
      <c r="D100" s="31" t="s">
        <v>77</v>
      </c>
      <c r="E100" s="45" t="s">
        <v>212</v>
      </c>
      <c r="F100" s="34">
        <v>16</v>
      </c>
      <c r="G100" s="35">
        <v>65.5214</v>
      </c>
      <c r="H100" s="35">
        <f t="shared" si="70"/>
        <v>1048.3399999999999</v>
      </c>
      <c r="I100" s="35">
        <f t="shared" si="71"/>
        <v>220.15139999999997</v>
      </c>
      <c r="J100" s="35">
        <f t="shared" si="72"/>
        <v>1268.4913999999999</v>
      </c>
      <c r="L100" s="43">
        <v>0</v>
      </c>
      <c r="M100" s="35">
        <f t="shared" si="75"/>
        <v>0</v>
      </c>
      <c r="N100" s="35">
        <f t="shared" si="73"/>
        <v>0</v>
      </c>
      <c r="O100" s="35">
        <f t="shared" si="74"/>
        <v>0</v>
      </c>
      <c r="R100"/>
      <c r="S100"/>
    </row>
    <row r="101" spans="2:19" s="14" customFormat="1" ht="36" customHeight="1" outlineLevel="1" x14ac:dyDescent="0.4">
      <c r="B101" s="31" t="s">
        <v>213</v>
      </c>
      <c r="C101" s="31" t="s">
        <v>214</v>
      </c>
      <c r="D101" s="31" t="s">
        <v>50</v>
      </c>
      <c r="E101" s="45" t="s">
        <v>215</v>
      </c>
      <c r="F101" s="34">
        <v>3</v>
      </c>
      <c r="G101" s="35">
        <v>268.58299999999997</v>
      </c>
      <c r="H101" s="35">
        <f t="shared" si="70"/>
        <v>805.75</v>
      </c>
      <c r="I101" s="35">
        <f t="shared" si="71"/>
        <v>169.20749999999998</v>
      </c>
      <c r="J101" s="35">
        <f t="shared" si="72"/>
        <v>974.95749999999998</v>
      </c>
      <c r="L101" s="43">
        <v>0</v>
      </c>
      <c r="M101" s="35">
        <f>+ROUND(F101*L101,2)</f>
        <v>0</v>
      </c>
      <c r="N101" s="35">
        <f t="shared" si="73"/>
        <v>0</v>
      </c>
      <c r="O101" s="35">
        <f t="shared" si="74"/>
        <v>0</v>
      </c>
      <c r="R101"/>
      <c r="S101"/>
    </row>
    <row r="102" spans="2:19" s="14" customFormat="1" ht="70.75" outlineLevel="1" x14ac:dyDescent="0.4">
      <c r="B102" s="31" t="s">
        <v>216</v>
      </c>
      <c r="C102" s="31" t="s">
        <v>217</v>
      </c>
      <c r="D102" s="31" t="s">
        <v>77</v>
      </c>
      <c r="E102" s="45" t="s">
        <v>218</v>
      </c>
      <c r="F102" s="34">
        <v>2</v>
      </c>
      <c r="G102" s="35">
        <v>40.269600000000004</v>
      </c>
      <c r="H102" s="35">
        <f t="shared" si="70"/>
        <v>80.540000000000006</v>
      </c>
      <c r="I102" s="35">
        <f t="shared" si="71"/>
        <v>16.913399999999999</v>
      </c>
      <c r="J102" s="35">
        <f t="shared" si="72"/>
        <v>97.453400000000002</v>
      </c>
      <c r="L102" s="43">
        <v>0</v>
      </c>
      <c r="M102" s="35">
        <f>+ROUND(F102*L102,2)</f>
        <v>0</v>
      </c>
      <c r="N102" s="35">
        <f t="shared" si="73"/>
        <v>0</v>
      </c>
      <c r="O102" s="35">
        <f t="shared" si="74"/>
        <v>0</v>
      </c>
      <c r="R102"/>
      <c r="S102"/>
    </row>
    <row r="103" spans="2:19" s="36" customFormat="1" ht="28.3" outlineLevel="1" x14ac:dyDescent="0.4">
      <c r="B103" s="31"/>
      <c r="C103" s="31"/>
      <c r="D103" s="31"/>
      <c r="E103" s="39" t="s">
        <v>56</v>
      </c>
      <c r="F103" s="40"/>
      <c r="G103" s="41"/>
      <c r="H103" s="41">
        <f>SUM(H96:H102)</f>
        <v>50657.829999999994</v>
      </c>
      <c r="I103" s="41"/>
      <c r="J103" s="41">
        <f>SUM(J96:J102)</f>
        <v>61295.974299999994</v>
      </c>
      <c r="L103" s="41"/>
      <c r="M103" s="41">
        <f>SUM(M96:M102)</f>
        <v>0</v>
      </c>
      <c r="N103" s="41"/>
      <c r="O103" s="41">
        <f>SUM(O96:O102)</f>
        <v>0</v>
      </c>
      <c r="R103"/>
      <c r="S103"/>
    </row>
    <row r="104" spans="2:19" s="24" customFormat="1" ht="28.3" outlineLevel="1" x14ac:dyDescent="0.4">
      <c r="B104" s="26" t="s">
        <v>219</v>
      </c>
      <c r="C104" s="26"/>
      <c r="D104" s="42"/>
      <c r="E104" s="83" t="s">
        <v>220</v>
      </c>
      <c r="F104" s="28"/>
      <c r="G104" s="28"/>
      <c r="H104" s="28"/>
      <c r="I104" s="28"/>
      <c r="J104" s="28"/>
      <c r="L104" s="29"/>
      <c r="M104" s="29"/>
      <c r="N104" s="29"/>
      <c r="O104" s="29"/>
      <c r="R104"/>
      <c r="S104"/>
    </row>
    <row r="105" spans="2:19" s="24" customFormat="1" ht="28.3" outlineLevel="1" x14ac:dyDescent="0.4">
      <c r="B105" s="59" t="s">
        <v>221</v>
      </c>
      <c r="C105" s="59"/>
      <c r="D105" s="63"/>
      <c r="E105" s="65" t="s">
        <v>222</v>
      </c>
      <c r="F105" s="61"/>
      <c r="G105" s="61"/>
      <c r="H105" s="61"/>
      <c r="I105" s="61"/>
      <c r="J105" s="61"/>
      <c r="L105" s="61"/>
      <c r="M105" s="61"/>
      <c r="N105" s="61"/>
      <c r="O105" s="61"/>
      <c r="R105"/>
      <c r="S105"/>
    </row>
    <row r="106" spans="2:19" s="14" customFormat="1" ht="42.45" outlineLevel="1" x14ac:dyDescent="0.4">
      <c r="B106" s="31" t="s">
        <v>223</v>
      </c>
      <c r="C106" s="31" t="s">
        <v>224</v>
      </c>
      <c r="D106" s="31" t="s">
        <v>50</v>
      </c>
      <c r="E106" s="45" t="s">
        <v>225</v>
      </c>
      <c r="F106" s="34">
        <v>5</v>
      </c>
      <c r="G106" s="35">
        <v>7.4612999999999996</v>
      </c>
      <c r="H106" s="35">
        <f t="shared" ref="H106:H131" si="76">+ROUND(F106*G106,2)</f>
        <v>37.31</v>
      </c>
      <c r="I106" s="35">
        <f t="shared" ref="I106:I131" si="77">H106*$I$6</f>
        <v>7.8351000000000006</v>
      </c>
      <c r="J106" s="35">
        <f t="shared" ref="J106:J131" si="78">H106+I106</f>
        <v>45.145099999999999</v>
      </c>
      <c r="L106" s="43">
        <v>0</v>
      </c>
      <c r="M106" s="35">
        <f t="shared" ref="M106:M131" si="79">+ROUND(F106*L106,2)</f>
        <v>0</v>
      </c>
      <c r="N106" s="35">
        <f t="shared" ref="N106:N131" si="80">+M106*$N$6</f>
        <v>0</v>
      </c>
      <c r="O106" s="35">
        <f t="shared" ref="O106:O131" si="81">+M106+N106</f>
        <v>0</v>
      </c>
      <c r="R106"/>
      <c r="S106"/>
    </row>
    <row r="107" spans="2:19" s="14" customFormat="1" ht="56.6" outlineLevel="1" x14ac:dyDescent="0.4">
      <c r="B107" s="31" t="s">
        <v>226</v>
      </c>
      <c r="C107" s="31" t="s">
        <v>227</v>
      </c>
      <c r="D107" s="31" t="s">
        <v>50</v>
      </c>
      <c r="E107" s="45" t="s">
        <v>228</v>
      </c>
      <c r="F107" s="34">
        <v>5</v>
      </c>
      <c r="G107" s="35">
        <v>7.2946999999999997</v>
      </c>
      <c r="H107" s="35">
        <f t="shared" si="76"/>
        <v>36.47</v>
      </c>
      <c r="I107" s="35">
        <f t="shared" si="77"/>
        <v>7.6586999999999996</v>
      </c>
      <c r="J107" s="35">
        <f t="shared" si="78"/>
        <v>44.128699999999995</v>
      </c>
      <c r="L107" s="43">
        <v>0</v>
      </c>
      <c r="M107" s="35">
        <f t="shared" si="79"/>
        <v>0</v>
      </c>
      <c r="N107" s="35">
        <f t="shared" si="80"/>
        <v>0</v>
      </c>
      <c r="O107" s="35">
        <f t="shared" si="81"/>
        <v>0</v>
      </c>
      <c r="R107"/>
      <c r="S107"/>
    </row>
    <row r="108" spans="2:19" s="14" customFormat="1" ht="56.6" outlineLevel="1" x14ac:dyDescent="0.4">
      <c r="B108" s="31" t="s">
        <v>229</v>
      </c>
      <c r="C108" s="31" t="s">
        <v>230</v>
      </c>
      <c r="D108" s="31" t="s">
        <v>50</v>
      </c>
      <c r="E108" s="45" t="s">
        <v>231</v>
      </c>
      <c r="F108" s="34">
        <v>2</v>
      </c>
      <c r="G108" s="35">
        <v>6.0094999999999992</v>
      </c>
      <c r="H108" s="35">
        <f t="shared" si="76"/>
        <v>12.02</v>
      </c>
      <c r="I108" s="35">
        <f t="shared" si="77"/>
        <v>2.5242</v>
      </c>
      <c r="J108" s="35">
        <f t="shared" si="78"/>
        <v>14.5442</v>
      </c>
      <c r="L108" s="43">
        <v>0</v>
      </c>
      <c r="M108" s="35">
        <f t="shared" si="79"/>
        <v>0</v>
      </c>
      <c r="N108" s="35">
        <f t="shared" si="80"/>
        <v>0</v>
      </c>
      <c r="O108" s="35">
        <f t="shared" si="81"/>
        <v>0</v>
      </c>
      <c r="R108"/>
      <c r="S108"/>
    </row>
    <row r="109" spans="2:19" s="14" customFormat="1" ht="70.75" outlineLevel="1" x14ac:dyDescent="0.4">
      <c r="B109" s="31" t="s">
        <v>232</v>
      </c>
      <c r="C109" s="31" t="s">
        <v>233</v>
      </c>
      <c r="D109" s="31" t="s">
        <v>50</v>
      </c>
      <c r="E109" s="45" t="s">
        <v>234</v>
      </c>
      <c r="F109" s="34">
        <v>1</v>
      </c>
      <c r="G109" s="35">
        <v>9.5914000000000001</v>
      </c>
      <c r="H109" s="35">
        <f t="shared" si="76"/>
        <v>9.59</v>
      </c>
      <c r="I109" s="35">
        <f t="shared" si="77"/>
        <v>2.0139</v>
      </c>
      <c r="J109" s="35">
        <f t="shared" si="78"/>
        <v>11.603899999999999</v>
      </c>
      <c r="L109" s="43">
        <v>0</v>
      </c>
      <c r="M109" s="35">
        <f t="shared" si="79"/>
        <v>0</v>
      </c>
      <c r="N109" s="35">
        <f t="shared" si="80"/>
        <v>0</v>
      </c>
      <c r="O109" s="35">
        <f t="shared" si="81"/>
        <v>0</v>
      </c>
      <c r="R109"/>
      <c r="S109"/>
    </row>
    <row r="110" spans="2:19" s="14" customFormat="1" ht="56.6" outlineLevel="1" x14ac:dyDescent="0.4">
      <c r="B110" s="31" t="s">
        <v>235</v>
      </c>
      <c r="C110" s="31" t="s">
        <v>236</v>
      </c>
      <c r="D110" s="31" t="s">
        <v>50</v>
      </c>
      <c r="E110" s="45" t="s">
        <v>237</v>
      </c>
      <c r="F110" s="34">
        <v>1</v>
      </c>
      <c r="G110" s="35">
        <v>12.4117</v>
      </c>
      <c r="H110" s="35">
        <f t="shared" ref="H110:H112" si="82">+ROUND(F110*G110,2)</f>
        <v>12.41</v>
      </c>
      <c r="I110" s="35">
        <f t="shared" ref="I110:I112" si="83">H110*$I$6</f>
        <v>2.6061000000000001</v>
      </c>
      <c r="J110" s="35">
        <f t="shared" ref="J110:J112" si="84">H110+I110</f>
        <v>15.0161</v>
      </c>
      <c r="L110" s="43">
        <v>0</v>
      </c>
      <c r="M110" s="35">
        <f t="shared" ref="M110:M112" si="85">+ROUND(F110*L110,2)</f>
        <v>0</v>
      </c>
      <c r="N110" s="35">
        <f t="shared" ref="N110:N112" si="86">+M110*$N$6</f>
        <v>0</v>
      </c>
      <c r="O110" s="35">
        <f t="shared" ref="O110:O112" si="87">+M110+N110</f>
        <v>0</v>
      </c>
      <c r="R110"/>
      <c r="S110"/>
    </row>
    <row r="111" spans="2:19" s="14" customFormat="1" ht="42.45" outlineLevel="1" x14ac:dyDescent="0.4">
      <c r="B111" s="31" t="s">
        <v>238</v>
      </c>
      <c r="C111" s="31" t="s">
        <v>239</v>
      </c>
      <c r="D111" s="31" t="s">
        <v>50</v>
      </c>
      <c r="E111" s="45" t="s">
        <v>240</v>
      </c>
      <c r="F111" s="34">
        <v>1</v>
      </c>
      <c r="G111" s="35">
        <v>11.697699999999999</v>
      </c>
      <c r="H111" s="35">
        <f t="shared" si="82"/>
        <v>11.7</v>
      </c>
      <c r="I111" s="35">
        <f t="shared" si="83"/>
        <v>2.4569999999999999</v>
      </c>
      <c r="J111" s="35">
        <f t="shared" si="84"/>
        <v>14.157</v>
      </c>
      <c r="L111" s="43">
        <v>0</v>
      </c>
      <c r="M111" s="35">
        <f t="shared" si="85"/>
        <v>0</v>
      </c>
      <c r="N111" s="35">
        <f t="shared" si="86"/>
        <v>0</v>
      </c>
      <c r="O111" s="35">
        <f t="shared" si="87"/>
        <v>0</v>
      </c>
      <c r="R111"/>
      <c r="S111"/>
    </row>
    <row r="112" spans="2:19" s="14" customFormat="1" ht="42.45" outlineLevel="1" x14ac:dyDescent="0.4">
      <c r="B112" s="31" t="s">
        <v>241</v>
      </c>
      <c r="C112" s="31" t="s">
        <v>242</v>
      </c>
      <c r="D112" s="31" t="s">
        <v>50</v>
      </c>
      <c r="E112" s="45" t="s">
        <v>243</v>
      </c>
      <c r="F112" s="34">
        <v>16</v>
      </c>
      <c r="G112" s="35">
        <v>0.28559999999999997</v>
      </c>
      <c r="H112" s="35">
        <f t="shared" si="82"/>
        <v>4.57</v>
      </c>
      <c r="I112" s="35">
        <f t="shared" si="83"/>
        <v>0.9597</v>
      </c>
      <c r="J112" s="35">
        <f t="shared" si="84"/>
        <v>5.5297000000000001</v>
      </c>
      <c r="L112" s="43">
        <v>0</v>
      </c>
      <c r="M112" s="35">
        <f t="shared" si="85"/>
        <v>0</v>
      </c>
      <c r="N112" s="35">
        <f t="shared" si="86"/>
        <v>0</v>
      </c>
      <c r="O112" s="35">
        <f t="shared" si="87"/>
        <v>0</v>
      </c>
      <c r="R112"/>
      <c r="S112"/>
    </row>
    <row r="113" spans="2:19" s="14" customFormat="1" ht="42.45" outlineLevel="1" x14ac:dyDescent="0.4">
      <c r="B113" s="31" t="s">
        <v>244</v>
      </c>
      <c r="C113" s="31" t="s">
        <v>245</v>
      </c>
      <c r="D113" s="31" t="s">
        <v>50</v>
      </c>
      <c r="E113" s="45" t="s">
        <v>246</v>
      </c>
      <c r="F113" s="34">
        <v>5</v>
      </c>
      <c r="G113" s="35">
        <v>22.8004</v>
      </c>
      <c r="H113" s="35">
        <f t="shared" ref="H113:H127" si="88">+ROUND(F113*G113,2)</f>
        <v>114</v>
      </c>
      <c r="I113" s="35">
        <f t="shared" ref="I113:I127" si="89">H113*$I$6</f>
        <v>23.939999999999998</v>
      </c>
      <c r="J113" s="35">
        <f t="shared" ref="J113:J127" si="90">H113+I113</f>
        <v>137.94</v>
      </c>
      <c r="L113" s="43">
        <v>0</v>
      </c>
      <c r="M113" s="35">
        <f t="shared" ref="M113:M127" si="91">+ROUND(F113*L113,2)</f>
        <v>0</v>
      </c>
      <c r="N113" s="35">
        <f t="shared" ref="N113:N127" si="92">+M113*$N$6</f>
        <v>0</v>
      </c>
      <c r="O113" s="35">
        <f t="shared" ref="O113:O127" si="93">+M113+N113</f>
        <v>0</v>
      </c>
      <c r="R113"/>
      <c r="S113"/>
    </row>
    <row r="114" spans="2:19" s="14" customFormat="1" ht="42.45" outlineLevel="1" x14ac:dyDescent="0.4">
      <c r="B114" s="31" t="s">
        <v>247</v>
      </c>
      <c r="C114" s="31" t="s">
        <v>248</v>
      </c>
      <c r="D114" s="31" t="s">
        <v>50</v>
      </c>
      <c r="E114" s="45" t="s">
        <v>249</v>
      </c>
      <c r="F114" s="34">
        <v>10</v>
      </c>
      <c r="G114" s="35">
        <v>0.84489999999999987</v>
      </c>
      <c r="H114" s="35">
        <f t="shared" si="88"/>
        <v>8.4499999999999993</v>
      </c>
      <c r="I114" s="35">
        <f t="shared" si="89"/>
        <v>1.7744999999999997</v>
      </c>
      <c r="J114" s="35">
        <f t="shared" si="90"/>
        <v>10.224499999999999</v>
      </c>
      <c r="L114" s="43">
        <v>0</v>
      </c>
      <c r="M114" s="35">
        <f t="shared" si="91"/>
        <v>0</v>
      </c>
      <c r="N114" s="35">
        <f t="shared" si="92"/>
        <v>0</v>
      </c>
      <c r="O114" s="35">
        <f t="shared" si="93"/>
        <v>0</v>
      </c>
      <c r="R114"/>
      <c r="S114"/>
    </row>
    <row r="115" spans="2:19" s="14" customFormat="1" ht="42.45" outlineLevel="1" x14ac:dyDescent="0.4">
      <c r="B115" s="31" t="s">
        <v>250</v>
      </c>
      <c r="C115" s="31" t="s">
        <v>251</v>
      </c>
      <c r="D115" s="31" t="s">
        <v>50</v>
      </c>
      <c r="E115" s="45" t="s">
        <v>252</v>
      </c>
      <c r="F115" s="34">
        <v>2</v>
      </c>
      <c r="G115" s="35">
        <v>36.164099999999998</v>
      </c>
      <c r="H115" s="35">
        <f t="shared" si="88"/>
        <v>72.33</v>
      </c>
      <c r="I115" s="35">
        <f t="shared" si="89"/>
        <v>15.189299999999999</v>
      </c>
      <c r="J115" s="35">
        <f t="shared" si="90"/>
        <v>87.519300000000001</v>
      </c>
      <c r="L115" s="43">
        <v>0</v>
      </c>
      <c r="M115" s="35">
        <f t="shared" si="91"/>
        <v>0</v>
      </c>
      <c r="N115" s="35">
        <f t="shared" si="92"/>
        <v>0</v>
      </c>
      <c r="O115" s="35">
        <f t="shared" si="93"/>
        <v>0</v>
      </c>
      <c r="R115"/>
      <c r="S115"/>
    </row>
    <row r="116" spans="2:19" s="14" customFormat="1" ht="56.6" outlineLevel="1" x14ac:dyDescent="0.4">
      <c r="B116" s="31" t="s">
        <v>253</v>
      </c>
      <c r="C116" s="31" t="s">
        <v>254</v>
      </c>
      <c r="D116" s="31" t="s">
        <v>50</v>
      </c>
      <c r="E116" s="45" t="s">
        <v>255</v>
      </c>
      <c r="F116" s="34">
        <v>5</v>
      </c>
      <c r="G116" s="35">
        <v>14.7798</v>
      </c>
      <c r="H116" s="35">
        <f t="shared" si="88"/>
        <v>73.900000000000006</v>
      </c>
      <c r="I116" s="35">
        <f t="shared" si="89"/>
        <v>15.519</v>
      </c>
      <c r="J116" s="35">
        <f t="shared" si="90"/>
        <v>89.419000000000011</v>
      </c>
      <c r="L116" s="43">
        <v>0</v>
      </c>
      <c r="M116" s="35">
        <f t="shared" si="91"/>
        <v>0</v>
      </c>
      <c r="N116" s="35">
        <f t="shared" si="92"/>
        <v>0</v>
      </c>
      <c r="O116" s="35">
        <f t="shared" si="93"/>
        <v>0</v>
      </c>
      <c r="R116"/>
      <c r="S116"/>
    </row>
    <row r="117" spans="2:19" s="14" customFormat="1" ht="56.6" outlineLevel="1" x14ac:dyDescent="0.4">
      <c r="B117" s="31" t="s">
        <v>256</v>
      </c>
      <c r="C117" s="31" t="s">
        <v>257</v>
      </c>
      <c r="D117" s="31" t="s">
        <v>50</v>
      </c>
      <c r="E117" s="45" t="s">
        <v>258</v>
      </c>
      <c r="F117" s="34">
        <v>3</v>
      </c>
      <c r="G117" s="35">
        <v>11.781000000000001</v>
      </c>
      <c r="H117" s="35">
        <f t="shared" si="88"/>
        <v>35.340000000000003</v>
      </c>
      <c r="I117" s="35">
        <f t="shared" si="89"/>
        <v>7.4214000000000002</v>
      </c>
      <c r="J117" s="35">
        <f t="shared" si="90"/>
        <v>42.761400000000002</v>
      </c>
      <c r="L117" s="43">
        <v>0</v>
      </c>
      <c r="M117" s="35">
        <f t="shared" si="91"/>
        <v>0</v>
      </c>
      <c r="N117" s="35">
        <f t="shared" si="92"/>
        <v>0</v>
      </c>
      <c r="O117" s="35">
        <f t="shared" si="93"/>
        <v>0</v>
      </c>
      <c r="R117"/>
      <c r="S117"/>
    </row>
    <row r="118" spans="2:19" s="14" customFormat="1" ht="56.6" outlineLevel="1" x14ac:dyDescent="0.4">
      <c r="B118" s="31" t="s">
        <v>259</v>
      </c>
      <c r="C118" s="31" t="s">
        <v>260</v>
      </c>
      <c r="D118" s="31" t="s">
        <v>50</v>
      </c>
      <c r="E118" s="45" t="s">
        <v>261</v>
      </c>
      <c r="F118" s="34">
        <v>5</v>
      </c>
      <c r="G118" s="35">
        <v>7.8658999999999999</v>
      </c>
      <c r="H118" s="35">
        <f t="shared" si="88"/>
        <v>39.33</v>
      </c>
      <c r="I118" s="35">
        <f t="shared" si="89"/>
        <v>8.2592999999999996</v>
      </c>
      <c r="J118" s="35">
        <f t="shared" si="90"/>
        <v>47.589299999999994</v>
      </c>
      <c r="L118" s="43">
        <v>0</v>
      </c>
      <c r="M118" s="35">
        <f t="shared" si="91"/>
        <v>0</v>
      </c>
      <c r="N118" s="35">
        <f t="shared" si="92"/>
        <v>0</v>
      </c>
      <c r="O118" s="35">
        <f t="shared" si="93"/>
        <v>0</v>
      </c>
      <c r="R118"/>
      <c r="S118"/>
    </row>
    <row r="119" spans="2:19" s="14" customFormat="1" ht="42.45" outlineLevel="1" x14ac:dyDescent="0.4">
      <c r="B119" s="31" t="s">
        <v>262</v>
      </c>
      <c r="C119" s="31" t="s">
        <v>263</v>
      </c>
      <c r="D119" s="31" t="s">
        <v>50</v>
      </c>
      <c r="E119" s="45" t="s">
        <v>264</v>
      </c>
      <c r="F119" s="34">
        <v>5</v>
      </c>
      <c r="G119" s="35">
        <v>9.7936999999999994</v>
      </c>
      <c r="H119" s="35">
        <f t="shared" ref="H119" si="94">+ROUND(F119*G119,2)</f>
        <v>48.97</v>
      </c>
      <c r="I119" s="35">
        <f t="shared" ref="I119" si="95">H119*$I$6</f>
        <v>10.2837</v>
      </c>
      <c r="J119" s="35">
        <f t="shared" ref="J119" si="96">H119+I119</f>
        <v>59.253699999999995</v>
      </c>
      <c r="L119" s="43">
        <v>0</v>
      </c>
      <c r="M119" s="35">
        <f t="shared" ref="M119" si="97">+ROUND(F119*L119,2)</f>
        <v>0</v>
      </c>
      <c r="N119" s="35">
        <f t="shared" ref="N119" si="98">+M119*$N$6</f>
        <v>0</v>
      </c>
      <c r="O119" s="35">
        <f t="shared" ref="O119" si="99">+M119+N119</f>
        <v>0</v>
      </c>
      <c r="R119"/>
      <c r="S119"/>
    </row>
    <row r="120" spans="2:19" s="14" customFormat="1" ht="42.45" outlineLevel="1" x14ac:dyDescent="0.4">
      <c r="B120" s="31" t="s">
        <v>265</v>
      </c>
      <c r="C120" s="31" t="s">
        <v>266</v>
      </c>
      <c r="D120" s="31" t="s">
        <v>50</v>
      </c>
      <c r="E120" s="45" t="s">
        <v>267</v>
      </c>
      <c r="F120" s="34">
        <v>1</v>
      </c>
      <c r="G120" s="35">
        <v>35.676200000000001</v>
      </c>
      <c r="H120" s="35">
        <f t="shared" si="88"/>
        <v>35.68</v>
      </c>
      <c r="I120" s="35">
        <f t="shared" si="89"/>
        <v>7.4927999999999999</v>
      </c>
      <c r="J120" s="35">
        <f t="shared" si="90"/>
        <v>43.172800000000002</v>
      </c>
      <c r="L120" s="43">
        <v>0</v>
      </c>
      <c r="M120" s="35">
        <f t="shared" si="91"/>
        <v>0</v>
      </c>
      <c r="N120" s="35">
        <f t="shared" si="92"/>
        <v>0</v>
      </c>
      <c r="O120" s="35">
        <f t="shared" si="93"/>
        <v>0</v>
      </c>
      <c r="R120"/>
      <c r="S120"/>
    </row>
    <row r="121" spans="2:19" s="14" customFormat="1" ht="70.75" outlineLevel="1" x14ac:dyDescent="0.4">
      <c r="B121" s="31" t="s">
        <v>268</v>
      </c>
      <c r="C121" s="31" t="s">
        <v>269</v>
      </c>
      <c r="D121" s="31" t="s">
        <v>50</v>
      </c>
      <c r="E121" s="45" t="s">
        <v>270</v>
      </c>
      <c r="F121" s="34">
        <v>2</v>
      </c>
      <c r="G121" s="35">
        <v>78.730399999999989</v>
      </c>
      <c r="H121" s="35">
        <f t="shared" si="88"/>
        <v>157.46</v>
      </c>
      <c r="I121" s="35">
        <f t="shared" si="89"/>
        <v>33.066600000000001</v>
      </c>
      <c r="J121" s="35">
        <f t="shared" si="90"/>
        <v>190.5266</v>
      </c>
      <c r="L121" s="43">
        <v>0</v>
      </c>
      <c r="M121" s="35">
        <f t="shared" si="91"/>
        <v>0</v>
      </c>
      <c r="N121" s="35">
        <f t="shared" si="92"/>
        <v>0</v>
      </c>
      <c r="O121" s="35">
        <f t="shared" si="93"/>
        <v>0</v>
      </c>
      <c r="R121"/>
      <c r="S121"/>
    </row>
    <row r="122" spans="2:19" s="14" customFormat="1" ht="84.9" outlineLevel="1" x14ac:dyDescent="0.4">
      <c r="B122" s="31" t="s">
        <v>271</v>
      </c>
      <c r="C122" s="31" t="s">
        <v>272</v>
      </c>
      <c r="D122" s="31" t="s">
        <v>50</v>
      </c>
      <c r="E122" s="45" t="s">
        <v>273</v>
      </c>
      <c r="F122" s="34">
        <v>5</v>
      </c>
      <c r="G122" s="35">
        <v>20.622699999999998</v>
      </c>
      <c r="H122" s="35">
        <f t="shared" si="88"/>
        <v>103.11</v>
      </c>
      <c r="I122" s="35">
        <f t="shared" si="89"/>
        <v>21.653099999999998</v>
      </c>
      <c r="J122" s="35">
        <f t="shared" si="90"/>
        <v>124.76309999999999</v>
      </c>
      <c r="L122" s="43">
        <v>0</v>
      </c>
      <c r="M122" s="35">
        <f t="shared" si="91"/>
        <v>0</v>
      </c>
      <c r="N122" s="35">
        <f t="shared" si="92"/>
        <v>0</v>
      </c>
      <c r="O122" s="35">
        <f t="shared" si="93"/>
        <v>0</v>
      </c>
      <c r="R122"/>
      <c r="S122"/>
    </row>
    <row r="123" spans="2:19" s="14" customFormat="1" ht="28.3" outlineLevel="1" x14ac:dyDescent="0.4">
      <c r="B123" s="31" t="s">
        <v>274</v>
      </c>
      <c r="C123" s="31" t="s">
        <v>275</v>
      </c>
      <c r="D123" s="31" t="s">
        <v>50</v>
      </c>
      <c r="E123" s="45" t="s">
        <v>276</v>
      </c>
      <c r="F123" s="34">
        <v>2</v>
      </c>
      <c r="G123" s="35">
        <v>28.2744</v>
      </c>
      <c r="H123" s="35">
        <f t="shared" si="88"/>
        <v>56.55</v>
      </c>
      <c r="I123" s="35">
        <f t="shared" si="89"/>
        <v>11.875499999999999</v>
      </c>
      <c r="J123" s="35">
        <f t="shared" si="90"/>
        <v>68.4255</v>
      </c>
      <c r="L123" s="43">
        <v>0</v>
      </c>
      <c r="M123" s="35">
        <f t="shared" si="91"/>
        <v>0</v>
      </c>
      <c r="N123" s="35">
        <f t="shared" si="92"/>
        <v>0</v>
      </c>
      <c r="O123" s="35">
        <f t="shared" si="93"/>
        <v>0</v>
      </c>
      <c r="R123"/>
      <c r="S123"/>
    </row>
    <row r="124" spans="2:19" s="14" customFormat="1" ht="42.45" outlineLevel="1" x14ac:dyDescent="0.4">
      <c r="B124" s="31" t="s">
        <v>277</v>
      </c>
      <c r="C124" s="31" t="s">
        <v>278</v>
      </c>
      <c r="D124" s="31" t="s">
        <v>50</v>
      </c>
      <c r="E124" s="45" t="s">
        <v>279</v>
      </c>
      <c r="F124" s="34">
        <v>2</v>
      </c>
      <c r="G124" s="35">
        <v>31.618299999999998</v>
      </c>
      <c r="H124" s="35">
        <f t="shared" si="88"/>
        <v>63.24</v>
      </c>
      <c r="I124" s="35">
        <f t="shared" si="89"/>
        <v>13.2804</v>
      </c>
      <c r="J124" s="35">
        <f t="shared" si="90"/>
        <v>76.520399999999995</v>
      </c>
      <c r="L124" s="43">
        <v>0</v>
      </c>
      <c r="M124" s="35">
        <f t="shared" si="91"/>
        <v>0</v>
      </c>
      <c r="N124" s="35">
        <f t="shared" si="92"/>
        <v>0</v>
      </c>
      <c r="O124" s="35">
        <f t="shared" si="93"/>
        <v>0</v>
      </c>
      <c r="R124"/>
      <c r="S124"/>
    </row>
    <row r="125" spans="2:19" s="14" customFormat="1" ht="42.45" outlineLevel="1" x14ac:dyDescent="0.4">
      <c r="B125" s="31" t="s">
        <v>280</v>
      </c>
      <c r="C125" s="31" t="s">
        <v>281</v>
      </c>
      <c r="D125" s="31" t="s">
        <v>50</v>
      </c>
      <c r="E125" s="45" t="s">
        <v>282</v>
      </c>
      <c r="F125" s="34">
        <v>5</v>
      </c>
      <c r="G125" s="35">
        <v>7.6992999999999991</v>
      </c>
      <c r="H125" s="35">
        <f t="shared" si="88"/>
        <v>38.5</v>
      </c>
      <c r="I125" s="35">
        <f t="shared" si="89"/>
        <v>8.0849999999999991</v>
      </c>
      <c r="J125" s="35">
        <f t="shared" si="90"/>
        <v>46.585000000000001</v>
      </c>
      <c r="L125" s="43">
        <v>0</v>
      </c>
      <c r="M125" s="35">
        <f t="shared" si="91"/>
        <v>0</v>
      </c>
      <c r="N125" s="35">
        <f t="shared" si="92"/>
        <v>0</v>
      </c>
      <c r="O125" s="35">
        <f t="shared" si="93"/>
        <v>0</v>
      </c>
      <c r="R125"/>
      <c r="S125"/>
    </row>
    <row r="126" spans="2:19" s="14" customFormat="1" ht="56.6" outlineLevel="1" x14ac:dyDescent="0.4">
      <c r="B126" s="31" t="s">
        <v>283</v>
      </c>
      <c r="C126" s="31" t="s">
        <v>284</v>
      </c>
      <c r="D126" s="31" t="s">
        <v>50</v>
      </c>
      <c r="E126" s="45" t="s">
        <v>285</v>
      </c>
      <c r="F126" s="34">
        <v>5</v>
      </c>
      <c r="G126" s="35">
        <v>7.6992999999999991</v>
      </c>
      <c r="H126" s="35">
        <f t="shared" si="88"/>
        <v>38.5</v>
      </c>
      <c r="I126" s="35">
        <f t="shared" si="89"/>
        <v>8.0849999999999991</v>
      </c>
      <c r="J126" s="35">
        <f t="shared" si="90"/>
        <v>46.585000000000001</v>
      </c>
      <c r="L126" s="43">
        <v>0</v>
      </c>
      <c r="M126" s="35">
        <f t="shared" si="91"/>
        <v>0</v>
      </c>
      <c r="N126" s="35">
        <f t="shared" si="92"/>
        <v>0</v>
      </c>
      <c r="O126" s="35">
        <f t="shared" si="93"/>
        <v>0</v>
      </c>
      <c r="R126"/>
      <c r="S126"/>
    </row>
    <row r="127" spans="2:19" s="14" customFormat="1" ht="28.3" outlineLevel="1" x14ac:dyDescent="0.4">
      <c r="B127" s="31" t="s">
        <v>286</v>
      </c>
      <c r="C127" s="31" t="s">
        <v>287</v>
      </c>
      <c r="D127" s="31" t="s">
        <v>50</v>
      </c>
      <c r="E127" s="45" t="s">
        <v>288</v>
      </c>
      <c r="F127" s="34">
        <v>5</v>
      </c>
      <c r="G127" s="35">
        <v>3.3795999999999995</v>
      </c>
      <c r="H127" s="35">
        <f t="shared" si="88"/>
        <v>16.899999999999999</v>
      </c>
      <c r="I127" s="35">
        <f t="shared" si="89"/>
        <v>3.5489999999999995</v>
      </c>
      <c r="J127" s="35">
        <f t="shared" si="90"/>
        <v>20.448999999999998</v>
      </c>
      <c r="L127" s="43">
        <v>0</v>
      </c>
      <c r="M127" s="35">
        <f t="shared" si="91"/>
        <v>0</v>
      </c>
      <c r="N127" s="35">
        <f t="shared" si="92"/>
        <v>0</v>
      </c>
      <c r="O127" s="35">
        <f t="shared" si="93"/>
        <v>0</v>
      </c>
      <c r="R127"/>
      <c r="S127"/>
    </row>
    <row r="128" spans="2:19" s="14" customFormat="1" ht="42.45" outlineLevel="1" x14ac:dyDescent="0.4">
      <c r="B128" s="31" t="s">
        <v>289</v>
      </c>
      <c r="C128" s="31" t="s">
        <v>290</v>
      </c>
      <c r="D128" s="31" t="s">
        <v>50</v>
      </c>
      <c r="E128" s="45" t="s">
        <v>291</v>
      </c>
      <c r="F128" s="34">
        <v>5</v>
      </c>
      <c r="G128" s="35">
        <v>18.421199999999999</v>
      </c>
      <c r="H128" s="35">
        <f t="shared" ref="H128:H130" si="100">+ROUND(F128*G128,2)</f>
        <v>92.11</v>
      </c>
      <c r="I128" s="35">
        <f t="shared" ref="I128:I130" si="101">H128*$I$6</f>
        <v>19.3431</v>
      </c>
      <c r="J128" s="35">
        <f t="shared" ref="J128:J130" si="102">H128+I128</f>
        <v>111.45310000000001</v>
      </c>
      <c r="L128" s="43">
        <v>0</v>
      </c>
      <c r="M128" s="35">
        <f t="shared" ref="M128:M130" si="103">+ROUND(F128*L128,2)</f>
        <v>0</v>
      </c>
      <c r="N128" s="35">
        <f t="shared" ref="N128:N130" si="104">+M128*$N$6</f>
        <v>0</v>
      </c>
      <c r="O128" s="35">
        <f t="shared" ref="O128:O130" si="105">+M128+N128</f>
        <v>0</v>
      </c>
      <c r="R128"/>
      <c r="S128"/>
    </row>
    <row r="129" spans="2:19" s="14" customFormat="1" ht="42.45" outlineLevel="1" x14ac:dyDescent="0.4">
      <c r="B129" s="31" t="s">
        <v>292</v>
      </c>
      <c r="C129" s="31" t="s">
        <v>293</v>
      </c>
      <c r="D129" s="31" t="s">
        <v>50</v>
      </c>
      <c r="E129" s="45" t="s">
        <v>294</v>
      </c>
      <c r="F129" s="34">
        <v>1</v>
      </c>
      <c r="G129" s="35">
        <v>24.061799999999998</v>
      </c>
      <c r="H129" s="35">
        <f t="shared" si="100"/>
        <v>24.06</v>
      </c>
      <c r="I129" s="35">
        <f t="shared" si="101"/>
        <v>5.0526</v>
      </c>
      <c r="J129" s="35">
        <f t="shared" si="102"/>
        <v>29.1126</v>
      </c>
      <c r="L129" s="43">
        <v>0</v>
      </c>
      <c r="M129" s="35">
        <f t="shared" si="103"/>
        <v>0</v>
      </c>
      <c r="N129" s="35">
        <f t="shared" si="104"/>
        <v>0</v>
      </c>
      <c r="O129" s="35">
        <f t="shared" si="105"/>
        <v>0</v>
      </c>
      <c r="R129"/>
      <c r="S129"/>
    </row>
    <row r="130" spans="2:19" s="14" customFormat="1" ht="42.45" outlineLevel="1" x14ac:dyDescent="0.4">
      <c r="B130" s="31" t="s">
        <v>295</v>
      </c>
      <c r="C130" s="31" t="s">
        <v>296</v>
      </c>
      <c r="D130" s="31" t="s">
        <v>50</v>
      </c>
      <c r="E130" s="45" t="s">
        <v>297</v>
      </c>
      <c r="F130" s="34">
        <v>1</v>
      </c>
      <c r="G130" s="35">
        <v>61.403999999999996</v>
      </c>
      <c r="H130" s="35">
        <f t="shared" si="100"/>
        <v>61.4</v>
      </c>
      <c r="I130" s="35">
        <f t="shared" si="101"/>
        <v>12.893999999999998</v>
      </c>
      <c r="J130" s="35">
        <f t="shared" si="102"/>
        <v>74.293999999999997</v>
      </c>
      <c r="L130" s="43">
        <v>0</v>
      </c>
      <c r="M130" s="35">
        <f t="shared" si="103"/>
        <v>0</v>
      </c>
      <c r="N130" s="35">
        <f t="shared" si="104"/>
        <v>0</v>
      </c>
      <c r="O130" s="35">
        <f t="shared" si="105"/>
        <v>0</v>
      </c>
      <c r="R130"/>
      <c r="S130"/>
    </row>
    <row r="131" spans="2:19" s="14" customFormat="1" ht="42.45" outlineLevel="1" x14ac:dyDescent="0.4">
      <c r="B131" s="31" t="s">
        <v>298</v>
      </c>
      <c r="C131" s="31" t="s">
        <v>299</v>
      </c>
      <c r="D131" s="31" t="s">
        <v>50</v>
      </c>
      <c r="E131" s="45" t="s">
        <v>300</v>
      </c>
      <c r="F131" s="34">
        <v>1</v>
      </c>
      <c r="G131" s="35">
        <v>25.906299999999998</v>
      </c>
      <c r="H131" s="35">
        <f t="shared" si="76"/>
        <v>25.91</v>
      </c>
      <c r="I131" s="35">
        <f t="shared" si="77"/>
        <v>5.4410999999999996</v>
      </c>
      <c r="J131" s="35">
        <f t="shared" si="78"/>
        <v>31.351099999999999</v>
      </c>
      <c r="L131" s="43">
        <v>0</v>
      </c>
      <c r="M131" s="35">
        <f t="shared" si="79"/>
        <v>0</v>
      </c>
      <c r="N131" s="35">
        <f t="shared" si="80"/>
        <v>0</v>
      </c>
      <c r="O131" s="35">
        <f t="shared" si="81"/>
        <v>0</v>
      </c>
      <c r="R131"/>
      <c r="S131"/>
    </row>
    <row r="132" spans="2:19" s="36" customFormat="1" ht="28.3" outlineLevel="1" x14ac:dyDescent="0.4">
      <c r="B132" s="31"/>
      <c r="C132" s="31"/>
      <c r="D132" s="31"/>
      <c r="E132" s="39" t="s">
        <v>56</v>
      </c>
      <c r="F132" s="40"/>
      <c r="G132" s="41"/>
      <c r="H132" s="41">
        <f>SUM(H106:H131)</f>
        <v>1229.81</v>
      </c>
      <c r="I132" s="41"/>
      <c r="J132" s="41">
        <f>SUM(J106:J131)</f>
        <v>1488.0701000000001</v>
      </c>
      <c r="L132" s="41"/>
      <c r="M132" s="41">
        <f>SUM(M106:M131)</f>
        <v>0</v>
      </c>
      <c r="N132" s="41"/>
      <c r="O132" s="41">
        <f>SUM(O106:O131)</f>
        <v>0</v>
      </c>
      <c r="R132"/>
      <c r="S132"/>
    </row>
    <row r="133" spans="2:19" s="24" customFormat="1" ht="28.3" outlineLevel="1" x14ac:dyDescent="0.4">
      <c r="B133" s="59" t="s">
        <v>301</v>
      </c>
      <c r="C133" s="59"/>
      <c r="D133" s="63"/>
      <c r="E133" s="65" t="s">
        <v>302</v>
      </c>
      <c r="F133" s="61"/>
      <c r="G133" s="61"/>
      <c r="H133" s="61"/>
      <c r="I133" s="61"/>
      <c r="J133" s="61"/>
      <c r="L133" s="61"/>
      <c r="M133" s="61"/>
      <c r="N133" s="61"/>
      <c r="O133" s="61"/>
      <c r="R133"/>
      <c r="S133"/>
    </row>
    <row r="134" spans="2:19" s="14" customFormat="1" ht="56.6" outlineLevel="1" x14ac:dyDescent="0.4">
      <c r="B134" s="31" t="s">
        <v>303</v>
      </c>
      <c r="C134" s="31" t="s">
        <v>304</v>
      </c>
      <c r="D134" s="31" t="s">
        <v>118</v>
      </c>
      <c r="E134" s="45" t="s">
        <v>305</v>
      </c>
      <c r="F134" s="34">
        <v>30</v>
      </c>
      <c r="G134" s="35">
        <v>11.197899999999999</v>
      </c>
      <c r="H134" s="35">
        <f t="shared" ref="H134" si="106">+ROUND(F134*G134,2)</f>
        <v>335.94</v>
      </c>
      <c r="I134" s="35">
        <f t="shared" ref="I134" si="107">H134*$I$6</f>
        <v>70.547399999999996</v>
      </c>
      <c r="J134" s="35">
        <f t="shared" ref="J134" si="108">H134+I134</f>
        <v>406.48739999999998</v>
      </c>
      <c r="L134" s="43">
        <v>0</v>
      </c>
      <c r="M134" s="35">
        <f>+ROUND(F134*L134,2)</f>
        <v>0</v>
      </c>
      <c r="N134" s="35">
        <f t="shared" ref="N134" si="109">+M134*$N$6</f>
        <v>0</v>
      </c>
      <c r="O134" s="35">
        <f t="shared" ref="O134" si="110">+M134+N134</f>
        <v>0</v>
      </c>
      <c r="R134"/>
      <c r="S134"/>
    </row>
    <row r="135" spans="2:19" s="14" customFormat="1" ht="70.75" outlineLevel="1" x14ac:dyDescent="0.4">
      <c r="B135" s="31" t="s">
        <v>306</v>
      </c>
      <c r="C135" s="31" t="s">
        <v>307</v>
      </c>
      <c r="D135" s="31" t="s">
        <v>50</v>
      </c>
      <c r="E135" s="45" t="s">
        <v>308</v>
      </c>
      <c r="F135" s="34">
        <v>2</v>
      </c>
      <c r="G135" s="35">
        <v>48.801899999999996</v>
      </c>
      <c r="H135" s="35">
        <f t="shared" ref="H135:H140" si="111">+ROUND(F135*G135,2)</f>
        <v>97.6</v>
      </c>
      <c r="I135" s="35">
        <f t="shared" ref="I135:I140" si="112">H135*$I$6</f>
        <v>20.495999999999999</v>
      </c>
      <c r="J135" s="35">
        <f t="shared" ref="J135:J140" si="113">H135+I135</f>
        <v>118.09599999999999</v>
      </c>
      <c r="L135" s="43">
        <v>0</v>
      </c>
      <c r="M135" s="35">
        <f>+ROUND(F135*L135,2)</f>
        <v>0</v>
      </c>
      <c r="N135" s="35">
        <f t="shared" ref="N135:N140" si="114">+M135*$N$6</f>
        <v>0</v>
      </c>
      <c r="O135" s="35">
        <f t="shared" ref="O135:O140" si="115">+M135+N135</f>
        <v>0</v>
      </c>
      <c r="R135"/>
      <c r="S135"/>
    </row>
    <row r="136" spans="2:19" s="14" customFormat="1" ht="56.6" outlineLevel="1" x14ac:dyDescent="0.4">
      <c r="B136" s="31" t="s">
        <v>309</v>
      </c>
      <c r="C136" s="31" t="s">
        <v>310</v>
      </c>
      <c r="D136" s="31" t="s">
        <v>50</v>
      </c>
      <c r="E136" s="45" t="s">
        <v>311</v>
      </c>
      <c r="F136" s="34">
        <v>2</v>
      </c>
      <c r="G136" s="35">
        <v>47.540500000000002</v>
      </c>
      <c r="H136" s="35">
        <f t="shared" si="111"/>
        <v>95.08</v>
      </c>
      <c r="I136" s="35">
        <f t="shared" si="112"/>
        <v>19.966799999999999</v>
      </c>
      <c r="J136" s="35">
        <f t="shared" si="113"/>
        <v>115.04679999999999</v>
      </c>
      <c r="L136" s="43">
        <v>0</v>
      </c>
      <c r="M136" s="35">
        <f t="shared" ref="M136:M138" si="116">+ROUND(F136*L136,2)</f>
        <v>0</v>
      </c>
      <c r="N136" s="35">
        <f t="shared" si="114"/>
        <v>0</v>
      </c>
      <c r="O136" s="35">
        <f t="shared" si="115"/>
        <v>0</v>
      </c>
      <c r="R136"/>
      <c r="S136"/>
    </row>
    <row r="137" spans="2:19" s="14" customFormat="1" ht="56.6" outlineLevel="1" x14ac:dyDescent="0.4">
      <c r="B137" s="31" t="s">
        <v>312</v>
      </c>
      <c r="C137" s="31" t="s">
        <v>313</v>
      </c>
      <c r="D137" s="31" t="s">
        <v>50</v>
      </c>
      <c r="E137" s="45" t="s">
        <v>314</v>
      </c>
      <c r="F137" s="34">
        <v>2</v>
      </c>
      <c r="G137" s="35">
        <v>40.245799999999996</v>
      </c>
      <c r="H137" s="35">
        <f t="shared" si="111"/>
        <v>80.489999999999995</v>
      </c>
      <c r="I137" s="35">
        <f t="shared" si="112"/>
        <v>16.902899999999999</v>
      </c>
      <c r="J137" s="35">
        <f t="shared" si="113"/>
        <v>97.392899999999997</v>
      </c>
      <c r="L137" s="43">
        <v>0</v>
      </c>
      <c r="M137" s="35">
        <f t="shared" si="116"/>
        <v>0</v>
      </c>
      <c r="N137" s="35">
        <f t="shared" si="114"/>
        <v>0</v>
      </c>
      <c r="O137" s="35">
        <f t="shared" si="115"/>
        <v>0</v>
      </c>
      <c r="R137"/>
      <c r="S137"/>
    </row>
    <row r="138" spans="2:19" s="14" customFormat="1" ht="42.45" outlineLevel="1" x14ac:dyDescent="0.4">
      <c r="B138" s="31" t="s">
        <v>315</v>
      </c>
      <c r="C138" s="31" t="s">
        <v>316</v>
      </c>
      <c r="D138" s="31" t="s">
        <v>50</v>
      </c>
      <c r="E138" s="45" t="s">
        <v>317</v>
      </c>
      <c r="F138" s="34">
        <v>1</v>
      </c>
      <c r="G138" s="35">
        <v>6.7711000000000006</v>
      </c>
      <c r="H138" s="35">
        <f t="shared" si="111"/>
        <v>6.77</v>
      </c>
      <c r="I138" s="35">
        <f t="shared" si="112"/>
        <v>1.4217</v>
      </c>
      <c r="J138" s="35">
        <f t="shared" si="113"/>
        <v>8.1916999999999991</v>
      </c>
      <c r="L138" s="43">
        <v>0</v>
      </c>
      <c r="M138" s="35">
        <f t="shared" si="116"/>
        <v>0</v>
      </c>
      <c r="N138" s="35">
        <f t="shared" si="114"/>
        <v>0</v>
      </c>
      <c r="O138" s="35">
        <f t="shared" si="115"/>
        <v>0</v>
      </c>
      <c r="R138"/>
      <c r="S138"/>
    </row>
    <row r="139" spans="2:19" s="14" customFormat="1" ht="56.6" outlineLevel="1" x14ac:dyDescent="0.4">
      <c r="B139" s="31" t="s">
        <v>318</v>
      </c>
      <c r="C139" s="31" t="s">
        <v>319</v>
      </c>
      <c r="D139" s="31" t="s">
        <v>50</v>
      </c>
      <c r="E139" s="45" t="s">
        <v>320</v>
      </c>
      <c r="F139" s="34">
        <v>1</v>
      </c>
      <c r="G139" s="35">
        <v>58.678899999999999</v>
      </c>
      <c r="H139" s="35">
        <f t="shared" si="111"/>
        <v>58.68</v>
      </c>
      <c r="I139" s="35">
        <f t="shared" si="112"/>
        <v>12.322799999999999</v>
      </c>
      <c r="J139" s="35">
        <f t="shared" si="113"/>
        <v>71.002799999999993</v>
      </c>
      <c r="L139" s="43">
        <v>0</v>
      </c>
      <c r="M139" s="35">
        <f>+ROUND(F139*L139,2)</f>
        <v>0</v>
      </c>
      <c r="N139" s="35">
        <f t="shared" si="114"/>
        <v>0</v>
      </c>
      <c r="O139" s="35">
        <f t="shared" si="115"/>
        <v>0</v>
      </c>
      <c r="R139"/>
      <c r="S139"/>
    </row>
    <row r="140" spans="2:19" s="14" customFormat="1" ht="42.45" outlineLevel="1" x14ac:dyDescent="0.4">
      <c r="B140" s="31" t="s">
        <v>321</v>
      </c>
      <c r="C140" s="31" t="s">
        <v>322</v>
      </c>
      <c r="D140" s="31" t="s">
        <v>50</v>
      </c>
      <c r="E140" s="45" t="s">
        <v>323</v>
      </c>
      <c r="F140" s="34">
        <v>2</v>
      </c>
      <c r="G140" s="35">
        <v>70.971599999999995</v>
      </c>
      <c r="H140" s="35">
        <f t="shared" si="111"/>
        <v>141.94</v>
      </c>
      <c r="I140" s="35">
        <f t="shared" si="112"/>
        <v>29.807399999999998</v>
      </c>
      <c r="J140" s="35">
        <f t="shared" si="113"/>
        <v>171.7474</v>
      </c>
      <c r="L140" s="43">
        <v>0</v>
      </c>
      <c r="M140" s="35">
        <f>+ROUND(F140*L140,2)</f>
        <v>0</v>
      </c>
      <c r="N140" s="35">
        <f t="shared" si="114"/>
        <v>0</v>
      </c>
      <c r="O140" s="35">
        <f t="shared" si="115"/>
        <v>0</v>
      </c>
      <c r="R140"/>
      <c r="S140"/>
    </row>
    <row r="141" spans="2:19" s="36" customFormat="1" ht="28.3" outlineLevel="1" x14ac:dyDescent="0.4">
      <c r="B141" s="31"/>
      <c r="C141" s="31"/>
      <c r="D141" s="31"/>
      <c r="E141" s="39" t="s">
        <v>56</v>
      </c>
      <c r="F141" s="40"/>
      <c r="G141" s="41"/>
      <c r="H141" s="41">
        <f>SUM(H134:H140)</f>
        <v>816.5</v>
      </c>
      <c r="I141" s="41"/>
      <c r="J141" s="41">
        <f>SUM(J134:J140)</f>
        <v>987.9649999999998</v>
      </c>
      <c r="L141" s="41"/>
      <c r="M141" s="41">
        <f>SUM(M134:M140)</f>
        <v>0</v>
      </c>
      <c r="N141" s="41"/>
      <c r="O141" s="41">
        <f>SUM(O134:O140)</f>
        <v>0</v>
      </c>
      <c r="R141"/>
      <c r="S141"/>
    </row>
    <row r="142" spans="2:19" s="24" customFormat="1" ht="28.3" outlineLevel="1" x14ac:dyDescent="0.4">
      <c r="B142" s="59" t="s">
        <v>324</v>
      </c>
      <c r="C142" s="59"/>
      <c r="D142" s="63"/>
      <c r="E142" s="65" t="s">
        <v>325</v>
      </c>
      <c r="F142" s="61"/>
      <c r="G142" s="61"/>
      <c r="H142" s="61"/>
      <c r="I142" s="61"/>
      <c r="J142" s="61"/>
      <c r="L142" s="61"/>
      <c r="M142" s="61"/>
      <c r="N142" s="61"/>
      <c r="O142" s="61"/>
      <c r="R142"/>
      <c r="S142"/>
    </row>
    <row r="143" spans="2:19" s="14" customFormat="1" ht="42.45" outlineLevel="1" x14ac:dyDescent="0.4">
      <c r="B143" s="31" t="s">
        <v>326</v>
      </c>
      <c r="C143" s="31" t="s">
        <v>327</v>
      </c>
      <c r="D143" s="31" t="s">
        <v>118</v>
      </c>
      <c r="E143" s="45" t="s">
        <v>328</v>
      </c>
      <c r="F143" s="34">
        <v>10</v>
      </c>
      <c r="G143" s="35">
        <v>41.542899999999996</v>
      </c>
      <c r="H143" s="35">
        <f t="shared" ref="H143:H152" si="117">+ROUND(F143*G143,2)</f>
        <v>415.43</v>
      </c>
      <c r="I143" s="35">
        <f t="shared" ref="I143:I152" si="118">H143*$I$6</f>
        <v>87.240300000000005</v>
      </c>
      <c r="J143" s="35">
        <f t="shared" ref="J143:J152" si="119">H143+I143</f>
        <v>502.6703</v>
      </c>
      <c r="L143" s="43">
        <v>0</v>
      </c>
      <c r="M143" s="35">
        <f>+ROUND(F143*L143,2)</f>
        <v>0</v>
      </c>
      <c r="N143" s="35">
        <f t="shared" ref="N143:N152" si="120">+M143*$N$6</f>
        <v>0</v>
      </c>
      <c r="O143" s="35">
        <f t="shared" ref="O143:O152" si="121">+M143+N143</f>
        <v>0</v>
      </c>
      <c r="R143"/>
      <c r="S143"/>
    </row>
    <row r="144" spans="2:19" s="14" customFormat="1" ht="56.6" outlineLevel="1" x14ac:dyDescent="0.4">
      <c r="B144" s="31" t="s">
        <v>329</v>
      </c>
      <c r="C144" s="31" t="s">
        <v>330</v>
      </c>
      <c r="D144" s="31" t="s">
        <v>118</v>
      </c>
      <c r="E144" s="45" t="s">
        <v>331</v>
      </c>
      <c r="F144" s="34">
        <v>10</v>
      </c>
      <c r="G144" s="35">
        <v>3.9626999999999999</v>
      </c>
      <c r="H144" s="35">
        <f t="shared" si="117"/>
        <v>39.630000000000003</v>
      </c>
      <c r="I144" s="35">
        <f t="shared" si="118"/>
        <v>8.3223000000000003</v>
      </c>
      <c r="J144" s="35">
        <f t="shared" si="119"/>
        <v>47.952300000000001</v>
      </c>
      <c r="L144" s="43">
        <v>0</v>
      </c>
      <c r="M144" s="35">
        <f>+ROUND(F144*L144,2)</f>
        <v>0</v>
      </c>
      <c r="N144" s="35">
        <f t="shared" si="120"/>
        <v>0</v>
      </c>
      <c r="O144" s="35">
        <f t="shared" si="121"/>
        <v>0</v>
      </c>
      <c r="R144"/>
      <c r="S144"/>
    </row>
    <row r="145" spans="2:19" s="14" customFormat="1" ht="28.3" outlineLevel="1" x14ac:dyDescent="0.4">
      <c r="B145" s="31" t="s">
        <v>332</v>
      </c>
      <c r="C145" s="31" t="s">
        <v>333</v>
      </c>
      <c r="D145" s="31" t="s">
        <v>118</v>
      </c>
      <c r="E145" s="45" t="s">
        <v>334</v>
      </c>
      <c r="F145" s="34">
        <v>100</v>
      </c>
      <c r="G145" s="35">
        <v>0.57119999999999993</v>
      </c>
      <c r="H145" s="35">
        <f t="shared" si="117"/>
        <v>57.12</v>
      </c>
      <c r="I145" s="35">
        <f t="shared" si="118"/>
        <v>11.995199999999999</v>
      </c>
      <c r="J145" s="35">
        <f t="shared" si="119"/>
        <v>69.115200000000002</v>
      </c>
      <c r="L145" s="43">
        <v>0</v>
      </c>
      <c r="M145" s="35">
        <f t="shared" ref="M145:M151" si="122">+ROUND(F145*L145,2)</f>
        <v>0</v>
      </c>
      <c r="N145" s="35">
        <f t="shared" si="120"/>
        <v>0</v>
      </c>
      <c r="O145" s="35">
        <f t="shared" si="121"/>
        <v>0</v>
      </c>
      <c r="R145"/>
      <c r="S145"/>
    </row>
    <row r="146" spans="2:19" s="14" customFormat="1" ht="28.3" outlineLevel="1" x14ac:dyDescent="0.4">
      <c r="B146" s="31" t="s">
        <v>335</v>
      </c>
      <c r="C146" s="31" t="s">
        <v>336</v>
      </c>
      <c r="D146" s="31" t="s">
        <v>50</v>
      </c>
      <c r="E146" s="45" t="s">
        <v>337</v>
      </c>
      <c r="F146" s="34">
        <v>2</v>
      </c>
      <c r="G146" s="35">
        <v>14.9345</v>
      </c>
      <c r="H146" s="35">
        <f t="shared" ref="H146:H149" si="123">+ROUND(F146*G146,2)</f>
        <v>29.87</v>
      </c>
      <c r="I146" s="35">
        <f t="shared" ref="I146:I149" si="124">H146*$I$6</f>
        <v>6.2727000000000004</v>
      </c>
      <c r="J146" s="35">
        <f t="shared" ref="J146:J149" si="125">H146+I146</f>
        <v>36.142700000000005</v>
      </c>
      <c r="L146" s="43">
        <v>0</v>
      </c>
      <c r="M146" s="35">
        <f t="shared" ref="M146:M147" si="126">+ROUND(F146*L146,2)</f>
        <v>0</v>
      </c>
      <c r="N146" s="35">
        <f t="shared" ref="N146:N149" si="127">+M146*$N$6</f>
        <v>0</v>
      </c>
      <c r="O146" s="35">
        <f t="shared" ref="O146:O149" si="128">+M146+N146</f>
        <v>0</v>
      </c>
      <c r="R146"/>
      <c r="S146"/>
    </row>
    <row r="147" spans="2:19" s="14" customFormat="1" ht="42.45" outlineLevel="1" x14ac:dyDescent="0.4">
      <c r="B147" s="31" t="s">
        <v>338</v>
      </c>
      <c r="C147" s="31" t="s">
        <v>339</v>
      </c>
      <c r="D147" s="31" t="s">
        <v>50</v>
      </c>
      <c r="E147" s="45" t="s">
        <v>340</v>
      </c>
      <c r="F147" s="34">
        <v>4</v>
      </c>
      <c r="G147" s="35">
        <v>23.5382</v>
      </c>
      <c r="H147" s="35">
        <f t="shared" si="123"/>
        <v>94.15</v>
      </c>
      <c r="I147" s="35">
        <f t="shared" si="124"/>
        <v>19.7715</v>
      </c>
      <c r="J147" s="35">
        <f t="shared" si="125"/>
        <v>113.92150000000001</v>
      </c>
      <c r="L147" s="43">
        <v>0</v>
      </c>
      <c r="M147" s="35">
        <f t="shared" si="126"/>
        <v>0</v>
      </c>
      <c r="N147" s="35">
        <f t="shared" si="127"/>
        <v>0</v>
      </c>
      <c r="O147" s="35">
        <f t="shared" si="128"/>
        <v>0</v>
      </c>
      <c r="R147"/>
      <c r="S147"/>
    </row>
    <row r="148" spans="2:19" s="14" customFormat="1" ht="28.3" outlineLevel="1" x14ac:dyDescent="0.4">
      <c r="B148" s="31" t="s">
        <v>341</v>
      </c>
      <c r="C148" s="31" t="s">
        <v>342</v>
      </c>
      <c r="D148" s="31" t="s">
        <v>50</v>
      </c>
      <c r="E148" s="45" t="s">
        <v>343</v>
      </c>
      <c r="F148" s="34">
        <v>5</v>
      </c>
      <c r="G148" s="35">
        <v>13.3399</v>
      </c>
      <c r="H148" s="35">
        <f t="shared" si="123"/>
        <v>66.7</v>
      </c>
      <c r="I148" s="35">
        <f t="shared" si="124"/>
        <v>14.007</v>
      </c>
      <c r="J148" s="35">
        <f t="shared" si="125"/>
        <v>80.707000000000008</v>
      </c>
      <c r="L148" s="43">
        <v>0</v>
      </c>
      <c r="M148" s="35">
        <f>+ROUND(F148*L148,2)</f>
        <v>0</v>
      </c>
      <c r="N148" s="35">
        <f t="shared" si="127"/>
        <v>0</v>
      </c>
      <c r="O148" s="35">
        <f t="shared" si="128"/>
        <v>0</v>
      </c>
      <c r="R148"/>
      <c r="S148"/>
    </row>
    <row r="149" spans="2:19" s="14" customFormat="1" ht="28.3" outlineLevel="1" x14ac:dyDescent="0.4">
      <c r="B149" s="31" t="s">
        <v>344</v>
      </c>
      <c r="C149" s="31" t="s">
        <v>345</v>
      </c>
      <c r="D149" s="31" t="s">
        <v>50</v>
      </c>
      <c r="E149" s="45" t="s">
        <v>346</v>
      </c>
      <c r="F149" s="34">
        <v>4</v>
      </c>
      <c r="G149" s="35">
        <v>93.760100000000008</v>
      </c>
      <c r="H149" s="35">
        <f t="shared" si="123"/>
        <v>375.04</v>
      </c>
      <c r="I149" s="35">
        <f t="shared" si="124"/>
        <v>78.758399999999995</v>
      </c>
      <c r="J149" s="35">
        <f t="shared" si="125"/>
        <v>453.79840000000002</v>
      </c>
      <c r="L149" s="43">
        <v>0</v>
      </c>
      <c r="M149" s="35">
        <f>+ROUND(F149*L149,2)</f>
        <v>0</v>
      </c>
      <c r="N149" s="35">
        <f t="shared" si="127"/>
        <v>0</v>
      </c>
      <c r="O149" s="35">
        <f t="shared" si="128"/>
        <v>0</v>
      </c>
      <c r="R149"/>
      <c r="S149"/>
    </row>
    <row r="150" spans="2:19" s="14" customFormat="1" ht="42.45" outlineLevel="1" x14ac:dyDescent="0.4">
      <c r="B150" s="31" t="s">
        <v>347</v>
      </c>
      <c r="C150" s="31" t="s">
        <v>348</v>
      </c>
      <c r="D150" s="31" t="s">
        <v>118</v>
      </c>
      <c r="E150" s="45" t="s">
        <v>349</v>
      </c>
      <c r="F150" s="34">
        <v>10</v>
      </c>
      <c r="G150" s="35">
        <v>7.1637999999999993</v>
      </c>
      <c r="H150" s="35">
        <f t="shared" si="117"/>
        <v>71.64</v>
      </c>
      <c r="I150" s="35">
        <f t="shared" si="118"/>
        <v>15.0444</v>
      </c>
      <c r="J150" s="35">
        <f t="shared" si="119"/>
        <v>86.684399999999997</v>
      </c>
      <c r="L150" s="43">
        <v>0</v>
      </c>
      <c r="M150" s="35">
        <f t="shared" si="122"/>
        <v>0</v>
      </c>
      <c r="N150" s="35">
        <f t="shared" si="120"/>
        <v>0</v>
      </c>
      <c r="O150" s="35">
        <f t="shared" si="121"/>
        <v>0</v>
      </c>
      <c r="R150"/>
      <c r="S150"/>
    </row>
    <row r="151" spans="2:19" s="14" customFormat="1" ht="56.6" outlineLevel="1" x14ac:dyDescent="0.4">
      <c r="B151" s="31" t="s">
        <v>350</v>
      </c>
      <c r="C151" s="31" t="s">
        <v>351</v>
      </c>
      <c r="D151" s="31" t="s">
        <v>352</v>
      </c>
      <c r="E151" s="45" t="s">
        <v>353</v>
      </c>
      <c r="F151" s="34">
        <v>2</v>
      </c>
      <c r="G151" s="35">
        <v>164.9221</v>
      </c>
      <c r="H151" s="35">
        <f t="shared" si="117"/>
        <v>329.84</v>
      </c>
      <c r="I151" s="35">
        <f t="shared" si="118"/>
        <v>69.26639999999999</v>
      </c>
      <c r="J151" s="35">
        <f t="shared" si="119"/>
        <v>399.10639999999995</v>
      </c>
      <c r="L151" s="43">
        <v>0</v>
      </c>
      <c r="M151" s="35">
        <f t="shared" si="122"/>
        <v>0</v>
      </c>
      <c r="N151" s="35">
        <f t="shared" si="120"/>
        <v>0</v>
      </c>
      <c r="O151" s="35">
        <f t="shared" si="121"/>
        <v>0</v>
      </c>
      <c r="R151"/>
      <c r="S151"/>
    </row>
    <row r="152" spans="2:19" s="14" customFormat="1" ht="28.3" outlineLevel="1" x14ac:dyDescent="0.4">
      <c r="B152" s="31" t="s">
        <v>354</v>
      </c>
      <c r="C152" s="31" t="s">
        <v>355</v>
      </c>
      <c r="D152" s="31" t="s">
        <v>356</v>
      </c>
      <c r="E152" s="45" t="s">
        <v>357</v>
      </c>
      <c r="F152" s="34">
        <v>40</v>
      </c>
      <c r="G152" s="35">
        <v>30.392599999999998</v>
      </c>
      <c r="H152" s="35">
        <f t="shared" si="117"/>
        <v>1215.7</v>
      </c>
      <c r="I152" s="35">
        <f t="shared" si="118"/>
        <v>255.297</v>
      </c>
      <c r="J152" s="35">
        <f t="shared" si="119"/>
        <v>1470.9970000000001</v>
      </c>
      <c r="L152" s="43">
        <v>0</v>
      </c>
      <c r="M152" s="35">
        <f>+ROUND(F152*L152,2)</f>
        <v>0</v>
      </c>
      <c r="N152" s="35">
        <f t="shared" si="120"/>
        <v>0</v>
      </c>
      <c r="O152" s="35">
        <f t="shared" si="121"/>
        <v>0</v>
      </c>
      <c r="R152"/>
      <c r="S152"/>
    </row>
    <row r="153" spans="2:19" s="36" customFormat="1" ht="28.3" outlineLevel="1" x14ac:dyDescent="0.4">
      <c r="B153" s="31"/>
      <c r="C153" s="31"/>
      <c r="D153" s="31"/>
      <c r="E153" s="39" t="s">
        <v>56</v>
      </c>
      <c r="F153" s="40"/>
      <c r="G153" s="41"/>
      <c r="H153" s="41">
        <f>SUM(H143:H152)</f>
        <v>2695.12</v>
      </c>
      <c r="I153" s="41"/>
      <c r="J153" s="41">
        <f>SUM(J143:J152)</f>
        <v>3261.0952000000002</v>
      </c>
      <c r="L153" s="41"/>
      <c r="M153" s="41">
        <f>SUM(M143:M152)</f>
        <v>0</v>
      </c>
      <c r="N153" s="41"/>
      <c r="O153" s="41">
        <f>SUM(O143:O152)</f>
        <v>0</v>
      </c>
      <c r="R153"/>
      <c r="S153"/>
    </row>
    <row r="154" spans="2:19" s="24" customFormat="1" ht="28.3" outlineLevel="1" x14ac:dyDescent="0.4">
      <c r="B154" s="59" t="s">
        <v>395</v>
      </c>
      <c r="C154" s="59"/>
      <c r="D154" s="63"/>
      <c r="E154" s="65" t="s">
        <v>396</v>
      </c>
      <c r="F154" s="61"/>
      <c r="G154" s="61"/>
      <c r="H154" s="61"/>
      <c r="I154" s="61"/>
      <c r="J154" s="61"/>
      <c r="L154" s="61"/>
      <c r="M154" s="61"/>
      <c r="N154" s="61"/>
      <c r="O154" s="61"/>
      <c r="R154"/>
      <c r="S154"/>
    </row>
    <row r="155" spans="2:19" s="14" customFormat="1" ht="28.3" outlineLevel="1" x14ac:dyDescent="0.4">
      <c r="B155" s="31" t="s">
        <v>397</v>
      </c>
      <c r="C155" s="31" t="s">
        <v>398</v>
      </c>
      <c r="D155" s="31" t="s">
        <v>50</v>
      </c>
      <c r="E155" s="45" t="s">
        <v>399</v>
      </c>
      <c r="F155" s="34">
        <v>1</v>
      </c>
      <c r="G155" s="35">
        <v>594.79769999999996</v>
      </c>
      <c r="H155" s="35">
        <f t="shared" ref="H155" si="129">+ROUND(F155*G155,2)</f>
        <v>594.79999999999995</v>
      </c>
      <c r="I155" s="35">
        <f t="shared" ref="I155" si="130">H155*$I$6</f>
        <v>124.90799999999999</v>
      </c>
      <c r="J155" s="35">
        <f t="shared" ref="J155" si="131">H155+I155</f>
        <v>719.70799999999997</v>
      </c>
      <c r="L155" s="43">
        <v>0</v>
      </c>
      <c r="M155" s="35">
        <f>+ROUND(F155*L155,2)</f>
        <v>0</v>
      </c>
      <c r="N155" s="35">
        <f t="shared" ref="N155" si="132">+M155*$N$6</f>
        <v>0</v>
      </c>
      <c r="O155" s="35">
        <f t="shared" ref="O155" si="133">+M155+N155</f>
        <v>0</v>
      </c>
      <c r="R155"/>
      <c r="S155"/>
    </row>
    <row r="156" spans="2:19" s="36" customFormat="1" ht="28.3" outlineLevel="1" x14ac:dyDescent="0.4">
      <c r="B156" s="31"/>
      <c r="C156" s="31"/>
      <c r="D156" s="31"/>
      <c r="E156" s="39" t="s">
        <v>56</v>
      </c>
      <c r="F156" s="40"/>
      <c r="G156" s="41"/>
      <c r="H156" s="41">
        <f>SUM(H155:H155)</f>
        <v>594.79999999999995</v>
      </c>
      <c r="I156" s="41"/>
      <c r="J156" s="41">
        <f>SUM(J155:J155)</f>
        <v>719.70799999999997</v>
      </c>
      <c r="L156" s="41"/>
      <c r="M156" s="41">
        <f>SUM(M155:M155)</f>
        <v>0</v>
      </c>
      <c r="N156" s="41"/>
      <c r="O156" s="41">
        <f>SUM(O155:O155)</f>
        <v>0</v>
      </c>
      <c r="R156"/>
      <c r="S156"/>
    </row>
    <row r="157" spans="2:19" s="24" customFormat="1" ht="28.3" outlineLevel="1" x14ac:dyDescent="0.4">
      <c r="B157" s="26" t="s">
        <v>358</v>
      </c>
      <c r="C157" s="26"/>
      <c r="D157" s="42"/>
      <c r="E157" s="83" t="s">
        <v>359</v>
      </c>
      <c r="F157" s="28"/>
      <c r="G157" s="28"/>
      <c r="H157" s="28"/>
      <c r="I157" s="28"/>
      <c r="J157" s="28"/>
      <c r="L157" s="29"/>
      <c r="M157" s="29"/>
      <c r="N157" s="29"/>
      <c r="O157" s="29"/>
      <c r="R157"/>
      <c r="S157"/>
    </row>
    <row r="158" spans="2:19" s="24" customFormat="1" ht="28.3" outlineLevel="1" x14ac:dyDescent="0.4">
      <c r="B158" s="59" t="s">
        <v>360</v>
      </c>
      <c r="C158" s="59"/>
      <c r="D158" s="63"/>
      <c r="E158" s="65" t="s">
        <v>361</v>
      </c>
      <c r="F158" s="61"/>
      <c r="G158" s="61"/>
      <c r="H158" s="61"/>
      <c r="I158" s="61"/>
      <c r="J158" s="61"/>
      <c r="L158" s="61"/>
      <c r="M158" s="61"/>
      <c r="N158" s="61"/>
      <c r="O158" s="61"/>
      <c r="R158"/>
      <c r="S158"/>
    </row>
    <row r="159" spans="2:19" s="14" customFormat="1" ht="42.45" outlineLevel="1" x14ac:dyDescent="0.4">
      <c r="B159" s="31" t="s">
        <v>362</v>
      </c>
      <c r="C159" s="31" t="s">
        <v>363</v>
      </c>
      <c r="D159" s="31" t="s">
        <v>364</v>
      </c>
      <c r="E159" s="45" t="s">
        <v>365</v>
      </c>
      <c r="F159" s="34">
        <v>63</v>
      </c>
      <c r="G159" s="35">
        <v>27.715099999999996</v>
      </c>
      <c r="H159" s="35">
        <f t="shared" ref="H159:H162" si="134">+ROUND(F159*G159,2)</f>
        <v>1746.05</v>
      </c>
      <c r="I159" s="35">
        <f t="shared" ref="I159:I162" si="135">H159*$I$6</f>
        <v>366.6705</v>
      </c>
      <c r="J159" s="35">
        <f t="shared" ref="J159:J162" si="136">H159+I159</f>
        <v>2112.7204999999999</v>
      </c>
      <c r="L159" s="43">
        <v>0</v>
      </c>
      <c r="M159" s="35">
        <f t="shared" ref="M159:M162" si="137">+ROUND(F159*L159,2)</f>
        <v>0</v>
      </c>
      <c r="N159" s="35">
        <f t="shared" ref="N159:N162" si="138">+M159*$N$6</f>
        <v>0</v>
      </c>
      <c r="O159" s="35">
        <f t="shared" ref="O159:O162" si="139">+M159+N159</f>
        <v>0</v>
      </c>
      <c r="R159"/>
      <c r="S159"/>
    </row>
    <row r="160" spans="2:19" s="14" customFormat="1" ht="56.6" outlineLevel="1" x14ac:dyDescent="0.4">
      <c r="B160" s="31" t="s">
        <v>366</v>
      </c>
      <c r="C160" s="31" t="s">
        <v>367</v>
      </c>
      <c r="D160" s="31" t="s">
        <v>364</v>
      </c>
      <c r="E160" s="45" t="s">
        <v>368</v>
      </c>
      <c r="F160" s="34">
        <v>63</v>
      </c>
      <c r="G160" s="35">
        <v>24.513999999999999</v>
      </c>
      <c r="H160" s="35">
        <f t="shared" si="134"/>
        <v>1544.38</v>
      </c>
      <c r="I160" s="35">
        <f t="shared" si="135"/>
        <v>324.31979999999999</v>
      </c>
      <c r="J160" s="35">
        <f t="shared" si="136"/>
        <v>1868.6998000000001</v>
      </c>
      <c r="L160" s="43">
        <v>0</v>
      </c>
      <c r="M160" s="35">
        <f t="shared" si="137"/>
        <v>0</v>
      </c>
      <c r="N160" s="35">
        <f t="shared" si="138"/>
        <v>0</v>
      </c>
      <c r="O160" s="35">
        <f t="shared" si="139"/>
        <v>0</v>
      </c>
      <c r="R160"/>
      <c r="S160"/>
    </row>
    <row r="161" spans="2:19" s="14" customFormat="1" ht="42.45" outlineLevel="1" x14ac:dyDescent="0.4">
      <c r="B161" s="31" t="s">
        <v>369</v>
      </c>
      <c r="C161" s="31" t="s">
        <v>370</v>
      </c>
      <c r="D161" s="31" t="s">
        <v>364</v>
      </c>
      <c r="E161" s="45" t="s">
        <v>371</v>
      </c>
      <c r="F161" s="34">
        <v>54</v>
      </c>
      <c r="G161" s="35">
        <v>50.503599999999992</v>
      </c>
      <c r="H161" s="35">
        <f t="shared" si="134"/>
        <v>2727.19</v>
      </c>
      <c r="I161" s="35">
        <f t="shared" si="135"/>
        <v>572.70989999999995</v>
      </c>
      <c r="J161" s="35">
        <f t="shared" si="136"/>
        <v>3299.8998999999999</v>
      </c>
      <c r="L161" s="43">
        <v>0</v>
      </c>
      <c r="M161" s="35">
        <f t="shared" si="137"/>
        <v>0</v>
      </c>
      <c r="N161" s="35">
        <f t="shared" si="138"/>
        <v>0</v>
      </c>
      <c r="O161" s="35">
        <f t="shared" si="139"/>
        <v>0</v>
      </c>
      <c r="R161"/>
      <c r="S161"/>
    </row>
    <row r="162" spans="2:19" s="14" customFormat="1" ht="56.6" outlineLevel="1" x14ac:dyDescent="0.4">
      <c r="B162" s="31" t="s">
        <v>372</v>
      </c>
      <c r="C162" s="31" t="s">
        <v>373</v>
      </c>
      <c r="D162" s="31" t="s">
        <v>364</v>
      </c>
      <c r="E162" s="45" t="s">
        <v>374</v>
      </c>
      <c r="F162" s="34">
        <v>54</v>
      </c>
      <c r="G162" s="35">
        <v>14.220499999999998</v>
      </c>
      <c r="H162" s="35">
        <f t="shared" si="134"/>
        <v>767.91</v>
      </c>
      <c r="I162" s="35">
        <f t="shared" si="135"/>
        <v>161.2611</v>
      </c>
      <c r="J162" s="35">
        <f t="shared" si="136"/>
        <v>929.17110000000002</v>
      </c>
      <c r="L162" s="43">
        <v>0</v>
      </c>
      <c r="M162" s="35">
        <f t="shared" si="137"/>
        <v>0</v>
      </c>
      <c r="N162" s="35">
        <f t="shared" si="138"/>
        <v>0</v>
      </c>
      <c r="O162" s="35">
        <f t="shared" si="139"/>
        <v>0</v>
      </c>
      <c r="R162"/>
      <c r="S162"/>
    </row>
    <row r="163" spans="2:19" s="36" customFormat="1" ht="28.3" outlineLevel="1" x14ac:dyDescent="0.4">
      <c r="B163" s="31"/>
      <c r="C163" s="31"/>
      <c r="D163" s="31"/>
      <c r="E163" s="39" t="s">
        <v>56</v>
      </c>
      <c r="F163" s="40"/>
      <c r="G163" s="41"/>
      <c r="H163" s="41">
        <f>SUM(H159:H162)</f>
        <v>6785.5300000000007</v>
      </c>
      <c r="I163" s="41"/>
      <c r="J163" s="41">
        <f>SUM(J159:J162)</f>
        <v>8210.4912999999997</v>
      </c>
      <c r="L163" s="41"/>
      <c r="M163" s="41">
        <f>SUM(M159:M162)</f>
        <v>0</v>
      </c>
      <c r="N163" s="41"/>
      <c r="O163" s="41">
        <f>SUM(O159:O162)</f>
        <v>0</v>
      </c>
      <c r="R163"/>
      <c r="S163"/>
    </row>
    <row r="164" spans="2:19" s="24" customFormat="1" ht="28.3" outlineLevel="1" x14ac:dyDescent="0.4">
      <c r="B164" s="66" t="s">
        <v>375</v>
      </c>
      <c r="C164" s="66"/>
      <c r="D164" s="67"/>
      <c r="E164" s="84" t="s">
        <v>376</v>
      </c>
      <c r="F164" s="68"/>
      <c r="G164" s="68"/>
      <c r="H164" s="68"/>
      <c r="I164" s="68"/>
      <c r="J164" s="68"/>
      <c r="L164" s="68"/>
      <c r="M164" s="68"/>
      <c r="N164" s="68"/>
      <c r="O164" s="68"/>
      <c r="R164"/>
      <c r="S164"/>
    </row>
    <row r="165" spans="2:19" s="14" customFormat="1" ht="42.45" outlineLevel="1" x14ac:dyDescent="0.4">
      <c r="B165" s="31" t="s">
        <v>377</v>
      </c>
      <c r="C165" s="31" t="s">
        <v>363</v>
      </c>
      <c r="D165" s="31" t="s">
        <v>364</v>
      </c>
      <c r="E165" s="45" t="s">
        <v>365</v>
      </c>
      <c r="F165" s="34">
        <v>20</v>
      </c>
      <c r="G165" s="35">
        <v>27.715099999999996</v>
      </c>
      <c r="H165" s="35">
        <f t="shared" ref="H165:H172" si="140">+ROUND(F165*G165,2)</f>
        <v>554.29999999999995</v>
      </c>
      <c r="I165" s="35">
        <f t="shared" ref="I165:I172" si="141">H165*$I$6</f>
        <v>116.40299999999999</v>
      </c>
      <c r="J165" s="35">
        <f t="shared" ref="J165:J172" si="142">H165+I165</f>
        <v>670.70299999999997</v>
      </c>
      <c r="L165" s="43">
        <v>0</v>
      </c>
      <c r="M165" s="35">
        <f>+ROUND(F165*L165,2)</f>
        <v>0</v>
      </c>
      <c r="N165" s="35">
        <f t="shared" ref="N165:N172" si="143">+M165*$N$6</f>
        <v>0</v>
      </c>
      <c r="O165" s="35">
        <f t="shared" ref="O165:O172" si="144">+M165+N165</f>
        <v>0</v>
      </c>
      <c r="R165"/>
      <c r="S165"/>
    </row>
    <row r="166" spans="2:19" s="14" customFormat="1" ht="56.6" outlineLevel="1" x14ac:dyDescent="0.4">
      <c r="B166" s="31" t="s">
        <v>378</v>
      </c>
      <c r="C166" s="31" t="s">
        <v>379</v>
      </c>
      <c r="D166" s="31" t="s">
        <v>364</v>
      </c>
      <c r="E166" s="45" t="s">
        <v>380</v>
      </c>
      <c r="F166" s="34">
        <v>20</v>
      </c>
      <c r="G166" s="35">
        <v>16.267299999999999</v>
      </c>
      <c r="H166" s="35">
        <f t="shared" si="140"/>
        <v>325.35000000000002</v>
      </c>
      <c r="I166" s="35">
        <f t="shared" si="141"/>
        <v>68.323499999999996</v>
      </c>
      <c r="J166" s="35">
        <f t="shared" si="142"/>
        <v>393.67349999999999</v>
      </c>
      <c r="L166" s="43">
        <v>0</v>
      </c>
      <c r="M166" s="35">
        <f>+ROUND(F166*L166,2)</f>
        <v>0</v>
      </c>
      <c r="N166" s="35">
        <f t="shared" si="143"/>
        <v>0</v>
      </c>
      <c r="O166" s="35">
        <f t="shared" si="144"/>
        <v>0</v>
      </c>
      <c r="R166"/>
      <c r="S166"/>
    </row>
    <row r="167" spans="2:19" s="14" customFormat="1" ht="56.6" outlineLevel="1" x14ac:dyDescent="0.4">
      <c r="B167" s="31" t="s">
        <v>381</v>
      </c>
      <c r="C167" s="31" t="s">
        <v>367</v>
      </c>
      <c r="D167" s="31" t="s">
        <v>364</v>
      </c>
      <c r="E167" s="45" t="s">
        <v>368</v>
      </c>
      <c r="F167" s="34">
        <v>20</v>
      </c>
      <c r="G167" s="35">
        <v>24.513999999999999</v>
      </c>
      <c r="H167" s="35">
        <f t="shared" si="140"/>
        <v>490.28</v>
      </c>
      <c r="I167" s="35">
        <f t="shared" si="141"/>
        <v>102.9588</v>
      </c>
      <c r="J167" s="35">
        <f t="shared" si="142"/>
        <v>593.23879999999997</v>
      </c>
      <c r="L167" s="43">
        <v>0</v>
      </c>
      <c r="M167" s="35">
        <f t="shared" ref="M167:M172" si="145">+ROUND(F167*L167,2)</f>
        <v>0</v>
      </c>
      <c r="N167" s="35">
        <f t="shared" si="143"/>
        <v>0</v>
      </c>
      <c r="O167" s="35">
        <f t="shared" si="144"/>
        <v>0</v>
      </c>
      <c r="R167"/>
      <c r="S167"/>
    </row>
    <row r="168" spans="2:19" s="14" customFormat="1" ht="70.75" outlineLevel="1" x14ac:dyDescent="0.4">
      <c r="B168" s="31" t="s">
        <v>382</v>
      </c>
      <c r="C168" s="31" t="s">
        <v>383</v>
      </c>
      <c r="D168" s="31" t="s">
        <v>364</v>
      </c>
      <c r="E168" s="45" t="s">
        <v>384</v>
      </c>
      <c r="F168" s="34">
        <v>5</v>
      </c>
      <c r="G168" s="35">
        <v>18.7544</v>
      </c>
      <c r="H168" s="35">
        <f t="shared" ref="H168:H171" si="146">+ROUND(F168*G168,2)</f>
        <v>93.77</v>
      </c>
      <c r="I168" s="35">
        <f t="shared" ref="I168:I171" si="147">H168*$I$6</f>
        <v>19.691699999999997</v>
      </c>
      <c r="J168" s="35">
        <f t="shared" ref="J168:J171" si="148">H168+I168</f>
        <v>113.46169999999999</v>
      </c>
      <c r="L168" s="43">
        <v>0</v>
      </c>
      <c r="M168" s="35">
        <f t="shared" ref="M168:M169" si="149">+ROUND(F168*L168,2)</f>
        <v>0</v>
      </c>
      <c r="N168" s="35">
        <f t="shared" ref="N168:N171" si="150">+M168*$N$6</f>
        <v>0</v>
      </c>
      <c r="O168" s="35">
        <f t="shared" ref="O168:O171" si="151">+M168+N168</f>
        <v>0</v>
      </c>
      <c r="R168"/>
      <c r="S168"/>
    </row>
    <row r="169" spans="2:19" s="14" customFormat="1" ht="70.75" outlineLevel="1" x14ac:dyDescent="0.4">
      <c r="B169" s="31" t="s">
        <v>385</v>
      </c>
      <c r="C169" s="31" t="s">
        <v>386</v>
      </c>
      <c r="D169" s="31" t="s">
        <v>364</v>
      </c>
      <c r="E169" s="45" t="s">
        <v>387</v>
      </c>
      <c r="F169" s="34">
        <v>5</v>
      </c>
      <c r="G169" s="35">
        <v>25.739699999999999</v>
      </c>
      <c r="H169" s="35">
        <f t="shared" si="146"/>
        <v>128.69999999999999</v>
      </c>
      <c r="I169" s="35">
        <f t="shared" si="147"/>
        <v>27.026999999999997</v>
      </c>
      <c r="J169" s="35">
        <f t="shared" si="148"/>
        <v>155.72699999999998</v>
      </c>
      <c r="L169" s="43">
        <v>0</v>
      </c>
      <c r="M169" s="35">
        <f t="shared" si="149"/>
        <v>0</v>
      </c>
      <c r="N169" s="35">
        <f t="shared" si="150"/>
        <v>0</v>
      </c>
      <c r="O169" s="35">
        <f t="shared" si="151"/>
        <v>0</v>
      </c>
      <c r="R169"/>
      <c r="S169"/>
    </row>
    <row r="170" spans="2:19" s="14" customFormat="1" ht="56.6" outlineLevel="1" x14ac:dyDescent="0.4">
      <c r="B170" s="31" t="s">
        <v>388</v>
      </c>
      <c r="C170" s="31" t="s">
        <v>389</v>
      </c>
      <c r="D170" s="31" t="s">
        <v>364</v>
      </c>
      <c r="E170" s="45" t="s">
        <v>390</v>
      </c>
      <c r="F170" s="34">
        <v>5</v>
      </c>
      <c r="G170" s="35">
        <v>10.4839</v>
      </c>
      <c r="H170" s="35">
        <f t="shared" si="146"/>
        <v>52.42</v>
      </c>
      <c r="I170" s="35">
        <f t="shared" si="147"/>
        <v>11.0082</v>
      </c>
      <c r="J170" s="35">
        <f t="shared" si="148"/>
        <v>63.428200000000004</v>
      </c>
      <c r="L170" s="43">
        <v>0</v>
      </c>
      <c r="M170" s="35">
        <f>+ROUND(F170*L170,2)</f>
        <v>0</v>
      </c>
      <c r="N170" s="35">
        <f t="shared" si="150"/>
        <v>0</v>
      </c>
      <c r="O170" s="35">
        <f t="shared" si="151"/>
        <v>0</v>
      </c>
      <c r="R170"/>
      <c r="S170"/>
    </row>
    <row r="171" spans="2:19" s="14" customFormat="1" ht="56.6" outlineLevel="1" x14ac:dyDescent="0.4">
      <c r="B171" s="31" t="s">
        <v>391</v>
      </c>
      <c r="C171" s="31" t="s">
        <v>373</v>
      </c>
      <c r="D171" s="31" t="s">
        <v>364</v>
      </c>
      <c r="E171" s="45" t="s">
        <v>374</v>
      </c>
      <c r="F171" s="34">
        <v>5</v>
      </c>
      <c r="G171" s="35">
        <v>14.220499999999998</v>
      </c>
      <c r="H171" s="35">
        <f t="shared" si="146"/>
        <v>71.099999999999994</v>
      </c>
      <c r="I171" s="35">
        <f t="shared" si="147"/>
        <v>14.930999999999997</v>
      </c>
      <c r="J171" s="35">
        <f t="shared" si="148"/>
        <v>86.030999999999992</v>
      </c>
      <c r="L171" s="43">
        <v>0</v>
      </c>
      <c r="M171" s="35">
        <f>+ROUND(F171*L171,2)</f>
        <v>0</v>
      </c>
      <c r="N171" s="35">
        <f t="shared" si="150"/>
        <v>0</v>
      </c>
      <c r="O171" s="35">
        <f t="shared" si="151"/>
        <v>0</v>
      </c>
      <c r="R171"/>
      <c r="S171"/>
    </row>
    <row r="172" spans="2:19" s="14" customFormat="1" ht="42.45" outlineLevel="1" x14ac:dyDescent="0.4">
      <c r="B172" s="31" t="s">
        <v>392</v>
      </c>
      <c r="C172" s="31" t="s">
        <v>393</v>
      </c>
      <c r="D172" s="31" t="s">
        <v>364</v>
      </c>
      <c r="E172" s="45" t="s">
        <v>394</v>
      </c>
      <c r="F172" s="34">
        <v>10</v>
      </c>
      <c r="G172" s="35">
        <v>84.573299999999989</v>
      </c>
      <c r="H172" s="35">
        <f t="shared" si="140"/>
        <v>845.73</v>
      </c>
      <c r="I172" s="35">
        <f t="shared" si="141"/>
        <v>177.60329999999999</v>
      </c>
      <c r="J172" s="35">
        <f t="shared" si="142"/>
        <v>1023.3333</v>
      </c>
      <c r="L172" s="43">
        <v>0</v>
      </c>
      <c r="M172" s="35">
        <f t="shared" si="145"/>
        <v>0</v>
      </c>
      <c r="N172" s="35">
        <f t="shared" si="143"/>
        <v>0</v>
      </c>
      <c r="O172" s="35">
        <f t="shared" si="144"/>
        <v>0</v>
      </c>
      <c r="R172"/>
      <c r="S172"/>
    </row>
    <row r="173" spans="2:19" s="36" customFormat="1" ht="28.3" outlineLevel="1" x14ac:dyDescent="0.4">
      <c r="B173" s="31"/>
      <c r="C173" s="31"/>
      <c r="D173" s="31"/>
      <c r="E173" s="39" t="s">
        <v>56</v>
      </c>
      <c r="F173" s="40"/>
      <c r="G173" s="41"/>
      <c r="H173" s="41">
        <f>SUM(H165:H172)</f>
        <v>2561.6499999999996</v>
      </c>
      <c r="I173" s="41"/>
      <c r="J173" s="41">
        <f>SUM(J165:J172)</f>
        <v>3099.5965000000006</v>
      </c>
      <c r="L173" s="41"/>
      <c r="M173" s="41">
        <f>SUM(M165:M172)</f>
        <v>0</v>
      </c>
      <c r="N173" s="41"/>
      <c r="O173" s="41">
        <f>SUM(O165:O172)</f>
        <v>0</v>
      </c>
      <c r="R173"/>
      <c r="S173"/>
    </row>
    <row r="174" spans="2:19" s="50" customFormat="1" ht="30.9" x14ac:dyDescent="0.4">
      <c r="B174" s="46"/>
      <c r="C174" s="46"/>
      <c r="D174" s="47"/>
      <c r="E174" s="75" t="s">
        <v>402</v>
      </c>
      <c r="F174" s="48"/>
      <c r="G174" s="49"/>
      <c r="H174" s="49">
        <f>SUM(H19:H173)/2</f>
        <v>249935.12000000005</v>
      </c>
      <c r="I174" s="49"/>
      <c r="J174" s="49">
        <f>SUM(J19:J173)/2</f>
        <v>302421.49519999989</v>
      </c>
      <c r="L174" s="51"/>
      <c r="M174" s="51">
        <f>SUM(M19:M173)/2</f>
        <v>0</v>
      </c>
      <c r="N174" s="49"/>
      <c r="O174" s="51">
        <f>SUM(O19:O173)/2</f>
        <v>0</v>
      </c>
      <c r="R174"/>
      <c r="S174"/>
    </row>
    <row r="175" spans="2:19" s="14" customFormat="1" ht="40.299999999999997" x14ac:dyDescent="0.4">
      <c r="B175" s="52"/>
      <c r="C175" s="52"/>
      <c r="D175" s="53"/>
      <c r="E175" s="85" t="s">
        <v>57</v>
      </c>
      <c r="F175" s="78"/>
      <c r="G175" s="77"/>
      <c r="H175" s="80">
        <f>+H174</f>
        <v>249935.12000000005</v>
      </c>
      <c r="I175" s="80">
        <f>+J175-H175</f>
        <v>52486.375199999835</v>
      </c>
      <c r="J175" s="80">
        <f>+J174</f>
        <v>302421.49519999989</v>
      </c>
      <c r="K175" s="79"/>
      <c r="L175" s="77"/>
      <c r="M175" s="81">
        <f>+M174</f>
        <v>0</v>
      </c>
      <c r="N175" s="81">
        <f>+O175-M175</f>
        <v>0</v>
      </c>
      <c r="O175" s="81">
        <f>+O174</f>
        <v>0</v>
      </c>
      <c r="R175"/>
      <c r="S175"/>
    </row>
    <row r="177" spans="2:14" ht="64.3" customHeight="1" x14ac:dyDescent="0.4">
      <c r="B177" s="93" t="s">
        <v>400</v>
      </c>
      <c r="C177" s="93"/>
      <c r="D177" s="93"/>
      <c r="E177" s="93"/>
      <c r="F177" s="93"/>
      <c r="G177" s="93"/>
      <c r="H177" s="93"/>
      <c r="I177" s="93"/>
      <c r="J177" s="93"/>
    </row>
    <row r="178" spans="2:14" x14ac:dyDescent="0.4">
      <c r="D178" s="54"/>
      <c r="E178" s="54"/>
      <c r="F178" s="54"/>
      <c r="G178" s="54"/>
      <c r="H178" s="54"/>
      <c r="I178" s="54"/>
      <c r="J178" s="54"/>
      <c r="K178" s="54"/>
      <c r="L178" s="54"/>
      <c r="M178" s="57"/>
    </row>
    <row r="179" spans="2:14" x14ac:dyDescent="0.4">
      <c r="D179" s="54"/>
      <c r="E179" s="54"/>
      <c r="F179" s="54"/>
      <c r="G179" s="54"/>
      <c r="H179" s="54"/>
      <c r="I179" s="54"/>
      <c r="J179" s="54"/>
      <c r="K179" s="54"/>
      <c r="L179" s="54"/>
      <c r="N179" s="58"/>
    </row>
    <row r="180" spans="2:14" x14ac:dyDescent="0.4">
      <c r="D180" s="54"/>
      <c r="E180" s="54"/>
      <c r="F180" s="54"/>
      <c r="G180" s="54"/>
      <c r="H180" s="54"/>
      <c r="I180" s="87"/>
      <c r="J180" s="54"/>
      <c r="K180" s="54"/>
      <c r="L180" s="54"/>
    </row>
    <row r="181" spans="2:14" x14ac:dyDescent="0.4">
      <c r="D181" s="54"/>
      <c r="E181" s="54"/>
      <c r="F181" s="54"/>
      <c r="G181" s="54"/>
      <c r="H181" s="54"/>
      <c r="I181" s="54"/>
      <c r="J181" s="54"/>
      <c r="K181" s="54"/>
      <c r="L181" s="54"/>
    </row>
    <row r="182" spans="2:14" x14ac:dyDescent="0.4">
      <c r="D182" s="54"/>
      <c r="E182" s="54"/>
      <c r="F182" s="54"/>
      <c r="G182" s="54"/>
      <c r="H182" s="54"/>
      <c r="I182" s="54"/>
      <c r="J182" s="54"/>
      <c r="K182" s="54"/>
      <c r="L182" s="54"/>
    </row>
    <row r="183" spans="2:14" x14ac:dyDescent="0.4">
      <c r="D183" s="54"/>
      <c r="E183" s="54"/>
      <c r="F183" s="54"/>
      <c r="G183" s="54"/>
      <c r="H183" s="54"/>
      <c r="I183" s="54"/>
      <c r="J183" s="54"/>
      <c r="K183" s="54"/>
      <c r="L183" s="54"/>
    </row>
    <row r="184" spans="2:14" x14ac:dyDescent="0.4">
      <c r="D184" s="54"/>
      <c r="E184" s="54"/>
      <c r="F184" s="54"/>
      <c r="G184" s="54"/>
      <c r="H184" s="54"/>
      <c r="I184" s="54"/>
      <c r="J184" s="54"/>
      <c r="K184" s="54"/>
      <c r="L184" s="54"/>
    </row>
    <row r="185" spans="2:14" x14ac:dyDescent="0.4">
      <c r="D185" s="54"/>
      <c r="E185" s="54"/>
      <c r="F185" s="54"/>
      <c r="G185" s="54"/>
      <c r="H185" s="54"/>
      <c r="I185" s="54"/>
      <c r="J185" s="54"/>
      <c r="K185" s="54"/>
      <c r="L185" s="54"/>
    </row>
    <row r="186" spans="2:14" x14ac:dyDescent="0.4">
      <c r="D186" s="54"/>
      <c r="E186" s="54"/>
      <c r="F186" s="54"/>
      <c r="G186" s="54"/>
      <c r="H186" s="54"/>
      <c r="I186" s="54"/>
      <c r="J186" s="54"/>
      <c r="K186" s="54"/>
      <c r="L186" s="54"/>
    </row>
    <row r="187" spans="2:14" x14ac:dyDescent="0.4">
      <c r="D187" s="54"/>
      <c r="E187" s="54"/>
      <c r="F187" s="54"/>
      <c r="G187" s="54"/>
      <c r="H187" s="54"/>
      <c r="I187" s="54"/>
      <c r="J187" s="54"/>
      <c r="K187" s="54"/>
      <c r="L187" s="54"/>
    </row>
    <row r="188" spans="2:14" x14ac:dyDescent="0.4">
      <c r="D188" s="54"/>
      <c r="E188" s="54"/>
      <c r="F188" s="54"/>
      <c r="G188" s="54"/>
      <c r="H188" s="54"/>
      <c r="I188" s="54"/>
      <c r="J188" s="54"/>
      <c r="K188" s="54"/>
      <c r="L188" s="54"/>
    </row>
    <row r="189" spans="2:14" x14ac:dyDescent="0.4">
      <c r="D189" s="54"/>
      <c r="E189" s="54"/>
      <c r="F189" s="54"/>
      <c r="G189" s="54"/>
      <c r="H189" s="54"/>
      <c r="I189" s="54"/>
      <c r="J189" s="54"/>
      <c r="K189" s="54"/>
      <c r="L189" s="54"/>
    </row>
    <row r="190" spans="2:14" x14ac:dyDescent="0.4">
      <c r="D190" s="54"/>
      <c r="E190" s="54"/>
      <c r="F190" s="54"/>
      <c r="G190" s="54"/>
      <c r="H190" s="54"/>
      <c r="I190" s="54"/>
      <c r="J190" s="54"/>
      <c r="K190" s="54"/>
      <c r="L190" s="54"/>
    </row>
    <row r="191" spans="2:14" x14ac:dyDescent="0.4">
      <c r="D191" s="54"/>
      <c r="E191" s="54"/>
      <c r="F191" s="54"/>
      <c r="G191" s="54"/>
      <c r="H191" s="54"/>
      <c r="I191" s="54"/>
      <c r="J191" s="54"/>
      <c r="K191" s="54"/>
      <c r="L191" s="54"/>
    </row>
    <row r="192" spans="2:14" x14ac:dyDescent="0.4">
      <c r="D192" s="54"/>
      <c r="E192" s="54"/>
      <c r="F192" s="54"/>
      <c r="G192" s="54"/>
      <c r="H192" s="54"/>
      <c r="I192" s="54"/>
      <c r="J192" s="54"/>
      <c r="K192" s="54"/>
      <c r="L192" s="54"/>
    </row>
    <row r="193" spans="4:12" x14ac:dyDescent="0.4">
      <c r="D193" s="54"/>
      <c r="E193" s="54"/>
      <c r="F193" s="54"/>
      <c r="G193" s="54"/>
      <c r="H193" s="54"/>
      <c r="I193" s="54"/>
      <c r="J193" s="54"/>
      <c r="K193" s="54"/>
      <c r="L193" s="54"/>
    </row>
  </sheetData>
  <mergeCells count="3">
    <mergeCell ref="F2:J2"/>
    <mergeCell ref="L2:O2"/>
    <mergeCell ref="B177:J177"/>
  </mergeCells>
  <phoneticPr fontId="22" type="noConversion"/>
  <pageMargins left="0.70866141732283472" right="0.70866141732283472" top="0.74803149606299213" bottom="0.74803149606299213" header="0.31496062992125984" footer="0.31496062992125984"/>
  <pageSetup paperSize="9" scale="3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PRES TOT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Salvador Andurell</dc:creator>
  <cp:lastModifiedBy>Roger Salvador Andurell</cp:lastModifiedBy>
  <cp:lastPrinted>2025-02-18T07:01:47Z</cp:lastPrinted>
  <dcterms:created xsi:type="dcterms:W3CDTF">2025-02-04T12:14:45Z</dcterms:created>
  <dcterms:modified xsi:type="dcterms:W3CDTF">2026-03-12T09:12:59Z</dcterms:modified>
</cp:coreProperties>
</file>