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"/>
    </mc:Choice>
  </mc:AlternateContent>
  <xr:revisionPtr revIDLastSave="0" documentId="13_ncr:1_{F39F56AA-1D70-47F7-B41B-79C8A529DE3F}" xr6:coauthVersionLast="47" xr6:coauthVersionMax="47" xr10:uidLastSave="{00000000-0000-0000-0000-000000000000}"/>
  <bookViews>
    <workbookView xWindow="-120" yWindow="-120" windowWidth="51840" windowHeight="21120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F47" i="1"/>
  <c r="F49" i="1" s="1"/>
  <c r="G47" i="1"/>
  <c r="F46" i="1"/>
  <c r="F48" i="1" s="1"/>
  <c r="G46" i="1"/>
  <c r="G48" i="1" s="1"/>
  <c r="G29" i="1"/>
  <c r="G49" i="1" l="1"/>
  <c r="G35" i="1" l="1"/>
  <c r="G36" i="1" s="1"/>
  <c r="G37" i="1" l="1"/>
  <c r="G38" i="1" s="1"/>
  <c r="G39" i="1" s="1"/>
  <c r="G40" i="1" s="1"/>
</calcChain>
</file>

<file path=xl/sharedStrings.xml><?xml version="1.0" encoding="utf-8"?>
<sst xmlns="http://schemas.openxmlformats.org/spreadsheetml/2006/main" count="37" uniqueCount="37">
  <si>
    <t>EMPRESA LICITADORA:</t>
  </si>
  <si>
    <t>Concepte</t>
  </si>
  <si>
    <t>21% IVA</t>
  </si>
  <si>
    <t>Total (amb IVA)</t>
  </si>
  <si>
    <t>Oferta en concepte del preu corresponent al pressupost de licitació</t>
  </si>
  <si>
    <t>Oferta TOTAL PEM (oferta en 2 decimals)</t>
  </si>
  <si>
    <t>TOTAL PEM</t>
  </si>
  <si>
    <t>Total PEC (abans d’IVA)</t>
  </si>
  <si>
    <t>Subtotal PEM partides que admeten baixa</t>
  </si>
  <si>
    <t>Subtotal PEM partides que NO admeten baixa</t>
  </si>
  <si>
    <t>Subtotal (abans d'IVA) partides que admeten baixa</t>
  </si>
  <si>
    <t>Subtotal (abans d'IVA) partides que NO admeten baixa</t>
  </si>
  <si>
    <t>Despeses generals (13%)</t>
  </si>
  <si>
    <t>Benefici industrial (6%)</t>
  </si>
  <si>
    <t>Pressupost PEM</t>
  </si>
  <si>
    <t>Licitació</t>
  </si>
  <si>
    <t>Oferta</t>
  </si>
  <si>
    <t>(*) Les partides alçades a justificar no admeten baixa i per tant cal fer oferta per elles al preu indicat al model d’oferta d’aquest plec. En cas contrari l’oferta quedarà exclosa, a excepció que l’oferta global no es modifiqui, un cop realitzada la homogeneïtzació.</t>
  </si>
  <si>
    <t>01.10.01.2.- Partida alçada a justificar per a la realització de campanya d'inspecció i assajos geotècnics (*)</t>
  </si>
  <si>
    <t>01.10.01.4.- Partida alçada a justificar segons actuacions sobrevingudes en fase d'obra i necessàries per a la correcta execució de les reparacions i reforços de l’estructura existent (*)</t>
  </si>
  <si>
    <t>01.10.01.3.- Partida alçada a justificar per a la realització d'assajos in situ i control de qualitat</t>
  </si>
  <si>
    <t>01.10.01.1.-Partida alçada a justificar de gestió de residus de construcció i demolició</t>
  </si>
  <si>
    <t>01.10. - PARTIDES ALÇADES A JUSTIFICAR</t>
  </si>
  <si>
    <t>01.10. - PARTIDES ALÇADES DE COBRAMENT ÍNTEGRE</t>
  </si>
  <si>
    <t>01.10.02.1.- Partida alçada de cobrament íntegre per la seguretat viària, senyalització, abalisament i desviaments provisionals durant l'obra</t>
  </si>
  <si>
    <t>01.10.02.2.- Partida alçada de pressupost de l'Annex de Seguretat i Salut</t>
  </si>
  <si>
    <t>01.10.02.3.- Partida alçada de cobrament íntegre pel subministrament, muntatge i desmuntatge de pas de vianants</t>
  </si>
  <si>
    <t>01.10.02.4.- Partida alçada de cobrament íntegre per a la realització de la prova de càrrega</t>
  </si>
  <si>
    <t>01.01. - ACTUACIONS PREVIES I ENDERROCS</t>
  </si>
  <si>
    <t>01.02. - MOVIMENT DE TERRES</t>
  </si>
  <si>
    <t>01.03 - ESTRUCTURES</t>
  </si>
  <si>
    <t>01.04. - MANTENIMENT I CONSERVACIÓ</t>
  </si>
  <si>
    <t>01.05. - FERMS I PAVIMENTS</t>
  </si>
  <si>
    <t>01.06 - DRENATGE</t>
  </si>
  <si>
    <t>01.07. - SENYALITZACIÓ I DEFENSES</t>
  </si>
  <si>
    <t>01.08. - PREVISIÓ PASSOS SERVEIS</t>
  </si>
  <si>
    <t>01.09. - MESSURES CORRECTORES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</si>
</sst>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44" fontId="5" fillId="0" borderId="0" xfId="1" applyFont="1" applyFill="1" applyBorder="1" applyAlignment="1" applyProtection="1">
      <alignment horizontal="center" vertical="center" wrapText="1"/>
    </xf>
    <xf numFmtId="8" fontId="5" fillId="0" borderId="5" xfId="1" applyNumberFormat="1" applyFont="1" applyFill="1" applyBorder="1" applyAlignment="1" applyProtection="1">
      <alignment horizontal="right" vertical="center" wrapText="1"/>
    </xf>
    <xf numFmtId="44" fontId="5" fillId="0" borderId="5" xfId="1" applyFont="1" applyFill="1" applyBorder="1" applyAlignment="1" applyProtection="1">
      <alignment horizontal="right" vertical="center" wrapText="1"/>
    </xf>
    <xf numFmtId="44" fontId="5" fillId="0" borderId="15" xfId="1" applyFont="1" applyFill="1" applyBorder="1" applyAlignment="1" applyProtection="1">
      <alignment horizontal="right" vertical="center" wrapText="1"/>
    </xf>
    <xf numFmtId="8" fontId="5" fillId="3" borderId="15" xfId="1" applyNumberFormat="1" applyFont="1" applyFill="1" applyBorder="1" applyAlignment="1" applyProtection="1">
      <alignment horizontal="right" vertical="center" wrapText="1"/>
    </xf>
    <xf numFmtId="44" fontId="5" fillId="3" borderId="15" xfId="1" applyFont="1" applyFill="1" applyBorder="1" applyAlignment="1" applyProtection="1">
      <alignment horizontal="right" vertical="center" wrapText="1"/>
    </xf>
    <xf numFmtId="8" fontId="5" fillId="3" borderId="6" xfId="1" applyNumberFormat="1" applyFont="1" applyFill="1" applyBorder="1" applyAlignment="1" applyProtection="1">
      <alignment horizontal="right" vertical="center" wrapText="1"/>
    </xf>
    <xf numFmtId="8" fontId="5" fillId="0" borderId="5" xfId="1" applyNumberFormat="1" applyFont="1" applyBorder="1" applyAlignment="1" applyProtection="1">
      <alignment horizontal="right" vertical="center" wrapText="1"/>
      <protection locked="0"/>
    </xf>
    <xf numFmtId="44" fontId="9" fillId="4" borderId="1" xfId="1" applyFont="1" applyFill="1" applyBorder="1" applyAlignment="1" applyProtection="1">
      <alignment horizontal="right" vertical="center" wrapText="1"/>
    </xf>
    <xf numFmtId="8" fontId="9" fillId="4" borderId="1" xfId="1" applyNumberFormat="1" applyFont="1" applyFill="1" applyBorder="1" applyAlignment="1" applyProtection="1">
      <alignment horizontal="right" vertical="center" wrapText="1"/>
    </xf>
    <xf numFmtId="0" fontId="0" fillId="0" borderId="7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right" vertical="center" wrapText="1"/>
    </xf>
    <xf numFmtId="0" fontId="3" fillId="0" borderId="9" xfId="0" applyFont="1" applyBorder="1" applyAlignment="1" applyProtection="1">
      <alignment horizontal="right" vertical="center" wrapText="1"/>
    </xf>
    <xf numFmtId="0" fontId="3" fillId="0" borderId="10" xfId="0" applyFont="1" applyBorder="1" applyAlignment="1" applyProtection="1">
      <alignment horizontal="right" vertical="center" wrapText="1"/>
    </xf>
    <xf numFmtId="0" fontId="7" fillId="0" borderId="0" xfId="0" applyFont="1" applyProtection="1"/>
    <xf numFmtId="0" fontId="0" fillId="0" borderId="0" xfId="0" applyProtection="1"/>
    <xf numFmtId="0" fontId="4" fillId="0" borderId="8" xfId="0" applyFont="1" applyBorder="1" applyAlignment="1" applyProtection="1">
      <alignment horizontal="right" vertical="center" wrapText="1"/>
    </xf>
    <xf numFmtId="0" fontId="4" fillId="0" borderId="9" xfId="0" applyFont="1" applyBorder="1" applyAlignment="1" applyProtection="1">
      <alignment horizontal="right" vertical="center" wrapText="1"/>
    </xf>
    <xf numFmtId="0" fontId="4" fillId="0" borderId="10" xfId="0" applyFont="1" applyBorder="1" applyAlignment="1" applyProtection="1">
      <alignment horizontal="right" vertical="center" wrapText="1"/>
    </xf>
    <xf numFmtId="0" fontId="3" fillId="3" borderId="8" xfId="0" applyFont="1" applyFill="1" applyBorder="1" applyAlignment="1" applyProtection="1">
      <alignment horizontal="right" vertical="center" wrapText="1"/>
    </xf>
    <xf numFmtId="0" fontId="3" fillId="3" borderId="9" xfId="0" applyFont="1" applyFill="1" applyBorder="1" applyAlignment="1" applyProtection="1">
      <alignment horizontal="right" vertical="center" wrapText="1"/>
    </xf>
    <xf numFmtId="0" fontId="3" fillId="3" borderId="10" xfId="0" applyFont="1" applyFill="1" applyBorder="1" applyAlignment="1" applyProtection="1">
      <alignment horizontal="right" vertical="center" wrapText="1"/>
    </xf>
    <xf numFmtId="0" fontId="4" fillId="3" borderId="8" xfId="0" applyFont="1" applyFill="1" applyBorder="1" applyAlignment="1" applyProtection="1">
      <alignment horizontal="right" vertical="center" wrapText="1"/>
    </xf>
    <xf numFmtId="0" fontId="4" fillId="3" borderId="9" xfId="0" applyFont="1" applyFill="1" applyBorder="1" applyAlignment="1" applyProtection="1">
      <alignment horizontal="right" vertical="center" wrapText="1"/>
    </xf>
    <xf numFmtId="0" fontId="4" fillId="3" borderId="10" xfId="0" applyFont="1" applyFill="1" applyBorder="1" applyAlignment="1" applyProtection="1">
      <alignment horizontal="right" vertical="center" wrapText="1"/>
    </xf>
    <xf numFmtId="0" fontId="4" fillId="3" borderId="12" xfId="0" applyFont="1" applyFill="1" applyBorder="1" applyAlignment="1" applyProtection="1">
      <alignment horizontal="right" vertical="center" wrapText="1"/>
    </xf>
    <xf numFmtId="0" fontId="4" fillId="3" borderId="13" xfId="0" applyFont="1" applyFill="1" applyBorder="1" applyAlignment="1" applyProtection="1">
      <alignment horizontal="right" vertical="center" wrapText="1"/>
    </xf>
    <xf numFmtId="0" fontId="4" fillId="3" borderId="14" xfId="0" applyFont="1" applyFill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right" vertical="center" wrapText="1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10" fillId="4" borderId="1" xfId="0" applyFont="1" applyFill="1" applyBorder="1" applyAlignment="1" applyProtection="1">
      <alignment horizontal="center" vertical="top" wrapText="1"/>
    </xf>
    <xf numFmtId="0" fontId="10" fillId="4" borderId="10" xfId="0" applyFont="1" applyFill="1" applyBorder="1" applyAlignment="1" applyProtection="1">
      <alignment horizontal="center" vertical="top" wrapText="1"/>
    </xf>
    <xf numFmtId="0" fontId="8" fillId="4" borderId="7" xfId="0" applyFont="1" applyFill="1" applyBorder="1" applyAlignment="1" applyProtection="1">
      <alignment horizontal="right" vertical="center" wrapText="1"/>
    </xf>
    <xf numFmtId="0" fontId="8" fillId="4" borderId="9" xfId="0" applyFont="1" applyFill="1" applyBorder="1" applyAlignment="1" applyProtection="1">
      <alignment horizontal="right" vertical="center" wrapText="1"/>
    </xf>
    <xf numFmtId="0" fontId="8" fillId="4" borderId="10" xfId="0" applyFont="1" applyFill="1" applyBorder="1" applyAlignment="1" applyProtection="1">
      <alignment horizontal="right" vertical="center" wrapText="1"/>
    </xf>
    <xf numFmtId="8" fontId="8" fillId="4" borderId="1" xfId="0" applyNumberFormat="1" applyFont="1" applyFill="1" applyBorder="1" applyAlignment="1" applyProtection="1">
      <alignment horizontal="right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8" fontId="5" fillId="0" borderId="10" xfId="1" applyNumberFormat="1" applyFont="1" applyBorder="1" applyAlignment="1" applyProtection="1">
      <alignment horizontal="right" vertical="center" wrapText="1"/>
    </xf>
    <xf numFmtId="0" fontId="4" fillId="4" borderId="8" xfId="0" applyFont="1" applyFill="1" applyBorder="1" applyAlignment="1" applyProtection="1">
      <alignment horizontal="left" vertical="center" wrapText="1"/>
    </xf>
    <xf numFmtId="0" fontId="4" fillId="4" borderId="9" xfId="0" applyFont="1" applyFill="1" applyBorder="1" applyAlignment="1" applyProtection="1">
      <alignment horizontal="left" vertical="center" wrapText="1"/>
    </xf>
    <xf numFmtId="0" fontId="4" fillId="4" borderId="10" xfId="0" applyFont="1" applyFill="1" applyBorder="1" applyAlignment="1" applyProtection="1">
      <alignment horizontal="left" vertical="center" wrapText="1"/>
    </xf>
    <xf numFmtId="8" fontId="5" fillId="4" borderId="1" xfId="1" applyNumberFormat="1" applyFont="1" applyFill="1" applyBorder="1" applyAlignment="1" applyProtection="1">
      <alignment horizontal="right" vertical="center" wrapText="1"/>
    </xf>
    <xf numFmtId="8" fontId="5" fillId="4" borderId="5" xfId="1" applyNumberFormat="1" applyFont="1" applyFill="1" applyBorder="1" applyAlignment="1" applyProtection="1">
      <alignment horizontal="right" vertical="center" wrapText="1"/>
    </xf>
    <xf numFmtId="0" fontId="3" fillId="3" borderId="8" xfId="0" applyFont="1" applyFill="1" applyBorder="1" applyAlignment="1" applyProtection="1">
      <alignment horizontal="left" vertical="center" wrapText="1"/>
    </xf>
    <xf numFmtId="0" fontId="3" fillId="3" borderId="9" xfId="0" applyFont="1" applyFill="1" applyBorder="1" applyAlignment="1" applyProtection="1">
      <alignment horizontal="left" vertical="center" wrapText="1"/>
    </xf>
    <xf numFmtId="0" fontId="3" fillId="3" borderId="16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571500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91440</xdr:colOff>
      <xdr:row>1</xdr:row>
      <xdr:rowOff>76200</xdr:rowOff>
    </xdr:from>
    <xdr:to>
      <xdr:col>7</xdr:col>
      <xdr:colOff>0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20240" y="259080"/>
          <a:ext cx="5905500" cy="922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CONTR/2025/693</a:t>
          </a:r>
        </a:p>
        <a:p>
          <a:r>
            <a:rPr lang="ca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d’adequació segons OC35/2014 dels sistemes de contenció del pas superior de C/ Ermita de Sant Muç (Rubí) a la línia Barcelona-Vallés de Ferrocarrils de la Generalitat de Catalunya.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A9:H49"/>
  <sheetViews>
    <sheetView tabSelected="1" zoomScale="110" zoomScaleNormal="110" workbookViewId="0">
      <selection activeCell="E9" sqref="E9:G9"/>
    </sheetView>
  </sheetViews>
  <sheetFormatPr baseColWidth="10" defaultColWidth="8.85546875" defaultRowHeight="15" x14ac:dyDescent="0.25"/>
  <cols>
    <col min="1" max="4" width="8.85546875" style="18"/>
    <col min="5" max="5" width="32.7109375" style="18" customWidth="1"/>
    <col min="6" max="6" width="13.140625" style="18" customWidth="1"/>
    <col min="7" max="7" width="14" style="18" customWidth="1"/>
    <col min="8" max="16384" width="8.85546875" style="18"/>
  </cols>
  <sheetData>
    <row r="9" spans="1:7" ht="24" customHeight="1" x14ac:dyDescent="0.25">
      <c r="B9" s="57" t="s">
        <v>0</v>
      </c>
      <c r="C9" s="57"/>
      <c r="D9" s="57"/>
      <c r="E9" s="11"/>
      <c r="F9" s="12"/>
      <c r="G9" s="13"/>
    </row>
    <row r="12" spans="1:7" ht="23.45" customHeight="1" x14ac:dyDescent="0.25">
      <c r="A12" s="52" t="s">
        <v>4</v>
      </c>
      <c r="B12" s="52"/>
      <c r="C12" s="52"/>
      <c r="D12" s="52"/>
      <c r="E12" s="52"/>
      <c r="F12" s="52"/>
      <c r="G12" s="52"/>
    </row>
    <row r="14" spans="1:7" ht="15.75" thickBot="1" x14ac:dyDescent="0.3"/>
    <row r="15" spans="1:7" ht="42" customHeight="1" x14ac:dyDescent="0.25">
      <c r="B15" s="53" t="s">
        <v>1</v>
      </c>
      <c r="C15" s="54"/>
      <c r="D15" s="54"/>
      <c r="E15" s="54"/>
      <c r="F15" s="55" t="s">
        <v>14</v>
      </c>
      <c r="G15" s="56" t="s">
        <v>5</v>
      </c>
    </row>
    <row r="16" spans="1:7" x14ac:dyDescent="0.25">
      <c r="B16" s="40" t="s">
        <v>28</v>
      </c>
      <c r="C16" s="41"/>
      <c r="D16" s="41"/>
      <c r="E16" s="42"/>
      <c r="F16" s="43">
        <v>7313</v>
      </c>
      <c r="G16" s="8"/>
    </row>
    <row r="17" spans="2:7" x14ac:dyDescent="0.25">
      <c r="B17" s="40" t="s">
        <v>29</v>
      </c>
      <c r="C17" s="41"/>
      <c r="D17" s="41"/>
      <c r="E17" s="42"/>
      <c r="F17" s="43">
        <v>9465.83</v>
      </c>
      <c r="G17" s="8"/>
    </row>
    <row r="18" spans="2:7" x14ac:dyDescent="0.25">
      <c r="B18" s="40" t="s">
        <v>30</v>
      </c>
      <c r="C18" s="41"/>
      <c r="D18" s="41"/>
      <c r="E18" s="42"/>
      <c r="F18" s="43">
        <v>234583.87</v>
      </c>
      <c r="G18" s="8"/>
    </row>
    <row r="19" spans="2:7" x14ac:dyDescent="0.25">
      <c r="B19" s="40" t="s">
        <v>31</v>
      </c>
      <c r="C19" s="41"/>
      <c r="D19" s="41"/>
      <c r="E19" s="42"/>
      <c r="F19" s="43">
        <v>18176.54</v>
      </c>
      <c r="G19" s="8"/>
    </row>
    <row r="20" spans="2:7" x14ac:dyDescent="0.25">
      <c r="B20" s="40" t="s">
        <v>32</v>
      </c>
      <c r="C20" s="41"/>
      <c r="D20" s="41"/>
      <c r="E20" s="42"/>
      <c r="F20" s="43">
        <v>26488.09</v>
      </c>
      <c r="G20" s="8"/>
    </row>
    <row r="21" spans="2:7" x14ac:dyDescent="0.25">
      <c r="B21" s="40" t="s">
        <v>33</v>
      </c>
      <c r="C21" s="41"/>
      <c r="D21" s="41"/>
      <c r="E21" s="42"/>
      <c r="F21" s="43">
        <v>4720.5</v>
      </c>
      <c r="G21" s="8"/>
    </row>
    <row r="22" spans="2:7" x14ac:dyDescent="0.25">
      <c r="B22" s="40" t="s">
        <v>34</v>
      </c>
      <c r="C22" s="41"/>
      <c r="D22" s="41"/>
      <c r="E22" s="42"/>
      <c r="F22" s="43">
        <v>51739.42</v>
      </c>
      <c r="G22" s="8"/>
    </row>
    <row r="23" spans="2:7" x14ac:dyDescent="0.25">
      <c r="B23" s="40" t="s">
        <v>35</v>
      </c>
      <c r="C23" s="41"/>
      <c r="D23" s="41"/>
      <c r="E23" s="42"/>
      <c r="F23" s="43">
        <v>3909.58</v>
      </c>
      <c r="G23" s="8"/>
    </row>
    <row r="24" spans="2:7" x14ac:dyDescent="0.25">
      <c r="B24" s="40" t="s">
        <v>36</v>
      </c>
      <c r="C24" s="41"/>
      <c r="D24" s="41"/>
      <c r="E24" s="42"/>
      <c r="F24" s="43">
        <v>8395.58</v>
      </c>
      <c r="G24" s="8"/>
    </row>
    <row r="25" spans="2:7" ht="15" customHeight="1" x14ac:dyDescent="0.25">
      <c r="B25" s="49" t="s">
        <v>22</v>
      </c>
      <c r="C25" s="50"/>
      <c r="D25" s="50"/>
      <c r="E25" s="50"/>
      <c r="F25" s="50"/>
      <c r="G25" s="51"/>
    </row>
    <row r="26" spans="2:7" ht="24" customHeight="1" x14ac:dyDescent="0.25">
      <c r="B26" s="40" t="s">
        <v>21</v>
      </c>
      <c r="C26" s="41"/>
      <c r="D26" s="41"/>
      <c r="E26" s="42"/>
      <c r="F26" s="43">
        <v>143.28</v>
      </c>
      <c r="G26" s="8"/>
    </row>
    <row r="27" spans="2:7" ht="25.15" customHeight="1" x14ac:dyDescent="0.25">
      <c r="B27" s="44" t="s">
        <v>18</v>
      </c>
      <c r="C27" s="45"/>
      <c r="D27" s="45"/>
      <c r="E27" s="46"/>
      <c r="F27" s="47">
        <v>3000</v>
      </c>
      <c r="G27" s="48">
        <f>F27</f>
        <v>3000</v>
      </c>
    </row>
    <row r="28" spans="2:7" ht="26.65" customHeight="1" x14ac:dyDescent="0.25">
      <c r="B28" s="40" t="s">
        <v>20</v>
      </c>
      <c r="C28" s="41"/>
      <c r="D28" s="41"/>
      <c r="E28" s="42"/>
      <c r="F28" s="43">
        <v>3938.34</v>
      </c>
      <c r="G28" s="8"/>
    </row>
    <row r="29" spans="2:7" ht="37.5" customHeight="1" x14ac:dyDescent="0.25">
      <c r="B29" s="44" t="s">
        <v>19</v>
      </c>
      <c r="C29" s="45"/>
      <c r="D29" s="45"/>
      <c r="E29" s="46"/>
      <c r="F29" s="47">
        <v>12500</v>
      </c>
      <c r="G29" s="48">
        <f>F29</f>
        <v>12500</v>
      </c>
    </row>
    <row r="30" spans="2:7" ht="15" customHeight="1" x14ac:dyDescent="0.25">
      <c r="B30" s="49" t="s">
        <v>23</v>
      </c>
      <c r="C30" s="50"/>
      <c r="D30" s="50"/>
      <c r="E30" s="50"/>
      <c r="F30" s="50"/>
      <c r="G30" s="51"/>
    </row>
    <row r="31" spans="2:7" ht="24.75" customHeight="1" x14ac:dyDescent="0.25">
      <c r="B31" s="40" t="s">
        <v>24</v>
      </c>
      <c r="C31" s="41"/>
      <c r="D31" s="41"/>
      <c r="E31" s="42"/>
      <c r="F31" s="43">
        <v>20034.21</v>
      </c>
      <c r="G31" s="8"/>
    </row>
    <row r="32" spans="2:7" ht="17.25" customHeight="1" x14ac:dyDescent="0.25">
      <c r="B32" s="40" t="s">
        <v>25</v>
      </c>
      <c r="C32" s="41"/>
      <c r="D32" s="41"/>
      <c r="E32" s="42"/>
      <c r="F32" s="43">
        <v>6006.58</v>
      </c>
      <c r="G32" s="8"/>
    </row>
    <row r="33" spans="2:8" ht="25.5" customHeight="1" x14ac:dyDescent="0.25">
      <c r="B33" s="40" t="s">
        <v>26</v>
      </c>
      <c r="C33" s="41"/>
      <c r="D33" s="41"/>
      <c r="E33" s="42"/>
      <c r="F33" s="43">
        <v>2000</v>
      </c>
      <c r="G33" s="8"/>
    </row>
    <row r="34" spans="2:8" ht="26.65" customHeight="1" x14ac:dyDescent="0.25">
      <c r="B34" s="40" t="s">
        <v>27</v>
      </c>
      <c r="C34" s="41"/>
      <c r="D34" s="41"/>
      <c r="E34" s="42"/>
      <c r="F34" s="43">
        <v>2500</v>
      </c>
      <c r="G34" s="8"/>
    </row>
    <row r="35" spans="2:8" ht="15" customHeight="1" x14ac:dyDescent="0.25">
      <c r="B35" s="14" t="s">
        <v>6</v>
      </c>
      <c r="C35" s="15"/>
      <c r="D35" s="15"/>
      <c r="E35" s="15"/>
      <c r="F35" s="16"/>
      <c r="G35" s="2">
        <f>G46+G47</f>
        <v>15500</v>
      </c>
      <c r="H35" s="17"/>
    </row>
    <row r="36" spans="2:8" x14ac:dyDescent="0.25">
      <c r="B36" s="19" t="s">
        <v>12</v>
      </c>
      <c r="C36" s="20"/>
      <c r="D36" s="20"/>
      <c r="E36" s="20"/>
      <c r="F36" s="21"/>
      <c r="G36" s="3">
        <f>+ROUND(G35*0.13,2)</f>
        <v>2015</v>
      </c>
    </row>
    <row r="37" spans="2:8" x14ac:dyDescent="0.25">
      <c r="B37" s="19" t="s">
        <v>13</v>
      </c>
      <c r="C37" s="20"/>
      <c r="D37" s="20"/>
      <c r="E37" s="20"/>
      <c r="F37" s="21"/>
      <c r="G37" s="4">
        <f>ROUND(G35*0.06,2)</f>
        <v>930</v>
      </c>
    </row>
    <row r="38" spans="2:8" x14ac:dyDescent="0.25">
      <c r="B38" s="22" t="s">
        <v>7</v>
      </c>
      <c r="C38" s="23"/>
      <c r="D38" s="23"/>
      <c r="E38" s="23"/>
      <c r="F38" s="24"/>
      <c r="G38" s="5">
        <f>G35+G36+G37</f>
        <v>18445</v>
      </c>
    </row>
    <row r="39" spans="2:8" x14ac:dyDescent="0.25">
      <c r="B39" s="25" t="s">
        <v>2</v>
      </c>
      <c r="C39" s="26"/>
      <c r="D39" s="26"/>
      <c r="E39" s="26"/>
      <c r="F39" s="27"/>
      <c r="G39" s="6">
        <f>ROUND(G38*0.21,2)</f>
        <v>3873.45</v>
      </c>
    </row>
    <row r="40" spans="2:8" ht="15.75" customHeight="1" thickBot="1" x14ac:dyDescent="0.3">
      <c r="B40" s="28" t="s">
        <v>3</v>
      </c>
      <c r="C40" s="29"/>
      <c r="D40" s="29"/>
      <c r="E40" s="29"/>
      <c r="F40" s="30"/>
      <c r="G40" s="7">
        <f>G38+G39</f>
        <v>22318.45</v>
      </c>
    </row>
    <row r="41" spans="2:8" ht="15.75" customHeight="1" x14ac:dyDescent="0.25">
      <c r="B41" s="31"/>
      <c r="C41" s="31"/>
      <c r="D41" s="31"/>
      <c r="E41" s="31"/>
      <c r="F41" s="31"/>
      <c r="G41" s="1"/>
    </row>
    <row r="42" spans="2:8" x14ac:dyDescent="0.25">
      <c r="B42" s="32" t="s">
        <v>17</v>
      </c>
      <c r="C42" s="32"/>
      <c r="D42" s="32"/>
      <c r="E42" s="32"/>
      <c r="F42" s="32"/>
      <c r="G42" s="32"/>
    </row>
    <row r="43" spans="2:8" x14ac:dyDescent="0.25">
      <c r="B43" s="32"/>
      <c r="C43" s="32"/>
      <c r="D43" s="32"/>
      <c r="E43" s="32"/>
      <c r="F43" s="32"/>
      <c r="G43" s="32"/>
    </row>
    <row r="44" spans="2:8" x14ac:dyDescent="0.25">
      <c r="B44" s="32"/>
      <c r="C44" s="32"/>
      <c r="D44" s="32"/>
      <c r="E44" s="32"/>
      <c r="F44" s="32"/>
      <c r="G44" s="32"/>
    </row>
    <row r="45" spans="2:8" x14ac:dyDescent="0.25">
      <c r="B45" s="33"/>
      <c r="C45" s="33"/>
      <c r="D45" s="33"/>
      <c r="E45" s="33"/>
      <c r="F45" s="34" t="s">
        <v>15</v>
      </c>
      <c r="G45" s="35" t="s">
        <v>16</v>
      </c>
    </row>
    <row r="46" spans="2:8" ht="15" customHeight="1" x14ac:dyDescent="0.25">
      <c r="B46" s="36" t="s">
        <v>8</v>
      </c>
      <c r="C46" s="37"/>
      <c r="D46" s="37"/>
      <c r="E46" s="38"/>
      <c r="F46" s="10">
        <f>ROUND(F16,2)+ROUND(F17,2)+ROUND(F18,2)+ROUND(F19,2)+ROUND(F20,2)+ROUND(F21,2)+ROUND(F22,2)+ROUND(F23,2)+ROUND(F24,2)+ROUND(F26,2)+ROUND(F28,2)+ROUND(F31,2)+ROUND(F32,2)+ROUND(F33,2)+ROUND(F34,2)</f>
        <v>399414.82000000012</v>
      </c>
      <c r="G46" s="10">
        <f>ROUND(G16,2)+ROUND(G17,2)+ROUND(G18,2)+ROUND(G19,2)+ROUND(G20,2)+ROUND(G21,2)+ROUND(G22,2)+ROUND(G23,2)+ROUND(G24,2)+ROUND(G26,2)+ROUND(G28,2)+ROUND(G31,2)+ROUND(G32,2)+ROUND(G33,2)+ROUND(G34,2)</f>
        <v>0</v>
      </c>
    </row>
    <row r="47" spans="2:8" ht="15" customHeight="1" x14ac:dyDescent="0.25">
      <c r="B47" s="36" t="s">
        <v>9</v>
      </c>
      <c r="C47" s="37"/>
      <c r="D47" s="37"/>
      <c r="E47" s="38"/>
      <c r="F47" s="39">
        <f>F27+F29</f>
        <v>15500</v>
      </c>
      <c r="G47" s="39">
        <f>G27+G29</f>
        <v>15500</v>
      </c>
    </row>
    <row r="48" spans="2:8" ht="15" customHeight="1" x14ac:dyDescent="0.25">
      <c r="B48" s="36" t="s">
        <v>10</v>
      </c>
      <c r="C48" s="37"/>
      <c r="D48" s="37"/>
      <c r="E48" s="38"/>
      <c r="F48" s="9">
        <f>ROUND(F46*0.13,2)+ROUND(F46*0.06,2)+F46</f>
        <v>475303.64000000013</v>
      </c>
      <c r="G48" s="9">
        <f>ROUND(G46*0.13,2)+ROUND(G46*0.06,2)+G46</f>
        <v>0</v>
      </c>
    </row>
    <row r="49" spans="2:7" ht="15" customHeight="1" x14ac:dyDescent="0.25">
      <c r="B49" s="36" t="s">
        <v>11</v>
      </c>
      <c r="C49" s="37"/>
      <c r="D49" s="37"/>
      <c r="E49" s="38"/>
      <c r="F49" s="10">
        <f>ROUND(F47*0.13,2)+ROUND(F47*0.06,2)+F47</f>
        <v>18445</v>
      </c>
      <c r="G49" s="10">
        <f>ROUND(G47*0.13,2)+ROUND(G47*0.06,2)+G47</f>
        <v>18445</v>
      </c>
    </row>
  </sheetData>
  <sheetProtection algorithmName="SHA-512" hashValue="gZRF54L7YYl/XMJdwnzpLVg9vxSKZnfvfAU9mTQXLTR1Gaf1PynkTuSCEPiCE05eyBnY1QE0wHm6ApGBEYsCNw==" saltValue="v3r67bmH7ELjMiBjhA/GkA==" spinCount="100000" sheet="1" objects="1" scenarios="1" selectLockedCells="1"/>
  <mergeCells count="34">
    <mergeCell ref="B46:E46"/>
    <mergeCell ref="B47:E47"/>
    <mergeCell ref="B48:E48"/>
    <mergeCell ref="B49:E49"/>
    <mergeCell ref="B42:G44"/>
    <mergeCell ref="B40:F40"/>
    <mergeCell ref="B37:F37"/>
    <mergeCell ref="B38:F38"/>
    <mergeCell ref="B39:F39"/>
    <mergeCell ref="B31:E31"/>
    <mergeCell ref="B35:F35"/>
    <mergeCell ref="B36:F36"/>
    <mergeCell ref="B32:E32"/>
    <mergeCell ref="B33:E33"/>
    <mergeCell ref="B9:D9"/>
    <mergeCell ref="E9:G9"/>
    <mergeCell ref="A12:G12"/>
    <mergeCell ref="B15:E15"/>
    <mergeCell ref="B28:E28"/>
    <mergeCell ref="B24:E24"/>
    <mergeCell ref="B25:G25"/>
    <mergeCell ref="B16:E16"/>
    <mergeCell ref="B17:E17"/>
    <mergeCell ref="B18:E18"/>
    <mergeCell ref="B30:G30"/>
    <mergeCell ref="B34:E34"/>
    <mergeCell ref="B22:E22"/>
    <mergeCell ref="B23:E23"/>
    <mergeCell ref="B19:E19"/>
    <mergeCell ref="B20:E20"/>
    <mergeCell ref="B21:E21"/>
    <mergeCell ref="B27:E27"/>
    <mergeCell ref="B26:E26"/>
    <mergeCell ref="B29:E29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87CD65-9508-4A0C-91AB-EBF8F7BF496C}">
  <ds:schemaRefs>
    <ds:schemaRef ds:uri="c4d65d83-e6de-4071-ac96-3b9ea9015942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d05b5c50-6878-419c-aaee-f57d1b61cb07"/>
    <ds:schemaRef ds:uri="http://schemas.openxmlformats.org/package/2006/metadata/core-properties"/>
    <ds:schemaRef ds:uri="http://schemas.microsoft.com/office/2006/metadata/properties"/>
    <ds:schemaRef ds:uri="http://purl.org/dc/dcmitype/"/>
    <ds:schemaRef ds:uri="c6cc41f6-4694-4999-a616-93cae258eccb"/>
    <ds:schemaRef ds:uri="a4e8c040-620f-42a2-8d8e-d59e2c082eaf"/>
  </ds:schemaRefs>
</ds:datastoreItem>
</file>

<file path=customXml/itemProps2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3D18D-BEC4-49AC-B661-E69BF009BA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2025-03-31T06:26:07Z</dcterms:created>
  <dcterms:modified xsi:type="dcterms:W3CDTF">2026-02-25T11:13:19Z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