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ramoncortes\Downloads\CONTR-2025-772\01_FASE INICIAL\Revisió\"/>
    </mc:Choice>
  </mc:AlternateContent>
  <xr:revisionPtr revIDLastSave="0" documentId="13_ncr:1_{44747E41-22CB-4BAE-972F-5FFEF2796B9C}" xr6:coauthVersionLast="47" xr6:coauthVersionMax="47" xr10:uidLastSave="{00000000-0000-0000-0000-000000000000}"/>
  <bookViews>
    <workbookView xWindow="-120" yWindow="-120" windowWidth="51840" windowHeight="21120" xr2:uid="{23B3B575-57A1-4890-B988-8689E2D3621B}"/>
  </bookViews>
  <sheets>
    <sheet name="Annex 2 PCAP-Oferta econ" sheetId="1" r:id="rId1"/>
  </sheets>
  <calcPr calcId="191028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I19" i="1"/>
  <c r="H18" i="1"/>
  <c r="G18" i="1"/>
  <c r="I15" i="1" l="1"/>
  <c r="I16" i="1"/>
  <c r="I17" i="1"/>
  <c r="I20" i="1"/>
  <c r="I14" i="1"/>
  <c r="G29" i="1" s="1"/>
  <c r="G30" i="1" s="1"/>
  <c r="I21" i="1" l="1"/>
  <c r="I23" i="1" l="1"/>
  <c r="I22" i="1"/>
  <c r="I24" i="1" s="1"/>
  <c r="I25" i="1" l="1"/>
  <c r="I26" i="1" s="1"/>
</calcChain>
</file>

<file path=xl/sharedStrings.xml><?xml version="1.0" encoding="utf-8"?>
<sst xmlns="http://schemas.openxmlformats.org/spreadsheetml/2006/main" count="30" uniqueCount="30">
  <si>
    <t>EMPRESA LICITADORA:</t>
  </si>
  <si>
    <t>Capítol</t>
  </si>
  <si>
    <t>Concepte</t>
  </si>
  <si>
    <t>Oferta TOTAL PEM</t>
  </si>
  <si>
    <t>01.01</t>
  </si>
  <si>
    <t>01.02</t>
  </si>
  <si>
    <t>01.03</t>
  </si>
  <si>
    <t>01.04</t>
  </si>
  <si>
    <t>01.05</t>
  </si>
  <si>
    <t>TOTAL PEM</t>
  </si>
  <si>
    <t>Despeses generals</t>
  </si>
  <si>
    <t>Benefici industrial</t>
  </si>
  <si>
    <t>Total PEC (abans d’IVA)</t>
  </si>
  <si>
    <t>21% IVA</t>
  </si>
  <si>
    <t>Total (amb IVA)</t>
  </si>
  <si>
    <r>
      <t xml:space="preserve">total </t>
    </r>
    <r>
      <rPr>
        <b/>
        <sz val="11"/>
        <color theme="1"/>
        <rFont val="Aptos Narrow"/>
        <family val="2"/>
        <scheme val="minor"/>
      </rPr>
      <t>PEC</t>
    </r>
    <r>
      <rPr>
        <sz val="11"/>
        <color theme="1"/>
        <rFont val="Aptos Narrow"/>
        <family val="2"/>
        <scheme val="minor"/>
      </rPr>
      <t xml:space="preserve"> partides que admeten baixa</t>
    </r>
  </si>
  <si>
    <r>
      <t xml:space="preserve">total </t>
    </r>
    <r>
      <rPr>
        <b/>
        <sz val="11"/>
        <color theme="1"/>
        <rFont val="Aptos Narrow"/>
        <family val="2"/>
        <scheme val="minor"/>
      </rPr>
      <t>PEM</t>
    </r>
    <r>
      <rPr>
        <sz val="11"/>
        <color theme="1"/>
        <rFont val="Aptos Narrow"/>
        <family val="2"/>
        <scheme val="minor"/>
      </rPr>
      <t xml:space="preserve"> partides que admeten baixa</t>
    </r>
  </si>
  <si>
    <t>Preu màxim PEM</t>
  </si>
  <si>
    <t>Oferta import  PEM (2 decimals)</t>
  </si>
  <si>
    <t xml:space="preserve">Omplir les cel·les en blanc </t>
  </si>
  <si>
    <t>TREBALLS PREVIS  I ENDERROCS</t>
  </si>
  <si>
    <t>MOVIMENT DE TERRES</t>
  </si>
  <si>
    <t>TANCAMENTS</t>
  </si>
  <si>
    <t xml:space="preserve">GESTIÓ DE RESIDUS </t>
  </si>
  <si>
    <t>01.05.01</t>
  </si>
  <si>
    <t>01.05.02</t>
  </si>
  <si>
    <t>VARIS (PARTIDES ALÇADES A JUSTIFICAR)*</t>
  </si>
  <si>
    <t>SEGURETAT I SALUT*</t>
  </si>
  <si>
    <t>PARTIDES ALÇADES*</t>
  </si>
  <si>
    <r>
      <rPr>
        <b/>
        <sz val="10"/>
        <color theme="1"/>
        <rFont val="Arial"/>
        <family val="2"/>
      </rPr>
      <t>(*) La partida 01.05 PARTIDES ALÇADES (01.05.01+01.05.02) no admet baixa</t>
    </r>
    <r>
      <rPr>
        <sz val="10"/>
        <color theme="1"/>
        <rFont val="Arial"/>
        <family val="2"/>
      </rPr>
      <t xml:space="preserve"> i cal ofertar-la segons preu indicat a aquest plec tècnic. En cas contrari l’oferta quedarà exclosa, a excepció que l’oferta global no es modifiqui, un cop realitzada la homogeneïtzació.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</si>
</sst>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ptos Narrow"/>
      <family val="2"/>
      <scheme val="minor"/>
    </font>
    <font>
      <i/>
      <sz val="8"/>
      <color theme="1"/>
      <name val="Aptos Narrow"/>
      <family val="2"/>
      <scheme val="minor"/>
    </font>
    <font>
      <i/>
      <sz val="8"/>
      <color rgb="FF000000"/>
      <name val="Arial"/>
      <family val="2"/>
    </font>
    <font>
      <i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44" fontId="5" fillId="0" borderId="1" xfId="1" applyFont="1" applyBorder="1" applyAlignment="1" applyProtection="1">
      <alignment horizontal="right" vertical="center" wrapText="1"/>
      <protection locked="0"/>
    </xf>
    <xf numFmtId="44" fontId="5" fillId="5" borderId="1" xfId="1" applyFont="1" applyFill="1" applyBorder="1" applyAlignment="1" applyProtection="1">
      <alignment horizontal="right" vertical="center" wrapText="1"/>
    </xf>
    <xf numFmtId="8" fontId="5" fillId="5" borderId="1" xfId="1" applyNumberFormat="1" applyFont="1" applyFill="1" applyBorder="1" applyAlignment="1" applyProtection="1">
      <alignment horizontal="right" vertical="center" wrapText="1"/>
    </xf>
    <xf numFmtId="44" fontId="6" fillId="6" borderId="1" xfId="1" applyFont="1" applyFill="1" applyBorder="1" applyAlignment="1" applyProtection="1">
      <alignment horizontal="center" vertical="center" wrapText="1"/>
    </xf>
    <xf numFmtId="44" fontId="6" fillId="5" borderId="1" xfId="1" applyFont="1" applyFill="1" applyBorder="1" applyAlignment="1" applyProtection="1">
      <alignment horizontal="center" vertical="center" wrapText="1"/>
    </xf>
    <xf numFmtId="8" fontId="10" fillId="5" borderId="1" xfId="1" applyNumberFormat="1" applyFont="1" applyFill="1" applyBorder="1" applyAlignment="1" applyProtection="1">
      <alignment horizontal="right" vertical="center" wrapText="1"/>
    </xf>
    <xf numFmtId="44" fontId="10" fillId="5" borderId="1" xfId="1" applyFont="1" applyFill="1" applyBorder="1" applyAlignment="1" applyProtection="1">
      <alignment horizontal="right" vertical="center" wrapText="1"/>
    </xf>
    <xf numFmtId="0" fontId="0" fillId="0" borderId="1" xfId="0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 vertical="center"/>
    </xf>
    <xf numFmtId="0" fontId="4" fillId="5" borderId="1" xfId="0" applyFont="1" applyFill="1" applyBorder="1" applyAlignment="1" applyProtection="1">
      <alignment vertical="center" wrapText="1"/>
    </xf>
    <xf numFmtId="0" fontId="0" fillId="0" borderId="0" xfId="0" applyProtection="1"/>
    <xf numFmtId="0" fontId="8" fillId="5" borderId="1" xfId="0" applyFont="1" applyFill="1" applyBorder="1" applyAlignment="1" applyProtection="1">
      <alignment horizontal="center" vertical="center"/>
    </xf>
    <xf numFmtId="0" fontId="9" fillId="5" borderId="1" xfId="0" applyFont="1" applyFill="1" applyBorder="1" applyAlignment="1" applyProtection="1">
      <alignment vertical="center" wrapText="1"/>
    </xf>
    <xf numFmtId="0" fontId="3" fillId="5" borderId="6" xfId="0" applyFont="1" applyFill="1" applyBorder="1" applyAlignment="1" applyProtection="1">
      <alignment horizontal="right" vertical="center" wrapText="1"/>
    </xf>
    <xf numFmtId="0" fontId="3" fillId="5" borderId="7" xfId="0" applyFont="1" applyFill="1" applyBorder="1" applyAlignment="1" applyProtection="1">
      <alignment horizontal="right" vertical="center" wrapText="1"/>
    </xf>
    <xf numFmtId="0" fontId="3" fillId="5" borderId="8" xfId="0" applyFont="1" applyFill="1" applyBorder="1" applyAlignment="1" applyProtection="1">
      <alignment horizontal="right" vertical="center" wrapText="1"/>
    </xf>
    <xf numFmtId="0" fontId="3" fillId="6" borderId="6" xfId="0" applyFont="1" applyFill="1" applyBorder="1" applyAlignment="1" applyProtection="1">
      <alignment horizontal="right" vertical="center" wrapText="1"/>
    </xf>
    <xf numFmtId="0" fontId="3" fillId="6" borderId="7" xfId="0" applyFont="1" applyFill="1" applyBorder="1" applyAlignment="1" applyProtection="1">
      <alignment horizontal="right" vertical="center" wrapText="1"/>
    </xf>
    <xf numFmtId="0" fontId="3" fillId="6" borderId="8" xfId="0" applyFont="1" applyFill="1" applyBorder="1" applyAlignment="1" applyProtection="1">
      <alignment horizontal="right" vertical="center" wrapText="1"/>
    </xf>
    <xf numFmtId="0" fontId="4" fillId="5" borderId="1" xfId="0" applyFont="1" applyFill="1" applyBorder="1" applyAlignment="1" applyProtection="1">
      <alignment horizontal="right" vertical="center" wrapText="1"/>
    </xf>
    <xf numFmtId="0" fontId="5" fillId="0" borderId="9" xfId="0" applyFont="1" applyBorder="1" applyAlignment="1" applyProtection="1">
      <alignment horizontal="left" vertical="top" wrapText="1"/>
    </xf>
    <xf numFmtId="0" fontId="0" fillId="5" borderId="11" xfId="0" applyFill="1" applyBorder="1" applyAlignment="1" applyProtection="1">
      <alignment horizontal="right"/>
    </xf>
    <xf numFmtId="0" fontId="0" fillId="5" borderId="12" xfId="0" applyFill="1" applyBorder="1" applyAlignment="1" applyProtection="1">
      <alignment horizontal="right"/>
    </xf>
    <xf numFmtId="44" fontId="0" fillId="5" borderId="10" xfId="0" applyNumberFormat="1" applyFill="1" applyBorder="1" applyProtection="1"/>
    <xf numFmtId="0" fontId="2" fillId="4" borderId="0" xfId="0" applyFont="1" applyFill="1" applyProtection="1"/>
    <xf numFmtId="0" fontId="2" fillId="3" borderId="2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1</xdr:col>
      <xdr:colOff>1208943</xdr:colOff>
      <xdr:row>6</xdr:row>
      <xdr:rowOff>76319</xdr:rowOff>
    </xdr:to>
    <xdr:pic>
      <xdr:nvPicPr>
        <xdr:cNvPr id="3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1B02C220-418C-F2E7-9112-6DC1ADBDB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36220"/>
          <a:ext cx="1440180" cy="9373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1</xdr:col>
      <xdr:colOff>1355480</xdr:colOff>
      <xdr:row>1</xdr:row>
      <xdr:rowOff>76200</xdr:rowOff>
    </xdr:from>
    <xdr:to>
      <xdr:col>9</xdr:col>
      <xdr:colOff>219807</xdr:colOff>
      <xdr:row>6</xdr:row>
      <xdr:rowOff>83820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6AC7C07C-0807-9BF1-EF26-40B5ACD48F37}"/>
            </a:ext>
          </a:extLst>
        </xdr:cNvPr>
        <xdr:cNvSpPr txBox="1"/>
      </xdr:nvSpPr>
      <xdr:spPr>
        <a:xfrm>
          <a:off x="1992922" y="259373"/>
          <a:ext cx="4769827" cy="92348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CONTR/2025/772</a:t>
          </a:r>
          <a:r>
            <a:rPr lang="ca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Obres d'adequació, tancament i senyalització de terrenys d’FGC en zona de domini públic (tm Cornellà de Llobregat) ferroviari de la línia Llobregat-anoia de Ferrocarrils de la Generalitat de Catalunya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B8F7-FA67-468A-9566-47ECB8C301B9}">
  <dimension ref="B9:I30"/>
  <sheetViews>
    <sheetView tabSelected="1" zoomScale="130" zoomScaleNormal="130" workbookViewId="0">
      <selection activeCell="C9" sqref="C9:F9"/>
    </sheetView>
  </sheetViews>
  <sheetFormatPr baseColWidth="10" defaultColWidth="8.85546875" defaultRowHeight="15" x14ac:dyDescent="0.25"/>
  <cols>
    <col min="1" max="1" width="8.85546875" style="11"/>
    <col min="2" max="2" width="20.28515625" style="11" customWidth="1"/>
    <col min="3" max="3" width="10.140625" style="11" customWidth="1"/>
    <col min="4" max="5" width="8.85546875" style="11"/>
    <col min="6" max="6" width="30.7109375" style="11" customWidth="1"/>
    <col min="7" max="7" width="13.7109375" style="11" customWidth="1"/>
    <col min="8" max="8" width="14.140625" style="11" customWidth="1"/>
    <col min="9" max="9" width="13.140625" style="11" customWidth="1"/>
    <col min="10" max="16384" width="8.85546875" style="11"/>
  </cols>
  <sheetData>
    <row r="9" spans="2:9" ht="24" customHeight="1" x14ac:dyDescent="0.25">
      <c r="B9" s="31" t="s">
        <v>0</v>
      </c>
      <c r="C9" s="8"/>
      <c r="D9" s="8"/>
      <c r="E9" s="8"/>
      <c r="F9" s="8"/>
    </row>
    <row r="11" spans="2:9" x14ac:dyDescent="0.25">
      <c r="B11" s="25" t="s">
        <v>19</v>
      </c>
      <c r="C11" s="25"/>
      <c r="D11" s="25"/>
      <c r="E11" s="25"/>
      <c r="F11" s="25"/>
    </row>
    <row r="12" spans="2:9" ht="15.75" thickBot="1" x14ac:dyDescent="0.3"/>
    <row r="13" spans="2:9" ht="42.75" customHeight="1" x14ac:dyDescent="0.25">
      <c r="B13" s="26" t="s">
        <v>1</v>
      </c>
      <c r="C13" s="27" t="s">
        <v>2</v>
      </c>
      <c r="D13" s="28"/>
      <c r="E13" s="28"/>
      <c r="F13" s="28"/>
      <c r="G13" s="29" t="s">
        <v>17</v>
      </c>
      <c r="H13" s="29" t="s">
        <v>18</v>
      </c>
      <c r="I13" s="30" t="s">
        <v>3</v>
      </c>
    </row>
    <row r="14" spans="2:9" ht="17.25" customHeight="1" x14ac:dyDescent="0.25">
      <c r="B14" s="9" t="s">
        <v>4</v>
      </c>
      <c r="C14" s="10" t="s">
        <v>20</v>
      </c>
      <c r="D14" s="10"/>
      <c r="E14" s="10"/>
      <c r="F14" s="10"/>
      <c r="G14" s="3">
        <v>64926.7</v>
      </c>
      <c r="H14" s="1"/>
      <c r="I14" s="2">
        <f>+H14</f>
        <v>0</v>
      </c>
    </row>
    <row r="15" spans="2:9" ht="17.25" customHeight="1" x14ac:dyDescent="0.25">
      <c r="B15" s="9" t="s">
        <v>5</v>
      </c>
      <c r="C15" s="10" t="s">
        <v>21</v>
      </c>
      <c r="D15" s="10"/>
      <c r="E15" s="10"/>
      <c r="F15" s="10"/>
      <c r="G15" s="3">
        <v>30810.880000000001</v>
      </c>
      <c r="H15" s="1"/>
      <c r="I15" s="2">
        <f t="shared" ref="I15:I20" si="0">+H15</f>
        <v>0</v>
      </c>
    </row>
    <row r="16" spans="2:9" ht="17.25" customHeight="1" x14ac:dyDescent="0.25">
      <c r="B16" s="9" t="s">
        <v>6</v>
      </c>
      <c r="C16" s="10" t="s">
        <v>22</v>
      </c>
      <c r="D16" s="10"/>
      <c r="E16" s="10"/>
      <c r="F16" s="10"/>
      <c r="G16" s="3">
        <v>24287.22</v>
      </c>
      <c r="H16" s="1"/>
      <c r="I16" s="2">
        <f t="shared" si="0"/>
        <v>0</v>
      </c>
    </row>
    <row r="17" spans="2:9" ht="17.25" customHeight="1" x14ac:dyDescent="0.25">
      <c r="B17" s="9" t="s">
        <v>7</v>
      </c>
      <c r="C17" s="10" t="s">
        <v>23</v>
      </c>
      <c r="D17" s="10"/>
      <c r="E17" s="10"/>
      <c r="F17" s="10"/>
      <c r="G17" s="3">
        <v>6476.3</v>
      </c>
      <c r="H17" s="1"/>
      <c r="I17" s="2">
        <f t="shared" si="0"/>
        <v>0</v>
      </c>
    </row>
    <row r="18" spans="2:9" ht="17.25" customHeight="1" x14ac:dyDescent="0.25">
      <c r="B18" s="9" t="s">
        <v>8</v>
      </c>
      <c r="C18" s="10" t="s">
        <v>28</v>
      </c>
      <c r="D18" s="10"/>
      <c r="E18" s="10"/>
      <c r="F18" s="10"/>
      <c r="G18" s="3">
        <f>G19+G20</f>
        <v>8202.619999999999</v>
      </c>
      <c r="H18" s="3">
        <f>H19+H20</f>
        <v>8202.619999999999</v>
      </c>
      <c r="I18" s="2">
        <f>+I19+I20</f>
        <v>8202.619999999999</v>
      </c>
    </row>
    <row r="19" spans="2:9" ht="17.25" customHeight="1" x14ac:dyDescent="0.25">
      <c r="B19" s="12" t="s">
        <v>24</v>
      </c>
      <c r="C19" s="13" t="s">
        <v>27</v>
      </c>
      <c r="D19" s="13"/>
      <c r="E19" s="13"/>
      <c r="F19" s="13"/>
      <c r="G19" s="6">
        <v>2702.62</v>
      </c>
      <c r="H19" s="6">
        <v>2702.62</v>
      </c>
      <c r="I19" s="7">
        <f t="shared" si="0"/>
        <v>2702.62</v>
      </c>
    </row>
    <row r="20" spans="2:9" ht="17.25" customHeight="1" x14ac:dyDescent="0.25">
      <c r="B20" s="12" t="s">
        <v>25</v>
      </c>
      <c r="C20" s="13" t="s">
        <v>26</v>
      </c>
      <c r="D20" s="13"/>
      <c r="E20" s="13"/>
      <c r="F20" s="13"/>
      <c r="G20" s="6">
        <v>5500</v>
      </c>
      <c r="H20" s="6">
        <v>5500</v>
      </c>
      <c r="I20" s="7">
        <f t="shared" si="0"/>
        <v>5500</v>
      </c>
    </row>
    <row r="21" spans="2:9" x14ac:dyDescent="0.25">
      <c r="B21" s="14" t="s">
        <v>9</v>
      </c>
      <c r="C21" s="15"/>
      <c r="D21" s="15"/>
      <c r="E21" s="15"/>
      <c r="F21" s="15"/>
      <c r="G21" s="15"/>
      <c r="H21" s="16"/>
      <c r="I21" s="2">
        <f>+ROUND(SUM(I14:I18),2)</f>
        <v>8202.6200000000008</v>
      </c>
    </row>
    <row r="22" spans="2:9" x14ac:dyDescent="0.25">
      <c r="B22" s="14" t="s">
        <v>10</v>
      </c>
      <c r="C22" s="15"/>
      <c r="D22" s="15"/>
      <c r="E22" s="15"/>
      <c r="F22" s="15"/>
      <c r="G22" s="15"/>
      <c r="H22" s="16"/>
      <c r="I22" s="2">
        <f>ROUND(I21*0.13,2)</f>
        <v>1066.3399999999999</v>
      </c>
    </row>
    <row r="23" spans="2:9" x14ac:dyDescent="0.25">
      <c r="B23" s="14" t="s">
        <v>11</v>
      </c>
      <c r="C23" s="15"/>
      <c r="D23" s="15"/>
      <c r="E23" s="15"/>
      <c r="F23" s="15"/>
      <c r="G23" s="15"/>
      <c r="H23" s="16"/>
      <c r="I23" s="2">
        <f>ROUND(I21*0.06,2)</f>
        <v>492.16</v>
      </c>
    </row>
    <row r="24" spans="2:9" ht="14.25" customHeight="1" x14ac:dyDescent="0.25">
      <c r="B24" s="17" t="s">
        <v>12</v>
      </c>
      <c r="C24" s="18"/>
      <c r="D24" s="18"/>
      <c r="E24" s="18"/>
      <c r="F24" s="18"/>
      <c r="G24" s="18"/>
      <c r="H24" s="19"/>
      <c r="I24" s="4">
        <f>ROUND(I21+I22+I23,2)</f>
        <v>9761.1200000000008</v>
      </c>
    </row>
    <row r="25" spans="2:9" x14ac:dyDescent="0.25">
      <c r="B25" s="20" t="s">
        <v>13</v>
      </c>
      <c r="C25" s="20"/>
      <c r="D25" s="20"/>
      <c r="E25" s="20"/>
      <c r="F25" s="20"/>
      <c r="G25" s="20"/>
      <c r="H25" s="20"/>
      <c r="I25" s="5">
        <f>ROUND(I24*0.21,2)</f>
        <v>2049.84</v>
      </c>
    </row>
    <row r="26" spans="2:9" ht="14.65" customHeight="1" x14ac:dyDescent="0.25">
      <c r="B26" s="20" t="s">
        <v>14</v>
      </c>
      <c r="C26" s="20"/>
      <c r="D26" s="20"/>
      <c r="E26" s="20"/>
      <c r="F26" s="20"/>
      <c r="G26" s="20"/>
      <c r="H26" s="20"/>
      <c r="I26" s="5">
        <f>ROUND(I24+I25,2)</f>
        <v>11810.96</v>
      </c>
    </row>
    <row r="27" spans="2:9" ht="40.5" customHeight="1" x14ac:dyDescent="0.25">
      <c r="B27" s="21" t="s">
        <v>29</v>
      </c>
      <c r="C27" s="21"/>
      <c r="D27" s="21"/>
      <c r="E27" s="21"/>
      <c r="F27" s="21"/>
      <c r="G27" s="21"/>
    </row>
    <row r="28" spans="2:9" ht="15.75" thickBot="1" x14ac:dyDescent="0.3"/>
    <row r="29" spans="2:9" ht="15.75" thickBot="1" x14ac:dyDescent="0.3">
      <c r="B29" s="22" t="s">
        <v>16</v>
      </c>
      <c r="C29" s="23"/>
      <c r="D29" s="23"/>
      <c r="E29" s="23"/>
      <c r="F29" s="23"/>
      <c r="G29" s="24">
        <f>+ROUND(SUM(I14:I17),2)</f>
        <v>0</v>
      </c>
    </row>
    <row r="30" spans="2:9" ht="15.75" thickBot="1" x14ac:dyDescent="0.3">
      <c r="B30" s="22" t="s">
        <v>15</v>
      </c>
      <c r="C30" s="23"/>
      <c r="D30" s="23"/>
      <c r="E30" s="23"/>
      <c r="F30" s="23"/>
      <c r="G30" s="24">
        <f>+ROUND(G29*1.19,2)</f>
        <v>0</v>
      </c>
    </row>
  </sheetData>
  <sheetProtection algorithmName="SHA-512" hashValue="yogMzFeOs84DXMierc5O3DunxBCAy5xeEC0Zl8tXAqtFWvJPzov241DnOOpAQGtEmiOwWXFzTSjHfpGUkJwozQ==" saltValue="6mt98o6nF4nq5MyuWvI3xg==" spinCount="100000" sheet="1" objects="1" scenarios="1" selectLockedCells="1"/>
  <mergeCells count="18">
    <mergeCell ref="C9:F9"/>
    <mergeCell ref="C20:F20"/>
    <mergeCell ref="C19:F19"/>
    <mergeCell ref="C14:F14"/>
    <mergeCell ref="C13:F13"/>
    <mergeCell ref="C15:F15"/>
    <mergeCell ref="C16:F16"/>
    <mergeCell ref="C17:F17"/>
    <mergeCell ref="B29:F29"/>
    <mergeCell ref="B30:F30"/>
    <mergeCell ref="B27:G27"/>
    <mergeCell ref="C18:F18"/>
    <mergeCell ref="B24:H24"/>
    <mergeCell ref="B26:H26"/>
    <mergeCell ref="B25:H25"/>
    <mergeCell ref="B21:H21"/>
    <mergeCell ref="B22:H22"/>
    <mergeCell ref="B23:H23"/>
  </mergeCells>
  <phoneticPr fontId="7" type="noConversion"/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808f71257812cc601d7b034d94d288e9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43bafe2dab42beb3762e8274b8d355c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d65d83-e6de-4071-ac96-3b9ea9015942" xsi:nil="true"/>
    <lcf76f155ced4ddcb4097134ff3c332f xmlns="d05b5c50-6878-419c-aaee-f57d1b61cb0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608898-D142-49DF-A29E-FFEDA4E58948}"/>
</file>

<file path=customXml/itemProps2.xml><?xml version="1.0" encoding="utf-8"?>
<ds:datastoreItem xmlns:ds="http://schemas.openxmlformats.org/officeDocument/2006/customXml" ds:itemID="{ED87CD65-9508-4A0C-91AB-EBF8F7BF496C}">
  <ds:schemaRefs>
    <ds:schemaRef ds:uri="http://schemas.microsoft.com/office/2006/metadata/properties"/>
    <ds:schemaRef ds:uri="http://schemas.microsoft.com/office/infopath/2007/PartnerControls"/>
    <ds:schemaRef ds:uri="c6cc41f6-4694-4999-a616-93cae258eccb"/>
    <ds:schemaRef ds:uri="a4e8c040-620f-42a2-8d8e-d59e2c082eaf"/>
  </ds:schemaRefs>
</ds:datastoreItem>
</file>

<file path=customXml/itemProps3.xml><?xml version="1.0" encoding="utf-8"?>
<ds:datastoreItem xmlns:ds="http://schemas.openxmlformats.org/officeDocument/2006/customXml" ds:itemID="{AE465E2D-0B8D-487C-9E2A-192219264D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PCAP-Oferta econ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Belén Hidalgo Garcia</dc:creator>
  <cp:keywords/>
  <dc:description/>
  <cp:lastModifiedBy>Marta Ramon-Cortes Vilarrodona</cp:lastModifiedBy>
  <cp:revision/>
  <dcterms:created xsi:type="dcterms:W3CDTF">2025-03-31T06:26:07Z</dcterms:created>
  <dcterms:modified xsi:type="dcterms:W3CDTF">2026-02-10T09:30:17Z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