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ANNEX I - Llista de productes"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9" i="1" l="1"/>
  <c r="E55" i="1"/>
  <c r="F58" i="1"/>
  <c r="F57" i="1"/>
  <c r="F55" i="1"/>
  <c r="C55" i="1"/>
  <c r="Q19" i="1" l="1"/>
  <c r="Q20" i="1"/>
  <c r="Q21" i="1"/>
  <c r="Q22" i="1"/>
  <c r="Q18" i="1"/>
  <c r="Q17" i="1"/>
  <c r="Q16" i="1"/>
  <c r="Q15" i="1"/>
  <c r="Q8" i="1" l="1"/>
  <c r="Q12" i="1" l="1"/>
  <c r="Q46" i="1" l="1"/>
  <c r="Q47" i="1" s="1"/>
  <c r="C58" i="1" s="1"/>
  <c r="D58" i="1" s="1"/>
  <c r="R38" i="1"/>
  <c r="R37" i="1"/>
  <c r="R36" i="1"/>
  <c r="R35" i="1"/>
  <c r="R34" i="1"/>
  <c r="R33" i="1"/>
  <c r="R32" i="1"/>
  <c r="R31" i="1"/>
  <c r="R30" i="1"/>
  <c r="R39" i="1" l="1"/>
  <c r="C57" i="1" s="1"/>
  <c r="D57" i="1" s="1"/>
  <c r="Q14" i="1"/>
  <c r="Q13" i="1"/>
  <c r="Q11" i="1"/>
  <c r="Q10" i="1" l="1"/>
  <c r="Q9" i="1"/>
  <c r="Q23" i="1" l="1"/>
  <c r="C54" i="1" s="1"/>
  <c r="C59" i="1" l="1"/>
  <c r="C56" i="1"/>
  <c r="D54" i="1"/>
  <c r="F54" i="1" s="1"/>
  <c r="F56" i="1" s="1"/>
  <c r="F59" i="1" s="1"/>
  <c r="D59" i="1" l="1"/>
</calcChain>
</file>

<file path=xl/sharedStrings.xml><?xml version="1.0" encoding="utf-8"?>
<sst xmlns="http://schemas.openxmlformats.org/spreadsheetml/2006/main" count="333" uniqueCount="169">
  <si>
    <t>DESCRIPCIÓ PRODUCTES IMPRESSIÓ ÒFSET</t>
  </si>
  <si>
    <t>Tipus impressió</t>
  </si>
  <si>
    <t>Paper</t>
  </si>
  <si>
    <t xml:space="preserve">Gramatge </t>
  </si>
  <si>
    <t>Mides</t>
  </si>
  <si>
    <t>Tintes</t>
  </si>
  <si>
    <t>Postimpressió</t>
  </si>
  <si>
    <t>Periodicitat</t>
  </si>
  <si>
    <t xml:space="preserve">Nº de comandes </t>
  </si>
  <si>
    <t xml:space="preserve">Models </t>
  </si>
  <si>
    <t>Quantitats</t>
  </si>
  <si>
    <r>
      <t xml:space="preserve">Preu unitari màxim 
(sense IVA) </t>
    </r>
    <r>
      <rPr>
        <b/>
        <vertAlign val="superscript"/>
        <sz val="10"/>
        <color theme="1"/>
        <rFont val="Arial"/>
        <family val="2"/>
      </rPr>
      <t>*5</t>
    </r>
  </si>
  <si>
    <t xml:space="preserve">Previsió anual d'unitats </t>
  </si>
  <si>
    <t>Import total 
(sense IVA)</t>
  </si>
  <si>
    <t>Termini d'entrega (dies hàbils)</t>
  </si>
  <si>
    <t>Cartell mitjà</t>
  </si>
  <si>
    <t>Òfset</t>
  </si>
  <si>
    <t>Estucat industrial brillant</t>
  </si>
  <si>
    <t>135 g/m2</t>
  </si>
  <si>
    <t>297 x 420 mm (A3)</t>
  </si>
  <si>
    <t>4+0</t>
  </si>
  <si>
    <t>Anual</t>
  </si>
  <si>
    <t>Cartell gran</t>
  </si>
  <si>
    <t>420 x 594 mm (A2)</t>
  </si>
  <si>
    <t>500-999</t>
  </si>
  <si>
    <t>Estucat mat</t>
  </si>
  <si>
    <t>4+4</t>
  </si>
  <si>
    <t xml:space="preserve">Obert: 297 x 210 mm
Tancat: 99 x 210 mm </t>
  </si>
  <si>
    <t>Plegat</t>
  </si>
  <si>
    <t xml:space="preserve">Punt de llibre </t>
  </si>
  <si>
    <t>300  g/m2</t>
  </si>
  <si>
    <t xml:space="preserve">Tríptic </t>
  </si>
  <si>
    <t>50 x 200 mm</t>
  </si>
  <si>
    <t>Mapa bloc</t>
  </si>
  <si>
    <t>100 g/m2</t>
  </si>
  <si>
    <t xml:space="preserve">480 x 340 mm </t>
  </si>
  <si>
    <t>Targeta</t>
  </si>
  <si>
    <t>Acreditació targeta</t>
  </si>
  <si>
    <t>148 x 210 mm (A5)</t>
  </si>
  <si>
    <t>85 x 55 mm</t>
  </si>
  <si>
    <t xml:space="preserve">Base Portada: Tapa dura de cartró 
Folrat Base: estucat brillant a dues cares
Folrat Base interior: Òfset de color Grey Pop’set 
Interior: Òfset ahuesado natural </t>
  </si>
  <si>
    <t>Base Portada: 2 mm
Folrat base:135 gr/m2
Folrat base interior: 170 gr/m2
Pag. Interior: 120 gr/m2</t>
  </si>
  <si>
    <t xml:space="preserve">Portada: 327 x 270mm
Interior: 315 x 215 mm </t>
  </si>
  <si>
    <t>Portada: 4+0
Interior: 4+4</t>
  </si>
  <si>
    <t>Llibre (200 pàg int + 4 pàg coberta)</t>
  </si>
  <si>
    <t>Revista (fins a 56 pàg int + 4 pàg coberta A4)</t>
  </si>
  <si>
    <t>Rotativa</t>
  </si>
  <si>
    <t>Estucat brillant</t>
  </si>
  <si>
    <t xml:space="preserve">Coberta: 200 g/m2 
Interior: 100 g/m2 </t>
  </si>
  <si>
    <t xml:space="preserve">Tancat: 210 x 297 mm
Oberta: 420 x 297mm </t>
  </si>
  <si>
    <t>Enquadernació amb dues grapes</t>
  </si>
  <si>
    <t>30.000 - 49.999</t>
  </si>
  <si>
    <t>DESCRIPCIÓ PRODUCTES IMPRESSIÓ ROTATIVA</t>
  </si>
  <si>
    <t>Oficina de Comunicació</t>
  </si>
  <si>
    <t>Revista de Temps de Flors</t>
  </si>
  <si>
    <t>Descripció</t>
  </si>
  <si>
    <t>Promoció Econòmica /Temps de Flors</t>
  </si>
  <si>
    <t>Cartell mitjà TdF</t>
  </si>
  <si>
    <t>Cartell gran TdF</t>
  </si>
  <si>
    <t>Tríptic residus</t>
  </si>
  <si>
    <t>Punt de llibre TdF</t>
  </si>
  <si>
    <t>Mapa turístic TdF</t>
  </si>
  <si>
    <t>Acreditació aparcament</t>
  </si>
  <si>
    <t xml:space="preserve">Llibre projectes TdF </t>
  </si>
  <si>
    <t>TERMINI D'ENTREGA</t>
  </si>
  <si>
    <t>Instal·lació</t>
  </si>
  <si>
    <t>Material/paper</t>
  </si>
  <si>
    <t>Gramatge/Gruix</t>
  </si>
  <si>
    <t>DESCRIPCIÓ PRODUCTES IMPRESSIÓ DIGITAL</t>
  </si>
  <si>
    <t>Banderoles</t>
  </si>
  <si>
    <t>Banderoles TdF</t>
  </si>
  <si>
    <t>Digital</t>
  </si>
  <si>
    <t>Frontlit</t>
  </si>
  <si>
    <t>500 g/m2</t>
  </si>
  <si>
    <t>900 x 1.200 mm</t>
  </si>
  <si>
    <t>A doble cara</t>
  </si>
  <si>
    <t>Instal·lació i retirada 
Emplaçament: Diferents carrera de la ciutat</t>
  </si>
  <si>
    <t>Vinil integral de part posterior d'autobusos</t>
  </si>
  <si>
    <t>Vinils autobusos TdF</t>
  </si>
  <si>
    <t>2.200 x 2.400 mm</t>
  </si>
  <si>
    <t>Xapa: Vinil autoadhesiu removible acrílic. 
Finestra: Film window de visió unidireccional per aplicacions estètiques sobre vidre amb un 45% de material perforat.</t>
  </si>
  <si>
    <t>Color una cara</t>
  </si>
  <si>
    <t>Instal·lació i retirada 
Emplaçament: 
A la cotxera de TMG</t>
  </si>
  <si>
    <t>OPIS</t>
  </si>
  <si>
    <t>OPIS TdF</t>
  </si>
  <si>
    <t>Paper estucat</t>
  </si>
  <si>
    <t>200 g/m2</t>
  </si>
  <si>
    <t>1.200 x 1.750 mm</t>
  </si>
  <si>
    <t>16-30</t>
  </si>
  <si>
    <t>Plafó cartró pluma</t>
  </si>
  <si>
    <t>Plafó roda de premsa TdF</t>
  </si>
  <si>
    <t>Paper Fotogràfic 
Suport: cartró ploma</t>
  </si>
  <si>
    <t>700 x 1.000 mm</t>
  </si>
  <si>
    <t>Paper: 160 g/m2
Suport: 10 mm</t>
  </si>
  <si>
    <t>Vinil de tall exterior</t>
  </si>
  <si>
    <t>Numeració espais TdF</t>
  </si>
  <si>
    <t>Vinil de tall negre</t>
  </si>
  <si>
    <t>Vinil satinat i perfilat</t>
  </si>
  <si>
    <t>200 x 300 mm</t>
  </si>
  <si>
    <t xml:space="preserve">Ø: 100 mm </t>
  </si>
  <si>
    <t>Vinil per impressió (tòtem)</t>
  </si>
  <si>
    <t>Plafons projectes TdF</t>
  </si>
  <si>
    <t>Vinil adhesiu interior</t>
  </si>
  <si>
    <t>Adhesius concurs aparadors</t>
  </si>
  <si>
    <t xml:space="preserve">Tòtems Sou Aquí </t>
  </si>
  <si>
    <t>Unitat</t>
  </si>
  <si>
    <t>Vinil fotografic transparent
Trasera vinil blanc</t>
  </si>
  <si>
    <t>95 micres</t>
  </si>
  <si>
    <t>190 x 250 mm</t>
  </si>
  <si>
    <t>Imatge reflexada</t>
  </si>
  <si>
    <t>Vinil + Plafó suport PVC</t>
  </si>
  <si>
    <t>Vinil satinat 
Suport: PVC</t>
  </si>
  <si>
    <t xml:space="preserve">Suport: PVC 3 mm </t>
  </si>
  <si>
    <t>300 x 400 mm</t>
  </si>
  <si>
    <t>Vinil polimèrics adhesiu per a impressió</t>
  </si>
  <si>
    <t>90 micres</t>
  </si>
  <si>
    <t xml:space="preserve">850 x 1.400 mm </t>
  </si>
  <si>
    <t>Instal·lació vinils a 17 tòtems de la ciutat
Caldrà indicar amb cinta adhesiva el punt on es troba a cada plànol segons ubicació. 
Inclou desinstal·lació de l'anterior</t>
  </si>
  <si>
    <t>TOTAL</t>
  </si>
  <si>
    <r>
      <t xml:space="preserve">ESTIMACIONS DELS CONSUMS DURANT LA DURADA TOTAL DEL CONTRACTE </t>
    </r>
    <r>
      <rPr>
        <b/>
        <vertAlign val="superscript"/>
        <sz val="10"/>
        <rFont val="Arial"/>
        <family val="2"/>
      </rPr>
      <t>*2</t>
    </r>
  </si>
  <si>
    <t>LOT 2: DIGITAL</t>
  </si>
  <si>
    <t>LOT 3: ROTOGRAVAT</t>
  </si>
  <si>
    <t>IVA 21 %</t>
  </si>
  <si>
    <t>TOTAL AMB IVA</t>
  </si>
  <si>
    <t>PRESSUPOST SENSE IVA</t>
  </si>
  <si>
    <t>Àrea/servei
Unitat organitzativa</t>
  </si>
  <si>
    <t>Termini d'entrega específic definit al PPT a l'apartat VI. Termini d'entrega</t>
  </si>
  <si>
    <t>Portada: Folrada la franja d’enquadernat lateral amb tela negra i resta amb impressió fotogràfica suport estucat brillant a dues cares de 135 g. Acabat plastificat (mate 1 cara)
La portada conté una estampació daurada mate i en baix relleu pel títol
Guardar sense imprimir per folrar tapes per la cara interior en suport offset de color Grey Pop’set de 170 gr 
Enquadernació: foradar tapes i tripes. Enquadernat tipus cosit japonès amb fil natural vist de color beige 1mm. Rectractilar
Fase de preimpressió: l'elaboració de les tapes s'ha de realitzar abans de la inauguració de l'esdeveniment 10/05/2024</t>
  </si>
  <si>
    <t>Acreditació informació, organització, voluntariat</t>
  </si>
  <si>
    <t>ANNEX I PPT - Llista de productes, caractístiques tècniques i terminis entrega</t>
  </si>
  <si>
    <t>LOT 2 - Impressió en digital Llista de productes, caractístiques tècniques i terminis entrega</t>
  </si>
  <si>
    <t>LOT 1 - Impressió en òfset: Llista de productes, caractístiques tècniques i terminis entrega</t>
  </si>
  <si>
    <t>LOT 3 - Impressió en rotativa Llista de productes, caractístiques tècniques i terminis entrega</t>
  </si>
  <si>
    <t xml:space="preserve">Suma lots </t>
  </si>
  <si>
    <t>4.000 - 6.999</t>
  </si>
  <si>
    <t>1.000 - 1.999</t>
  </si>
  <si>
    <t>101 - 200</t>
  </si>
  <si>
    <t>1.500 - 4.999</t>
  </si>
  <si>
    <t>Mapa bloc*</t>
  </si>
  <si>
    <t>Turisme</t>
  </si>
  <si>
    <t>Mapa turístic</t>
  </si>
  <si>
    <t>423x303 mm</t>
  </si>
  <si>
    <t>&gt;2.000</t>
  </si>
  <si>
    <t>&gt;1.000</t>
  </si>
  <si>
    <t>Encolat pel llom superior en blocs de 100 mapes a dues cares</t>
  </si>
  <si>
    <t>Mapa 8 cossos + díptic*</t>
  </si>
  <si>
    <t>Mapa turístic plegat</t>
  </si>
  <si>
    <t>Paper òfset reciclat 100%</t>
  </si>
  <si>
    <t>90 m/g2</t>
  </si>
  <si>
    <t>Obert: 800 x 430 mm 
Tancat: 100 x 215 mm</t>
  </si>
  <si>
    <t>Plegat:
8 cossos acrodió + díptic</t>
  </si>
  <si>
    <t>500 -999</t>
  </si>
  <si>
    <t>&gt;10.000</t>
  </si>
  <si>
    <t xml:space="preserve">Llibret (fins a 40 pàg. int + 4 pàg. coberta) </t>
  </si>
  <si>
    <t>Guia Girona Pass</t>
  </si>
  <si>
    <t>Arcoprint EW</t>
  </si>
  <si>
    <t xml:space="preserve">Interior: 135 g/m2 
Cobertar: 250 g/m2 </t>
  </si>
  <si>
    <t>Tancat: 130 x 180 mm
Obert: 260 x 180 mm</t>
  </si>
  <si>
    <t>Coberta plastificada 1 cara. Enquadernació rústica cosida amb cantons rodons.
Embalatge: llibrets retractilats i empaquetats en caixes</t>
  </si>
  <si>
    <t>Tríptic informació turística</t>
  </si>
  <si>
    <t>2.000 - 3.999</t>
  </si>
  <si>
    <t>Fulletó</t>
  </si>
  <si>
    <t>Fulletó informació turística</t>
  </si>
  <si>
    <t>99 x 210 mm</t>
  </si>
  <si>
    <t>TOTAL LOT 1</t>
  </si>
  <si>
    <t>IVA 4 %</t>
  </si>
  <si>
    <t>LOT 1: OFSET
Separant el llibre TdF atès IVA del 4%</t>
  </si>
  <si>
    <t>&lt;500</t>
  </si>
  <si>
    <t>*Els preus unitaris inclouen totes les despeses directes, indirectes i altres despeses eventuals que l’empresa contractista hagi de realitzar. Aquests preus inclouen totes les despeses necessàries per al compliment de les prestacions tals com els beneficis, les assegurances, el transport, les taxes, els preus públics i tots els impostos que li pertoqui com a conseqüència de la contractació.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</si>
</sst>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 #,##0.00\ &quot;€&quot;_-;\-* #,##0.00\ &quot;€&quot;_-;_-* &quot;-&quot;??\ &quot;€&quot;_-;_-@_-"/>
    <numFmt numFmtId="164" formatCode="#,##0.0000\ &quot;€&quot;"/>
    <numFmt numFmtId="165" formatCode="_-* #,##0.00\ [$€-403]_-;\-* #,##0.00\ [$€-403]_-;_-* &quot;-&quot;??\ [$€-403]_-;_-@_-"/>
    <numFmt numFmtId="166" formatCode="#,##0.00\ &quot;€&quot;"/>
    <numFmt numFmtId="167" formatCode="_-* #,##0.00\ [$€-403]_-;\-* #,##0.00\ [$€-403]_-;_-* &quot;-&quot;????\ [$€-403]_-;_-@_-"/>
  </numFmts>
  <fonts count="16" x14ac:knownFonts="1">
    <font>
      <sz val="11"/>
      <color theme="1"/>
      <name val="Calibri"/>
      <family val="2"/>
      <scheme val="minor"/>
    </font>
    <font>
      <sz val="11"/>
      <color theme="1"/>
      <name val="Calibri"/>
      <family val="2"/>
      <scheme val="minor"/>
    </font>
    <font>
      <b/>
      <sz val="10"/>
      <color theme="1"/>
      <name val="Arial"/>
      <family val="2"/>
    </font>
    <font>
      <b/>
      <vertAlign val="superscript"/>
      <sz val="10"/>
      <color theme="1"/>
      <name val="Arial"/>
      <family val="2"/>
    </font>
    <font>
      <sz val="10"/>
      <color theme="1"/>
      <name val="Arial"/>
      <family val="2"/>
    </font>
    <font>
      <b/>
      <sz val="11"/>
      <color theme="1"/>
      <name val="Calibri"/>
      <family val="2"/>
      <scheme val="minor"/>
    </font>
    <font>
      <b/>
      <sz val="10"/>
      <name val="Arial"/>
      <family val="2"/>
    </font>
    <font>
      <b/>
      <sz val="12"/>
      <color theme="1"/>
      <name val="Arial"/>
      <family val="2"/>
    </font>
    <font>
      <b/>
      <sz val="14"/>
      <color theme="1"/>
      <name val="Arial"/>
      <family val="2"/>
    </font>
    <font>
      <b/>
      <sz val="16"/>
      <color theme="1"/>
      <name val="Arial"/>
      <family val="2"/>
    </font>
    <font>
      <b/>
      <sz val="15"/>
      <color theme="1"/>
      <name val="Calibri"/>
      <family val="2"/>
      <scheme val="minor"/>
    </font>
    <font>
      <b/>
      <vertAlign val="superscript"/>
      <sz val="10"/>
      <name val="Arial"/>
      <family val="2"/>
    </font>
    <font>
      <sz val="10"/>
      <name val="Arial"/>
      <family val="2"/>
    </font>
    <font>
      <sz val="11"/>
      <name val="Calibri"/>
      <family val="2"/>
      <scheme val="minor"/>
    </font>
    <font>
      <b/>
      <sz val="11"/>
      <color theme="1"/>
      <name val="Arial"/>
      <family val="2"/>
    </font>
    <font>
      <b/>
      <sz val="18"/>
      <color theme="1"/>
      <name val="Arial"/>
      <family val="2"/>
    </font>
  </fonts>
  <fills count="9">
    <fill>
      <patternFill patternType="none"/>
    </fill>
    <fill>
      <patternFill patternType="gray125"/>
    </fill>
    <fill>
      <patternFill patternType="solid">
        <fgColor theme="6" tint="0.79998168889431442"/>
        <bgColor indexed="64"/>
      </patternFill>
    </fill>
    <fill>
      <patternFill patternType="solid">
        <fgColor rgb="FFFEFFD5"/>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tint="-0.34998626667073579"/>
        <bgColor indexed="64"/>
      </patternFill>
    </fill>
    <fill>
      <patternFill patternType="solid">
        <fgColor theme="9" tint="0.59999389629810485"/>
        <bgColor indexed="64"/>
      </patternFill>
    </fill>
  </fills>
  <borders count="31">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medium">
        <color indexed="64"/>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auto="1"/>
      </right>
      <top style="thin">
        <color auto="1"/>
      </top>
      <bottom style="thin">
        <color auto="1"/>
      </bottom>
      <diagonal/>
    </border>
    <border>
      <left style="medium">
        <color indexed="64"/>
      </left>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bottom/>
      <diagonal/>
    </border>
    <border>
      <left style="thin">
        <color auto="1"/>
      </left>
      <right style="medium">
        <color indexed="64"/>
      </right>
      <top/>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indexed="64"/>
      </left>
      <right/>
      <top style="thin">
        <color auto="1"/>
      </top>
      <bottom style="medium">
        <color indexed="64"/>
      </bottom>
      <diagonal/>
    </border>
    <border>
      <left/>
      <right style="medium">
        <color indexed="64"/>
      </right>
      <top style="thin">
        <color auto="1"/>
      </top>
      <bottom style="medium">
        <color indexed="64"/>
      </bottom>
      <diagonal/>
    </border>
  </borders>
  <cellStyleXfs count="2">
    <xf numFmtId="0" fontId="0" fillId="0" borderId="0"/>
    <xf numFmtId="44" fontId="1" fillId="0" borderId="0" applyFont="0" applyFill="0" applyBorder="0" applyAlignment="0" applyProtection="0"/>
  </cellStyleXfs>
  <cellXfs count="109">
    <xf numFmtId="0" fontId="0" fillId="0" borderId="0" xfId="0"/>
    <xf numFmtId="0" fontId="15" fillId="7" borderId="0" xfId="0" applyFont="1" applyFill="1" applyAlignment="1" applyProtection="1">
      <alignment vertical="center"/>
    </xf>
    <xf numFmtId="0" fontId="4" fillId="0" borderId="0" xfId="0" applyFont="1" applyAlignment="1" applyProtection="1">
      <alignment horizontal="center" vertical="center"/>
    </xf>
    <xf numFmtId="0" fontId="12" fillId="0" borderId="0" xfId="0" applyFont="1" applyAlignment="1" applyProtection="1">
      <alignment horizontal="center" vertical="center"/>
    </xf>
    <xf numFmtId="164" fontId="4" fillId="0" borderId="0" xfId="0" applyNumberFormat="1" applyFont="1" applyAlignment="1" applyProtection="1">
      <alignment horizontal="center" vertical="center"/>
    </xf>
    <xf numFmtId="44" fontId="4" fillId="0" borderId="0" xfId="1" applyFont="1" applyAlignment="1" applyProtection="1">
      <alignment horizontal="center" vertical="center"/>
    </xf>
    <xf numFmtId="0" fontId="2" fillId="0" borderId="0" xfId="0" applyFont="1" applyAlignment="1" applyProtection="1">
      <alignment horizontal="center" vertical="center"/>
    </xf>
    <xf numFmtId="0" fontId="9" fillId="5" borderId="15" xfId="0" applyFont="1" applyFill="1" applyBorder="1" applyAlignment="1" applyProtection="1">
      <alignment horizontal="left" vertical="center"/>
    </xf>
    <xf numFmtId="0" fontId="2" fillId="5" borderId="16" xfId="0" applyFont="1" applyFill="1" applyBorder="1" applyAlignment="1" applyProtection="1">
      <alignment horizontal="center" vertical="center"/>
    </xf>
    <xf numFmtId="0" fontId="4" fillId="5" borderId="16" xfId="0" applyFont="1" applyFill="1" applyBorder="1" applyAlignment="1" applyProtection="1">
      <alignment horizontal="center" vertical="center"/>
    </xf>
    <xf numFmtId="0" fontId="12" fillId="5" borderId="16" xfId="0" applyFont="1" applyFill="1" applyBorder="1" applyAlignment="1" applyProtection="1">
      <alignment horizontal="center" vertical="center"/>
    </xf>
    <xf numFmtId="164" fontId="4" fillId="5" borderId="16" xfId="0" applyNumberFormat="1" applyFont="1" applyFill="1" applyBorder="1" applyAlignment="1" applyProtection="1">
      <alignment horizontal="center" vertical="center"/>
    </xf>
    <xf numFmtId="44" fontId="4" fillId="5" borderId="16" xfId="1" applyFont="1" applyFill="1" applyBorder="1" applyAlignment="1" applyProtection="1">
      <alignment horizontal="center" vertical="center"/>
    </xf>
    <xf numFmtId="0" fontId="4" fillId="5" borderId="17" xfId="0" applyFont="1" applyFill="1" applyBorder="1" applyAlignment="1" applyProtection="1">
      <alignment horizontal="center" vertical="center"/>
    </xf>
    <xf numFmtId="0" fontId="14" fillId="2" borderId="9" xfId="0" applyFont="1" applyFill="1" applyBorder="1" applyAlignment="1" applyProtection="1">
      <alignment horizontal="center" vertical="center"/>
    </xf>
    <xf numFmtId="0" fontId="14" fillId="2" borderId="3" xfId="0" applyFont="1" applyFill="1" applyBorder="1" applyAlignment="1" applyProtection="1">
      <alignment horizontal="center" vertical="center"/>
    </xf>
    <xf numFmtId="0" fontId="6" fillId="3" borderId="3" xfId="0" applyFont="1" applyFill="1" applyBorder="1" applyAlignment="1" applyProtection="1">
      <alignment horizontal="center" vertical="center"/>
    </xf>
    <xf numFmtId="0" fontId="2" fillId="2" borderId="5" xfId="0" applyFont="1" applyFill="1" applyBorder="1" applyAlignment="1" applyProtection="1">
      <alignment horizontal="center" vertical="center"/>
    </xf>
    <xf numFmtId="0" fontId="2" fillId="0" borderId="9" xfId="0" applyFont="1" applyBorder="1" applyAlignment="1" applyProtection="1">
      <alignment horizontal="center" vertical="center" wrapText="1"/>
    </xf>
    <xf numFmtId="0" fontId="2" fillId="0" borderId="3" xfId="0" applyFont="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164" fontId="2" fillId="0" borderId="3" xfId="0" applyNumberFormat="1" applyFont="1" applyFill="1" applyBorder="1" applyAlignment="1" applyProtection="1">
      <alignment horizontal="center" vertical="center" wrapText="1"/>
    </xf>
    <xf numFmtId="3" fontId="2" fillId="0" borderId="3" xfId="0" applyNumberFormat="1" applyFont="1" applyFill="1" applyBorder="1" applyAlignment="1" applyProtection="1">
      <alignment horizontal="center" vertical="center" wrapText="1"/>
    </xf>
    <xf numFmtId="44" fontId="2" fillId="0" borderId="3" xfId="1"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4" fillId="0" borderId="0" xfId="0" applyFont="1" applyAlignment="1" applyProtection="1">
      <alignment horizontal="center" vertical="center" wrapText="1"/>
    </xf>
    <xf numFmtId="0" fontId="2" fillId="0" borderId="9" xfId="0" applyFont="1" applyBorder="1" applyAlignment="1" applyProtection="1">
      <alignment horizontal="center" vertical="center"/>
    </xf>
    <xf numFmtId="0" fontId="4" fillId="4" borderId="3" xfId="0" applyFont="1" applyFill="1" applyBorder="1" applyAlignment="1" applyProtection="1">
      <alignment horizontal="center" vertical="center" wrapText="1"/>
    </xf>
    <xf numFmtId="0" fontId="4" fillId="0" borderId="3" xfId="0" applyFont="1" applyBorder="1" applyAlignment="1" applyProtection="1">
      <alignment horizontal="center" vertical="center"/>
    </xf>
    <xf numFmtId="0" fontId="4" fillId="0" borderId="3" xfId="0" applyNumberFormat="1" applyFont="1" applyBorder="1" applyAlignment="1" applyProtection="1">
      <alignment horizontal="center" vertical="center"/>
    </xf>
    <xf numFmtId="0" fontId="12" fillId="0" borderId="3" xfId="0" applyFont="1" applyBorder="1" applyAlignment="1" applyProtection="1">
      <alignment horizontal="center" vertical="center"/>
    </xf>
    <xf numFmtId="166" fontId="4" fillId="0" borderId="3" xfId="0" applyNumberFormat="1" applyFont="1" applyBorder="1" applyAlignment="1" applyProtection="1">
      <alignment horizontal="center" vertical="center"/>
    </xf>
    <xf numFmtId="3" fontId="4" fillId="0" borderId="3" xfId="0" applyNumberFormat="1" applyFont="1" applyBorder="1" applyAlignment="1" applyProtection="1">
      <alignment horizontal="center" vertical="center"/>
    </xf>
    <xf numFmtId="44" fontId="4" fillId="0" borderId="3" xfId="1" applyFont="1" applyFill="1" applyBorder="1" applyAlignment="1" applyProtection="1">
      <alignment horizontal="center" vertical="center"/>
    </xf>
    <xf numFmtId="0" fontId="4" fillId="0" borderId="5" xfId="0" applyFont="1" applyBorder="1" applyAlignment="1" applyProtection="1">
      <alignment horizontal="center" vertical="center"/>
    </xf>
    <xf numFmtId="0" fontId="4" fillId="0" borderId="3" xfId="0" applyFont="1" applyBorder="1" applyAlignment="1" applyProtection="1">
      <alignment horizontal="center" vertical="center" wrapText="1"/>
    </xf>
    <xf numFmtId="3" fontId="12" fillId="0" borderId="3" xfId="0" applyNumberFormat="1" applyFont="1" applyBorder="1" applyAlignment="1" applyProtection="1">
      <alignment horizontal="center" vertical="center"/>
    </xf>
    <xf numFmtId="0" fontId="4" fillId="0" borderId="5" xfId="0" applyFont="1" applyBorder="1" applyAlignment="1" applyProtection="1">
      <alignment horizontal="center" vertical="center" wrapText="1"/>
    </xf>
    <xf numFmtId="0" fontId="4" fillId="8" borderId="3"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12" fillId="0" borderId="3" xfId="0" applyFont="1" applyBorder="1" applyAlignment="1" applyProtection="1">
      <alignment horizontal="center" vertical="center" wrapText="1"/>
    </xf>
    <xf numFmtId="0" fontId="2" fillId="0" borderId="9" xfId="0" applyFont="1" applyBorder="1" applyAlignment="1" applyProtection="1">
      <alignment horizontal="center" vertical="center"/>
    </xf>
    <xf numFmtId="0" fontId="2" fillId="0" borderId="3" xfId="0" applyFont="1" applyBorder="1" applyAlignment="1" applyProtection="1">
      <alignment horizontal="center" vertical="center"/>
    </xf>
    <xf numFmtId="44" fontId="8" fillId="0" borderId="3" xfId="1" applyFont="1" applyFill="1" applyBorder="1" applyAlignment="1" applyProtection="1">
      <alignment horizontal="center" vertical="center"/>
    </xf>
    <xf numFmtId="0" fontId="4" fillId="0" borderId="29" xfId="0" applyFont="1" applyBorder="1" applyAlignment="1" applyProtection="1">
      <alignment horizontal="left" vertical="center" wrapText="1"/>
    </xf>
    <xf numFmtId="0" fontId="4" fillId="0" borderId="23" xfId="0" applyFont="1" applyBorder="1" applyAlignment="1" applyProtection="1">
      <alignment horizontal="left" vertical="center" wrapText="1"/>
    </xf>
    <xf numFmtId="0" fontId="4" fillId="0" borderId="30" xfId="0" applyFont="1" applyBorder="1" applyAlignment="1" applyProtection="1">
      <alignment horizontal="left" vertical="center" wrapText="1"/>
    </xf>
    <xf numFmtId="44" fontId="7" fillId="0" borderId="0" xfId="1" applyFont="1" applyAlignment="1" applyProtection="1">
      <alignment horizontal="center" vertical="center"/>
    </xf>
    <xf numFmtId="0" fontId="9" fillId="5" borderId="6" xfId="0" applyFont="1" applyFill="1" applyBorder="1" applyAlignment="1" applyProtection="1">
      <alignment horizontal="left" vertical="center"/>
    </xf>
    <xf numFmtId="0" fontId="2" fillId="5" borderId="7" xfId="0" applyFont="1" applyFill="1" applyBorder="1" applyAlignment="1" applyProtection="1">
      <alignment horizontal="center" vertical="center"/>
    </xf>
    <xf numFmtId="0" fontId="4" fillId="5" borderId="7" xfId="0" applyFont="1" applyFill="1" applyBorder="1" applyAlignment="1" applyProtection="1">
      <alignment horizontal="center" vertical="center"/>
    </xf>
    <xf numFmtId="0" fontId="12" fillId="5" borderId="7" xfId="0" applyFont="1" applyFill="1" applyBorder="1" applyAlignment="1" applyProtection="1">
      <alignment horizontal="center" vertical="center"/>
    </xf>
    <xf numFmtId="164" fontId="4" fillId="5" borderId="7" xfId="0" applyNumberFormat="1" applyFont="1" applyFill="1" applyBorder="1" applyAlignment="1" applyProtection="1">
      <alignment horizontal="center" vertical="center"/>
    </xf>
    <xf numFmtId="44" fontId="4" fillId="5" borderId="7" xfId="1" applyFont="1" applyFill="1" applyBorder="1" applyAlignment="1" applyProtection="1">
      <alignment horizontal="center" vertical="center"/>
    </xf>
    <xf numFmtId="0" fontId="4" fillId="5" borderId="8" xfId="0" applyFont="1" applyFill="1" applyBorder="1" applyAlignment="1" applyProtection="1">
      <alignment horizontal="center" vertical="center"/>
    </xf>
    <xf numFmtId="0" fontId="2" fillId="2" borderId="15" xfId="0" applyFont="1" applyFill="1" applyBorder="1" applyAlignment="1" applyProtection="1">
      <alignment horizontal="center" vertical="center"/>
    </xf>
    <xf numFmtId="0" fontId="2" fillId="2" borderId="16" xfId="0" applyFont="1" applyFill="1" applyBorder="1" applyAlignment="1" applyProtection="1">
      <alignment horizontal="center" vertical="center"/>
    </xf>
    <xf numFmtId="0" fontId="6" fillId="3" borderId="16" xfId="0" applyFont="1" applyFill="1" applyBorder="1" applyAlignment="1" applyProtection="1">
      <alignment horizontal="center" vertical="center"/>
    </xf>
    <xf numFmtId="0" fontId="2" fillId="2" borderId="17" xfId="0" applyFont="1" applyFill="1" applyBorder="1" applyAlignment="1" applyProtection="1">
      <alignment horizontal="center" vertical="center"/>
    </xf>
    <xf numFmtId="0" fontId="5" fillId="0" borderId="9" xfId="0" applyFont="1" applyBorder="1" applyAlignment="1" applyProtection="1">
      <alignment horizontal="center" vertical="center"/>
    </xf>
    <xf numFmtId="0" fontId="0" fillId="0" borderId="3" xfId="0" applyBorder="1" applyAlignment="1" applyProtection="1">
      <alignment horizontal="center" vertical="center"/>
    </xf>
    <xf numFmtId="0" fontId="13" fillId="0" borderId="3" xfId="0" applyFont="1" applyBorder="1" applyAlignment="1" applyProtection="1">
      <alignment horizontal="center" vertical="center"/>
    </xf>
    <xf numFmtId="165" fontId="0" fillId="0" borderId="3" xfId="1" applyNumberFormat="1" applyFont="1" applyBorder="1" applyAlignment="1" applyProtection="1">
      <alignment horizontal="center" vertical="center"/>
    </xf>
    <xf numFmtId="167" fontId="0" fillId="0" borderId="3" xfId="0" applyNumberFormat="1" applyFill="1" applyBorder="1" applyAlignment="1" applyProtection="1">
      <alignment horizontal="center" vertical="center"/>
    </xf>
    <xf numFmtId="0" fontId="0" fillId="0" borderId="5" xfId="0" applyBorder="1" applyAlignment="1" applyProtection="1">
      <alignment horizontal="center" vertical="center"/>
    </xf>
    <xf numFmtId="0" fontId="5" fillId="0" borderId="9" xfId="0" applyFont="1" applyBorder="1" applyAlignment="1" applyProtection="1">
      <alignment horizontal="center" vertical="center" wrapText="1"/>
    </xf>
    <xf numFmtId="0" fontId="0" fillId="0" borderId="3" xfId="0" applyBorder="1" applyAlignment="1" applyProtection="1">
      <alignment horizontal="center" vertical="center" wrapText="1"/>
    </xf>
    <xf numFmtId="167" fontId="0" fillId="0" borderId="3" xfId="1" applyNumberFormat="1" applyFont="1" applyFill="1" applyBorder="1" applyAlignment="1" applyProtection="1">
      <alignment horizontal="center" vertical="center"/>
    </xf>
    <xf numFmtId="0" fontId="0" fillId="0" borderId="3" xfId="0" quotePrefix="1" applyBorder="1" applyAlignment="1" applyProtection="1">
      <alignment horizontal="center" vertical="center" wrapText="1"/>
    </xf>
    <xf numFmtId="0" fontId="5" fillId="0" borderId="9" xfId="0" applyFont="1" applyBorder="1" applyAlignment="1" applyProtection="1">
      <alignment horizontal="center" vertical="center"/>
    </xf>
    <xf numFmtId="0" fontId="4" fillId="6" borderId="3" xfId="0" applyFont="1" applyFill="1" applyBorder="1" applyAlignment="1" applyProtection="1">
      <alignment horizontal="center" vertical="center" wrapText="1"/>
    </xf>
    <xf numFmtId="0" fontId="0" fillId="0" borderId="9" xfId="0" applyBorder="1" applyAlignment="1" applyProtection="1">
      <alignment horizontal="left" vertical="center" wrapText="1"/>
    </xf>
    <xf numFmtId="0" fontId="0" fillId="0" borderId="3" xfId="0" applyBorder="1" applyAlignment="1" applyProtection="1">
      <alignment horizontal="left" vertical="center" wrapText="1"/>
    </xf>
    <xf numFmtId="165" fontId="10" fillId="0" borderId="3" xfId="0" applyNumberFormat="1" applyFont="1" applyBorder="1" applyAlignment="1" applyProtection="1">
      <alignment horizontal="center" vertical="center"/>
    </xf>
    <xf numFmtId="0" fontId="9" fillId="5" borderId="6" xfId="0" applyFont="1" applyFill="1" applyBorder="1" applyAlignment="1" applyProtection="1">
      <alignment vertical="center"/>
    </xf>
    <xf numFmtId="44" fontId="4" fillId="0" borderId="3" xfId="1" applyFont="1" applyBorder="1" applyAlignment="1" applyProtection="1">
      <alignment horizontal="center" vertical="center"/>
    </xf>
    <xf numFmtId="0" fontId="0" fillId="0" borderId="10" xfId="0" applyBorder="1" applyAlignment="1" applyProtection="1">
      <alignment horizontal="center" vertical="center"/>
    </xf>
    <xf numFmtId="0" fontId="0" fillId="0" borderId="1" xfId="0" applyBorder="1" applyAlignment="1" applyProtection="1">
      <alignment horizontal="center" vertical="center"/>
    </xf>
    <xf numFmtId="0" fontId="0" fillId="0" borderId="2" xfId="0" applyBorder="1" applyAlignment="1" applyProtection="1">
      <alignment horizontal="center" vertical="center"/>
    </xf>
    <xf numFmtId="44" fontId="10" fillId="0" borderId="3" xfId="0" applyNumberFormat="1" applyFont="1" applyBorder="1" applyAlignment="1" applyProtection="1">
      <alignment horizontal="center" vertical="center"/>
    </xf>
    <xf numFmtId="0" fontId="9" fillId="5" borderId="12" xfId="0" applyFont="1" applyFill="1" applyBorder="1" applyAlignment="1" applyProtection="1">
      <alignment horizontal="center" vertical="center"/>
    </xf>
    <xf numFmtId="0" fontId="9" fillId="5" borderId="13" xfId="0" applyFont="1" applyFill="1" applyBorder="1" applyAlignment="1" applyProtection="1">
      <alignment horizontal="center" vertical="center"/>
    </xf>
    <xf numFmtId="0" fontId="9" fillId="5" borderId="14" xfId="0" applyFont="1" applyFill="1" applyBorder="1" applyAlignment="1" applyProtection="1">
      <alignment horizontal="center" vertical="center"/>
    </xf>
    <xf numFmtId="0" fontId="0" fillId="0" borderId="18" xfId="0" applyBorder="1" applyAlignment="1" applyProtection="1">
      <alignment horizontal="center"/>
    </xf>
    <xf numFmtId="0" fontId="5" fillId="0" borderId="4" xfId="0" applyFont="1" applyBorder="1" applyAlignment="1" applyProtection="1">
      <alignment horizontal="center"/>
    </xf>
    <xf numFmtId="0" fontId="5" fillId="0" borderId="19" xfId="0" applyFont="1" applyBorder="1" applyAlignment="1" applyProtection="1">
      <alignment horizontal="center"/>
    </xf>
    <xf numFmtId="0" fontId="5" fillId="0" borderId="20" xfId="0" applyFont="1" applyBorder="1" applyAlignment="1" applyProtection="1">
      <alignment horizontal="left" vertical="center" wrapText="1"/>
    </xf>
    <xf numFmtId="165" fontId="0" fillId="0" borderId="16" xfId="0" applyNumberFormat="1" applyFont="1" applyBorder="1" applyAlignment="1" applyProtection="1">
      <alignment horizontal="center" vertical="center"/>
    </xf>
    <xf numFmtId="165" fontId="0" fillId="0" borderId="16" xfId="0" applyNumberFormat="1" applyFont="1" applyBorder="1" applyAlignment="1" applyProtection="1">
      <alignment horizontal="center"/>
    </xf>
    <xf numFmtId="165" fontId="0" fillId="0" borderId="17" xfId="0" applyNumberFormat="1" applyFont="1" applyBorder="1" applyAlignment="1" applyProtection="1">
      <alignment horizontal="center"/>
    </xf>
    <xf numFmtId="0" fontId="5" fillId="0" borderId="18" xfId="0" applyFont="1" applyBorder="1" applyAlignment="1" applyProtection="1">
      <alignment horizontal="left" vertical="center" wrapText="1"/>
    </xf>
    <xf numFmtId="165" fontId="0" fillId="0" borderId="3" xfId="0" applyNumberFormat="1" applyFont="1" applyBorder="1" applyAlignment="1" applyProtection="1">
      <alignment horizontal="center" vertical="center"/>
    </xf>
    <xf numFmtId="165" fontId="0" fillId="0" borderId="3" xfId="0" applyNumberFormat="1" applyFont="1" applyBorder="1" applyAlignment="1" applyProtection="1">
      <alignment horizontal="center"/>
    </xf>
    <xf numFmtId="165" fontId="0" fillId="0" borderId="5" xfId="0" applyNumberFormat="1" applyFont="1" applyBorder="1" applyAlignment="1" applyProtection="1">
      <alignment horizontal="center"/>
    </xf>
    <xf numFmtId="0" fontId="5" fillId="0" borderId="21" xfId="0" applyFont="1" applyBorder="1" applyAlignment="1" applyProtection="1">
      <alignment horizontal="left" vertical="center" wrapText="1"/>
    </xf>
    <xf numFmtId="165" fontId="5" fillId="5" borderId="22" xfId="0" applyNumberFormat="1" applyFont="1" applyFill="1" applyBorder="1" applyAlignment="1" applyProtection="1">
      <alignment vertical="center"/>
    </xf>
    <xf numFmtId="165" fontId="5" fillId="5" borderId="23" xfId="0" applyNumberFormat="1" applyFont="1" applyFill="1" applyBorder="1" applyAlignment="1" applyProtection="1">
      <alignment vertical="center"/>
    </xf>
    <xf numFmtId="165" fontId="5" fillId="5" borderId="22" xfId="0" applyNumberFormat="1" applyFont="1" applyFill="1" applyBorder="1" applyAlignment="1" applyProtection="1">
      <alignment horizontal="right" vertical="center"/>
    </xf>
    <xf numFmtId="165" fontId="0" fillId="0" borderId="11" xfId="0" applyNumberFormat="1" applyFont="1" applyBorder="1" applyAlignment="1" applyProtection="1">
      <alignment horizontal="center"/>
    </xf>
    <xf numFmtId="0" fontId="5" fillId="0" borderId="24" xfId="0" applyFont="1" applyBorder="1" applyAlignment="1" applyProtection="1">
      <alignment horizontal="left"/>
    </xf>
    <xf numFmtId="165" fontId="0" fillId="0" borderId="25" xfId="0" applyNumberFormat="1" applyFont="1" applyBorder="1" applyAlignment="1" applyProtection="1">
      <alignment horizontal="center" vertical="center"/>
    </xf>
    <xf numFmtId="165" fontId="0" fillId="0" borderId="25" xfId="0" applyNumberFormat="1" applyFont="1" applyBorder="1" applyAlignment="1" applyProtection="1">
      <alignment horizontal="center"/>
    </xf>
    <xf numFmtId="165" fontId="0" fillId="0" borderId="26" xfId="0" applyNumberFormat="1" applyFont="1" applyBorder="1" applyAlignment="1" applyProtection="1">
      <alignment horizontal="center"/>
    </xf>
    <xf numFmtId="0" fontId="5" fillId="0" borderId="21" xfId="0" applyFont="1" applyBorder="1" applyAlignment="1" applyProtection="1">
      <alignment horizontal="left"/>
    </xf>
    <xf numFmtId="165" fontId="0" fillId="0" borderId="27" xfId="0" applyNumberFormat="1" applyFont="1" applyBorder="1" applyAlignment="1" applyProtection="1">
      <alignment horizontal="center" vertical="center"/>
    </xf>
    <xf numFmtId="165" fontId="0" fillId="0" borderId="27" xfId="0" applyNumberFormat="1" applyFont="1" applyBorder="1" applyAlignment="1" applyProtection="1">
      <alignment horizontal="center"/>
    </xf>
    <xf numFmtId="165" fontId="0" fillId="0" borderId="28" xfId="0" applyNumberFormat="1" applyFont="1" applyBorder="1" applyAlignment="1" applyProtection="1">
      <alignment horizontal="center"/>
    </xf>
    <xf numFmtId="0" fontId="0" fillId="0" borderId="0" xfId="0" applyAlignment="1" applyProtection="1">
      <alignment horizontal="center"/>
    </xf>
  </cellXfs>
  <cellStyles count="2">
    <cellStyle name="Moneda" xfId="1" builtinId="4"/>
    <cellStyle name="Normal" xfId="0" builtinId="0"/>
  </cellStyles>
  <dxfs count="0"/>
  <tableStyles count="0" defaultTableStyle="TableStyleMedium2" defaultPivotStyle="PivotStyleLight16"/>
  <colors>
    <mruColors>
      <color rgb="FFCEB4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l'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60"/>
  <sheetViews>
    <sheetView tabSelected="1" topLeftCell="A32" zoomScale="60" zoomScaleNormal="60" workbookViewId="0">
      <selection activeCell="R37" sqref="R37"/>
    </sheetView>
  </sheetViews>
  <sheetFormatPr defaultRowHeight="12.75" x14ac:dyDescent="0.25"/>
  <cols>
    <col min="1" max="1" width="9.140625" style="2"/>
    <col min="2" max="2" width="22.7109375" style="6" customWidth="1"/>
    <col min="3" max="3" width="21.7109375" style="6" customWidth="1"/>
    <col min="4" max="4" width="24.7109375" style="6" bestFit="1" customWidth="1"/>
    <col min="5" max="5" width="19.5703125" style="2" customWidth="1"/>
    <col min="6" max="6" width="21.85546875" style="2" bestFit="1" customWidth="1"/>
    <col min="7" max="7" width="25.85546875" style="2" customWidth="1"/>
    <col min="8" max="8" width="20.5703125" style="2" customWidth="1"/>
    <col min="9" max="9" width="15" style="2" customWidth="1"/>
    <col min="10" max="10" width="45.5703125" style="2" customWidth="1"/>
    <col min="11" max="11" width="15.28515625" style="2" customWidth="1"/>
    <col min="12" max="12" width="16.28515625" style="2" customWidth="1"/>
    <col min="13" max="13" width="12.85546875" style="2" customWidth="1"/>
    <col min="14" max="14" width="15" style="3" customWidth="1"/>
    <col min="15" max="15" width="14.28515625" style="4" customWidth="1"/>
    <col min="16" max="16" width="17.140625" style="2" customWidth="1"/>
    <col min="17" max="17" width="20.85546875" style="5" customWidth="1"/>
    <col min="18" max="19" width="19.85546875" style="2" bestFit="1" customWidth="1"/>
    <col min="20" max="16384" width="9.140625" style="2"/>
  </cols>
  <sheetData>
    <row r="2" spans="2:18" ht="23.25" x14ac:dyDescent="0.25">
      <c r="B2" s="1" t="s">
        <v>129</v>
      </c>
      <c r="C2" s="1"/>
      <c r="D2" s="1"/>
      <c r="E2" s="1"/>
      <c r="F2" s="1"/>
      <c r="G2" s="1"/>
    </row>
    <row r="4" spans="2:18" ht="13.5" thickBot="1" x14ac:dyDescent="0.3"/>
    <row r="5" spans="2:18" ht="20.25" x14ac:dyDescent="0.25">
      <c r="B5" s="7" t="s">
        <v>131</v>
      </c>
      <c r="C5" s="8"/>
      <c r="D5" s="8"/>
      <c r="E5" s="9"/>
      <c r="F5" s="9"/>
      <c r="G5" s="9"/>
      <c r="H5" s="9"/>
      <c r="I5" s="9"/>
      <c r="J5" s="9"/>
      <c r="K5" s="9"/>
      <c r="L5" s="9"/>
      <c r="M5" s="9"/>
      <c r="N5" s="10"/>
      <c r="O5" s="11"/>
      <c r="P5" s="9"/>
      <c r="Q5" s="12"/>
      <c r="R5" s="13"/>
    </row>
    <row r="6" spans="2:18" ht="15" customHeight="1" x14ac:dyDescent="0.25">
      <c r="B6" s="14" t="s">
        <v>0</v>
      </c>
      <c r="C6" s="15"/>
      <c r="D6" s="15"/>
      <c r="E6" s="15"/>
      <c r="F6" s="15"/>
      <c r="G6" s="15"/>
      <c r="H6" s="15"/>
      <c r="I6" s="15"/>
      <c r="J6" s="15"/>
      <c r="K6" s="16" t="s">
        <v>119</v>
      </c>
      <c r="L6" s="16"/>
      <c r="M6" s="16"/>
      <c r="N6" s="16"/>
      <c r="O6" s="16"/>
      <c r="P6" s="16"/>
      <c r="Q6" s="16"/>
      <c r="R6" s="17" t="s">
        <v>64</v>
      </c>
    </row>
    <row r="7" spans="2:18" s="26" customFormat="1" ht="39.75" x14ac:dyDescent="0.25">
      <c r="B7" s="18"/>
      <c r="C7" s="19" t="s">
        <v>125</v>
      </c>
      <c r="D7" s="19" t="s">
        <v>55</v>
      </c>
      <c r="E7" s="19" t="s">
        <v>1</v>
      </c>
      <c r="F7" s="19" t="s">
        <v>2</v>
      </c>
      <c r="G7" s="19" t="s">
        <v>3</v>
      </c>
      <c r="H7" s="19" t="s">
        <v>4</v>
      </c>
      <c r="I7" s="19" t="s">
        <v>5</v>
      </c>
      <c r="J7" s="20" t="s">
        <v>6</v>
      </c>
      <c r="K7" s="20" t="s">
        <v>7</v>
      </c>
      <c r="L7" s="20" t="s">
        <v>8</v>
      </c>
      <c r="M7" s="20" t="s">
        <v>9</v>
      </c>
      <c r="N7" s="21" t="s">
        <v>10</v>
      </c>
      <c r="O7" s="22" t="s">
        <v>11</v>
      </c>
      <c r="P7" s="23" t="s">
        <v>12</v>
      </c>
      <c r="Q7" s="24" t="s">
        <v>13</v>
      </c>
      <c r="R7" s="25" t="s">
        <v>14</v>
      </c>
    </row>
    <row r="8" spans="2:18" ht="25.5" x14ac:dyDescent="0.25">
      <c r="B8" s="27" t="s">
        <v>15</v>
      </c>
      <c r="C8" s="28" t="s">
        <v>56</v>
      </c>
      <c r="D8" s="29" t="s">
        <v>57</v>
      </c>
      <c r="E8" s="29" t="s">
        <v>16</v>
      </c>
      <c r="F8" s="29" t="s">
        <v>17</v>
      </c>
      <c r="G8" s="29" t="s">
        <v>18</v>
      </c>
      <c r="H8" s="29" t="s">
        <v>19</v>
      </c>
      <c r="I8" s="29" t="s">
        <v>20</v>
      </c>
      <c r="J8" s="30"/>
      <c r="K8" s="29" t="s">
        <v>21</v>
      </c>
      <c r="L8" s="29">
        <v>1</v>
      </c>
      <c r="M8" s="29">
        <v>1</v>
      </c>
      <c r="N8" s="31" t="s">
        <v>142</v>
      </c>
      <c r="O8" s="32">
        <v>0.14000000000000001</v>
      </c>
      <c r="P8" s="33">
        <v>3000</v>
      </c>
      <c r="Q8" s="34">
        <f>O8*P8</f>
        <v>420.00000000000006</v>
      </c>
      <c r="R8" s="35">
        <v>4</v>
      </c>
    </row>
    <row r="9" spans="2:18" ht="25.5" x14ac:dyDescent="0.25">
      <c r="B9" s="27" t="s">
        <v>22</v>
      </c>
      <c r="C9" s="28" t="s">
        <v>56</v>
      </c>
      <c r="D9" s="29" t="s">
        <v>58</v>
      </c>
      <c r="E9" s="29" t="s">
        <v>16</v>
      </c>
      <c r="F9" s="29" t="s">
        <v>17</v>
      </c>
      <c r="G9" s="29" t="s">
        <v>18</v>
      </c>
      <c r="H9" s="29" t="s">
        <v>23</v>
      </c>
      <c r="I9" s="29" t="s">
        <v>20</v>
      </c>
      <c r="J9" s="30"/>
      <c r="K9" s="29" t="s">
        <v>21</v>
      </c>
      <c r="L9" s="29">
        <v>1</v>
      </c>
      <c r="M9" s="29">
        <v>1</v>
      </c>
      <c r="N9" s="31" t="s">
        <v>24</v>
      </c>
      <c r="O9" s="32">
        <v>0.27</v>
      </c>
      <c r="P9" s="29">
        <v>500</v>
      </c>
      <c r="Q9" s="34">
        <f t="shared" ref="Q9:Q14" si="0">O9*P9</f>
        <v>135</v>
      </c>
      <c r="R9" s="35">
        <v>4</v>
      </c>
    </row>
    <row r="10" spans="2:18" ht="25.5" x14ac:dyDescent="0.25">
      <c r="B10" s="27" t="s">
        <v>31</v>
      </c>
      <c r="C10" s="28" t="s">
        <v>56</v>
      </c>
      <c r="D10" s="29" t="s">
        <v>59</v>
      </c>
      <c r="E10" s="29" t="s">
        <v>16</v>
      </c>
      <c r="F10" s="29" t="s">
        <v>25</v>
      </c>
      <c r="G10" s="29" t="s">
        <v>18</v>
      </c>
      <c r="H10" s="36" t="s">
        <v>27</v>
      </c>
      <c r="I10" s="29" t="s">
        <v>26</v>
      </c>
      <c r="J10" s="29" t="s">
        <v>28</v>
      </c>
      <c r="K10" s="29" t="s">
        <v>21</v>
      </c>
      <c r="L10" s="29">
        <v>1</v>
      </c>
      <c r="M10" s="29">
        <v>1</v>
      </c>
      <c r="N10" s="37" t="s">
        <v>134</v>
      </c>
      <c r="O10" s="32">
        <v>0.08</v>
      </c>
      <c r="P10" s="33">
        <v>5000</v>
      </c>
      <c r="Q10" s="34">
        <f t="shared" si="0"/>
        <v>400</v>
      </c>
      <c r="R10" s="35">
        <v>4</v>
      </c>
    </row>
    <row r="11" spans="2:18" ht="25.5" x14ac:dyDescent="0.25">
      <c r="B11" s="27" t="s">
        <v>29</v>
      </c>
      <c r="C11" s="28" t="s">
        <v>56</v>
      </c>
      <c r="D11" s="29" t="s">
        <v>60</v>
      </c>
      <c r="E11" s="29" t="s">
        <v>16</v>
      </c>
      <c r="F11" s="29" t="s">
        <v>25</v>
      </c>
      <c r="G11" s="29" t="s">
        <v>30</v>
      </c>
      <c r="H11" s="29" t="s">
        <v>32</v>
      </c>
      <c r="I11" s="29" t="s">
        <v>26</v>
      </c>
      <c r="J11" s="29"/>
      <c r="K11" s="29" t="s">
        <v>21</v>
      </c>
      <c r="L11" s="29">
        <v>1</v>
      </c>
      <c r="M11" s="29">
        <v>5</v>
      </c>
      <c r="N11" s="37" t="s">
        <v>137</v>
      </c>
      <c r="O11" s="32">
        <v>0.06</v>
      </c>
      <c r="P11" s="33">
        <v>10000</v>
      </c>
      <c r="Q11" s="34">
        <f t="shared" si="0"/>
        <v>600</v>
      </c>
      <c r="R11" s="35">
        <v>4</v>
      </c>
    </row>
    <row r="12" spans="2:18" ht="25.5" x14ac:dyDescent="0.25">
      <c r="B12" s="27" t="s">
        <v>33</v>
      </c>
      <c r="C12" s="28" t="s">
        <v>56</v>
      </c>
      <c r="D12" s="29" t="s">
        <v>61</v>
      </c>
      <c r="E12" s="29" t="s">
        <v>16</v>
      </c>
      <c r="F12" s="29" t="s">
        <v>17</v>
      </c>
      <c r="G12" s="29" t="s">
        <v>34</v>
      </c>
      <c r="H12" s="29" t="s">
        <v>35</v>
      </c>
      <c r="I12" s="29" t="s">
        <v>26</v>
      </c>
      <c r="J12" s="36" t="s">
        <v>144</v>
      </c>
      <c r="K12" s="29" t="s">
        <v>21</v>
      </c>
      <c r="L12" s="29">
        <v>1</v>
      </c>
      <c r="M12" s="29">
        <v>1</v>
      </c>
      <c r="N12" s="31" t="s">
        <v>135</v>
      </c>
      <c r="O12" s="32">
        <v>3.1</v>
      </c>
      <c r="P12" s="33">
        <v>1500</v>
      </c>
      <c r="Q12" s="34">
        <f>O12*P12</f>
        <v>4650</v>
      </c>
      <c r="R12" s="35">
        <v>4</v>
      </c>
    </row>
    <row r="13" spans="2:18" ht="25.5" x14ac:dyDescent="0.25">
      <c r="B13" s="27" t="s">
        <v>36</v>
      </c>
      <c r="C13" s="28" t="s">
        <v>56</v>
      </c>
      <c r="D13" s="29" t="s">
        <v>62</v>
      </c>
      <c r="E13" s="29" t="s">
        <v>16</v>
      </c>
      <c r="F13" s="29" t="s">
        <v>25</v>
      </c>
      <c r="G13" s="29" t="s">
        <v>30</v>
      </c>
      <c r="H13" s="29" t="s">
        <v>38</v>
      </c>
      <c r="I13" s="29" t="s">
        <v>20</v>
      </c>
      <c r="J13" s="29"/>
      <c r="K13" s="29" t="s">
        <v>21</v>
      </c>
      <c r="L13" s="29">
        <v>1</v>
      </c>
      <c r="M13" s="29">
        <v>1</v>
      </c>
      <c r="N13" s="31" t="s">
        <v>167</v>
      </c>
      <c r="O13" s="32">
        <v>0.15</v>
      </c>
      <c r="P13" s="29">
        <v>220</v>
      </c>
      <c r="Q13" s="34">
        <f t="shared" si="0"/>
        <v>33</v>
      </c>
      <c r="R13" s="35">
        <v>3</v>
      </c>
    </row>
    <row r="14" spans="2:18" ht="25.5" x14ac:dyDescent="0.25">
      <c r="B14" s="27" t="s">
        <v>37</v>
      </c>
      <c r="C14" s="28" t="s">
        <v>56</v>
      </c>
      <c r="D14" s="36" t="s">
        <v>128</v>
      </c>
      <c r="E14" s="29" t="s">
        <v>16</v>
      </c>
      <c r="F14" s="29" t="s">
        <v>25</v>
      </c>
      <c r="G14" s="29" t="s">
        <v>18</v>
      </c>
      <c r="H14" s="29" t="s">
        <v>39</v>
      </c>
      <c r="I14" s="29" t="s">
        <v>20</v>
      </c>
      <c r="J14" s="29"/>
      <c r="K14" s="29" t="s">
        <v>21</v>
      </c>
      <c r="L14" s="29">
        <v>1</v>
      </c>
      <c r="M14" s="29">
        <v>1</v>
      </c>
      <c r="N14" s="31" t="s">
        <v>143</v>
      </c>
      <c r="O14" s="32">
        <v>0.14000000000000001</v>
      </c>
      <c r="P14" s="29">
        <v>1800</v>
      </c>
      <c r="Q14" s="34">
        <f t="shared" si="0"/>
        <v>252.00000000000003</v>
      </c>
      <c r="R14" s="35">
        <v>3</v>
      </c>
    </row>
    <row r="15" spans="2:18" ht="242.25" x14ac:dyDescent="0.25">
      <c r="B15" s="18" t="s">
        <v>44</v>
      </c>
      <c r="C15" s="28" t="s">
        <v>56</v>
      </c>
      <c r="D15" s="36" t="s">
        <v>63</v>
      </c>
      <c r="E15" s="29" t="s">
        <v>16</v>
      </c>
      <c r="F15" s="36" t="s">
        <v>40</v>
      </c>
      <c r="G15" s="36" t="s">
        <v>41</v>
      </c>
      <c r="H15" s="36" t="s">
        <v>42</v>
      </c>
      <c r="I15" s="36" t="s">
        <v>43</v>
      </c>
      <c r="J15" s="36" t="s">
        <v>127</v>
      </c>
      <c r="K15" s="29" t="s">
        <v>21</v>
      </c>
      <c r="L15" s="29">
        <v>1</v>
      </c>
      <c r="M15" s="29">
        <v>1</v>
      </c>
      <c r="N15" s="31" t="s">
        <v>105</v>
      </c>
      <c r="O15" s="32">
        <v>22</v>
      </c>
      <c r="P15" s="29">
        <v>335</v>
      </c>
      <c r="Q15" s="34">
        <f t="shared" ref="Q15:Q16" si="1">O15*P15</f>
        <v>7370</v>
      </c>
      <c r="R15" s="38" t="s">
        <v>126</v>
      </c>
    </row>
    <row r="16" spans="2:18" ht="25.5" x14ac:dyDescent="0.25">
      <c r="B16" s="18" t="s">
        <v>138</v>
      </c>
      <c r="C16" s="39" t="s">
        <v>139</v>
      </c>
      <c r="D16" s="36" t="s">
        <v>140</v>
      </c>
      <c r="E16" s="29" t="s">
        <v>16</v>
      </c>
      <c r="F16" s="36" t="s">
        <v>17</v>
      </c>
      <c r="G16" s="36" t="s">
        <v>34</v>
      </c>
      <c r="H16" s="36" t="s">
        <v>141</v>
      </c>
      <c r="I16" s="36" t="s">
        <v>26</v>
      </c>
      <c r="J16" s="36" t="s">
        <v>144</v>
      </c>
      <c r="K16" s="29" t="s">
        <v>21</v>
      </c>
      <c r="L16" s="29">
        <v>1</v>
      </c>
      <c r="M16" s="29">
        <v>1</v>
      </c>
      <c r="N16" s="31" t="s">
        <v>135</v>
      </c>
      <c r="O16" s="32">
        <v>3.1</v>
      </c>
      <c r="P16" s="29">
        <v>1250</v>
      </c>
      <c r="Q16" s="34">
        <f t="shared" si="1"/>
        <v>3875</v>
      </c>
      <c r="R16" s="38">
        <v>4</v>
      </c>
    </row>
    <row r="17" spans="2:19" ht="25.5" x14ac:dyDescent="0.25">
      <c r="B17" s="40" t="s">
        <v>145</v>
      </c>
      <c r="C17" s="39" t="s">
        <v>139</v>
      </c>
      <c r="D17" s="36" t="s">
        <v>146</v>
      </c>
      <c r="E17" s="29" t="s">
        <v>16</v>
      </c>
      <c r="F17" s="36" t="s">
        <v>147</v>
      </c>
      <c r="G17" s="36" t="s">
        <v>148</v>
      </c>
      <c r="H17" s="36" t="s">
        <v>149</v>
      </c>
      <c r="I17" s="36" t="s">
        <v>26</v>
      </c>
      <c r="J17" s="36" t="s">
        <v>150</v>
      </c>
      <c r="K17" s="29" t="s">
        <v>21</v>
      </c>
      <c r="L17" s="29">
        <v>1</v>
      </c>
      <c r="M17" s="29">
        <v>2</v>
      </c>
      <c r="N17" s="31" t="s">
        <v>151</v>
      </c>
      <c r="O17" s="32">
        <v>0.6</v>
      </c>
      <c r="P17" s="29">
        <v>999</v>
      </c>
      <c r="Q17" s="34">
        <f>O17*P17*M17</f>
        <v>1198.8</v>
      </c>
      <c r="R17" s="38">
        <v>4</v>
      </c>
    </row>
    <row r="18" spans="2:19" ht="25.5" x14ac:dyDescent="0.25">
      <c r="B18" s="40"/>
      <c r="C18" s="39" t="s">
        <v>139</v>
      </c>
      <c r="D18" s="36" t="s">
        <v>146</v>
      </c>
      <c r="E18" s="29" t="s">
        <v>16</v>
      </c>
      <c r="F18" s="36" t="s">
        <v>147</v>
      </c>
      <c r="G18" s="36" t="s">
        <v>148</v>
      </c>
      <c r="H18" s="36" t="s">
        <v>149</v>
      </c>
      <c r="I18" s="36" t="s">
        <v>26</v>
      </c>
      <c r="J18" s="36" t="s">
        <v>150</v>
      </c>
      <c r="K18" s="29" t="s">
        <v>21</v>
      </c>
      <c r="L18" s="29">
        <v>1</v>
      </c>
      <c r="M18" s="29">
        <v>3</v>
      </c>
      <c r="N18" s="31" t="s">
        <v>152</v>
      </c>
      <c r="O18" s="32">
        <v>0.2</v>
      </c>
      <c r="P18" s="33">
        <v>10000</v>
      </c>
      <c r="Q18" s="34">
        <f>O18*P18*M18</f>
        <v>6000</v>
      </c>
      <c r="R18" s="38">
        <v>4</v>
      </c>
    </row>
    <row r="19" spans="2:19" ht="63.75" x14ac:dyDescent="0.25">
      <c r="B19" s="40" t="s">
        <v>153</v>
      </c>
      <c r="C19" s="39" t="s">
        <v>139</v>
      </c>
      <c r="D19" s="36" t="s">
        <v>154</v>
      </c>
      <c r="E19" s="29" t="s">
        <v>16</v>
      </c>
      <c r="F19" s="36" t="s">
        <v>155</v>
      </c>
      <c r="G19" s="36" t="s">
        <v>156</v>
      </c>
      <c r="H19" s="36" t="s">
        <v>157</v>
      </c>
      <c r="I19" s="36" t="s">
        <v>26</v>
      </c>
      <c r="J19" s="36" t="s">
        <v>158</v>
      </c>
      <c r="K19" s="29" t="s">
        <v>21</v>
      </c>
      <c r="L19" s="29">
        <v>1</v>
      </c>
      <c r="M19" s="29">
        <v>1</v>
      </c>
      <c r="N19" s="31" t="s">
        <v>142</v>
      </c>
      <c r="O19" s="32">
        <v>1.1000000000000001</v>
      </c>
      <c r="P19" s="33">
        <v>3000</v>
      </c>
      <c r="Q19" s="34">
        <f t="shared" ref="Q19:Q22" si="2">O19*P19*M19</f>
        <v>3300.0000000000005</v>
      </c>
      <c r="R19" s="38">
        <v>5</v>
      </c>
    </row>
    <row r="20" spans="2:19" ht="63.75" x14ac:dyDescent="0.25">
      <c r="B20" s="40"/>
      <c r="C20" s="39" t="s">
        <v>139</v>
      </c>
      <c r="D20" s="36" t="s">
        <v>154</v>
      </c>
      <c r="E20" s="29" t="s">
        <v>16</v>
      </c>
      <c r="F20" s="36" t="s">
        <v>155</v>
      </c>
      <c r="G20" s="36" t="s">
        <v>156</v>
      </c>
      <c r="H20" s="36" t="s">
        <v>157</v>
      </c>
      <c r="I20" s="36" t="s">
        <v>26</v>
      </c>
      <c r="J20" s="36" t="s">
        <v>158</v>
      </c>
      <c r="K20" s="29" t="s">
        <v>21</v>
      </c>
      <c r="L20" s="29">
        <v>1</v>
      </c>
      <c r="M20" s="29">
        <v>3</v>
      </c>
      <c r="N20" s="31" t="s">
        <v>142</v>
      </c>
      <c r="O20" s="32">
        <v>1.1000000000000001</v>
      </c>
      <c r="P20" s="33">
        <v>2000</v>
      </c>
      <c r="Q20" s="34">
        <f t="shared" si="2"/>
        <v>6600</v>
      </c>
      <c r="R20" s="38">
        <v>5</v>
      </c>
    </row>
    <row r="21" spans="2:19" ht="25.5" x14ac:dyDescent="0.25">
      <c r="B21" s="27" t="s">
        <v>31</v>
      </c>
      <c r="C21" s="39" t="s">
        <v>139</v>
      </c>
      <c r="D21" s="29" t="s">
        <v>159</v>
      </c>
      <c r="E21" s="29" t="s">
        <v>16</v>
      </c>
      <c r="F21" s="29" t="s">
        <v>25</v>
      </c>
      <c r="G21" s="29" t="s">
        <v>18</v>
      </c>
      <c r="H21" s="36" t="s">
        <v>27</v>
      </c>
      <c r="I21" s="29" t="s">
        <v>26</v>
      </c>
      <c r="J21" s="29" t="s">
        <v>28</v>
      </c>
      <c r="K21" s="29" t="s">
        <v>21</v>
      </c>
      <c r="L21" s="29">
        <v>1</v>
      </c>
      <c r="M21" s="29">
        <v>1</v>
      </c>
      <c r="N21" s="41" t="s">
        <v>160</v>
      </c>
      <c r="O21" s="32">
        <v>0.1</v>
      </c>
      <c r="P21" s="33">
        <v>3000</v>
      </c>
      <c r="Q21" s="34">
        <f t="shared" si="2"/>
        <v>300</v>
      </c>
      <c r="R21" s="38">
        <v>4</v>
      </c>
    </row>
    <row r="22" spans="2:19" x14ac:dyDescent="0.25">
      <c r="B22" s="18" t="s">
        <v>161</v>
      </c>
      <c r="C22" s="39" t="s">
        <v>139</v>
      </c>
      <c r="D22" s="36" t="s">
        <v>162</v>
      </c>
      <c r="E22" s="29" t="s">
        <v>16</v>
      </c>
      <c r="F22" s="36" t="s">
        <v>25</v>
      </c>
      <c r="G22" s="36" t="s">
        <v>18</v>
      </c>
      <c r="H22" s="36" t="s">
        <v>163</v>
      </c>
      <c r="I22" s="36" t="s">
        <v>26</v>
      </c>
      <c r="J22" s="36"/>
      <c r="K22" s="29" t="s">
        <v>21</v>
      </c>
      <c r="L22" s="29">
        <v>1</v>
      </c>
      <c r="M22" s="29">
        <v>1</v>
      </c>
      <c r="N22" s="41" t="s">
        <v>160</v>
      </c>
      <c r="O22" s="32">
        <v>7.0000000000000007E-2</v>
      </c>
      <c r="P22" s="33">
        <v>3000</v>
      </c>
      <c r="Q22" s="34">
        <f t="shared" si="2"/>
        <v>210.00000000000003</v>
      </c>
      <c r="R22" s="38">
        <v>4</v>
      </c>
    </row>
    <row r="23" spans="2:19" ht="18" x14ac:dyDescent="0.25">
      <c r="B23" s="42"/>
      <c r="C23" s="43"/>
      <c r="D23" s="43"/>
      <c r="E23" s="43"/>
      <c r="F23" s="43"/>
      <c r="G23" s="43"/>
      <c r="H23" s="43"/>
      <c r="I23" s="43"/>
      <c r="J23" s="43"/>
      <c r="K23" s="43"/>
      <c r="L23" s="43"/>
      <c r="M23" s="43"/>
      <c r="N23" s="43"/>
      <c r="O23" s="43"/>
      <c r="P23" s="43"/>
      <c r="Q23" s="44">
        <f>SUM(Q8:Q22)</f>
        <v>35343.800000000003</v>
      </c>
      <c r="R23" s="35"/>
    </row>
    <row r="24" spans="2:19" ht="13.5" thickBot="1" x14ac:dyDescent="0.3">
      <c r="B24" s="45" t="s">
        <v>168</v>
      </c>
      <c r="C24" s="46"/>
      <c r="D24" s="46"/>
      <c r="E24" s="46"/>
      <c r="F24" s="46"/>
      <c r="G24" s="46"/>
      <c r="H24" s="46"/>
      <c r="I24" s="46"/>
      <c r="J24" s="46"/>
      <c r="K24" s="46"/>
      <c r="L24" s="46"/>
      <c r="M24" s="46"/>
      <c r="N24" s="46"/>
      <c r="O24" s="46"/>
      <c r="P24" s="46"/>
      <c r="Q24" s="46"/>
      <c r="R24" s="47"/>
    </row>
    <row r="25" spans="2:19" ht="15.75" x14ac:dyDescent="0.25">
      <c r="Q25" s="48"/>
    </row>
    <row r="26" spans="2:19" ht="13.5" thickBot="1" x14ac:dyDescent="0.3"/>
    <row r="27" spans="2:19" ht="21" thickBot="1" x14ac:dyDescent="0.3">
      <c r="B27" s="49" t="s">
        <v>130</v>
      </c>
      <c r="C27" s="50"/>
      <c r="D27" s="50"/>
      <c r="E27" s="51"/>
      <c r="F27" s="51"/>
      <c r="G27" s="51"/>
      <c r="H27" s="51"/>
      <c r="I27" s="51"/>
      <c r="J27" s="51"/>
      <c r="K27" s="51"/>
      <c r="L27" s="51"/>
      <c r="M27" s="51"/>
      <c r="N27" s="52"/>
      <c r="O27" s="53"/>
      <c r="P27" s="51"/>
      <c r="Q27" s="54"/>
      <c r="R27" s="51"/>
      <c r="S27" s="55"/>
    </row>
    <row r="28" spans="2:19" ht="15" customHeight="1" x14ac:dyDescent="0.25">
      <c r="B28" s="56" t="s">
        <v>68</v>
      </c>
      <c r="C28" s="57"/>
      <c r="D28" s="57"/>
      <c r="E28" s="57"/>
      <c r="F28" s="57"/>
      <c r="G28" s="57"/>
      <c r="H28" s="57"/>
      <c r="I28" s="57"/>
      <c r="J28" s="57"/>
      <c r="K28" s="57"/>
      <c r="L28" s="58" t="s">
        <v>119</v>
      </c>
      <c r="M28" s="58"/>
      <c r="N28" s="58"/>
      <c r="O28" s="58"/>
      <c r="P28" s="58"/>
      <c r="Q28" s="58"/>
      <c r="R28" s="58"/>
      <c r="S28" s="59" t="s">
        <v>64</v>
      </c>
    </row>
    <row r="29" spans="2:19" ht="39.75" x14ac:dyDescent="0.25">
      <c r="B29" s="18"/>
      <c r="C29" s="19" t="s">
        <v>125</v>
      </c>
      <c r="D29" s="19" t="s">
        <v>55</v>
      </c>
      <c r="E29" s="19" t="s">
        <v>1</v>
      </c>
      <c r="F29" s="19" t="s">
        <v>66</v>
      </c>
      <c r="G29" s="19" t="s">
        <v>67</v>
      </c>
      <c r="H29" s="19" t="s">
        <v>4</v>
      </c>
      <c r="I29" s="19" t="s">
        <v>5</v>
      </c>
      <c r="J29" s="20" t="s">
        <v>6</v>
      </c>
      <c r="K29" s="20" t="s">
        <v>65</v>
      </c>
      <c r="L29" s="20" t="s">
        <v>7</v>
      </c>
      <c r="M29" s="20" t="s">
        <v>8</v>
      </c>
      <c r="N29" s="20" t="s">
        <v>9</v>
      </c>
      <c r="O29" s="21" t="s">
        <v>10</v>
      </c>
      <c r="P29" s="22" t="s">
        <v>11</v>
      </c>
      <c r="Q29" s="23" t="s">
        <v>12</v>
      </c>
      <c r="R29" s="24" t="s">
        <v>13</v>
      </c>
      <c r="S29" s="25" t="s">
        <v>14</v>
      </c>
    </row>
    <row r="30" spans="2:19" ht="25.5" x14ac:dyDescent="0.25">
      <c r="B30" s="60" t="s">
        <v>83</v>
      </c>
      <c r="C30" s="28" t="s">
        <v>56</v>
      </c>
      <c r="D30" s="61" t="s">
        <v>84</v>
      </c>
      <c r="E30" s="61" t="s">
        <v>71</v>
      </c>
      <c r="F30" s="61" t="s">
        <v>85</v>
      </c>
      <c r="G30" s="61" t="s">
        <v>86</v>
      </c>
      <c r="H30" s="61" t="s">
        <v>87</v>
      </c>
      <c r="I30" s="61" t="s">
        <v>81</v>
      </c>
      <c r="J30" s="61"/>
      <c r="K30" s="61"/>
      <c r="L30" s="61" t="s">
        <v>21</v>
      </c>
      <c r="M30" s="61">
        <v>1</v>
      </c>
      <c r="N30" s="61">
        <v>1</v>
      </c>
      <c r="O30" s="62" t="s">
        <v>88</v>
      </c>
      <c r="P30" s="63">
        <v>9.92</v>
      </c>
      <c r="Q30" s="61">
        <v>30</v>
      </c>
      <c r="R30" s="64">
        <f t="shared" ref="R30:R38" si="3">P30*Q30</f>
        <v>297.60000000000002</v>
      </c>
      <c r="S30" s="65">
        <v>3</v>
      </c>
    </row>
    <row r="31" spans="2:19" ht="150" x14ac:dyDescent="0.25">
      <c r="B31" s="66" t="s">
        <v>77</v>
      </c>
      <c r="C31" s="28" t="s">
        <v>56</v>
      </c>
      <c r="D31" s="61" t="s">
        <v>78</v>
      </c>
      <c r="E31" s="61" t="s">
        <v>71</v>
      </c>
      <c r="F31" s="67" t="s">
        <v>80</v>
      </c>
      <c r="G31" s="61"/>
      <c r="H31" s="61" t="s">
        <v>79</v>
      </c>
      <c r="I31" s="61"/>
      <c r="J31" s="61"/>
      <c r="K31" s="67" t="s">
        <v>82</v>
      </c>
      <c r="L31" s="61" t="s">
        <v>21</v>
      </c>
      <c r="M31" s="61">
        <v>1</v>
      </c>
      <c r="N31" s="61">
        <v>1</v>
      </c>
      <c r="O31" s="62" t="s">
        <v>105</v>
      </c>
      <c r="P31" s="63">
        <v>270</v>
      </c>
      <c r="Q31" s="61">
        <v>2</v>
      </c>
      <c r="R31" s="68">
        <f t="shared" si="3"/>
        <v>540</v>
      </c>
      <c r="S31" s="65">
        <v>5</v>
      </c>
    </row>
    <row r="32" spans="2:19" ht="45" x14ac:dyDescent="0.25">
      <c r="B32" s="60" t="s">
        <v>102</v>
      </c>
      <c r="C32" s="28" t="s">
        <v>56</v>
      </c>
      <c r="D32" s="61" t="s">
        <v>103</v>
      </c>
      <c r="E32" s="61" t="s">
        <v>71</v>
      </c>
      <c r="F32" s="67" t="s">
        <v>106</v>
      </c>
      <c r="G32" s="61" t="s">
        <v>107</v>
      </c>
      <c r="H32" s="61" t="s">
        <v>108</v>
      </c>
      <c r="I32" s="61" t="s">
        <v>81</v>
      </c>
      <c r="J32" s="61" t="s">
        <v>109</v>
      </c>
      <c r="K32" s="61"/>
      <c r="L32" s="61" t="s">
        <v>21</v>
      </c>
      <c r="M32" s="61">
        <v>1</v>
      </c>
      <c r="N32" s="61">
        <v>1</v>
      </c>
      <c r="O32" s="62" t="s">
        <v>105</v>
      </c>
      <c r="P32" s="63">
        <v>4.83</v>
      </c>
      <c r="Q32" s="61">
        <v>40</v>
      </c>
      <c r="R32" s="64">
        <f t="shared" si="3"/>
        <v>193.2</v>
      </c>
      <c r="S32" s="65">
        <v>3</v>
      </c>
    </row>
    <row r="33" spans="2:19" ht="30" x14ac:dyDescent="0.25">
      <c r="B33" s="60" t="s">
        <v>110</v>
      </c>
      <c r="C33" s="28" t="s">
        <v>56</v>
      </c>
      <c r="D33" s="61" t="s">
        <v>101</v>
      </c>
      <c r="E33" s="61" t="s">
        <v>71</v>
      </c>
      <c r="F33" s="67" t="s">
        <v>111</v>
      </c>
      <c r="G33" s="61" t="s">
        <v>112</v>
      </c>
      <c r="H33" s="61" t="s">
        <v>113</v>
      </c>
      <c r="I33" s="61" t="s">
        <v>81</v>
      </c>
      <c r="J33" s="61"/>
      <c r="K33" s="61"/>
      <c r="L33" s="61" t="s">
        <v>21</v>
      </c>
      <c r="M33" s="61">
        <v>1</v>
      </c>
      <c r="N33" s="61">
        <v>1</v>
      </c>
      <c r="O33" s="62" t="s">
        <v>105</v>
      </c>
      <c r="P33" s="63">
        <v>8.19</v>
      </c>
      <c r="Q33" s="61">
        <v>180</v>
      </c>
      <c r="R33" s="64">
        <f t="shared" si="3"/>
        <v>1474.1999999999998</v>
      </c>
      <c r="S33" s="65">
        <v>3</v>
      </c>
    </row>
    <row r="34" spans="2:19" ht="240" x14ac:dyDescent="0.25">
      <c r="B34" s="66" t="s">
        <v>100</v>
      </c>
      <c r="C34" s="28" t="s">
        <v>56</v>
      </c>
      <c r="D34" s="61" t="s">
        <v>104</v>
      </c>
      <c r="E34" s="61" t="s">
        <v>71</v>
      </c>
      <c r="F34" s="67" t="s">
        <v>114</v>
      </c>
      <c r="G34" s="61" t="s">
        <v>115</v>
      </c>
      <c r="H34" s="61" t="s">
        <v>116</v>
      </c>
      <c r="I34" s="61" t="s">
        <v>81</v>
      </c>
      <c r="J34" s="61"/>
      <c r="K34" s="69" t="s">
        <v>117</v>
      </c>
      <c r="L34" s="61" t="s">
        <v>21</v>
      </c>
      <c r="M34" s="61">
        <v>1</v>
      </c>
      <c r="N34" s="61">
        <v>1</v>
      </c>
      <c r="O34" s="62" t="s">
        <v>105</v>
      </c>
      <c r="P34" s="63">
        <v>33</v>
      </c>
      <c r="Q34" s="61">
        <v>30</v>
      </c>
      <c r="R34" s="64">
        <f t="shared" si="3"/>
        <v>990</v>
      </c>
      <c r="S34" s="65">
        <v>5</v>
      </c>
    </row>
    <row r="35" spans="2:19" ht="25.5" x14ac:dyDescent="0.25">
      <c r="B35" s="70" t="s">
        <v>94</v>
      </c>
      <c r="C35" s="28" t="s">
        <v>56</v>
      </c>
      <c r="D35" s="61" t="s">
        <v>95</v>
      </c>
      <c r="E35" s="61" t="s">
        <v>71</v>
      </c>
      <c r="F35" s="61" t="s">
        <v>96</v>
      </c>
      <c r="G35" s="61"/>
      <c r="H35" s="61" t="s">
        <v>98</v>
      </c>
      <c r="I35" s="61" t="s">
        <v>81</v>
      </c>
      <c r="J35" s="61"/>
      <c r="K35" s="61"/>
      <c r="L35" s="61" t="s">
        <v>21</v>
      </c>
      <c r="M35" s="61">
        <v>1</v>
      </c>
      <c r="N35" s="61">
        <v>1</v>
      </c>
      <c r="O35" s="62" t="s">
        <v>105</v>
      </c>
      <c r="P35" s="63">
        <v>2.6</v>
      </c>
      <c r="Q35" s="61">
        <v>250</v>
      </c>
      <c r="R35" s="68">
        <f t="shared" si="3"/>
        <v>650</v>
      </c>
      <c r="S35" s="65">
        <v>3</v>
      </c>
    </row>
    <row r="36" spans="2:19" ht="25.5" x14ac:dyDescent="0.25">
      <c r="B36" s="70"/>
      <c r="C36" s="28" t="s">
        <v>56</v>
      </c>
      <c r="D36" s="61" t="s">
        <v>95</v>
      </c>
      <c r="E36" s="61" t="s">
        <v>71</v>
      </c>
      <c r="F36" s="61" t="s">
        <v>97</v>
      </c>
      <c r="G36" s="61"/>
      <c r="H36" s="61" t="s">
        <v>99</v>
      </c>
      <c r="I36" s="61" t="s">
        <v>81</v>
      </c>
      <c r="J36" s="61"/>
      <c r="K36" s="61"/>
      <c r="L36" s="61" t="s">
        <v>21</v>
      </c>
      <c r="M36" s="61">
        <v>1</v>
      </c>
      <c r="N36" s="61">
        <v>1</v>
      </c>
      <c r="O36" s="62" t="s">
        <v>105</v>
      </c>
      <c r="P36" s="63">
        <v>1.5</v>
      </c>
      <c r="Q36" s="61">
        <v>250</v>
      </c>
      <c r="R36" s="64">
        <f t="shared" si="3"/>
        <v>375</v>
      </c>
      <c r="S36" s="65">
        <v>3</v>
      </c>
    </row>
    <row r="37" spans="2:19" ht="105" x14ac:dyDescent="0.25">
      <c r="B37" s="60" t="s">
        <v>69</v>
      </c>
      <c r="C37" s="28" t="s">
        <v>56</v>
      </c>
      <c r="D37" s="29" t="s">
        <v>70</v>
      </c>
      <c r="E37" s="61" t="s">
        <v>71</v>
      </c>
      <c r="F37" s="61" t="s">
        <v>72</v>
      </c>
      <c r="G37" s="61" t="s">
        <v>73</v>
      </c>
      <c r="H37" s="61" t="s">
        <v>74</v>
      </c>
      <c r="I37" s="61" t="s">
        <v>75</v>
      </c>
      <c r="J37" s="61"/>
      <c r="K37" s="67" t="s">
        <v>76</v>
      </c>
      <c r="L37" s="61" t="s">
        <v>21</v>
      </c>
      <c r="M37" s="61">
        <v>1</v>
      </c>
      <c r="N37" s="61">
        <v>1</v>
      </c>
      <c r="O37" s="62" t="s">
        <v>136</v>
      </c>
      <c r="P37" s="63">
        <v>19.2</v>
      </c>
      <c r="Q37" s="61">
        <v>200</v>
      </c>
      <c r="R37" s="68">
        <f t="shared" si="3"/>
        <v>3840</v>
      </c>
      <c r="S37" s="65">
        <v>8</v>
      </c>
    </row>
    <row r="38" spans="2:19" ht="30" x14ac:dyDescent="0.25">
      <c r="B38" s="60" t="s">
        <v>89</v>
      </c>
      <c r="C38" s="71" t="s">
        <v>53</v>
      </c>
      <c r="D38" s="61" t="s">
        <v>90</v>
      </c>
      <c r="E38" s="61" t="s">
        <v>71</v>
      </c>
      <c r="F38" s="67" t="s">
        <v>91</v>
      </c>
      <c r="G38" s="67" t="s">
        <v>93</v>
      </c>
      <c r="H38" s="61" t="s">
        <v>92</v>
      </c>
      <c r="I38" s="61" t="s">
        <v>81</v>
      </c>
      <c r="J38" s="61"/>
      <c r="K38" s="61"/>
      <c r="L38" s="61" t="s">
        <v>21</v>
      </c>
      <c r="M38" s="61">
        <v>1</v>
      </c>
      <c r="N38" s="61">
        <v>1</v>
      </c>
      <c r="O38" s="62" t="s">
        <v>105</v>
      </c>
      <c r="P38" s="63">
        <v>60</v>
      </c>
      <c r="Q38" s="61">
        <v>1</v>
      </c>
      <c r="R38" s="64">
        <f t="shared" si="3"/>
        <v>60</v>
      </c>
      <c r="S38" s="65">
        <v>3</v>
      </c>
    </row>
    <row r="39" spans="2:19" ht="30.75" customHeight="1" x14ac:dyDescent="0.25">
      <c r="B39" s="72"/>
      <c r="C39" s="73"/>
      <c r="D39" s="73"/>
      <c r="E39" s="73"/>
      <c r="F39" s="73"/>
      <c r="G39" s="73"/>
      <c r="H39" s="73"/>
      <c r="I39" s="73"/>
      <c r="J39" s="73"/>
      <c r="K39" s="73"/>
      <c r="L39" s="73"/>
      <c r="M39" s="73"/>
      <c r="N39" s="73"/>
      <c r="O39" s="73"/>
      <c r="P39" s="73"/>
      <c r="Q39" s="73"/>
      <c r="R39" s="74">
        <f>SUM(R30:R38)</f>
        <v>8420</v>
      </c>
      <c r="S39" s="65"/>
    </row>
    <row r="40" spans="2:19" ht="13.5" thickBot="1" x14ac:dyDescent="0.3">
      <c r="B40" s="45" t="s">
        <v>168</v>
      </c>
      <c r="C40" s="46"/>
      <c r="D40" s="46"/>
      <c r="E40" s="46"/>
      <c r="F40" s="46"/>
      <c r="G40" s="46"/>
      <c r="H40" s="46"/>
      <c r="I40" s="46"/>
      <c r="J40" s="46"/>
      <c r="K40" s="46"/>
      <c r="L40" s="46"/>
      <c r="M40" s="46"/>
      <c r="N40" s="46"/>
      <c r="O40" s="46"/>
      <c r="P40" s="46"/>
      <c r="Q40" s="46"/>
      <c r="R40" s="46"/>
      <c r="S40" s="47"/>
    </row>
    <row r="42" spans="2:19" ht="13.5" thickBot="1" x14ac:dyDescent="0.3"/>
    <row r="43" spans="2:19" ht="21" thickBot="1" x14ac:dyDescent="0.3">
      <c r="B43" s="75" t="s">
        <v>132</v>
      </c>
      <c r="C43" s="50"/>
      <c r="D43" s="50"/>
      <c r="E43" s="51"/>
      <c r="F43" s="51"/>
      <c r="G43" s="51"/>
      <c r="H43" s="51"/>
      <c r="I43" s="51"/>
      <c r="J43" s="51"/>
      <c r="K43" s="51"/>
      <c r="L43" s="51"/>
      <c r="M43" s="51"/>
      <c r="N43" s="52"/>
      <c r="O43" s="53"/>
      <c r="P43" s="51"/>
      <c r="Q43" s="54"/>
      <c r="R43" s="55"/>
    </row>
    <row r="44" spans="2:19" ht="15" customHeight="1" x14ac:dyDescent="0.25">
      <c r="B44" s="56" t="s">
        <v>52</v>
      </c>
      <c r="C44" s="57"/>
      <c r="D44" s="57"/>
      <c r="E44" s="57"/>
      <c r="F44" s="57"/>
      <c r="G44" s="57"/>
      <c r="H44" s="57"/>
      <c r="I44" s="57"/>
      <c r="J44" s="57"/>
      <c r="K44" s="58" t="s">
        <v>119</v>
      </c>
      <c r="L44" s="58"/>
      <c r="M44" s="58"/>
      <c r="N44" s="58"/>
      <c r="O44" s="58"/>
      <c r="P44" s="58"/>
      <c r="Q44" s="58"/>
      <c r="R44" s="59" t="s">
        <v>64</v>
      </c>
    </row>
    <row r="45" spans="2:19" ht="39.75" x14ac:dyDescent="0.25">
      <c r="B45" s="18"/>
      <c r="C45" s="19" t="s">
        <v>125</v>
      </c>
      <c r="D45" s="19" t="s">
        <v>55</v>
      </c>
      <c r="E45" s="19" t="s">
        <v>1</v>
      </c>
      <c r="F45" s="19" t="s">
        <v>2</v>
      </c>
      <c r="G45" s="19" t="s">
        <v>3</v>
      </c>
      <c r="H45" s="19" t="s">
        <v>4</v>
      </c>
      <c r="I45" s="19" t="s">
        <v>5</v>
      </c>
      <c r="J45" s="20" t="s">
        <v>6</v>
      </c>
      <c r="K45" s="20" t="s">
        <v>7</v>
      </c>
      <c r="L45" s="20" t="s">
        <v>8</v>
      </c>
      <c r="M45" s="20" t="s">
        <v>9</v>
      </c>
      <c r="N45" s="21" t="s">
        <v>10</v>
      </c>
      <c r="O45" s="22" t="s">
        <v>11</v>
      </c>
      <c r="P45" s="23" t="s">
        <v>12</v>
      </c>
      <c r="Q45" s="24" t="s">
        <v>13</v>
      </c>
      <c r="R45" s="25" t="s">
        <v>14</v>
      </c>
    </row>
    <row r="46" spans="2:19" ht="25.5" x14ac:dyDescent="0.25">
      <c r="B46" s="18" t="s">
        <v>45</v>
      </c>
      <c r="C46" s="71" t="s">
        <v>53</v>
      </c>
      <c r="D46" s="36" t="s">
        <v>54</v>
      </c>
      <c r="E46" s="29" t="s">
        <v>46</v>
      </c>
      <c r="F46" s="29" t="s">
        <v>47</v>
      </c>
      <c r="G46" s="36" t="s">
        <v>48</v>
      </c>
      <c r="H46" s="36" t="s">
        <v>49</v>
      </c>
      <c r="I46" s="29" t="s">
        <v>26</v>
      </c>
      <c r="J46" s="29" t="s">
        <v>50</v>
      </c>
      <c r="K46" s="29" t="s">
        <v>21</v>
      </c>
      <c r="L46" s="29">
        <v>1</v>
      </c>
      <c r="M46" s="29">
        <v>1</v>
      </c>
      <c r="N46" s="31" t="s">
        <v>51</v>
      </c>
      <c r="O46" s="32">
        <v>0.47</v>
      </c>
      <c r="P46" s="33">
        <v>30000</v>
      </c>
      <c r="Q46" s="76">
        <f t="shared" ref="Q46" si="4">O46*P46</f>
        <v>14100</v>
      </c>
      <c r="R46" s="35">
        <v>5</v>
      </c>
    </row>
    <row r="47" spans="2:19" ht="19.5" x14ac:dyDescent="0.25">
      <c r="B47" s="77"/>
      <c r="C47" s="78"/>
      <c r="D47" s="78"/>
      <c r="E47" s="78"/>
      <c r="F47" s="78"/>
      <c r="G47" s="78"/>
      <c r="H47" s="78"/>
      <c r="I47" s="78"/>
      <c r="J47" s="78"/>
      <c r="K47" s="78"/>
      <c r="L47" s="78"/>
      <c r="M47" s="78"/>
      <c r="N47" s="78"/>
      <c r="O47" s="78"/>
      <c r="P47" s="79"/>
      <c r="Q47" s="80">
        <f>Q46</f>
        <v>14100</v>
      </c>
      <c r="R47" s="65"/>
    </row>
    <row r="48" spans="2:19" ht="13.5" thickBot="1" x14ac:dyDescent="0.3">
      <c r="B48" s="45" t="s">
        <v>168</v>
      </c>
      <c r="C48" s="46"/>
      <c r="D48" s="46"/>
      <c r="E48" s="46"/>
      <c r="F48" s="46"/>
      <c r="G48" s="46"/>
      <c r="H48" s="46"/>
      <c r="I48" s="46"/>
      <c r="J48" s="46"/>
      <c r="K48" s="46"/>
      <c r="L48" s="46"/>
      <c r="M48" s="46"/>
      <c r="N48" s="46"/>
      <c r="O48" s="46"/>
      <c r="P48" s="46"/>
      <c r="Q48" s="46"/>
      <c r="R48" s="47"/>
    </row>
    <row r="51" spans="2:6" ht="13.5" thickBot="1" x14ac:dyDescent="0.3"/>
    <row r="52" spans="2:6" ht="21" thickBot="1" x14ac:dyDescent="0.3">
      <c r="B52" s="81" t="s">
        <v>133</v>
      </c>
      <c r="C52" s="82"/>
      <c r="D52" s="82"/>
      <c r="E52" s="82"/>
      <c r="F52" s="83"/>
    </row>
    <row r="53" spans="2:6" ht="15.75" thickBot="1" x14ac:dyDescent="0.3">
      <c r="B53" s="84"/>
      <c r="C53" s="85" t="s">
        <v>124</v>
      </c>
      <c r="D53" s="85" t="s">
        <v>122</v>
      </c>
      <c r="E53" s="86" t="s">
        <v>165</v>
      </c>
      <c r="F53" s="86" t="s">
        <v>123</v>
      </c>
    </row>
    <row r="54" spans="2:6" ht="15" x14ac:dyDescent="0.25">
      <c r="B54" s="87" t="s">
        <v>166</v>
      </c>
      <c r="C54" s="88">
        <f>Q23-Q15</f>
        <v>27973.800000000003</v>
      </c>
      <c r="D54" s="89">
        <f>+C54*0.21</f>
        <v>5874.4980000000005</v>
      </c>
      <c r="E54" s="90">
        <v>0</v>
      </c>
      <c r="F54" s="90">
        <f>C54+D54</f>
        <v>33848.298000000003</v>
      </c>
    </row>
    <row r="55" spans="2:6" ht="15" x14ac:dyDescent="0.25">
      <c r="B55" s="91"/>
      <c r="C55" s="92">
        <f>Q15</f>
        <v>7370</v>
      </c>
      <c r="D55" s="93">
        <v>0</v>
      </c>
      <c r="E55" s="94">
        <f>C55*0.04</f>
        <v>294.8</v>
      </c>
      <c r="F55" s="94">
        <f>C55+E55</f>
        <v>7664.8</v>
      </c>
    </row>
    <row r="56" spans="2:6" ht="15.75" thickBot="1" x14ac:dyDescent="0.3">
      <c r="B56" s="95"/>
      <c r="C56" s="96">
        <f>C54+C55</f>
        <v>35343.800000000003</v>
      </c>
      <c r="D56" s="97"/>
      <c r="E56" s="98" t="s">
        <v>164</v>
      </c>
      <c r="F56" s="99">
        <f>F54+F55</f>
        <v>41513.098000000005</v>
      </c>
    </row>
    <row r="57" spans="2:6" ht="15.75" thickBot="1" x14ac:dyDescent="0.3">
      <c r="B57" s="100" t="s">
        <v>120</v>
      </c>
      <c r="C57" s="101">
        <f>+R39</f>
        <v>8420</v>
      </c>
      <c r="D57" s="102">
        <f>+C57*0.21</f>
        <v>1768.2</v>
      </c>
      <c r="E57" s="103"/>
      <c r="F57" s="103">
        <f>C57+D57</f>
        <v>10188.200000000001</v>
      </c>
    </row>
    <row r="58" spans="2:6" ht="15.75" thickBot="1" x14ac:dyDescent="0.3">
      <c r="B58" s="100" t="s">
        <v>121</v>
      </c>
      <c r="C58" s="101">
        <f>+Q47</f>
        <v>14100</v>
      </c>
      <c r="D58" s="102">
        <f>+C58*0.21</f>
        <v>2961</v>
      </c>
      <c r="E58" s="103"/>
      <c r="F58" s="103">
        <f>C58+D58</f>
        <v>17061</v>
      </c>
    </row>
    <row r="59" spans="2:6" ht="15.75" thickBot="1" x14ac:dyDescent="0.3">
      <c r="B59" s="104" t="s">
        <v>118</v>
      </c>
      <c r="C59" s="105">
        <f>C54+C57+C58+C55</f>
        <v>57863.8</v>
      </c>
      <c r="D59" s="106">
        <f>SUM(D54:D58)</f>
        <v>10603.698</v>
      </c>
      <c r="E59" s="107">
        <f>SUM(E55)</f>
        <v>294.8</v>
      </c>
      <c r="F59" s="107">
        <f>SUM(F56:F58)</f>
        <v>68762.29800000001</v>
      </c>
    </row>
    <row r="60" spans="2:6" ht="15" x14ac:dyDescent="0.25">
      <c r="B60" s="108"/>
      <c r="C60" s="108"/>
      <c r="D60" s="108"/>
      <c r="E60" s="108"/>
    </row>
  </sheetData>
  <sheetProtection algorithmName="SHA-512" hashValue="yyTPUfmXIHmH+HnFXTBV8xPXeGE8qAerhHvxDJ3OKmTwVcm7pBqEFhVNdA7TSm4CVG1f5b0llmSJMwl+qjaOBw==" saltValue="teg1EhkufPNy6slVCnkMcg==" spinCount="100000" sheet="1" objects="1" scenarios="1"/>
  <mergeCells count="17">
    <mergeCell ref="B47:P47"/>
    <mergeCell ref="B48:R48"/>
    <mergeCell ref="B54:B56"/>
    <mergeCell ref="B52:F52"/>
    <mergeCell ref="K6:Q6"/>
    <mergeCell ref="B6:J6"/>
    <mergeCell ref="B23:P23"/>
    <mergeCell ref="K44:Q44"/>
    <mergeCell ref="B17:B18"/>
    <mergeCell ref="B19:B20"/>
    <mergeCell ref="B44:J44"/>
    <mergeCell ref="L28:R28"/>
    <mergeCell ref="B35:B36"/>
    <mergeCell ref="B28:K28"/>
    <mergeCell ref="B24:R24"/>
    <mergeCell ref="B39:Q39"/>
    <mergeCell ref="B40:S40"/>
  </mergeCells>
  <printOptions horizontalCentered="1"/>
  <pageMargins left="0.70866141732283472" right="0.70866141732283472" top="0.74803149606299213" bottom="0.74803149606299213" header="0.31496062992125984" footer="0.31496062992125984"/>
  <pageSetup paperSize="8" scale="51" fitToHeight="2" orientation="landscape" horizontalDpi="1200" verticalDpi="1200" r:id="rId1"/>
  <rowBreaks count="1" manualBreakCount="1">
    <brk id="4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ANNEX I - Llista de productes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2025-12-30T09:07:29Z</dcterms:modified>
</cp:coreProperties>
</file>