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ramoncortes\Downloads\"/>
    </mc:Choice>
  </mc:AlternateContent>
  <xr:revisionPtr revIDLastSave="0" documentId="13_ncr:1_{3B09508A-5E16-4025-AB68-30D78FB2731A}" xr6:coauthVersionLast="47" xr6:coauthVersionMax="47" xr10:uidLastSave="{00000000-0000-0000-0000-000000000000}"/>
  <bookViews>
    <workbookView xWindow="-120" yWindow="-120" windowWidth="51840" windowHeight="21120" xr2:uid="{23B3B575-57A1-4890-B988-8689E2D3621B}"/>
  </bookViews>
  <sheets>
    <sheet name="Annex 2 PCAP-Oferta econ" sheetId="1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F35" i="1"/>
  <c r="F37" i="1" s="1"/>
  <c r="G34" i="1"/>
  <c r="G36" i="1" s="1"/>
  <c r="F34" i="1"/>
  <c r="F36" i="1" s="1"/>
  <c r="G18" i="1"/>
  <c r="G21" i="1"/>
  <c r="G37" i="1" s="1"/>
  <c r="G23" i="1" l="1"/>
  <c r="G24" i="1" l="1"/>
  <c r="G25" i="1"/>
  <c r="G26" i="1" l="1"/>
  <c r="G27" i="1" s="1"/>
  <c r="G28" i="1" s="1"/>
</calcChain>
</file>

<file path=xl/sharedStrings.xml><?xml version="1.0" encoding="utf-8"?>
<sst xmlns="http://schemas.openxmlformats.org/spreadsheetml/2006/main" count="25" uniqueCount="25">
  <si>
    <t>EMPRESA LICITADORA:</t>
  </si>
  <si>
    <t>Concepte</t>
  </si>
  <si>
    <t>21% IVA</t>
  </si>
  <si>
    <t>Total (amb IVA)</t>
  </si>
  <si>
    <t>Oferta en concepte del preu corresponent al pressupost de licitació</t>
  </si>
  <si>
    <t>Oferta TOTAL PEM (oferta en 2 decimals)</t>
  </si>
  <si>
    <t>TOTAL PEM</t>
  </si>
  <si>
    <t>Total PEC (abans d’IVA)</t>
  </si>
  <si>
    <t xml:space="preserve">(*) Les partides alçades a justificar no admeten baixa i per tant cal fer oferta per elles al preu indicat al model d’oferta d’aquest plec. En cas contrari l’oferta quedarà exclosa, a excepció que l’oferta global no es modifiqui, un cop realitzada la homogeneïtzació. </t>
  </si>
  <si>
    <t>Subtotal PEM partides que admeten baixa</t>
  </si>
  <si>
    <t>Subtotal PEM partides que NO admeten baixa</t>
  </si>
  <si>
    <t>Subtotal (abans d'IVA) partides que admeten baixa</t>
  </si>
  <si>
    <t>Subtotal (abans d'IVA) partides que NO admeten baixa</t>
  </si>
  <si>
    <t>Despeses generals (13%)</t>
  </si>
  <si>
    <t>Benefici industrial (6%)</t>
  </si>
  <si>
    <t>Pressupost PEM</t>
  </si>
  <si>
    <t>Licitació</t>
  </si>
  <si>
    <t>Oferta</t>
  </si>
  <si>
    <t>01.11 FASE 1</t>
  </si>
  <si>
    <t>01.11.01 BARRERA DINÀMICA NU21VE07BA02</t>
  </si>
  <si>
    <t>01.11.02.01 CONCEPTES GENERALS*</t>
  </si>
  <si>
    <t>01.11.01.01 CONCEPTES GENERALS*</t>
  </si>
  <si>
    <t>01.11.01.02 BARRERA DINÀMICA</t>
  </si>
  <si>
    <t>01.11.02.02 BARRERA DINÀMICA</t>
  </si>
  <si>
    <t>01.11.02 BARRERA DINÀMICA NU21VE07BA03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</si>
</sst>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1"/>
      <color rgb="FFFF0000"/>
      <name val="Aptos Narrow"/>
      <family val="2"/>
      <scheme val="minor"/>
    </font>
    <font>
      <i/>
      <sz val="10"/>
      <color rgb="FF000000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44" fontId="5" fillId="0" borderId="0" xfId="1" applyFont="1" applyFill="1" applyBorder="1" applyAlignment="1" applyProtection="1">
      <alignment horizontal="center" vertical="center" wrapText="1"/>
    </xf>
    <xf numFmtId="8" fontId="5" fillId="0" borderId="5" xfId="1" applyNumberFormat="1" applyFont="1" applyFill="1" applyBorder="1" applyAlignment="1" applyProtection="1">
      <alignment horizontal="right" vertical="center" wrapText="1"/>
    </xf>
    <xf numFmtId="44" fontId="5" fillId="0" borderId="5" xfId="1" applyFont="1" applyFill="1" applyBorder="1" applyAlignment="1" applyProtection="1">
      <alignment horizontal="right" vertical="center" wrapText="1"/>
    </xf>
    <xf numFmtId="44" fontId="5" fillId="0" borderId="15" xfId="1" applyFont="1" applyFill="1" applyBorder="1" applyAlignment="1" applyProtection="1">
      <alignment horizontal="right" vertical="center" wrapText="1"/>
    </xf>
    <xf numFmtId="8" fontId="5" fillId="3" borderId="15" xfId="1" applyNumberFormat="1" applyFont="1" applyFill="1" applyBorder="1" applyAlignment="1" applyProtection="1">
      <alignment horizontal="right" vertical="center" wrapText="1"/>
    </xf>
    <xf numFmtId="44" fontId="5" fillId="3" borderId="15" xfId="1" applyFont="1" applyFill="1" applyBorder="1" applyAlignment="1" applyProtection="1">
      <alignment horizontal="right" vertical="center" wrapText="1"/>
    </xf>
    <xf numFmtId="8" fontId="5" fillId="3" borderId="6" xfId="1" applyNumberFormat="1" applyFont="1" applyFill="1" applyBorder="1" applyAlignment="1" applyProtection="1">
      <alignment horizontal="right" vertical="center" wrapText="1"/>
    </xf>
    <xf numFmtId="8" fontId="5" fillId="0" borderId="5" xfId="1" applyNumberFormat="1" applyFont="1" applyBorder="1" applyAlignment="1" applyProtection="1">
      <alignment horizontal="right" vertical="center" wrapText="1"/>
      <protection locked="0"/>
    </xf>
    <xf numFmtId="44" fontId="9" fillId="4" borderId="1" xfId="1" applyFont="1" applyFill="1" applyBorder="1" applyAlignment="1" applyProtection="1">
      <alignment horizontal="right" vertical="center" wrapText="1"/>
    </xf>
    <xf numFmtId="8" fontId="9" fillId="4" borderId="1" xfId="1" applyNumberFormat="1" applyFont="1" applyFill="1" applyBorder="1" applyAlignment="1" applyProtection="1">
      <alignment horizontal="right" vertical="center" wrapText="1"/>
    </xf>
    <xf numFmtId="0" fontId="0" fillId="0" borderId="7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right" vertical="center" wrapText="1"/>
    </xf>
    <xf numFmtId="0" fontId="3" fillId="0" borderId="9" xfId="0" applyFont="1" applyBorder="1" applyAlignment="1" applyProtection="1">
      <alignment horizontal="right" vertical="center" wrapText="1"/>
    </xf>
    <xf numFmtId="0" fontId="3" fillId="0" borderId="10" xfId="0" applyFont="1" applyBorder="1" applyAlignment="1" applyProtection="1">
      <alignment horizontal="right" vertical="center" wrapText="1"/>
    </xf>
    <xf numFmtId="0" fontId="7" fillId="0" borderId="0" xfId="0" applyFont="1" applyProtection="1"/>
    <xf numFmtId="0" fontId="0" fillId="0" borderId="0" xfId="0" applyProtection="1"/>
    <xf numFmtId="0" fontId="4" fillId="0" borderId="8" xfId="0" applyFont="1" applyBorder="1" applyAlignment="1" applyProtection="1">
      <alignment horizontal="right" vertical="center" wrapText="1"/>
    </xf>
    <xf numFmtId="0" fontId="4" fillId="0" borderId="9" xfId="0" applyFont="1" applyBorder="1" applyAlignment="1" applyProtection="1">
      <alignment horizontal="right" vertical="center" wrapText="1"/>
    </xf>
    <xf numFmtId="0" fontId="4" fillId="0" borderId="10" xfId="0" applyFont="1" applyBorder="1" applyAlignment="1" applyProtection="1">
      <alignment horizontal="right" vertical="center" wrapText="1"/>
    </xf>
    <xf numFmtId="0" fontId="3" fillId="3" borderId="8" xfId="0" applyFont="1" applyFill="1" applyBorder="1" applyAlignment="1" applyProtection="1">
      <alignment horizontal="right" vertical="center" wrapText="1"/>
    </xf>
    <xf numFmtId="0" fontId="3" fillId="3" borderId="9" xfId="0" applyFont="1" applyFill="1" applyBorder="1" applyAlignment="1" applyProtection="1">
      <alignment horizontal="right" vertical="center" wrapText="1"/>
    </xf>
    <xf numFmtId="0" fontId="3" fillId="3" borderId="10" xfId="0" applyFont="1" applyFill="1" applyBorder="1" applyAlignment="1" applyProtection="1">
      <alignment horizontal="right" vertical="center" wrapText="1"/>
    </xf>
    <xf numFmtId="0" fontId="4" fillId="3" borderId="8" xfId="0" applyFont="1" applyFill="1" applyBorder="1" applyAlignment="1" applyProtection="1">
      <alignment horizontal="right" vertical="center" wrapText="1"/>
    </xf>
    <xf numFmtId="0" fontId="4" fillId="3" borderId="9" xfId="0" applyFont="1" applyFill="1" applyBorder="1" applyAlignment="1" applyProtection="1">
      <alignment horizontal="right" vertical="center" wrapText="1"/>
    </xf>
    <xf numFmtId="0" fontId="4" fillId="3" borderId="10" xfId="0" applyFont="1" applyFill="1" applyBorder="1" applyAlignment="1" applyProtection="1">
      <alignment horizontal="right" vertical="center" wrapText="1"/>
    </xf>
    <xf numFmtId="0" fontId="4" fillId="3" borderId="12" xfId="0" applyFont="1" applyFill="1" applyBorder="1" applyAlignment="1" applyProtection="1">
      <alignment horizontal="right" vertical="center" wrapText="1"/>
    </xf>
    <xf numFmtId="0" fontId="4" fillId="3" borderId="13" xfId="0" applyFont="1" applyFill="1" applyBorder="1" applyAlignment="1" applyProtection="1">
      <alignment horizontal="right" vertical="center" wrapText="1"/>
    </xf>
    <xf numFmtId="0" fontId="4" fillId="3" borderId="14" xfId="0" applyFont="1" applyFill="1" applyBorder="1" applyAlignment="1" applyProtection="1">
      <alignment horizontal="right" vertical="center" wrapText="1"/>
    </xf>
    <xf numFmtId="0" fontId="4" fillId="0" borderId="0" xfId="0" applyFont="1" applyAlignment="1" applyProtection="1">
      <alignment horizontal="right" vertical="center" wrapText="1"/>
    </xf>
    <xf numFmtId="0" fontId="0" fillId="0" borderId="0" xfId="0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</xf>
    <xf numFmtId="0" fontId="10" fillId="4" borderId="1" xfId="0" applyFont="1" applyFill="1" applyBorder="1" applyAlignment="1" applyProtection="1">
      <alignment horizontal="center" vertical="top" wrapText="1"/>
    </xf>
    <xf numFmtId="0" fontId="10" fillId="4" borderId="10" xfId="0" applyFont="1" applyFill="1" applyBorder="1" applyAlignment="1" applyProtection="1">
      <alignment horizontal="center" vertical="top" wrapText="1"/>
    </xf>
    <xf numFmtId="0" fontId="8" fillId="4" borderId="7" xfId="0" applyFont="1" applyFill="1" applyBorder="1" applyAlignment="1" applyProtection="1">
      <alignment horizontal="right" vertical="center" wrapText="1"/>
    </xf>
    <xf numFmtId="0" fontId="8" fillId="4" borderId="9" xfId="0" applyFont="1" applyFill="1" applyBorder="1" applyAlignment="1" applyProtection="1">
      <alignment horizontal="right" vertical="center" wrapText="1"/>
    </xf>
    <xf numFmtId="0" fontId="8" fillId="4" borderId="10" xfId="0" applyFont="1" applyFill="1" applyBorder="1" applyAlignment="1" applyProtection="1">
      <alignment horizontal="right" vertical="center" wrapText="1"/>
    </xf>
    <xf numFmtId="8" fontId="8" fillId="4" borderId="1" xfId="0" applyNumberFormat="1" applyFont="1" applyFill="1" applyBorder="1" applyAlignment="1" applyProtection="1">
      <alignment horizontal="right" vertical="center" wrapText="1"/>
    </xf>
    <xf numFmtId="0" fontId="4" fillId="0" borderId="8" xfId="0" applyFont="1" applyBorder="1" applyAlignment="1" applyProtection="1">
      <alignment horizontal="left" vertical="center" wrapText="1"/>
    </xf>
    <xf numFmtId="0" fontId="4" fillId="0" borderId="9" xfId="0" applyFont="1" applyBorder="1" applyAlignment="1" applyProtection="1">
      <alignment horizontal="left" vertical="center" wrapText="1"/>
    </xf>
    <xf numFmtId="0" fontId="4" fillId="0" borderId="10" xfId="0" applyFont="1" applyBorder="1" applyAlignment="1" applyProtection="1">
      <alignment horizontal="left" vertical="center" wrapText="1"/>
    </xf>
    <xf numFmtId="8" fontId="5" fillId="0" borderId="10" xfId="1" applyNumberFormat="1" applyFont="1" applyBorder="1" applyAlignment="1" applyProtection="1">
      <alignment horizontal="right" vertical="center" wrapText="1"/>
    </xf>
    <xf numFmtId="0" fontId="4" fillId="5" borderId="8" xfId="0" applyFont="1" applyFill="1" applyBorder="1" applyAlignment="1" applyProtection="1">
      <alignment horizontal="left" vertical="center" wrapText="1"/>
    </xf>
    <xf numFmtId="0" fontId="4" fillId="5" borderId="9" xfId="0" applyFont="1" applyFill="1" applyBorder="1" applyAlignment="1" applyProtection="1">
      <alignment horizontal="left" vertical="center" wrapText="1"/>
    </xf>
    <xf numFmtId="0" fontId="4" fillId="5" borderId="16" xfId="0" applyFont="1" applyFill="1" applyBorder="1" applyAlignment="1" applyProtection="1">
      <alignment horizontal="left" vertical="center" wrapText="1"/>
    </xf>
    <xf numFmtId="0" fontId="4" fillId="3" borderId="8" xfId="0" applyFont="1" applyFill="1" applyBorder="1" applyAlignment="1" applyProtection="1">
      <alignment horizontal="left" vertical="center" wrapText="1"/>
    </xf>
    <xf numFmtId="0" fontId="4" fillId="3" borderId="9" xfId="0" applyFont="1" applyFill="1" applyBorder="1" applyAlignment="1" applyProtection="1">
      <alignment horizontal="left" vertical="center" wrapText="1"/>
    </xf>
    <xf numFmtId="0" fontId="4" fillId="3" borderId="10" xfId="0" applyFont="1" applyFill="1" applyBorder="1" applyAlignment="1" applyProtection="1">
      <alignment horizontal="left" vertical="center" wrapText="1"/>
    </xf>
    <xf numFmtId="8" fontId="5" fillId="3" borderId="1" xfId="1" applyNumberFormat="1" applyFont="1" applyFill="1" applyBorder="1" applyAlignment="1" applyProtection="1">
      <alignment horizontal="right" vertical="center" wrapText="1"/>
    </xf>
    <xf numFmtId="8" fontId="5" fillId="3" borderId="5" xfId="1" applyNumberFormat="1" applyFont="1" applyFill="1" applyBorder="1" applyAlignment="1" applyProtection="1">
      <alignment horizontal="right" vertical="center" wrapText="1"/>
    </xf>
    <xf numFmtId="8" fontId="5" fillId="0" borderId="1" xfId="1" applyNumberFormat="1" applyFont="1" applyBorder="1" applyAlignment="1" applyProtection="1">
      <alignment horizontal="right" vertical="center" wrapText="1"/>
    </xf>
    <xf numFmtId="0" fontId="6" fillId="0" borderId="0" xfId="0" applyFont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2</xdr:col>
      <xdr:colOff>571500</xdr:colOff>
      <xdr:row>6</xdr:row>
      <xdr:rowOff>76319</xdr:rowOff>
    </xdr:to>
    <xdr:pic>
      <xdr:nvPicPr>
        <xdr:cNvPr id="3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1B02C220-418C-F2E7-9112-6DC1ADBDB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36220"/>
          <a:ext cx="1440180" cy="9373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3</xdr:col>
      <xdr:colOff>91440</xdr:colOff>
      <xdr:row>1</xdr:row>
      <xdr:rowOff>76200</xdr:rowOff>
    </xdr:from>
    <xdr:to>
      <xdr:col>7</xdr:col>
      <xdr:colOff>0</xdr:colOff>
      <xdr:row>6</xdr:row>
      <xdr:rowOff>83820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6AC7C07C-0807-9BF1-EF26-40B5ACD48F37}"/>
            </a:ext>
          </a:extLst>
        </xdr:cNvPr>
        <xdr:cNvSpPr txBox="1"/>
      </xdr:nvSpPr>
      <xdr:spPr>
        <a:xfrm>
          <a:off x="1920240" y="259080"/>
          <a:ext cx="5905500" cy="9220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/>
            <a:t>CONTR/2024/674</a:t>
          </a:r>
        </a:p>
        <a:p>
          <a:r>
            <a:rPr lang="ca-E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Obres de millora de la protecció contra despreniments rocosos als vessants NU21VE06 i NU21VE07 del Cremallera de Núria de Ferrocarrils de la Generalitat de Catalunya. Prioritat P2C. Fase 1.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B8F7-FA67-468A-9566-47ECB8C301B9}">
  <dimension ref="A9:H37"/>
  <sheetViews>
    <sheetView tabSelected="1" zoomScale="110" zoomScaleNormal="110" workbookViewId="0">
      <selection activeCell="E9" sqref="E9:G9"/>
    </sheetView>
  </sheetViews>
  <sheetFormatPr baseColWidth="10" defaultColWidth="8.85546875" defaultRowHeight="15" x14ac:dyDescent="0.25"/>
  <cols>
    <col min="1" max="4" width="8.85546875" style="18"/>
    <col min="5" max="5" width="32.7109375" style="18" customWidth="1"/>
    <col min="6" max="6" width="13.140625" style="18" customWidth="1"/>
    <col min="7" max="7" width="14" style="18" customWidth="1"/>
    <col min="8" max="16384" width="8.85546875" style="18"/>
  </cols>
  <sheetData>
    <row r="9" spans="1:7" ht="24" customHeight="1" x14ac:dyDescent="0.25">
      <c r="B9" s="58" t="s">
        <v>0</v>
      </c>
      <c r="C9" s="58"/>
      <c r="D9" s="58"/>
      <c r="E9" s="11"/>
      <c r="F9" s="12"/>
      <c r="G9" s="13"/>
    </row>
    <row r="12" spans="1:7" ht="23.45" customHeight="1" x14ac:dyDescent="0.25">
      <c r="A12" s="53" t="s">
        <v>4</v>
      </c>
      <c r="B12" s="53"/>
      <c r="C12" s="53"/>
      <c r="D12" s="53"/>
      <c r="E12" s="53"/>
      <c r="F12" s="53"/>
      <c r="G12" s="53"/>
    </row>
    <row r="14" spans="1:7" ht="15.75" thickBot="1" x14ac:dyDescent="0.3"/>
    <row r="15" spans="1:7" ht="42" customHeight="1" x14ac:dyDescent="0.25">
      <c r="B15" s="54" t="s">
        <v>1</v>
      </c>
      <c r="C15" s="55"/>
      <c r="D15" s="55"/>
      <c r="E15" s="55"/>
      <c r="F15" s="56" t="s">
        <v>15</v>
      </c>
      <c r="G15" s="57" t="s">
        <v>5</v>
      </c>
    </row>
    <row r="16" spans="1:7" ht="15" customHeight="1" x14ac:dyDescent="0.25">
      <c r="B16" s="44" t="s">
        <v>18</v>
      </c>
      <c r="C16" s="45"/>
      <c r="D16" s="45"/>
      <c r="E16" s="45"/>
      <c r="F16" s="45"/>
      <c r="G16" s="46"/>
    </row>
    <row r="17" spans="2:8" ht="15" customHeight="1" x14ac:dyDescent="0.25">
      <c r="B17" s="44" t="s">
        <v>19</v>
      </c>
      <c r="C17" s="45"/>
      <c r="D17" s="45"/>
      <c r="E17" s="45"/>
      <c r="F17" s="45"/>
      <c r="G17" s="46"/>
    </row>
    <row r="18" spans="2:8" ht="15" customHeight="1" x14ac:dyDescent="0.25">
      <c r="B18" s="47" t="s">
        <v>21</v>
      </c>
      <c r="C18" s="48"/>
      <c r="D18" s="48"/>
      <c r="E18" s="49"/>
      <c r="F18" s="50">
        <v>13934.82</v>
      </c>
      <c r="G18" s="51">
        <f>F18</f>
        <v>13934.82</v>
      </c>
    </row>
    <row r="19" spans="2:8" x14ac:dyDescent="0.25">
      <c r="B19" s="40" t="s">
        <v>22</v>
      </c>
      <c r="C19" s="41"/>
      <c r="D19" s="41"/>
      <c r="E19" s="42"/>
      <c r="F19" s="52">
        <v>47334.6</v>
      </c>
      <c r="G19" s="8"/>
    </row>
    <row r="20" spans="2:8" x14ac:dyDescent="0.25">
      <c r="B20" s="44" t="s">
        <v>24</v>
      </c>
      <c r="C20" s="45"/>
      <c r="D20" s="45"/>
      <c r="E20" s="45"/>
      <c r="F20" s="45"/>
      <c r="G20" s="46"/>
    </row>
    <row r="21" spans="2:8" ht="15" customHeight="1" x14ac:dyDescent="0.25">
      <c r="B21" s="47" t="s">
        <v>20</v>
      </c>
      <c r="C21" s="48"/>
      <c r="D21" s="48"/>
      <c r="E21" s="49"/>
      <c r="F21" s="50">
        <v>13823.76</v>
      </c>
      <c r="G21" s="51">
        <f>F21</f>
        <v>13823.76</v>
      </c>
    </row>
    <row r="22" spans="2:8" ht="15" customHeight="1" x14ac:dyDescent="0.25">
      <c r="B22" s="40" t="s">
        <v>23</v>
      </c>
      <c r="C22" s="41"/>
      <c r="D22" s="41"/>
      <c r="E22" s="42"/>
      <c r="F22" s="43">
        <v>47403</v>
      </c>
      <c r="G22" s="8"/>
    </row>
    <row r="23" spans="2:8" ht="15" customHeight="1" x14ac:dyDescent="0.25">
      <c r="B23" s="14" t="s">
        <v>6</v>
      </c>
      <c r="C23" s="15"/>
      <c r="D23" s="15"/>
      <c r="E23" s="15"/>
      <c r="F23" s="16"/>
      <c r="G23" s="2">
        <f>G34+G35</f>
        <v>27758.58</v>
      </c>
      <c r="H23" s="17"/>
    </row>
    <row r="24" spans="2:8" x14ac:dyDescent="0.25">
      <c r="B24" s="19" t="s">
        <v>13</v>
      </c>
      <c r="C24" s="20"/>
      <c r="D24" s="20"/>
      <c r="E24" s="20"/>
      <c r="F24" s="21"/>
      <c r="G24" s="3">
        <f>+ROUND(G23*0.13,2)</f>
        <v>3608.62</v>
      </c>
    </row>
    <row r="25" spans="2:8" x14ac:dyDescent="0.25">
      <c r="B25" s="19" t="s">
        <v>14</v>
      </c>
      <c r="C25" s="20"/>
      <c r="D25" s="20"/>
      <c r="E25" s="20"/>
      <c r="F25" s="21"/>
      <c r="G25" s="4">
        <f>ROUND(G23*0.06,2)</f>
        <v>1665.51</v>
      </c>
    </row>
    <row r="26" spans="2:8" x14ac:dyDescent="0.25">
      <c r="B26" s="22" t="s">
        <v>7</v>
      </c>
      <c r="C26" s="23"/>
      <c r="D26" s="23"/>
      <c r="E26" s="23"/>
      <c r="F26" s="24"/>
      <c r="G26" s="5">
        <f>G23+G24+G25</f>
        <v>33032.71</v>
      </c>
    </row>
    <row r="27" spans="2:8" x14ac:dyDescent="0.25">
      <c r="B27" s="25" t="s">
        <v>2</v>
      </c>
      <c r="C27" s="26"/>
      <c r="D27" s="26"/>
      <c r="E27" s="26"/>
      <c r="F27" s="27"/>
      <c r="G27" s="6">
        <f>ROUND(G26*0.21,2)</f>
        <v>6936.87</v>
      </c>
    </row>
    <row r="28" spans="2:8" ht="15.75" customHeight="1" thickBot="1" x14ac:dyDescent="0.3">
      <c r="B28" s="28" t="s">
        <v>3</v>
      </c>
      <c r="C28" s="29"/>
      <c r="D28" s="29"/>
      <c r="E28" s="29"/>
      <c r="F28" s="30"/>
      <c r="G28" s="7">
        <f>G26+G27</f>
        <v>39969.58</v>
      </c>
    </row>
    <row r="29" spans="2:8" ht="15.75" customHeight="1" x14ac:dyDescent="0.25">
      <c r="B29" s="31"/>
      <c r="C29" s="31"/>
      <c r="D29" s="31"/>
      <c r="E29" s="31"/>
      <c r="F29" s="31"/>
      <c r="G29" s="1"/>
    </row>
    <row r="30" spans="2:8" x14ac:dyDescent="0.25">
      <c r="B30" s="32" t="s">
        <v>8</v>
      </c>
      <c r="C30" s="32"/>
      <c r="D30" s="32"/>
      <c r="E30" s="32"/>
      <c r="F30" s="32"/>
      <c r="G30" s="32"/>
    </row>
    <row r="31" spans="2:8" x14ac:dyDescent="0.25">
      <c r="B31" s="32"/>
      <c r="C31" s="32"/>
      <c r="D31" s="32"/>
      <c r="E31" s="32"/>
      <c r="F31" s="32"/>
      <c r="G31" s="32"/>
    </row>
    <row r="32" spans="2:8" x14ac:dyDescent="0.25">
      <c r="B32" s="32"/>
      <c r="C32" s="32"/>
      <c r="D32" s="32"/>
      <c r="E32" s="32"/>
      <c r="F32" s="32"/>
      <c r="G32" s="32"/>
    </row>
    <row r="33" spans="2:7" x14ac:dyDescent="0.25">
      <c r="B33" s="33"/>
      <c r="C33" s="33"/>
      <c r="D33" s="33"/>
      <c r="E33" s="33"/>
      <c r="F33" s="34" t="s">
        <v>16</v>
      </c>
      <c r="G33" s="35" t="s">
        <v>17</v>
      </c>
    </row>
    <row r="34" spans="2:7" ht="15" customHeight="1" x14ac:dyDescent="0.25">
      <c r="B34" s="36" t="s">
        <v>9</v>
      </c>
      <c r="C34" s="37"/>
      <c r="D34" s="37"/>
      <c r="E34" s="38"/>
      <c r="F34" s="10">
        <f>F19+F22</f>
        <v>94737.600000000006</v>
      </c>
      <c r="G34" s="10">
        <f>ROUND(G19,2)+ROUND(G22,2)</f>
        <v>0</v>
      </c>
    </row>
    <row r="35" spans="2:7" ht="15" customHeight="1" x14ac:dyDescent="0.25">
      <c r="B35" s="36" t="s">
        <v>10</v>
      </c>
      <c r="C35" s="37"/>
      <c r="D35" s="37"/>
      <c r="E35" s="38"/>
      <c r="F35" s="39">
        <f>F18+F21</f>
        <v>27758.58</v>
      </c>
      <c r="G35" s="39">
        <f>G18+G21</f>
        <v>27758.58</v>
      </c>
    </row>
    <row r="36" spans="2:7" ht="15" customHeight="1" x14ac:dyDescent="0.25">
      <c r="B36" s="36" t="s">
        <v>11</v>
      </c>
      <c r="C36" s="37"/>
      <c r="D36" s="37"/>
      <c r="E36" s="38"/>
      <c r="F36" s="9">
        <f>ROUND(F34*0.13,2)+ROUND(F34*0.06,2)+F34</f>
        <v>112737.75</v>
      </c>
      <c r="G36" s="9">
        <f>ROUND(G34*0.13,2)+ROUND(G34*0.06,2)+G34</f>
        <v>0</v>
      </c>
    </row>
    <row r="37" spans="2:7" ht="15" customHeight="1" x14ac:dyDescent="0.25">
      <c r="B37" s="36" t="s">
        <v>12</v>
      </c>
      <c r="C37" s="37"/>
      <c r="D37" s="37"/>
      <c r="E37" s="38"/>
      <c r="F37" s="10">
        <f>ROUND(F35*0.13,2)+ROUND(F35*0.06,2)+F35</f>
        <v>33032.71</v>
      </c>
      <c r="G37" s="10">
        <f>ROUND(G35*0.13,2)+ROUND(G35*0.06,2)+G35</f>
        <v>33032.71</v>
      </c>
    </row>
  </sheetData>
  <sheetProtection algorithmName="SHA-512" hashValue="wB/Vp2IlGFUnME5J0g5xbmysOaevqrjQ2ipRicR/NgusF+GYVQKu35qe9Y7vSWOb/rGP2Q8DCSps1MxX+P3jkg==" saltValue="A5a394ygfL/R581kyuEOKA==" spinCount="100000" sheet="1" objects="1" scenarios="1" selectLockedCells="1"/>
  <mergeCells count="22">
    <mergeCell ref="B34:E34"/>
    <mergeCell ref="B35:E35"/>
    <mergeCell ref="B36:E36"/>
    <mergeCell ref="B37:E37"/>
    <mergeCell ref="B21:E21"/>
    <mergeCell ref="B30:G32"/>
    <mergeCell ref="B28:F28"/>
    <mergeCell ref="B25:F25"/>
    <mergeCell ref="B26:F26"/>
    <mergeCell ref="B27:F27"/>
    <mergeCell ref="B23:F23"/>
    <mergeCell ref="B24:F24"/>
    <mergeCell ref="B9:D9"/>
    <mergeCell ref="E9:G9"/>
    <mergeCell ref="A12:G12"/>
    <mergeCell ref="B15:E15"/>
    <mergeCell ref="B16:G16"/>
    <mergeCell ref="B17:G17"/>
    <mergeCell ref="B22:E22"/>
    <mergeCell ref="B18:E18"/>
    <mergeCell ref="B20:G20"/>
    <mergeCell ref="B19:E19"/>
  </mergeCell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808f71257812cc601d7b034d94d288e9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43bafe2dab42beb3762e8274b8d355c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5b5c50-6878-419c-aaee-f57d1b61cb07">
      <Terms xmlns="http://schemas.microsoft.com/office/infopath/2007/PartnerControls"/>
    </lcf76f155ced4ddcb4097134ff3c332f>
    <TaxCatchAll xmlns="c4d65d83-e6de-4071-ac96-3b9ea9015942" xsi:nil="true"/>
  </documentManagement>
</p:properties>
</file>

<file path=customXml/itemProps1.xml><?xml version="1.0" encoding="utf-8"?>
<ds:datastoreItem xmlns:ds="http://schemas.openxmlformats.org/officeDocument/2006/customXml" ds:itemID="{AE465E2D-0B8D-487C-9E2A-192219264D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508A10-C304-44F4-8706-8A3554BF0D44}"/>
</file>

<file path=customXml/itemProps3.xml><?xml version="1.0" encoding="utf-8"?>
<ds:datastoreItem xmlns:ds="http://schemas.openxmlformats.org/officeDocument/2006/customXml" ds:itemID="{ED87CD65-9508-4A0C-91AB-EBF8F7BF496C}">
  <ds:schemaRefs>
    <ds:schemaRef ds:uri="c4d65d83-e6de-4071-ac96-3b9ea9015942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d05b5c50-6878-419c-aaee-f57d1b61cb07"/>
    <ds:schemaRef ds:uri="http://schemas.openxmlformats.org/package/2006/metadata/core-properties"/>
    <ds:schemaRef ds:uri="http://schemas.microsoft.com/office/2006/metadata/properties"/>
    <ds:schemaRef ds:uri="http://purl.org/dc/dcmitype/"/>
    <ds:schemaRef ds:uri="c6cc41f6-4694-4999-a616-93cae258eccb"/>
    <ds:schemaRef ds:uri="a4e8c040-620f-42a2-8d8e-d59e2c082ea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PCAP-Oferta econ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Belén Hidalgo Garcia</dc:creator>
  <cp:lastModifiedBy>Marta Ramon-Cortes Vilarrodona</cp:lastModifiedBy>
  <dcterms:created xsi:type="dcterms:W3CDTF">2025-03-31T06:26:07Z</dcterms:created>
  <dcterms:modified xsi:type="dcterms:W3CDTF">2026-02-02T13:34:31Z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