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8589A933-2252-4B1F-B8C9-6C6AFCDE9AE3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43" i="1" l="1"/>
  <c r="G42" i="1"/>
  <c r="F42" i="1"/>
  <c r="F41" i="1"/>
  <c r="G29" i="1"/>
  <c r="G28" i="1"/>
  <c r="G26" i="1" l="1"/>
  <c r="G44" i="1" s="1"/>
  <c r="F43" i="1"/>
  <c r="F44" i="1"/>
  <c r="G30" i="1" l="1"/>
  <c r="G31" i="1" l="1"/>
  <c r="G32" i="1"/>
  <c r="G33" i="1" l="1"/>
  <c r="G34" i="1" s="1"/>
  <c r="G35" i="1" s="1"/>
</calcChain>
</file>

<file path=xl/sharedStrings.xml><?xml version="1.0" encoding="utf-8"?>
<sst xmlns="http://schemas.openxmlformats.org/spreadsheetml/2006/main" count="32" uniqueCount="32">
  <si>
    <t>EMPRESA LICITADORA:</t>
  </si>
  <si>
    <t>Concepte</t>
  </si>
  <si>
    <t>21% IVA</t>
  </si>
  <si>
    <t>Total (amb IVA)</t>
  </si>
  <si>
    <t>Oferta en concepte del preu corresponent al pressupost de licitació</t>
  </si>
  <si>
    <t>Oferta TOTAL PEM (oferta en 2 decimals)</t>
  </si>
  <si>
    <t>TOTAL PEM</t>
  </si>
  <si>
    <t>Total PEC (abans d’IVA)</t>
  </si>
  <si>
    <t xml:space="preserve">(*) Les partides alçades a justificar no admeten baixa i per tant cal fer oferta per elles al preu indicat al model d’oferta d’aquest plec. En cas contrari l’oferta quedarà exclosa, a excepció que l’oferta global no es modifiqui, un cop realitzada la homogeneïtzació. 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</si>
  <si>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</si>
  <si>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</si>
  <si>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</si>
  <si>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</si>
  <si>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Despeses generals (13%)</t>
  </si>
  <si>
    <t>Benefici industrial (6%)</t>
  </si>
  <si>
    <t>Pressupost PEM</t>
  </si>
  <si>
    <t>Licitació</t>
  </si>
  <si>
    <t>Oferta</t>
  </si>
  <si>
    <t>01.03.02 - PPCIGRU1 - Partida alçada a justificar de gestió de residus de construcció i demolició (*)</t>
  </si>
  <si>
    <t>01.03.01 - PPAUUSS1 - Partida alçada del pressupost de l'Annex de Seguretat i Salut</t>
  </si>
  <si>
    <t xml:space="preserve">01.03. PARTIDES ALÇADES </t>
  </si>
  <si>
    <t>01.02.01 TREBALLS PREVIS</t>
  </si>
  <si>
    <t>01.02.02 REPARACIÓ</t>
  </si>
  <si>
    <t>01.02.03 CONSERVACIÓ</t>
  </si>
  <si>
    <t>01.02. REPARACIÓ I CONSERVACIÓ D'OBRA DE FÀBRICA</t>
  </si>
  <si>
    <t>01.01.01 TREBALLS PREVIS</t>
  </si>
  <si>
    <t>01.01.02 REPARACIÓ</t>
  </si>
  <si>
    <t>01.01.03 CONSERVACIÓ</t>
  </si>
  <si>
    <t>01.01. REPARACIÓ I CONSERVACIÓ D'ESTRUCTURA METÀL.LICA</t>
  </si>
  <si>
    <t>01.03.03 - PPCIVD01 - Partida alçada de cobrament íntegre per a la seguretat viària, senyalització, abalisament i desviaments</t>
  </si>
  <si>
    <t>01.03.04 - PPCIVCQ5 - Partida alçada a justificar per a la inspecció especial i assajos (*)</t>
  </si>
  <si>
    <t>01.03.05 - PPAUSAF1 - Partida alçada a justificar segons actuacions necessàries i imprevisibles en fase de projecte 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</si>
</sst>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44" fontId="5" fillId="0" borderId="0" xfId="1" applyFont="1" applyFill="1" applyBorder="1" applyAlignment="1" applyProtection="1">
      <alignment horizontal="center" vertical="center" wrapText="1"/>
    </xf>
    <xf numFmtId="8" fontId="5" fillId="0" borderId="6" xfId="1" applyNumberFormat="1" applyFont="1" applyFill="1" applyBorder="1" applyAlignment="1" applyProtection="1">
      <alignment horizontal="right" vertical="center" wrapText="1"/>
    </xf>
    <xf numFmtId="44" fontId="5" fillId="0" borderId="6" xfId="1" applyFont="1" applyFill="1" applyBorder="1" applyAlignment="1" applyProtection="1">
      <alignment horizontal="right" vertical="center" wrapText="1"/>
    </xf>
    <xf numFmtId="44" fontId="5" fillId="0" borderId="16" xfId="1" applyFont="1" applyFill="1" applyBorder="1" applyAlignment="1" applyProtection="1">
      <alignment horizontal="right" vertical="center" wrapText="1"/>
    </xf>
    <xf numFmtId="8" fontId="5" fillId="3" borderId="16" xfId="1" applyNumberFormat="1" applyFont="1" applyFill="1" applyBorder="1" applyAlignment="1" applyProtection="1">
      <alignment horizontal="right" vertical="center" wrapText="1"/>
    </xf>
    <xf numFmtId="44" fontId="5" fillId="3" borderId="16" xfId="1" applyFont="1" applyFill="1" applyBorder="1" applyAlignment="1" applyProtection="1">
      <alignment horizontal="right" vertical="center" wrapText="1"/>
    </xf>
    <xf numFmtId="8" fontId="5" fillId="3" borderId="7" xfId="1" applyNumberFormat="1" applyFont="1" applyFill="1" applyBorder="1" applyAlignment="1" applyProtection="1">
      <alignment horizontal="right" vertical="center" wrapText="1"/>
    </xf>
    <xf numFmtId="8" fontId="5" fillId="0" borderId="6" xfId="1" applyNumberFormat="1" applyFont="1" applyBorder="1" applyAlignment="1" applyProtection="1">
      <alignment horizontal="right" vertical="center" wrapText="1"/>
      <protection locked="0"/>
    </xf>
    <xf numFmtId="44" fontId="9" fillId="4" borderId="1" xfId="1" applyFont="1" applyFill="1" applyBorder="1" applyAlignment="1" applyProtection="1">
      <alignment horizontal="right" vertical="center" wrapText="1"/>
    </xf>
    <xf numFmtId="8" fontId="9" fillId="4" borderId="1" xfId="1" applyNumberFormat="1" applyFont="1" applyFill="1" applyBorder="1" applyAlignment="1" applyProtection="1">
      <alignment horizontal="right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left" vertical="center" wrapText="1"/>
    </xf>
    <xf numFmtId="0" fontId="4" fillId="3" borderId="10" xfId="0" applyFont="1" applyFill="1" applyBorder="1" applyAlignment="1" applyProtection="1">
      <alignment horizontal="left" vertical="center" wrapText="1"/>
    </xf>
    <xf numFmtId="0" fontId="4" fillId="3" borderId="11" xfId="0" applyFont="1" applyFill="1" applyBorder="1" applyAlignment="1" applyProtection="1">
      <alignment horizontal="left" vertical="center" wrapText="1"/>
    </xf>
    <xf numFmtId="8" fontId="5" fillId="3" borderId="11" xfId="1" applyNumberFormat="1" applyFont="1" applyFill="1" applyBorder="1" applyAlignment="1" applyProtection="1">
      <alignment horizontal="right" vertical="center" wrapText="1"/>
    </xf>
    <xf numFmtId="8" fontId="5" fillId="3" borderId="6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3" fillId="0" borderId="9" xfId="0" applyFont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right" vertical="center" wrapText="1"/>
    </xf>
    <xf numFmtId="0" fontId="3" fillId="0" borderId="11" xfId="0" applyFont="1" applyBorder="1" applyAlignment="1" applyProtection="1">
      <alignment horizontal="right" vertical="center" wrapText="1"/>
    </xf>
    <xf numFmtId="0" fontId="7" fillId="0" borderId="0" xfId="0" applyFont="1" applyProtection="1"/>
    <xf numFmtId="0" fontId="4" fillId="0" borderId="9" xfId="0" applyFont="1" applyBorder="1" applyAlignment="1" applyProtection="1">
      <alignment horizontal="right" vertical="center" wrapText="1"/>
    </xf>
    <xf numFmtId="0" fontId="4" fillId="0" borderId="10" xfId="0" applyFont="1" applyBorder="1" applyAlignment="1" applyProtection="1">
      <alignment horizontal="right" vertical="center" wrapText="1"/>
    </xf>
    <xf numFmtId="0" fontId="4" fillId="0" borderId="11" xfId="0" applyFont="1" applyBorder="1" applyAlignment="1" applyProtection="1">
      <alignment horizontal="right" vertical="center" wrapText="1"/>
    </xf>
    <xf numFmtId="0" fontId="3" fillId="3" borderId="9" xfId="0" applyFont="1" applyFill="1" applyBorder="1" applyAlignment="1" applyProtection="1">
      <alignment horizontal="right" vertical="center" wrapText="1"/>
    </xf>
    <xf numFmtId="0" fontId="3" fillId="3" borderId="10" xfId="0" applyFont="1" applyFill="1" applyBorder="1" applyAlignment="1" applyProtection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</xf>
    <xf numFmtId="0" fontId="4" fillId="3" borderId="9" xfId="0" applyFont="1" applyFill="1" applyBorder="1" applyAlignment="1" applyProtection="1">
      <alignment horizontal="right" vertical="center" wrapText="1"/>
    </xf>
    <xf numFmtId="0" fontId="4" fillId="3" borderId="10" xfId="0" applyFont="1" applyFill="1" applyBorder="1" applyAlignment="1" applyProtection="1">
      <alignment horizontal="right" vertical="center" wrapText="1"/>
    </xf>
    <xf numFmtId="0" fontId="4" fillId="3" borderId="11" xfId="0" applyFont="1" applyFill="1" applyBorder="1" applyAlignment="1" applyProtection="1">
      <alignment horizontal="right" vertical="center" wrapText="1"/>
    </xf>
    <xf numFmtId="0" fontId="4" fillId="3" borderId="13" xfId="0" applyFont="1" applyFill="1" applyBorder="1" applyAlignment="1" applyProtection="1">
      <alignment horizontal="right" vertical="center" wrapText="1"/>
    </xf>
    <xf numFmtId="0" fontId="4" fillId="3" borderId="14" xfId="0" applyFont="1" applyFill="1" applyBorder="1" applyAlignment="1" applyProtection="1">
      <alignment horizontal="right" vertical="center" wrapText="1"/>
    </xf>
    <xf numFmtId="0" fontId="4" fillId="3" borderId="15" xfId="0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0" fillId="4" borderId="1" xfId="0" applyFont="1" applyFill="1" applyBorder="1" applyAlignment="1" applyProtection="1">
      <alignment horizontal="center" vertical="top" wrapText="1"/>
    </xf>
    <xf numFmtId="0" fontId="10" fillId="4" borderId="11" xfId="0" applyFont="1" applyFill="1" applyBorder="1" applyAlignment="1" applyProtection="1">
      <alignment horizontal="center" vertical="top" wrapText="1"/>
    </xf>
    <xf numFmtId="0" fontId="8" fillId="4" borderId="8" xfId="0" applyFont="1" applyFill="1" applyBorder="1" applyAlignment="1" applyProtection="1">
      <alignment horizontal="right" vertical="center" wrapText="1"/>
    </xf>
    <xf numFmtId="0" fontId="8" fillId="4" borderId="10" xfId="0" applyFont="1" applyFill="1" applyBorder="1" applyAlignment="1" applyProtection="1">
      <alignment horizontal="right" vertical="center" wrapText="1"/>
    </xf>
    <xf numFmtId="0" fontId="8" fillId="4" borderId="11" xfId="0" applyFont="1" applyFill="1" applyBorder="1" applyAlignment="1" applyProtection="1">
      <alignment horizontal="right" vertical="center" wrapText="1"/>
    </xf>
    <xf numFmtId="8" fontId="8" fillId="4" borderId="1" xfId="0" applyNumberFormat="1" applyFont="1" applyFill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8" fontId="5" fillId="0" borderId="11" xfId="1" applyNumberFormat="1" applyFont="1" applyBorder="1" applyAlignment="1" applyProtection="1">
      <alignment horizontal="right" vertical="center" wrapText="1"/>
    </xf>
    <xf numFmtId="8" fontId="5" fillId="3" borderId="1" xfId="1" applyNumberFormat="1" applyFont="1" applyFill="1" applyBorder="1" applyAlignment="1" applyProtection="1">
      <alignment horizontal="right" vertical="center" wrapText="1"/>
    </xf>
    <xf numFmtId="0" fontId="4" fillId="5" borderId="9" xfId="0" applyFont="1" applyFill="1" applyBorder="1" applyAlignment="1" applyProtection="1">
      <alignment horizontal="left" vertical="center" wrapText="1"/>
    </xf>
    <xf numFmtId="0" fontId="4" fillId="5" borderId="10" xfId="0" applyFont="1" applyFill="1" applyBorder="1" applyAlignment="1" applyProtection="1">
      <alignment horizontal="left" vertical="center" wrapText="1"/>
    </xf>
    <xf numFmtId="0" fontId="4" fillId="5" borderId="17" xfId="0" applyFont="1" applyFill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8" fontId="5" fillId="0" borderId="1" xfId="1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CONTR/2025/569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reparació del pont de la carretera de Vic a la línia Llobregat - Anoia de Ferrocarrils de la Generalitat de Catalunya.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H44"/>
  <sheetViews>
    <sheetView tabSelected="1" zoomScale="110" zoomScaleNormal="110" workbookViewId="0">
      <selection activeCell="E9" sqref="E9:G9"/>
    </sheetView>
  </sheetViews>
  <sheetFormatPr baseColWidth="10" defaultColWidth="8.85546875" defaultRowHeight="15" x14ac:dyDescent="0.25"/>
  <cols>
    <col min="1" max="4" width="8.85546875" style="19"/>
    <col min="5" max="5" width="32.7109375" style="19" customWidth="1"/>
    <col min="6" max="6" width="13.140625" style="19" customWidth="1"/>
    <col min="7" max="7" width="14" style="19" customWidth="1"/>
    <col min="8" max="16384" width="8.85546875" style="19"/>
  </cols>
  <sheetData>
    <row r="9" spans="1:7" ht="24" customHeight="1" x14ac:dyDescent="0.25">
      <c r="B9" s="61" t="s">
        <v>0</v>
      </c>
      <c r="C9" s="61"/>
      <c r="D9" s="61"/>
      <c r="E9" s="11"/>
      <c r="F9" s="12"/>
      <c r="G9" s="13"/>
    </row>
    <row r="12" spans="1:7" ht="23.45" customHeight="1" x14ac:dyDescent="0.25">
      <c r="A12" s="56" t="s">
        <v>4</v>
      </c>
      <c r="B12" s="56"/>
      <c r="C12" s="56"/>
      <c r="D12" s="56"/>
      <c r="E12" s="56"/>
      <c r="F12" s="56"/>
      <c r="G12" s="56"/>
    </row>
    <row r="14" spans="1:7" ht="15.75" thickBot="1" x14ac:dyDescent="0.3"/>
    <row r="15" spans="1:7" ht="42" customHeight="1" x14ac:dyDescent="0.25">
      <c r="B15" s="57" t="s">
        <v>1</v>
      </c>
      <c r="C15" s="58"/>
      <c r="D15" s="58"/>
      <c r="E15" s="58"/>
      <c r="F15" s="59" t="s">
        <v>15</v>
      </c>
      <c r="G15" s="60" t="s">
        <v>5</v>
      </c>
    </row>
    <row r="16" spans="1:7" ht="15" customHeight="1" x14ac:dyDescent="0.25">
      <c r="B16" s="50" t="s">
        <v>28</v>
      </c>
      <c r="C16" s="51"/>
      <c r="D16" s="51"/>
      <c r="E16" s="51"/>
      <c r="F16" s="51"/>
      <c r="G16" s="52"/>
    </row>
    <row r="17" spans="2:8" x14ac:dyDescent="0.25">
      <c r="B17" s="53" t="s">
        <v>25</v>
      </c>
      <c r="C17" s="54"/>
      <c r="D17" s="54"/>
      <c r="E17" s="54"/>
      <c r="F17" s="55">
        <v>25322.22</v>
      </c>
      <c r="G17" s="8"/>
    </row>
    <row r="18" spans="2:8" x14ac:dyDescent="0.25">
      <c r="B18" s="53" t="s">
        <v>26</v>
      </c>
      <c r="C18" s="54"/>
      <c r="D18" s="54"/>
      <c r="E18" s="54"/>
      <c r="F18" s="55">
        <v>67558.19</v>
      </c>
      <c r="G18" s="8"/>
    </row>
    <row r="19" spans="2:8" ht="15" customHeight="1" x14ac:dyDescent="0.25">
      <c r="B19" s="45" t="s">
        <v>27</v>
      </c>
      <c r="C19" s="46"/>
      <c r="D19" s="46"/>
      <c r="E19" s="47"/>
      <c r="F19" s="55">
        <v>27905.03</v>
      </c>
      <c r="G19" s="8"/>
    </row>
    <row r="20" spans="2:8" x14ac:dyDescent="0.25">
      <c r="B20" s="50" t="s">
        <v>24</v>
      </c>
      <c r="C20" s="51"/>
      <c r="D20" s="51"/>
      <c r="E20" s="51"/>
      <c r="F20" s="51"/>
      <c r="G20" s="52"/>
    </row>
    <row r="21" spans="2:8" ht="15" customHeight="1" x14ac:dyDescent="0.25">
      <c r="B21" s="53" t="s">
        <v>21</v>
      </c>
      <c r="C21" s="54"/>
      <c r="D21" s="54"/>
      <c r="E21" s="54"/>
      <c r="F21" s="55">
        <v>3078.47</v>
      </c>
      <c r="G21" s="8"/>
    </row>
    <row r="22" spans="2:8" x14ac:dyDescent="0.25">
      <c r="B22" s="53" t="s">
        <v>22</v>
      </c>
      <c r="C22" s="54"/>
      <c r="D22" s="54"/>
      <c r="E22" s="54"/>
      <c r="F22" s="55">
        <v>5033.0200000000004</v>
      </c>
      <c r="G22" s="8"/>
    </row>
    <row r="23" spans="2:8" x14ac:dyDescent="0.25">
      <c r="B23" s="45" t="s">
        <v>23</v>
      </c>
      <c r="C23" s="46"/>
      <c r="D23" s="46"/>
      <c r="E23" s="47"/>
      <c r="F23" s="48">
        <v>6925.04</v>
      </c>
      <c r="G23" s="8"/>
    </row>
    <row r="24" spans="2:8" ht="15" customHeight="1" x14ac:dyDescent="0.25">
      <c r="B24" s="50" t="s">
        <v>20</v>
      </c>
      <c r="C24" s="51"/>
      <c r="D24" s="51"/>
      <c r="E24" s="51"/>
      <c r="F24" s="51"/>
      <c r="G24" s="52"/>
    </row>
    <row r="25" spans="2:8" ht="26.25" customHeight="1" x14ac:dyDescent="0.25">
      <c r="B25" s="45" t="s">
        <v>19</v>
      </c>
      <c r="C25" s="46"/>
      <c r="D25" s="46"/>
      <c r="E25" s="47"/>
      <c r="F25" s="48">
        <v>5998.4</v>
      </c>
      <c r="G25" s="8"/>
    </row>
    <row r="26" spans="2:8" ht="24" customHeight="1" x14ac:dyDescent="0.25">
      <c r="B26" s="14" t="s">
        <v>18</v>
      </c>
      <c r="C26" s="15"/>
      <c r="D26" s="15"/>
      <c r="E26" s="16"/>
      <c r="F26" s="49">
        <v>2500</v>
      </c>
      <c r="G26" s="18">
        <f>F26</f>
        <v>2500</v>
      </c>
    </row>
    <row r="27" spans="2:8" ht="24" customHeight="1" x14ac:dyDescent="0.25">
      <c r="B27" s="45" t="s">
        <v>29</v>
      </c>
      <c r="C27" s="46"/>
      <c r="D27" s="46"/>
      <c r="E27" s="47"/>
      <c r="F27" s="48">
        <v>11417.57</v>
      </c>
      <c r="G27" s="8"/>
    </row>
    <row r="28" spans="2:8" ht="24" customHeight="1" x14ac:dyDescent="0.25">
      <c r="B28" s="14" t="s">
        <v>30</v>
      </c>
      <c r="C28" s="15"/>
      <c r="D28" s="15"/>
      <c r="E28" s="16"/>
      <c r="F28" s="17">
        <v>6000</v>
      </c>
      <c r="G28" s="18">
        <f>F28</f>
        <v>6000</v>
      </c>
    </row>
    <row r="29" spans="2:8" ht="24" customHeight="1" x14ac:dyDescent="0.25">
      <c r="B29" s="14" t="s">
        <v>31</v>
      </c>
      <c r="C29" s="15"/>
      <c r="D29" s="15"/>
      <c r="E29" s="16"/>
      <c r="F29" s="17">
        <v>15000</v>
      </c>
      <c r="G29" s="18">
        <f>F29</f>
        <v>15000</v>
      </c>
    </row>
    <row r="30" spans="2:8" ht="15" customHeight="1" x14ac:dyDescent="0.25">
      <c r="B30" s="20" t="s">
        <v>6</v>
      </c>
      <c r="C30" s="21"/>
      <c r="D30" s="21"/>
      <c r="E30" s="21"/>
      <c r="F30" s="22"/>
      <c r="G30" s="2">
        <f>G41+G42</f>
        <v>23500</v>
      </c>
      <c r="H30" s="23"/>
    </row>
    <row r="31" spans="2:8" x14ac:dyDescent="0.25">
      <c r="B31" s="24" t="s">
        <v>13</v>
      </c>
      <c r="C31" s="25"/>
      <c r="D31" s="25"/>
      <c r="E31" s="25"/>
      <c r="F31" s="26"/>
      <c r="G31" s="3">
        <f>+ROUND(G30*0.13,2)</f>
        <v>3055</v>
      </c>
    </row>
    <row r="32" spans="2:8" x14ac:dyDescent="0.25">
      <c r="B32" s="24" t="s">
        <v>14</v>
      </c>
      <c r="C32" s="25"/>
      <c r="D32" s="25"/>
      <c r="E32" s="25"/>
      <c r="F32" s="26"/>
      <c r="G32" s="4">
        <f>ROUND(G30*0.06,2)</f>
        <v>1410</v>
      </c>
    </row>
    <row r="33" spans="2:7" x14ac:dyDescent="0.25">
      <c r="B33" s="27" t="s">
        <v>7</v>
      </c>
      <c r="C33" s="28"/>
      <c r="D33" s="28"/>
      <c r="E33" s="28"/>
      <c r="F33" s="29"/>
      <c r="G33" s="5">
        <f>G30+G31+G32</f>
        <v>27965</v>
      </c>
    </row>
    <row r="34" spans="2:7" x14ac:dyDescent="0.25">
      <c r="B34" s="30" t="s">
        <v>2</v>
      </c>
      <c r="C34" s="31"/>
      <c r="D34" s="31"/>
      <c r="E34" s="31"/>
      <c r="F34" s="32"/>
      <c r="G34" s="6">
        <f>ROUND(G33*0.21,2)</f>
        <v>5872.65</v>
      </c>
    </row>
    <row r="35" spans="2:7" ht="15.75" customHeight="1" thickBot="1" x14ac:dyDescent="0.3">
      <c r="B35" s="33" t="s">
        <v>3</v>
      </c>
      <c r="C35" s="34"/>
      <c r="D35" s="34"/>
      <c r="E35" s="34"/>
      <c r="F35" s="35"/>
      <c r="G35" s="7">
        <f>G33+G34</f>
        <v>33837.65</v>
      </c>
    </row>
    <row r="36" spans="2:7" ht="15.75" customHeight="1" x14ac:dyDescent="0.25">
      <c r="B36" s="36"/>
      <c r="C36" s="36"/>
      <c r="D36" s="36"/>
      <c r="E36" s="36"/>
      <c r="F36" s="36"/>
      <c r="G36" s="1"/>
    </row>
    <row r="37" spans="2:7" x14ac:dyDescent="0.25">
      <c r="B37" s="37" t="s">
        <v>8</v>
      </c>
      <c r="C37" s="37"/>
      <c r="D37" s="37"/>
      <c r="E37" s="37"/>
      <c r="F37" s="37"/>
      <c r="G37" s="37"/>
    </row>
    <row r="38" spans="2:7" x14ac:dyDescent="0.25">
      <c r="B38" s="37"/>
      <c r="C38" s="37"/>
      <c r="D38" s="37"/>
      <c r="E38" s="37"/>
      <c r="F38" s="37"/>
      <c r="G38" s="37"/>
    </row>
    <row r="39" spans="2:7" x14ac:dyDescent="0.25">
      <c r="B39" s="37"/>
      <c r="C39" s="37"/>
      <c r="D39" s="37"/>
      <c r="E39" s="37"/>
      <c r="F39" s="37"/>
      <c r="G39" s="37"/>
    </row>
    <row r="40" spans="2:7" x14ac:dyDescent="0.25">
      <c r="B40" s="38"/>
      <c r="C40" s="38"/>
      <c r="D40" s="38"/>
      <c r="E40" s="38"/>
      <c r="F40" s="39" t="s">
        <v>16</v>
      </c>
      <c r="G40" s="40" t="s">
        <v>17</v>
      </c>
    </row>
    <row r="41" spans="2:7" ht="15" customHeight="1" x14ac:dyDescent="0.25">
      <c r="B41" s="41" t="s">
        <v>9</v>
      </c>
      <c r="C41" s="42"/>
      <c r="D41" s="42"/>
      <c r="E41" s="43"/>
      <c r="F41" s="10">
        <f>SUM(F17:F19)+SUM(F21:F23)+F25+F27</f>
        <v>153237.94</v>
      </c>
      <c r="G41" s="10">
        <f>ROUND(G17,2)+ROUND(G18,2)+ROUND(G19,2)+ROUND(G21,2)+ROUND(G22,2)+ROUND(G23,2)+ROUND(G25,2)+ROUND(G27,2)</f>
        <v>0</v>
      </c>
    </row>
    <row r="42" spans="2:7" ht="15" customHeight="1" x14ac:dyDescent="0.25">
      <c r="B42" s="41" t="s">
        <v>10</v>
      </c>
      <c r="C42" s="42"/>
      <c r="D42" s="42"/>
      <c r="E42" s="43"/>
      <c r="F42" s="44">
        <f>F26+F28+F29</f>
        <v>23500</v>
      </c>
      <c r="G42" s="44">
        <f>G26+G28+G29</f>
        <v>23500</v>
      </c>
    </row>
    <row r="43" spans="2:7" ht="15" customHeight="1" x14ac:dyDescent="0.25">
      <c r="B43" s="41" t="s">
        <v>11</v>
      </c>
      <c r="C43" s="42"/>
      <c r="D43" s="42"/>
      <c r="E43" s="43"/>
      <c r="F43" s="9">
        <f>ROUND(F41*0.13,2)+ROUND(F41*0.06,2)+F41</f>
        <v>182353.15</v>
      </c>
      <c r="G43" s="9">
        <f>ROUND(G41*0.13,2)+ROUND(G41*0.06,2)+G41</f>
        <v>0</v>
      </c>
    </row>
    <row r="44" spans="2:7" ht="15" customHeight="1" x14ac:dyDescent="0.25">
      <c r="B44" s="41" t="s">
        <v>12</v>
      </c>
      <c r="C44" s="42"/>
      <c r="D44" s="42"/>
      <c r="E44" s="43"/>
      <c r="F44" s="10">
        <f>ROUND(F42*0.13,2)+ROUND(F42*0.06,2)+F42</f>
        <v>27965</v>
      </c>
      <c r="G44" s="10">
        <f>ROUND(G42*0.13,2)+ROUND(G42*0.06,2)+G42</f>
        <v>27965</v>
      </c>
    </row>
  </sheetData>
  <sheetProtection algorithmName="SHA-512" hashValue="4PORIlB1LplYmm0p8I4UIYYlfed4bgR/VLF/wepaeYTWX0URjozXUHsK/Slp8XW1lIQryYUFkAB3Bo4dOUFOWw==" saltValue="fl8Qaa7RLnrg+Dm8To9dlg==" spinCount="100000" sheet="1" objects="1" scenarios="1" selectLockedCells="1"/>
  <mergeCells count="29">
    <mergeCell ref="B41:E41"/>
    <mergeCell ref="B42:E42"/>
    <mergeCell ref="B43:E43"/>
    <mergeCell ref="B44:E44"/>
    <mergeCell ref="B23:E23"/>
    <mergeCell ref="B25:E25"/>
    <mergeCell ref="B26:E26"/>
    <mergeCell ref="B37:G39"/>
    <mergeCell ref="B35:F35"/>
    <mergeCell ref="B32:F32"/>
    <mergeCell ref="B33:F33"/>
    <mergeCell ref="B34:F34"/>
    <mergeCell ref="B30:F30"/>
    <mergeCell ref="B31:F31"/>
    <mergeCell ref="B24:G24"/>
    <mergeCell ref="B20:G20"/>
    <mergeCell ref="B9:D9"/>
    <mergeCell ref="E9:G9"/>
    <mergeCell ref="A12:G12"/>
    <mergeCell ref="B15:E15"/>
    <mergeCell ref="B17:E17"/>
    <mergeCell ref="B18:E18"/>
    <mergeCell ref="B16:G16"/>
    <mergeCell ref="B29:E29"/>
    <mergeCell ref="B27:E27"/>
    <mergeCell ref="B28:E28"/>
    <mergeCell ref="B19:E19"/>
    <mergeCell ref="B21:E21"/>
    <mergeCell ref="B22:E22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EA488B-8C97-4A1B-9512-EE332BA180A0}"/>
</file>

<file path=customXml/itemProps3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2026-02-02T11:40:45Z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