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3 PRODUCCIÓ\031-2025-1408 Neteja edificis - PS DECRET 03-03 -En esborrany al PSCP i DOUE\"/>
    </mc:Choice>
  </mc:AlternateContent>
  <xr:revisionPtr revIDLastSave="0" documentId="13_ncr:1_{6BD11C57-CD2E-416C-9A37-CAE1983FA42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resentació oferta Lot 3" sheetId="6" r:id="rId1"/>
  </sheets>
  <calcPr calcId="191029" fullPrecision="0"/>
</workbook>
</file>

<file path=xl/calcChain.xml><?xml version="1.0" encoding="utf-8"?>
<calcChain xmlns="http://schemas.openxmlformats.org/spreadsheetml/2006/main">
  <c r="C11" i="6" l="1"/>
  <c r="G11" i="6"/>
  <c r="G10" i="6"/>
  <c r="G18" i="6"/>
  <c r="G7" i="6"/>
  <c r="C34" i="6" l="1"/>
  <c r="E34" i="6" s="1"/>
  <c r="C33" i="6"/>
  <c r="E33" i="6" s="1"/>
  <c r="G17" i="6"/>
  <c r="G9" i="6"/>
  <c r="G8" i="6"/>
  <c r="G6" i="6"/>
  <c r="G5" i="6"/>
  <c r="C29" i="6" l="1"/>
  <c r="E29" i="6" s="1"/>
  <c r="C30" i="6"/>
  <c r="E31" i="6" s="1"/>
  <c r="C31" i="6"/>
  <c r="E30" i="6" s="1"/>
  <c r="C12" i="6"/>
  <c r="G12" i="6" s="1"/>
  <c r="C32" i="6"/>
  <c r="E32" i="6" s="1"/>
  <c r="C13" i="6" l="1"/>
  <c r="C14" i="6" l="1"/>
  <c r="G13" i="6"/>
  <c r="C15" i="6" l="1"/>
  <c r="G14" i="6"/>
  <c r="C16" i="6" l="1"/>
  <c r="G16" i="6" s="1"/>
  <c r="G15" i="6"/>
  <c r="G19" i="6" s="1"/>
  <c r="G20" i="6" s="1"/>
  <c r="G21" i="6" l="1"/>
  <c r="G22" i="6" l="1"/>
  <c r="H22" i="6" s="1"/>
  <c r="H17" i="6" l="1"/>
  <c r="H11" i="6"/>
  <c r="H9" i="6"/>
  <c r="H6" i="6"/>
  <c r="H5" i="6"/>
  <c r="H12" i="6"/>
  <c r="H10" i="6"/>
  <c r="H8" i="6"/>
  <c r="H18" i="6"/>
  <c r="H19" i="6"/>
  <c r="H14" i="6"/>
  <c r="H7" i="6"/>
  <c r="H21" i="6"/>
  <c r="H20" i="6"/>
  <c r="H16" i="6"/>
  <c r="H15" i="6"/>
  <c r="G23" i="6"/>
  <c r="H23" i="6" s="1"/>
  <c r="H13" i="6"/>
  <c r="G24" i="6" l="1"/>
  <c r="H24" i="6" s="1"/>
</calcChain>
</file>

<file path=xl/sharedStrings.xml><?xml version="1.0" encoding="utf-8"?>
<sst xmlns="http://schemas.openxmlformats.org/spreadsheetml/2006/main" count="77" uniqueCount="47">
  <si>
    <t>Unitats</t>
  </si>
  <si>
    <t>Personal servei bàsic laborables</t>
  </si>
  <si>
    <t>Personal servei bàsic festius</t>
  </si>
  <si>
    <t>Personal especialistes laborables</t>
  </si>
  <si>
    <t>Personal especialistes festius</t>
  </si>
  <si>
    <t>Cost SICH</t>
  </si>
  <si>
    <t>Mitjans materials d'ús fungibles</t>
  </si>
  <si>
    <t>Mitjans materials neteja fungibles</t>
  </si>
  <si>
    <t>Mitjans materials mobles</t>
  </si>
  <si>
    <t>Mitjans materials immobles</t>
  </si>
  <si>
    <t>Benefici industrial</t>
  </si>
  <si>
    <t>IVA</t>
  </si>
  <si>
    <t>Cost Unitari</t>
  </si>
  <si>
    <t>Total</t>
  </si>
  <si>
    <t>%</t>
  </si>
  <si>
    <t>Cost personal servei i coordinació</t>
  </si>
  <si>
    <t>Cost Personal coordinació</t>
  </si>
  <si>
    <t>Cost seguiment inserció</t>
  </si>
  <si>
    <t>U</t>
  </si>
  <si>
    <t xml:space="preserve">Despeses generals </t>
  </si>
  <si>
    <t xml:space="preserve">Cost unitari </t>
  </si>
  <si>
    <t xml:space="preserve"> sense iva</t>
  </si>
  <si>
    <t>amb iva</t>
  </si>
  <si>
    <t>Bàsic laborables</t>
  </si>
  <si>
    <t>Euros/h BL</t>
  </si>
  <si>
    <t>Especialistes laborables</t>
  </si>
  <si>
    <t>Euros/h EL</t>
  </si>
  <si>
    <t>Bàsic Festius</t>
  </si>
  <si>
    <t>Euros/h BF</t>
  </si>
  <si>
    <t>Especialistes Festius</t>
  </si>
  <si>
    <t>Euros/h EF</t>
  </si>
  <si>
    <t>contenidors higiènics</t>
  </si>
  <si>
    <t>Euros cont. i any</t>
  </si>
  <si>
    <t>Neteja i desinfecció punts d'aire</t>
  </si>
  <si>
    <t>Euros punt des.</t>
  </si>
  <si>
    <t>Neteja punts d'aire</t>
  </si>
  <si>
    <t>Neteja contenidors</t>
  </si>
  <si>
    <t xml:space="preserve"> Total PEM</t>
  </si>
  <si>
    <t>Total servei anual</t>
  </si>
  <si>
    <t xml:space="preserve">Total </t>
  </si>
  <si>
    <t>hores</t>
  </si>
  <si>
    <t>€/h</t>
  </si>
  <si>
    <t>€/un</t>
  </si>
  <si>
    <t xml:space="preserve">Personal servei bàsic nocturn </t>
  </si>
  <si>
    <t>ANNEX 2 - Costos Generals del contracte - Lot 3</t>
  </si>
  <si>
    <t xml:space="preserve">Les caselles en blau són els preus de licitació, són aquestes caselles les que s'han de substituir pels imports ofertats. 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</si>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</sst>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"/>
    <numFmt numFmtId="165" formatCode="_-* #,##0\ _€_-;\-* #,##0\ _€_-;_-* &quot;-&quot;??\ _€_-;_-@_-"/>
    <numFmt numFmtId="166" formatCode="0.000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10" fontId="2" fillId="0" borderId="0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0" fontId="2" fillId="0" borderId="1" xfId="3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2" fillId="0" borderId="0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44" fontId="2" fillId="0" borderId="1" xfId="2" applyFont="1" applyFill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165" fontId="2" fillId="0" borderId="1" xfId="1" applyNumberFormat="1" applyFont="1" applyFill="1" applyBorder="1" applyAlignment="1">
      <alignment horizontal="center"/>
    </xf>
    <xf numFmtId="44" fontId="5" fillId="0" borderId="1" xfId="2" applyFont="1" applyFill="1" applyBorder="1"/>
    <xf numFmtId="3" fontId="2" fillId="0" borderId="1" xfId="1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7" fontId="2" fillId="2" borderId="1" xfId="0" applyNumberFormat="1" applyFont="1" applyFill="1" applyBorder="1" applyAlignment="1" applyProtection="1">
      <alignment horizontal="center"/>
      <protection locked="0"/>
    </xf>
    <xf numFmtId="4" fontId="11" fillId="0" borderId="0" xfId="0" applyNumberFormat="1" applyFont="1"/>
    <xf numFmtId="0" fontId="12" fillId="0" borderId="0" xfId="0" applyFont="1" applyAlignment="1">
      <alignment vertical="center"/>
    </xf>
  </cellXfs>
  <cellStyles count="7">
    <cellStyle name="Coma" xfId="1" builtinId="3"/>
    <cellStyle name="Moneda" xfId="2" builtinId="4"/>
    <cellStyle name="Normal" xfId="0" builtinId="0"/>
    <cellStyle name="Normal 2" xfId="4" xr:uid="{EC364873-C03E-43D9-AF97-9F4E4F678F0B}"/>
    <cellStyle name="Normal 3 2" xfId="5" xr:uid="{7BB600AE-F0D0-4EDD-8228-8F8ABB681D37}"/>
    <cellStyle name="Percentatge" xfId="3" builtinId="5"/>
    <cellStyle name="Porcentual 2" xfId="6" xr:uid="{C46608F2-2083-4DA2-B071-79655F3486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AAEF-D1A0-4CE3-8A71-7896C63EEF25}">
  <sheetPr>
    <pageSetUpPr fitToPage="1"/>
  </sheetPr>
  <dimension ref="B1:K37"/>
  <sheetViews>
    <sheetView tabSelected="1" topLeftCell="B1" zoomScale="110" zoomScaleNormal="110" workbookViewId="0">
      <selection activeCell="L16" sqref="L16"/>
    </sheetView>
  </sheetViews>
  <sheetFormatPr defaultRowHeight="15" x14ac:dyDescent="0.25"/>
  <cols>
    <col min="1" max="1" width="9.140625" style="1"/>
    <col min="2" max="2" width="33.5703125" style="1" bestFit="1" customWidth="1"/>
    <col min="3" max="4" width="9.140625" style="1"/>
    <col min="5" max="5" width="17" style="1" customWidth="1"/>
    <col min="6" max="7" width="14.85546875" style="1" bestFit="1" customWidth="1"/>
    <col min="8" max="8" width="15.7109375" style="1" bestFit="1" customWidth="1"/>
    <col min="9" max="9" width="11.7109375" style="1" bestFit="1" customWidth="1"/>
    <col min="10" max="10" width="14.85546875" style="1" bestFit="1" customWidth="1"/>
    <col min="11" max="12" width="11.7109375" style="1" bestFit="1" customWidth="1"/>
    <col min="13" max="13" width="37.7109375" style="1" customWidth="1"/>
    <col min="14" max="15" width="9.140625" style="1"/>
    <col min="16" max="16" width="11.7109375" style="1" bestFit="1" customWidth="1"/>
    <col min="17" max="17" width="14.28515625" style="1" bestFit="1" customWidth="1"/>
    <col min="18" max="16384" width="9.140625" style="1"/>
  </cols>
  <sheetData>
    <row r="1" spans="2:11" x14ac:dyDescent="0.25">
      <c r="B1" s="38" t="s">
        <v>44</v>
      </c>
    </row>
    <row r="2" spans="2:11" x14ac:dyDescent="0.25">
      <c r="E2" s="14"/>
      <c r="F2" s="15"/>
      <c r="G2" s="15"/>
      <c r="H2" s="15"/>
      <c r="I2" s="15"/>
      <c r="J2" s="14"/>
      <c r="K2" s="13"/>
    </row>
    <row r="3" spans="2:11" x14ac:dyDescent="0.25">
      <c r="B3" s="16"/>
      <c r="C3" s="3" t="s">
        <v>0</v>
      </c>
      <c r="D3" s="3"/>
      <c r="E3" s="3" t="s">
        <v>12</v>
      </c>
      <c r="F3" s="3"/>
      <c r="G3" s="3" t="s">
        <v>13</v>
      </c>
      <c r="H3" s="3" t="s">
        <v>14</v>
      </c>
    </row>
    <row r="4" spans="2:11" x14ac:dyDescent="0.25">
      <c r="B4" s="17" t="s">
        <v>15</v>
      </c>
      <c r="C4" s="4"/>
      <c r="D4" s="4"/>
      <c r="E4" s="4"/>
      <c r="F4" s="4"/>
      <c r="G4" s="18"/>
      <c r="H4" s="4"/>
    </row>
    <row r="5" spans="2:11" x14ac:dyDescent="0.25">
      <c r="B5" s="18" t="s">
        <v>1</v>
      </c>
      <c r="C5" s="5">
        <v>113</v>
      </c>
      <c r="D5" s="5" t="s">
        <v>40</v>
      </c>
      <c r="E5" s="36">
        <v>14.99</v>
      </c>
      <c r="F5" s="5" t="s">
        <v>41</v>
      </c>
      <c r="G5" s="19">
        <f t="shared" ref="G5:G10" si="0">C5*E5</f>
        <v>1693.87</v>
      </c>
      <c r="H5" s="6">
        <f t="shared" ref="H5:H21" si="1">G5/$G$22</f>
        <v>0.2838</v>
      </c>
    </row>
    <row r="6" spans="2:11" x14ac:dyDescent="0.25">
      <c r="B6" s="18" t="s">
        <v>2</v>
      </c>
      <c r="C6" s="5">
        <v>24</v>
      </c>
      <c r="D6" s="5" t="s">
        <v>40</v>
      </c>
      <c r="E6" s="36">
        <v>17.295999999999999</v>
      </c>
      <c r="F6" s="5" t="s">
        <v>41</v>
      </c>
      <c r="G6" s="19">
        <f t="shared" si="0"/>
        <v>415.1</v>
      </c>
      <c r="H6" s="6">
        <f t="shared" si="1"/>
        <v>6.9500000000000006E-2</v>
      </c>
    </row>
    <row r="7" spans="2:11" x14ac:dyDescent="0.25">
      <c r="B7" s="1" t="s">
        <v>43</v>
      </c>
      <c r="C7" s="5">
        <v>60</v>
      </c>
      <c r="D7" s="5" t="s">
        <v>40</v>
      </c>
      <c r="E7" s="36">
        <v>24.2</v>
      </c>
      <c r="F7" s="5" t="s">
        <v>41</v>
      </c>
      <c r="G7" s="19">
        <f t="shared" si="0"/>
        <v>1452</v>
      </c>
      <c r="H7" s="6">
        <f t="shared" si="1"/>
        <v>0.2432</v>
      </c>
    </row>
    <row r="8" spans="2:11" x14ac:dyDescent="0.25">
      <c r="B8" s="18" t="s">
        <v>3</v>
      </c>
      <c r="C8" s="5">
        <v>0</v>
      </c>
      <c r="D8" s="5" t="s">
        <v>40</v>
      </c>
      <c r="E8" s="36">
        <v>16.143000000000001</v>
      </c>
      <c r="F8" s="5" t="s">
        <v>41</v>
      </c>
      <c r="G8" s="19">
        <f t="shared" si="0"/>
        <v>0</v>
      </c>
      <c r="H8" s="6">
        <f t="shared" si="1"/>
        <v>0</v>
      </c>
    </row>
    <row r="9" spans="2:11" x14ac:dyDescent="0.25">
      <c r="B9" s="18" t="s">
        <v>4</v>
      </c>
      <c r="C9" s="5">
        <v>0</v>
      </c>
      <c r="D9" s="5" t="s">
        <v>40</v>
      </c>
      <c r="E9" s="36">
        <v>20.754999999999999</v>
      </c>
      <c r="F9" s="5" t="s">
        <v>41</v>
      </c>
      <c r="G9" s="19">
        <f t="shared" si="0"/>
        <v>0</v>
      </c>
      <c r="H9" s="6">
        <f t="shared" si="1"/>
        <v>0</v>
      </c>
    </row>
    <row r="10" spans="2:11" x14ac:dyDescent="0.25">
      <c r="B10" s="18" t="s">
        <v>16</v>
      </c>
      <c r="C10" s="5">
        <v>65</v>
      </c>
      <c r="D10" s="5" t="s">
        <v>40</v>
      </c>
      <c r="E10" s="36">
        <v>22</v>
      </c>
      <c r="F10" s="5" t="s">
        <v>41</v>
      </c>
      <c r="G10" s="19">
        <f t="shared" si="0"/>
        <v>1430</v>
      </c>
      <c r="H10" s="6">
        <f t="shared" si="1"/>
        <v>0.23960000000000001</v>
      </c>
    </row>
    <row r="11" spans="2:11" x14ac:dyDescent="0.25">
      <c r="B11" s="17" t="s">
        <v>5</v>
      </c>
      <c r="C11" s="5">
        <f>(C5+C6+C8+C9+C7)*1</f>
        <v>197</v>
      </c>
      <c r="D11" s="5" t="s">
        <v>40</v>
      </c>
      <c r="E11" s="36">
        <v>0.13</v>
      </c>
      <c r="F11" s="5" t="s">
        <v>41</v>
      </c>
      <c r="G11" s="19">
        <f>E11*C11</f>
        <v>25.61</v>
      </c>
      <c r="H11" s="6">
        <f t="shared" si="1"/>
        <v>4.3E-3</v>
      </c>
    </row>
    <row r="12" spans="2:11" x14ac:dyDescent="0.25">
      <c r="B12" s="17" t="s">
        <v>6</v>
      </c>
      <c r="C12" s="5">
        <f>C11</f>
        <v>197</v>
      </c>
      <c r="D12" s="5" t="s">
        <v>40</v>
      </c>
      <c r="E12" s="36">
        <v>0.6</v>
      </c>
      <c r="F12" s="5" t="s">
        <v>41</v>
      </c>
      <c r="G12" s="19">
        <f>E12*C12</f>
        <v>118.2</v>
      </c>
      <c r="H12" s="6">
        <f t="shared" si="1"/>
        <v>1.9800000000000002E-2</v>
      </c>
    </row>
    <row r="13" spans="2:11" x14ac:dyDescent="0.25">
      <c r="B13" s="17" t="s">
        <v>7</v>
      </c>
      <c r="C13" s="5">
        <f>C12</f>
        <v>197</v>
      </c>
      <c r="D13" s="5" t="s">
        <v>40</v>
      </c>
      <c r="E13" s="36">
        <v>0.34</v>
      </c>
      <c r="F13" s="5" t="s">
        <v>41</v>
      </c>
      <c r="G13" s="19">
        <f>C13*E13</f>
        <v>66.98</v>
      </c>
      <c r="H13" s="6">
        <f t="shared" si="1"/>
        <v>1.12E-2</v>
      </c>
    </row>
    <row r="14" spans="2:11" x14ac:dyDescent="0.25">
      <c r="B14" s="17" t="s">
        <v>8</v>
      </c>
      <c r="C14" s="5">
        <f>C13</f>
        <v>197</v>
      </c>
      <c r="D14" s="5" t="s">
        <v>40</v>
      </c>
      <c r="E14" s="36">
        <v>0.1</v>
      </c>
      <c r="F14" s="5" t="s">
        <v>41</v>
      </c>
      <c r="G14" s="19">
        <f>C14*E14</f>
        <v>19.7</v>
      </c>
      <c r="H14" s="6">
        <f t="shared" si="1"/>
        <v>3.3E-3</v>
      </c>
    </row>
    <row r="15" spans="2:11" x14ac:dyDescent="0.25">
      <c r="B15" s="17" t="s">
        <v>9</v>
      </c>
      <c r="C15" s="5">
        <f>C14</f>
        <v>197</v>
      </c>
      <c r="D15" s="5" t="s">
        <v>40</v>
      </c>
      <c r="E15" s="36">
        <v>0.09</v>
      </c>
      <c r="F15" s="5" t="s">
        <v>41</v>
      </c>
      <c r="G15" s="19">
        <f>C15*E15</f>
        <v>17.73</v>
      </c>
      <c r="H15" s="6">
        <f t="shared" si="1"/>
        <v>3.0000000000000001E-3</v>
      </c>
    </row>
    <row r="16" spans="2:11" x14ac:dyDescent="0.25">
      <c r="B16" s="17" t="s">
        <v>17</v>
      </c>
      <c r="C16" s="5">
        <f>C15</f>
        <v>197</v>
      </c>
      <c r="D16" s="5" t="s">
        <v>40</v>
      </c>
      <c r="E16" s="36">
        <v>0.22</v>
      </c>
      <c r="F16" s="5" t="s">
        <v>41</v>
      </c>
      <c r="G16" s="19">
        <f>E16*C16</f>
        <v>43.34</v>
      </c>
      <c r="H16" s="6">
        <f t="shared" si="1"/>
        <v>7.3000000000000001E-3</v>
      </c>
    </row>
    <row r="17" spans="2:8" x14ac:dyDescent="0.25">
      <c r="B17" s="17" t="s">
        <v>35</v>
      </c>
      <c r="C17" s="35">
        <v>0</v>
      </c>
      <c r="D17" s="22" t="s">
        <v>18</v>
      </c>
      <c r="E17" s="36">
        <v>5</v>
      </c>
      <c r="F17" s="5" t="s">
        <v>42</v>
      </c>
      <c r="G17" s="23">
        <f>E17*C17</f>
        <v>0</v>
      </c>
      <c r="H17" s="6">
        <f t="shared" si="1"/>
        <v>0</v>
      </c>
    </row>
    <row r="18" spans="2:8" x14ac:dyDescent="0.25">
      <c r="B18" s="17" t="s">
        <v>36</v>
      </c>
      <c r="C18" s="24">
        <v>0</v>
      </c>
      <c r="D18" s="22" t="s">
        <v>18</v>
      </c>
      <c r="E18" s="36">
        <v>60</v>
      </c>
      <c r="F18" s="5" t="s">
        <v>42</v>
      </c>
      <c r="G18" s="19">
        <f>C18*E18</f>
        <v>0</v>
      </c>
      <c r="H18" s="6">
        <f t="shared" si="1"/>
        <v>0</v>
      </c>
    </row>
    <row r="19" spans="2:8" x14ac:dyDescent="0.25">
      <c r="B19" s="17" t="s">
        <v>37</v>
      </c>
      <c r="C19" s="35"/>
      <c r="D19" s="22"/>
      <c r="E19" s="34"/>
      <c r="F19" s="34"/>
      <c r="G19" s="23">
        <f>G5+G6+G7+G8+G9+G10+G11+G12+G13+G14+G15+G16+G17+G18</f>
        <v>5282.53</v>
      </c>
      <c r="H19" s="6">
        <f t="shared" si="1"/>
        <v>0.88500000000000001</v>
      </c>
    </row>
    <row r="20" spans="2:8" x14ac:dyDescent="0.25">
      <c r="B20" s="17" t="s">
        <v>19</v>
      </c>
      <c r="C20" s="5"/>
      <c r="D20" s="5"/>
      <c r="E20" s="37">
        <v>7.0000000000000007E-2</v>
      </c>
      <c r="F20" s="5"/>
      <c r="G20" s="19">
        <f>G19*E20</f>
        <v>369.78</v>
      </c>
      <c r="H20" s="6">
        <f t="shared" si="1"/>
        <v>6.1899999999999997E-2</v>
      </c>
    </row>
    <row r="21" spans="2:8" x14ac:dyDescent="0.25">
      <c r="B21" s="17" t="s">
        <v>10</v>
      </c>
      <c r="C21" s="5"/>
      <c r="D21" s="5"/>
      <c r="E21" s="37">
        <v>0.06</v>
      </c>
      <c r="F21" s="5"/>
      <c r="G21" s="19">
        <f>G19*E21</f>
        <v>316.95</v>
      </c>
      <c r="H21" s="6">
        <f t="shared" si="1"/>
        <v>5.3100000000000001E-2</v>
      </c>
    </row>
    <row r="22" spans="2:8" x14ac:dyDescent="0.25">
      <c r="B22" s="21" t="s">
        <v>38</v>
      </c>
      <c r="C22" s="8"/>
      <c r="D22" s="8"/>
      <c r="E22" s="5"/>
      <c r="F22" s="5"/>
      <c r="G22" s="19">
        <f>G19+G20+G21</f>
        <v>5969.26</v>
      </c>
      <c r="H22" s="6">
        <f t="shared" ref="H22:H24" si="2">G22/$G$22</f>
        <v>1</v>
      </c>
    </row>
    <row r="23" spans="2:8" x14ac:dyDescent="0.25">
      <c r="B23" s="17" t="s">
        <v>11</v>
      </c>
      <c r="C23" s="5"/>
      <c r="D23" s="5"/>
      <c r="E23" s="5"/>
      <c r="F23" s="5"/>
      <c r="G23" s="19">
        <f>G22*0.21</f>
        <v>1253.54</v>
      </c>
      <c r="H23" s="6">
        <f t="shared" si="2"/>
        <v>0.21</v>
      </c>
    </row>
    <row r="24" spans="2:8" x14ac:dyDescent="0.25">
      <c r="B24" s="21" t="s">
        <v>39</v>
      </c>
      <c r="C24" s="5"/>
      <c r="D24" s="5"/>
      <c r="E24" s="5"/>
      <c r="F24" s="5"/>
      <c r="G24" s="19">
        <f>SUM(G22:G23)</f>
        <v>7222.8</v>
      </c>
      <c r="H24" s="6">
        <f t="shared" si="2"/>
        <v>1.21</v>
      </c>
    </row>
    <row r="25" spans="2:8" x14ac:dyDescent="0.25">
      <c r="B25" s="18"/>
      <c r="C25" s="7"/>
      <c r="D25" s="7"/>
      <c r="E25" s="7"/>
      <c r="F25" s="7"/>
      <c r="G25" s="9"/>
      <c r="H25" s="2"/>
    </row>
    <row r="26" spans="2:8" x14ac:dyDescent="0.25">
      <c r="B26" s="25"/>
      <c r="C26" s="10"/>
      <c r="D26" s="10"/>
      <c r="E26" s="10"/>
      <c r="F26" s="10"/>
      <c r="G26" s="25"/>
      <c r="H26" s="11"/>
    </row>
    <row r="27" spans="2:8" ht="22.5" x14ac:dyDescent="0.25">
      <c r="B27" s="26"/>
      <c r="C27" s="27" t="s">
        <v>20</v>
      </c>
      <c r="D27" s="27"/>
      <c r="E27" s="27" t="s">
        <v>20</v>
      </c>
      <c r="F27" s="27"/>
      <c r="G27" s="28"/>
      <c r="H27" s="12"/>
    </row>
    <row r="28" spans="2:8" x14ac:dyDescent="0.25">
      <c r="B28" s="18"/>
      <c r="C28" s="29" t="s">
        <v>21</v>
      </c>
      <c r="D28" s="29"/>
      <c r="E28" s="29" t="s">
        <v>22</v>
      </c>
      <c r="F28" s="29"/>
      <c r="G28" s="30"/>
      <c r="H28" s="10"/>
    </row>
    <row r="29" spans="2:8" x14ac:dyDescent="0.25">
      <c r="B29" s="21" t="s">
        <v>23</v>
      </c>
      <c r="C29" s="20">
        <f>(1+$E$20+$E$21)*(E5+($G$10/$C$11)+E$11+E$12+E$13+E$14+E$15+E$16)</f>
        <v>26.814</v>
      </c>
      <c r="D29" s="20" t="s">
        <v>46</v>
      </c>
      <c r="E29" s="31">
        <f t="shared" ref="E29:E34" si="3">C29*1.21</f>
        <v>32.445</v>
      </c>
      <c r="F29" s="32" t="s">
        <v>24</v>
      </c>
      <c r="G29" s="33"/>
      <c r="H29" s="10"/>
    </row>
    <row r="30" spans="2:8" x14ac:dyDescent="0.25">
      <c r="B30" s="21" t="s">
        <v>25</v>
      </c>
      <c r="C30" s="20">
        <f>(1+$E$20+$E$21)*(E8+($G$10/$C$11)+E$11+E$12+E$13+E$14+E$15+E$16)</f>
        <v>28.117000000000001</v>
      </c>
      <c r="D30" s="20" t="s">
        <v>46</v>
      </c>
      <c r="E30" s="31">
        <f>C31*1.21</f>
        <v>35.597000000000001</v>
      </c>
      <c r="F30" s="32" t="s">
        <v>26</v>
      </c>
      <c r="G30" s="33"/>
      <c r="H30" s="10"/>
    </row>
    <row r="31" spans="2:8" x14ac:dyDescent="0.25">
      <c r="B31" s="21" t="s">
        <v>27</v>
      </c>
      <c r="C31" s="20">
        <f>(1+$E$20+$E$21)*(E6+($G$10/$C$11)+E$11+E$12+E$13+E$14+E$15+E$16)</f>
        <v>29.419</v>
      </c>
      <c r="D31" s="20" t="s">
        <v>46</v>
      </c>
      <c r="E31" s="31">
        <f>C30*1.21</f>
        <v>34.021999999999998</v>
      </c>
      <c r="F31" s="32" t="s">
        <v>28</v>
      </c>
      <c r="G31" s="33"/>
      <c r="H31" s="10"/>
    </row>
    <row r="32" spans="2:8" x14ac:dyDescent="0.25">
      <c r="B32" s="21" t="s">
        <v>29</v>
      </c>
      <c r="C32" s="20">
        <f>(1+$E$20+$E$21)*(E9+($G$10/$C$11)+E$11+E$12+E$13+E$14+E$15+E$16)</f>
        <v>33.328000000000003</v>
      </c>
      <c r="D32" s="20" t="s">
        <v>46</v>
      </c>
      <c r="E32" s="31">
        <f t="shared" si="3"/>
        <v>40.326999999999998</v>
      </c>
      <c r="F32" s="32" t="s">
        <v>30</v>
      </c>
      <c r="G32" s="33"/>
      <c r="H32" s="10"/>
    </row>
    <row r="33" spans="2:8" x14ac:dyDescent="0.25">
      <c r="B33" s="21" t="s">
        <v>31</v>
      </c>
      <c r="C33" s="20">
        <f>E18*(1+E20+E21)</f>
        <v>67.8</v>
      </c>
      <c r="D33" s="20" t="s">
        <v>46</v>
      </c>
      <c r="E33" s="31">
        <f t="shared" si="3"/>
        <v>82.037999999999997</v>
      </c>
      <c r="F33" s="32" t="s">
        <v>32</v>
      </c>
      <c r="G33" s="33"/>
      <c r="H33" s="10"/>
    </row>
    <row r="34" spans="2:8" x14ac:dyDescent="0.25">
      <c r="B34" s="21" t="s">
        <v>33</v>
      </c>
      <c r="C34" s="20">
        <f>E17*(1+E20+E21)</f>
        <v>5.65</v>
      </c>
      <c r="D34" s="20" t="s">
        <v>46</v>
      </c>
      <c r="E34" s="31">
        <f t="shared" si="3"/>
        <v>6.8369999999999997</v>
      </c>
      <c r="F34" s="32" t="s">
        <v>34</v>
      </c>
      <c r="G34" s="33"/>
      <c r="H34" s="10"/>
    </row>
    <row r="37" spans="2:8" x14ac:dyDescent="0.25">
      <c r="B37" s="39" t="s">
        <v>45</v>
      </c>
    </row>
  </sheetData>
  <sheetProtection algorithmName="SHA-512" hashValue="Sr2wnlxF788MNhcNtv5f/LZ/i1uBcJRrTZSFSg11e3o1GL/6Nr4mYapZk3jrccNDlhWgWoSVkttPDkSU9ROkOQ==" saltValue="Or7gmUKaBPzWlNmA8T0WZ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Presentació oferta 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Vaqués Puig, Elisabet</cp:lastModifiedBy>
  <cp:lastPrinted>2026-01-22T12:47:55Z</cp:lastPrinted>
  <dcterms:created xsi:type="dcterms:W3CDTF">2015-06-05T18:17:20Z</dcterms:created>
  <dcterms:modified xsi:type="dcterms:W3CDTF">2026-03-05T07:56:27Z</dcterms:modified>
</cp:coreProperties>
</file>