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33589BBE-59AF-40F6-9789-85D1B5CB0295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  <sheet name="Hoja1" sheetId="2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48" i="1" s="1"/>
  <c r="I46" i="1"/>
  <c r="I45" i="1"/>
  <c r="I38" i="1"/>
  <c r="I34" i="1"/>
  <c r="I3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7" i="1"/>
  <c r="H36" i="1"/>
  <c r="I36" i="1" l="1"/>
  <c r="I37" i="1" l="1"/>
  <c r="I39" i="1" s="1"/>
  <c r="I40" i="1" s="1"/>
  <c r="I41" i="1" s="1"/>
</calcChain>
</file>

<file path=xl/sharedStrings.xml><?xml version="1.0" encoding="utf-8"?>
<sst xmlns="http://schemas.openxmlformats.org/spreadsheetml/2006/main" count="61" uniqueCount="42">
  <si>
    <t>EMPRESA LICITADORA:</t>
  </si>
  <si>
    <t>21% IVA</t>
  </si>
  <si>
    <t>Total (amb IVA)</t>
  </si>
  <si>
    <t>Oferta en concepte del preu corresponent al pressupost de licitació</t>
  </si>
  <si>
    <t>Ordre</t>
  </si>
  <si>
    <t>Unitats</t>
  </si>
  <si>
    <t>Descripció</t>
  </si>
  <si>
    <t>Amidament</t>
  </si>
  <si>
    <t>Import PEM màxim</t>
  </si>
  <si>
    <t>Despeses Generals (13%)</t>
  </si>
  <si>
    <t>Benefici Industrial (6%)</t>
  </si>
  <si>
    <t>OBRES D’INSTAL·LACIÓ D’UN NOU CENTRE DE TRANSFORMACIÓ PER A L’ALIMENTACIÓ DE LES OFICINES I ELS CARREGADORS DE VEHICLES ELÈCTRICS DEL PÀRQUING DEL TALLER DE SANT BOI DELS FERROCARRILS DE LA GENERALITAT DE CATALUNYA.</t>
  </si>
  <si>
    <t>UT</t>
  </si>
  <si>
    <t>Obres per al subministrament i la instal·lació d’un edifici prefabricat de formigó armat (estructura monobloc), tipus PFU3 gamma bàsica, destinat a centre de transformació de superfície amb maniobra interior. Tensió assignada de 24 kV, amb dues portes (una per a vianants i una per al transformador), quadre de serveis auxiliars, enllumenat connectat i gestionat des del mateix quadre, i ventilació forçada. Preparat per allotjar un transformador de fins a 1000 kVA de potència màxima. Dimensions exteriors: 3280 mm (llarg) × 2380 mm (fons) × 2780 mm (alçada visible). S’inclouen tots els elements i mitjans necessaris per a la seva correcta execució, d’acord amb les prescripcions de FGC i la direcció d’obra</t>
  </si>
  <si>
    <t>Obres per a la preparació de la zona d’ubicació del mòdul prefabricat de formigó. Inclou la prova del terreny, l’anivellació, la preparació del terreny i l’execució de la llosa de formigó. S’hi inclou qualsevol tipus de material necessari per a l’execució de l’obra civil. També s’inclouen tots els elements i mitjans requerits per a garantir la correcta execució, d’acord amb les prescripcions de FGC i la direcció d’obra</t>
  </si>
  <si>
    <t>Obres per a la instal·lació de la xarxa de terres del centre de transformació, incloent-hi la presa de terra de ferratjes, la terra de servei i la connexió del neutre del transformador. S’hi inclou el subministrament i la col·locació de tots els conductors, connectors, piquetes, registres i accessoris necessaris per garantir la continuïtat elèctrica i la seguretat de la instal·lació. Els treballs es realitzaran d’acord amb la normativa vigent, així com amb les prescripcions de FGC i la direcció d’obra.</t>
  </si>
  <si>
    <t>Cel·la de línia 24 kV 630 A / 20 kA, amb aïllament en aire natural (sense SF₆), tipus CGM-Zero L o equivalent. Es tracta d’una cel·la modular de línia equipada amb un interruptor-seccionador de tres posicions (tancat, obert o posat a terra), amb comandament motoritzat a 48 Vcc. La cel·la inclou funció de línia amb aïllament en aire natural (sense SF₆), tipus CGM-Zero L o equivalent, 24 kV, 630 A, 20 kA. Disposa de comandament CIT motoritzat, seccionador de posada a terra, joc de barres tripolar de 630 A, escomesa inferior per a cables 3 × 240 mm² i indicadors de presència de tensió. S’inclouen el subministrament, bancades, instal·lació, connexions, proves i posada en servei, així com el transport fins a l’emplaçament definitiu. També s’inclou el connexionat de potència i control, l’enginyeria de desenvolupament de la cel·la, l’ajust de tots els elements que la integren i el lliurament de la documentació tècnica: una còpia en paper i un CD amb suport informàtic que inclogui l’original de tots els programes i el programari de configuració. Tots els materials, equips, accessoris i treballs necessaris per a la correcta instal·lació i posada en servei estan inclosos. L’execució es farà d’acord amb la normativa vigent, les prescripcions de FGC i la direcció d’obra.</t>
  </si>
  <si>
    <t>Cel·la de protecció de transformador amb interruptor automàtic trifàsic de tall en buit, 24 kV 630 A / 20 kA, amb tall i aïllament en aire natural (sense SF₆), tipus CGM-Zero V o equivalent. Es tracta d’una cel·la modular de protecció mitjançant interruptor automàtic, equipada amb un interruptor de tall en buit en sèrie amb un interruptor-seccionador de tres posicions. Disposa de comandament motoritzat a 48 Vcc i relé de protecció tipus EKOR RPG. Cel·la modular amb funció d’interruptor automàtic, 24 kV 400 A 16 kA, amb interruptor automàtic (categoria E2 segons IEC 62271-100) i seccionador en buit amb comandament RI motoritzat, bobina de tret a 48 Vcc i contactes auxiliars. Inclou tres captadors d’intensitat 300/1 A classe 5P20, seccionador de posada a terra, joc de barres tripolar de 630 A, escomesa inferior per a cables 3 × 240 mm² i indicadors de presència de tensió. Equipada amb relé EKOR RPG amb funcions de protecció ANSI 50/51, 50N, 51N. S’inclouen el subministrament, bancades, instal·lació, connexions, proves i posada en servei, així com el transport fins a l’emplaçament definitiu. També s’inclou el connexionat de potència i control, l’enginyeria de desenvolupament de la cel·la, l’ajust de tots els elements que la integren i el lliurament de la documentació tècnica: una còpia en paper i un CD amb suport informàtic que inclogui l’original de tots els programes i el programari de configuració. Tots els materials, equips, accessoris i treballs necessaris per a la correcta instal·lació i posada en servei estan inclosos. L’execució es farà d’acord amb la normativa vigent, les prescripcions de FGC i la direcció d’obra.</t>
  </si>
  <si>
    <t>Obres per a la interceptació de l’anell de 6 kV de FGC i la connexió a les noves cabines de mitja tensió (MT). El contractista haurà de realitzar els empalmaments, terminals amb cable tipus RHZ1FA3Z1-2OL (AS) Cca - s1b, d2, a1, necessaris per a la connexió. Tots els materials, equips, accessoris i treballs necessaris per a la correcta instal·lació i posada en servei estan inclosos. L’execució es farà d’acord amb la normativa vigent, les prescripcions de FGC i la direcció d’obra.</t>
  </si>
  <si>
    <t>m</t>
  </si>
  <si>
    <t>Obres per subministrament i instal·lació de de tres cables de mitja tensió 6/10 kV, tipus RHZ1FA3Z1-2OL (AS), amb conductor d'alumini de 240 mm², aïllament XLPE, pantalla metàl·lica i coberta lliure d'halògens, classificació Cca - s1b, d2, CPR. Inclou: Subministrament del cable, Estesa en canalització subterrània o galeria, Fixació i identificació, Proves de continuïtat i resistència d’aïllament, Compliment de la normativa UNE-HD 620-10E. Tots els materials, equips, accessoris i treballs necessaris per a la correcta instal·lació i posada en servei estan inclosos. L’execució es farà d’acord amb la normativa vigent, les prescripcions de FGC i la direcció d’obra.</t>
  </si>
  <si>
    <t>Obres per a l’execució de rasa i la col·locació de tubs, arquetes i reposició posterior per a la instal·lació de cables de baixa o mitja tensió (BT o MT). Els treballs consisteixen en l’obertura d’una rasa sobre paviment existent de terra, formigó o asfalt per al pas de serveis, amb la col·locació de dos tubs de PVC Ø110 mm, dues arquetes de registre i cordons de formigó de protecció. La partida inclou: Replanteig i senyalització de la zona d’actuació, Tall i demolició del paviment existent, Excavació manual o mecànica de la rasa segons les dimensions del projecte, Subministrament i col·locació de dos tubs de PVC Ø110 mm, amb llit de sorra i protecció superior, Formació de cordons de formigó per a la protecció mecànica dels tubs, Subministrament i col·locació de dues arquetes de registre prefabricades, amb tapa practicable segons normativa, Rebliment i compactació de la rasa, Reposició del paviment amb les mateixes característiques que l’existent (formigó, asfalt o paviment prefabricat), Neteja final de la zona i retirada de residus a un gestor autoritzat. Tots els treballs es realitzaran d’acord amb la normativa vigent, les prescripcions de la direcció d’obra i garantint la mínima afectació a l’ús del pàrquing.</t>
  </si>
  <si>
    <t>Obres per al subministrament i la instal·lació de cable de baixa tensió 4×70 mm² Cu RZ1F3-K 0,6/1kV, classe CPR C - s1b, d1, a1.  Inclou el subministrament i l’estesa del cable des del centre de transformació (ET) fins al quadre de commutació. La instal·lació contempla: Estesa del cable per l’interior de canalitzacions existents o de nova execució, Passada per arquetes i registres, Fixació i guiatge del cable amb els accessoris necessaris, Connexió i identificació dels extrems del cable. Tots els materials, equips, accessoris i treballs necessaris per a la correcta instal·lació i posada en servei estan inclosos. L’execució es farà d’acord amb la normativa vigent, les prescripcions de FGC i la direcció d’obra.</t>
  </si>
  <si>
    <t>Obres de subministrament i instal·lació de bateria i rectificador-carregador de bateries de 48 Vcc  14 Ah, per a l’alimentació dels equips del centre de transformació (CT), ubicats en un armari metàl·lic, totalment muntat i preparat per al seu funcionament. S’inclou la part proporcional de la bancada, cables externs i interns de potència, maniobra, senyalització i comunicacions, així com accessoris, terminals i petit material de muntatge. També s’inclouen el subministrament, transport a obra, connexions, proves i posada en servei. Marca/model: CB-48V-10A-38VT2F-8 o equivalent. Tot segons el Plec de Prescripcions i amb material homologat per FGC. Totalment instal·lat i en funcionament. Tots els materials, equips, accessoris i treballs necessaris per a la correcta instal·lació i posada en servei estan inclosos. L’execució es farà d’acord amb la normativa vigent, les prescripcions de FGC i la direcció d’obra.</t>
  </si>
  <si>
    <t>Obres de subministrament i instal·lació de transformador trifàsic reductor de tensió (MT/BT), construït d’acord amb les normes UNE-EN 60076 i UNE-EE 60726, de tipus sec (dielèctric sec), amb una potència de 630 kVA. Tensió assignada al primari de 6 kV i tensió de sortida de 400 V entre fases en buit, o de 230/400 V entre fases en buit. Freqüència de funcionament: 50 Hz. Grup de connexió: Dyn11. Regulació al primari: ±2,5 %, ±5 %, ±10 %. El transformador disposa de protecció pròpia mitjançant sondes PT100 i central electrònica d’alarmes. És apte per a instal·lació interior, amb refrigeració natural, i inclou placa de característiques, placa de seguretat i instruccions de servei. Subministrat, col·locat i totalment en servei. Tots els materials, equips, accessoris i treballs necessaris per a la correcta instal·lació i posada en servei estan inclosos. L’execució es farà d’acord amb la normativa vigent, les prescripcions de FGC i la direcció d’obra</t>
  </si>
  <si>
    <r>
      <t xml:space="preserve">Obres per al subministrament i la instal·lació de sortides de baixa tensió (0,4 kV) dins l’edifici prefabricat del centre de transformació. S’inclouen dues sortides del transformador amb la següent emparamenta: </t>
    </r>
    <r>
      <rPr>
        <u/>
        <sz val="11"/>
        <color theme="1"/>
        <rFont val="Aptos Narrow"/>
        <family val="2"/>
        <scheme val="minor"/>
      </rPr>
      <t>Tall visible general per 1000 A</t>
    </r>
    <r>
      <rPr>
        <sz val="11"/>
        <color theme="1"/>
        <rFont val="Aptos Narrow"/>
        <family val="2"/>
        <scheme val="minor"/>
      </rPr>
      <t xml:space="preserve">; </t>
    </r>
    <r>
      <rPr>
        <u/>
        <sz val="11"/>
        <color theme="1"/>
        <rFont val="Aptos Narrow"/>
        <family val="2"/>
        <scheme val="minor"/>
      </rPr>
      <t>Sortida BT – Oficines / taller:</t>
    </r>
    <r>
      <rPr>
        <sz val="11"/>
        <color theme="1"/>
        <rFont val="Aptos Narrow"/>
        <family val="2"/>
        <scheme val="minor"/>
      </rPr>
      <t xml:space="preserve">  Interruptor automàtic de 125 A, corba C, amb tall visible, Protecció contra sobreintensitats i diferencial general tipus A, Seccionament visible i senyalització associada; </t>
    </r>
    <r>
      <rPr>
        <u/>
        <sz val="11"/>
        <color theme="1"/>
        <rFont val="Aptos Narrow"/>
        <family val="2"/>
        <scheme val="minor"/>
      </rPr>
      <t>Sortida BT –</t>
    </r>
    <r>
      <rPr>
        <sz val="11"/>
        <color theme="1"/>
        <rFont val="Aptos Narrow"/>
        <family val="2"/>
        <scheme val="minor"/>
      </rPr>
      <t xml:space="preserve"> </t>
    </r>
    <r>
      <rPr>
        <u/>
        <sz val="11"/>
        <color theme="1"/>
        <rFont val="Aptos Narrow"/>
        <family val="2"/>
        <scheme val="minor"/>
      </rPr>
      <t>Carregadors de vehicles elèctrics</t>
    </r>
    <r>
      <rPr>
        <sz val="11"/>
        <color theme="1"/>
        <rFont val="Aptos Narrow"/>
        <family val="2"/>
        <scheme val="minor"/>
      </rPr>
      <t>: Interruptor automàtic de 250 A, corba D, amb tall visible, Protecció diferencial tipus B, Sistema de mesura de consums amb analitzador de xarxes tipus Circutor o equivalent. Tots els materials, equips, accessoris i treballs necessaris per a la correcta instal·lació i posada en servei estan inclosos. L’execució es farà d’acord amb la normativa vigent, les prescripcions de FGC i la direcció d’obra.</t>
    </r>
  </si>
  <si>
    <t>Obres per al subministrament i la instal·lació d’un quadre de commutació automàtica per a l’alimentació de les oficines. S’instal·larà un quadre de commutació al costat de l’actual quadre general d’alimentació de les oficines, amb la finalitat de permetre la selecció entre l’escomesa actual i la nova alimentació procedent del centre de transformació (ET) a instal·lar. L’equip de commutació automàtica serà del tipus Red/Red principal programable, model SOCOMEC ATyS P 250 A, o equivalent, i permetrà la commutació automàtica entre la sortida del CT i l’escomesa de socors. El sistema inclourà: Commutació ATyS P, Conjunt de detecció de tensions, 2 unitats de targetes 2IN/2OUT, Pletines de coure flexible necessàries, Mòdul de comunicació Ethernet, 3 transformadors d’intensitat, 2 plaques de protecció de policarbonat, 1 embarrat de coure per a distribució de sortides, 1 targeta de comunicació RS485 i Ethernet. S’inclouen tots els treballs, materials, accessoris i connexions necessàries per a la correcta instal·lació i posada en servei, d’acord amb la normativa vigent, les prescripcions de FGC i la direcció d’obra.</t>
  </si>
  <si>
    <t>Obres per al subministrament i la instal·lació de cable de comunicacions FTP categoria 6A. Inclou el subministrament i l’estesa de cable de parell trenat apantallat (FTP) categoria 6A, per a xarxes de dades i comunicacions, a través de canalitzacions existents. La partida inclou: Passada del cable per canalitzacions, tubs o safates existents, o instal·lació de noves, Identificació i etiquetatge dels extrems, Fixació i protecció del cable segons la normativa vigent, Proves de continuïtat i verificació de la instal·lació, Connexió a punts de xarxa o equips, si s’escau. Tots els treballs es realitzaran d’acord amb la normativa vigent (UNE-EN 50173, ISO/IEC 11801), les prescripcions de la direcció d’obra i garantint la integritat del cablejat estructurat. Tots els materials, equips, accessoris i treballs necessaris per a la correcta instal·lació i posada en servei estan inclosos. L’execució es farà d’acord amb la normativa vigent, les prescripcions de FGC i la direcció d’obra.</t>
  </si>
  <si>
    <t>Obres per al subministrament i la instal·lació d’un armari de control i supervisió remota per al centre de transformació. L’armari inclourà la remota i els equips i sistemes necessaris per a: Monitoratge de la temperatura del transformador mitjançant sondes, Control i supervisió de les cabines de mitja tensió (MT), Control d’accés amb sensors de final de carrera a les portes, Control tèrmic i gestió de la ventilació de l’edifici prefabricat, Mesura i supervisió del consum dels carregadors de vehicles elèctrics mitjançant analitzador de xarxes tipus Circutor o equivalent homologat, Integració amb el sistema de telemando d’energia de FGC, Connexió de control amb les cabines, les sondes del transformador i altres elements de camp. Tiratge de la línia d’alimentació auxiliar des de la subestació. S’inclouen tots els treballs, materials, equips, cablejats, connexions i configuracions necessàries per a la seva correcta instal·lació i posada en servei, d’acord amb la normativa vigent, les prescripcions de FGC i la direcció d’obra.</t>
  </si>
  <si>
    <t>Cablejat de comandament i control de les noves cabines, així com de l’alimentació de la nova bateria, fins a la remota de telecomandament existent. Inclou el cablejat, el material auxiliar per a la seva instal·lació, safates, tubs o qualsevol tipus de canalització necessària des de l’origen fins a la destinació. També s’inclouen les proves i la posada en servei</t>
  </si>
  <si>
    <t>Treballs corresponents a l’enginyeria de detall del projecte, incloent-hi l’elaboració, revisió i lliurament de la documentació tècnica necessària per a la correcta execució, verificació i legalització de la instal·lació. La partida inclou: Redacció i lliurament dels plànols unifilars de potència i control, Elaboració dels esquemes de control i maniobra associats a les cabines de mitja tensió, transformador, quadres de BT i sistemes de control auxiliars, Redacció dels protocols de prova i posada en servei, incloent criteris de verificació, mesures i resultats esperats, Lliurament de la documentació tècnica final i plànols as-built, reflectint fidelment l’estat final de la instal·lació executada, Coordinació amb la direcció d’obra i l’empresa instal·ladora per a la validació de la documentació, Presentació de la documentació en format digital (PDF i formats editables) i una còpia impresa. Tots els treballs es realitzaran d’acord amb la normativa vigent, les prescripcions de FGC i la direcció d’obra.</t>
  </si>
  <si>
    <t>Legalització del centre de transformació (CT). Treballs administratius i tècnics necessaris per a la legalització del centre de transformació, incloent: Redacció de la documentació tècnica requerida (memòria, plànols, esquemes elèctrics, càlculs de posada a terra, etc.), Tramitació davant de l’administració competent (Departament d’Empresa i Treball de la Generalitat de Catalunya), Coordinació amb l’empresa distribuïdora i amb la direcció d’obra.</t>
  </si>
  <si>
    <t>Preu unitari màxim en PEM</t>
  </si>
  <si>
    <t>Preu unitari ofertat en PEM</t>
  </si>
  <si>
    <t>import PEM màxim ofertat</t>
  </si>
  <si>
    <t>Total</t>
  </si>
  <si>
    <t>Total  PEC (abans d’IVA)</t>
  </si>
  <si>
    <t>Total partides que admeten baixa PEM</t>
  </si>
  <si>
    <t>omplir només les cel·les en blanc</t>
  </si>
  <si>
    <t>S'OMPLE AUTOMÀTICAMENT</t>
  </si>
  <si>
    <t>Total partides que admeten baixa PEC</t>
  </si>
  <si>
    <t>Partida alçada a justificar per a actuacions ordinàries derivades de variacions menors en instal·lacions existents  (partida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</si>
</sst>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u/>
      <sz val="11"/>
      <color theme="1"/>
      <name val="Aptos Narrow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1" xfId="1" applyFont="1" applyBorder="1" applyProtection="1">
      <protection locked="0"/>
    </xf>
    <xf numFmtId="44" fontId="0" fillId="4" borderId="3" xfId="1" applyFont="1" applyFill="1" applyBorder="1" applyAlignment="1" applyProtection="1">
      <alignment vertical="center"/>
    </xf>
    <xf numFmtId="44" fontId="0" fillId="4" borderId="6" xfId="1" applyFont="1" applyFill="1" applyBorder="1" applyAlignment="1" applyProtection="1">
      <alignment vertical="center"/>
    </xf>
    <xf numFmtId="44" fontId="0" fillId="3" borderId="0" xfId="1" applyFont="1" applyFill="1" applyAlignment="1" applyProtection="1">
      <alignment vertical="center"/>
    </xf>
    <xf numFmtId="44" fontId="0" fillId="2" borderId="13" xfId="1" applyFont="1" applyFill="1" applyBorder="1" applyAlignment="1" applyProtection="1">
      <alignment vertical="center"/>
    </xf>
    <xf numFmtId="44" fontId="0" fillId="0" borderId="0" xfId="1" applyFont="1" applyAlignment="1" applyProtection="1">
      <alignment vertical="center"/>
    </xf>
    <xf numFmtId="44" fontId="0" fillId="4" borderId="1" xfId="1" applyFont="1" applyFill="1" applyBorder="1" applyAlignment="1" applyProtection="1">
      <alignment horizontal="center" vertical="center"/>
    </xf>
    <xf numFmtId="44" fontId="0" fillId="4" borderId="1" xfId="1" applyFont="1" applyFill="1" applyBorder="1" applyAlignment="1" applyProtection="1">
      <alignment vertical="center"/>
    </xf>
    <xf numFmtId="44" fontId="0" fillId="3" borderId="1" xfId="1" applyFont="1" applyFill="1" applyBorder="1" applyAlignment="1" applyProtection="1">
      <alignment horizontal="center" vertical="center"/>
    </xf>
    <xf numFmtId="44" fontId="9" fillId="5" borderId="15" xfId="1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44" fontId="3" fillId="2" borderId="1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4" fillId="2" borderId="2" xfId="0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right" vertical="center" wrapText="1"/>
    </xf>
    <xf numFmtId="0" fontId="7" fillId="2" borderId="2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6" fillId="2" borderId="4" xfId="0" applyFont="1" applyFill="1" applyBorder="1" applyAlignment="1" applyProtection="1">
      <alignment horizontal="right" vertical="center" wrapText="1"/>
    </xf>
    <xf numFmtId="0" fontId="6" fillId="2" borderId="5" xfId="0" applyFont="1" applyFill="1" applyBorder="1" applyAlignment="1" applyProtection="1">
      <alignment horizontal="right" vertical="center" wrapText="1"/>
    </xf>
    <xf numFmtId="0" fontId="2" fillId="3" borderId="0" xfId="0" applyFont="1" applyFill="1" applyProtection="1"/>
    <xf numFmtId="0" fontId="0" fillId="3" borderId="0" xfId="0" applyFill="1" applyProtection="1"/>
    <xf numFmtId="0" fontId="2" fillId="2" borderId="10" xfId="0" applyFont="1" applyFill="1" applyBorder="1" applyAlignment="1" applyProtection="1">
      <alignment horizontal="right"/>
    </xf>
    <xf numFmtId="0" fontId="2" fillId="2" borderId="11" xfId="0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horizontal="right"/>
    </xf>
    <xf numFmtId="0" fontId="0" fillId="2" borderId="10" xfId="0" applyFill="1" applyBorder="1" applyAlignment="1" applyProtection="1">
      <alignment horizontal="right"/>
    </xf>
    <xf numFmtId="0" fontId="0" fillId="2" borderId="11" xfId="0" applyFill="1" applyBorder="1" applyAlignment="1" applyProtection="1">
      <alignment horizontal="right"/>
    </xf>
    <xf numFmtId="0" fontId="0" fillId="2" borderId="12" xfId="0" applyFill="1" applyBorder="1" applyAlignment="1" applyProtection="1">
      <alignment horizontal="right"/>
    </xf>
    <xf numFmtId="0" fontId="0" fillId="4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11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/>
            <a:t>CONTR/2025/746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D’INSTAL·LACIÓ D’UN NOU CENTRE DE TRANSFORMACIÓ PER A L’ALIMENTACIÓ DE LES OFICINES I ELS CARREGADORS DE VEHICLES ELÈCTRICS DEL PÀRQUING DEL TALLER DE SANT BOI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I50"/>
  <sheetViews>
    <sheetView tabSelected="1" zoomScale="80" zoomScaleNormal="80" workbookViewId="0">
      <selection activeCell="E9" sqref="E9:G9"/>
    </sheetView>
  </sheetViews>
  <sheetFormatPr baseColWidth="10" defaultColWidth="8.85546875" defaultRowHeight="15" x14ac:dyDescent="0.25"/>
  <cols>
    <col min="1" max="3" width="8.85546875" style="17"/>
    <col min="4" max="4" width="72.140625" style="17" customWidth="1"/>
    <col min="5" max="5" width="13.85546875" style="17" customWidth="1"/>
    <col min="6" max="6" width="13" style="17" customWidth="1"/>
    <col min="7" max="7" width="16.7109375" style="17" customWidth="1"/>
    <col min="8" max="8" width="15.140625" style="17" customWidth="1"/>
    <col min="9" max="9" width="13.85546875" style="6" customWidth="1"/>
    <col min="10" max="16384" width="8.85546875" style="17"/>
  </cols>
  <sheetData>
    <row r="9" spans="1:9" ht="24" customHeight="1" x14ac:dyDescent="0.25">
      <c r="B9" s="45" t="s">
        <v>0</v>
      </c>
      <c r="C9" s="45"/>
      <c r="D9" s="45"/>
      <c r="E9" s="11"/>
      <c r="F9" s="12"/>
      <c r="G9" s="13"/>
    </row>
    <row r="12" spans="1:9" ht="23.45" customHeight="1" x14ac:dyDescent="0.25">
      <c r="A12" s="36" t="s">
        <v>3</v>
      </c>
      <c r="B12" s="36"/>
      <c r="C12" s="36"/>
      <c r="D12" s="36"/>
      <c r="E12" s="36"/>
      <c r="F12" s="36"/>
      <c r="G12" s="36"/>
    </row>
    <row r="13" spans="1:9" ht="23.45" customHeight="1" x14ac:dyDescent="0.25">
      <c r="A13" s="37" t="s">
        <v>38</v>
      </c>
      <c r="B13" s="37"/>
      <c r="C13" s="37"/>
      <c r="D13" s="37"/>
      <c r="E13" s="38"/>
      <c r="F13" s="38"/>
      <c r="G13" s="38"/>
    </row>
    <row r="14" spans="1:9" ht="15.75" thickBot="1" x14ac:dyDescent="0.3"/>
    <row r="15" spans="1:9" ht="37.5" customHeight="1" thickBot="1" x14ac:dyDescent="0.3">
      <c r="B15" s="39" t="s">
        <v>11</v>
      </c>
      <c r="C15" s="40"/>
      <c r="D15" s="40"/>
      <c r="E15" s="40"/>
      <c r="F15" s="40"/>
      <c r="G15" s="40"/>
      <c r="H15" s="40"/>
      <c r="I15" s="41"/>
    </row>
    <row r="16" spans="1:9" ht="36" customHeight="1" x14ac:dyDescent="0.25">
      <c r="B16" s="42" t="s">
        <v>4</v>
      </c>
      <c r="C16" s="43" t="s">
        <v>5</v>
      </c>
      <c r="D16" s="44" t="s">
        <v>6</v>
      </c>
      <c r="E16" s="44" t="s">
        <v>7</v>
      </c>
      <c r="F16" s="44" t="s">
        <v>32</v>
      </c>
      <c r="G16" s="44" t="s">
        <v>33</v>
      </c>
      <c r="H16" s="44" t="s">
        <v>8</v>
      </c>
      <c r="I16" s="10" t="s">
        <v>34</v>
      </c>
    </row>
    <row r="17" spans="2:9" ht="138.75" customHeight="1" x14ac:dyDescent="0.25">
      <c r="B17" s="32">
        <v>1</v>
      </c>
      <c r="C17" s="32" t="s">
        <v>12</v>
      </c>
      <c r="D17" s="33" t="s">
        <v>13</v>
      </c>
      <c r="E17" s="32">
        <v>1</v>
      </c>
      <c r="F17" s="7">
        <v>13093.12</v>
      </c>
      <c r="G17" s="1"/>
      <c r="H17" s="7">
        <v>13093.12</v>
      </c>
      <c r="I17" s="8">
        <f>+ROUND(E17*G17,2)</f>
        <v>0</v>
      </c>
    </row>
    <row r="18" spans="2:9" ht="83.25" customHeight="1" x14ac:dyDescent="0.25">
      <c r="B18" s="32">
        <v>2</v>
      </c>
      <c r="C18" s="32" t="s">
        <v>12</v>
      </c>
      <c r="D18" s="33" t="s">
        <v>14</v>
      </c>
      <c r="E18" s="32">
        <v>1</v>
      </c>
      <c r="F18" s="7">
        <v>3754</v>
      </c>
      <c r="G18" s="1"/>
      <c r="H18" s="7">
        <v>3754</v>
      </c>
      <c r="I18" s="8">
        <f t="shared" ref="I18:I35" si="0">+ROUND(E18*G18,2)</f>
        <v>0</v>
      </c>
    </row>
    <row r="19" spans="2:9" ht="109.5" customHeight="1" x14ac:dyDescent="0.25">
      <c r="B19" s="32">
        <v>3</v>
      </c>
      <c r="C19" s="32" t="s">
        <v>12</v>
      </c>
      <c r="D19" s="33" t="s">
        <v>15</v>
      </c>
      <c r="E19" s="32">
        <v>1</v>
      </c>
      <c r="F19" s="7">
        <v>13504</v>
      </c>
      <c r="G19" s="1"/>
      <c r="H19" s="7">
        <v>13504</v>
      </c>
      <c r="I19" s="8">
        <f t="shared" si="0"/>
        <v>0</v>
      </c>
    </row>
    <row r="20" spans="2:9" ht="241.5" customHeight="1" x14ac:dyDescent="0.25">
      <c r="B20" s="32">
        <v>4</v>
      </c>
      <c r="C20" s="32" t="s">
        <v>12</v>
      </c>
      <c r="D20" s="33" t="s">
        <v>16</v>
      </c>
      <c r="E20" s="32">
        <v>2</v>
      </c>
      <c r="F20" s="7">
        <v>15539.6</v>
      </c>
      <c r="G20" s="1"/>
      <c r="H20" s="7">
        <v>31079.200000000001</v>
      </c>
      <c r="I20" s="8">
        <f t="shared" si="0"/>
        <v>0</v>
      </c>
    </row>
    <row r="21" spans="2:9" ht="321.75" customHeight="1" x14ac:dyDescent="0.25">
      <c r="B21" s="32">
        <v>5</v>
      </c>
      <c r="C21" s="32" t="s">
        <v>12</v>
      </c>
      <c r="D21" s="33" t="s">
        <v>17</v>
      </c>
      <c r="E21" s="32">
        <v>1</v>
      </c>
      <c r="F21" s="7">
        <v>46336.84</v>
      </c>
      <c r="G21" s="1"/>
      <c r="H21" s="7">
        <v>46336.84</v>
      </c>
      <c r="I21" s="8">
        <f t="shared" si="0"/>
        <v>0</v>
      </c>
    </row>
    <row r="22" spans="2:9" ht="94.5" customHeight="1" x14ac:dyDescent="0.25">
      <c r="B22" s="32">
        <v>6</v>
      </c>
      <c r="C22" s="32" t="s">
        <v>12</v>
      </c>
      <c r="D22" s="33" t="s">
        <v>18</v>
      </c>
      <c r="E22" s="32">
        <v>1</v>
      </c>
      <c r="F22" s="7">
        <v>5432</v>
      </c>
      <c r="G22" s="1"/>
      <c r="H22" s="7">
        <v>5432</v>
      </c>
      <c r="I22" s="8">
        <f t="shared" si="0"/>
        <v>0</v>
      </c>
    </row>
    <row r="23" spans="2:9" ht="139.5" customHeight="1" x14ac:dyDescent="0.25">
      <c r="B23" s="32">
        <v>7</v>
      </c>
      <c r="C23" s="32" t="s">
        <v>19</v>
      </c>
      <c r="D23" s="33" t="s">
        <v>20</v>
      </c>
      <c r="E23" s="32">
        <v>150</v>
      </c>
      <c r="F23" s="7">
        <v>60.4</v>
      </c>
      <c r="G23" s="1"/>
      <c r="H23" s="7">
        <v>9060</v>
      </c>
      <c r="I23" s="8">
        <f t="shared" si="0"/>
        <v>0</v>
      </c>
    </row>
    <row r="24" spans="2:9" ht="244.5" customHeight="1" x14ac:dyDescent="0.25">
      <c r="B24" s="32">
        <v>8</v>
      </c>
      <c r="C24" s="32" t="s">
        <v>19</v>
      </c>
      <c r="D24" s="33" t="s">
        <v>21</v>
      </c>
      <c r="E24" s="32">
        <v>150</v>
      </c>
      <c r="F24" s="7">
        <v>81</v>
      </c>
      <c r="G24" s="1"/>
      <c r="H24" s="7">
        <v>12150</v>
      </c>
      <c r="I24" s="8">
        <f t="shared" si="0"/>
        <v>0</v>
      </c>
    </row>
    <row r="25" spans="2:9" ht="142.5" customHeight="1" x14ac:dyDescent="0.25">
      <c r="B25" s="32">
        <v>9</v>
      </c>
      <c r="C25" s="32" t="s">
        <v>19</v>
      </c>
      <c r="D25" s="33" t="s">
        <v>22</v>
      </c>
      <c r="E25" s="32">
        <v>200</v>
      </c>
      <c r="F25" s="7">
        <v>150.12</v>
      </c>
      <c r="G25" s="1"/>
      <c r="H25" s="7">
        <v>30024</v>
      </c>
      <c r="I25" s="8">
        <f t="shared" si="0"/>
        <v>0</v>
      </c>
    </row>
    <row r="26" spans="2:9" ht="187.5" customHeight="1" x14ac:dyDescent="0.25">
      <c r="B26" s="32">
        <v>10</v>
      </c>
      <c r="C26" s="32" t="s">
        <v>12</v>
      </c>
      <c r="D26" s="33" t="s">
        <v>23</v>
      </c>
      <c r="E26" s="32">
        <v>1</v>
      </c>
      <c r="F26" s="7">
        <v>3496.8</v>
      </c>
      <c r="G26" s="1"/>
      <c r="H26" s="7">
        <v>3496.8</v>
      </c>
      <c r="I26" s="8">
        <f t="shared" si="0"/>
        <v>0</v>
      </c>
    </row>
    <row r="27" spans="2:9" ht="185.25" customHeight="1" x14ac:dyDescent="0.25">
      <c r="B27" s="32">
        <v>11</v>
      </c>
      <c r="C27" s="32" t="s">
        <v>12</v>
      </c>
      <c r="D27" s="33" t="s">
        <v>24</v>
      </c>
      <c r="E27" s="32">
        <v>1</v>
      </c>
      <c r="F27" s="7">
        <v>42348.86</v>
      </c>
      <c r="G27" s="1"/>
      <c r="H27" s="7">
        <v>42348.86</v>
      </c>
      <c r="I27" s="8">
        <f t="shared" si="0"/>
        <v>0</v>
      </c>
    </row>
    <row r="28" spans="2:9" ht="168" customHeight="1" x14ac:dyDescent="0.25">
      <c r="B28" s="32">
        <v>12</v>
      </c>
      <c r="C28" s="32" t="s">
        <v>12</v>
      </c>
      <c r="D28" s="33" t="s">
        <v>25</v>
      </c>
      <c r="E28" s="32">
        <v>1</v>
      </c>
      <c r="F28" s="7">
        <v>16589</v>
      </c>
      <c r="G28" s="1"/>
      <c r="H28" s="7">
        <v>16589</v>
      </c>
      <c r="I28" s="8">
        <f t="shared" si="0"/>
        <v>0</v>
      </c>
    </row>
    <row r="29" spans="2:9" ht="228.75" customHeight="1" x14ac:dyDescent="0.25">
      <c r="B29" s="32">
        <v>13</v>
      </c>
      <c r="C29" s="32" t="s">
        <v>12</v>
      </c>
      <c r="D29" s="33" t="s">
        <v>26</v>
      </c>
      <c r="E29" s="32">
        <v>1</v>
      </c>
      <c r="F29" s="7">
        <v>7231</v>
      </c>
      <c r="G29" s="1"/>
      <c r="H29" s="7">
        <v>7231</v>
      </c>
      <c r="I29" s="8">
        <f t="shared" si="0"/>
        <v>0</v>
      </c>
    </row>
    <row r="30" spans="2:9" ht="199.5" customHeight="1" x14ac:dyDescent="0.25">
      <c r="B30" s="32">
        <v>14</v>
      </c>
      <c r="C30" s="32" t="s">
        <v>19</v>
      </c>
      <c r="D30" s="33" t="s">
        <v>27</v>
      </c>
      <c r="E30" s="32">
        <v>60</v>
      </c>
      <c r="F30" s="7">
        <v>4.5</v>
      </c>
      <c r="G30" s="1"/>
      <c r="H30" s="7">
        <v>270</v>
      </c>
      <c r="I30" s="8">
        <f t="shared" si="0"/>
        <v>0</v>
      </c>
    </row>
    <row r="31" spans="2:9" ht="201" customHeight="1" x14ac:dyDescent="0.25">
      <c r="B31" s="32">
        <v>15</v>
      </c>
      <c r="C31" s="32" t="s">
        <v>12</v>
      </c>
      <c r="D31" s="33" t="s">
        <v>28</v>
      </c>
      <c r="E31" s="32">
        <v>1</v>
      </c>
      <c r="F31" s="7">
        <v>33500</v>
      </c>
      <c r="G31" s="1"/>
      <c r="H31" s="7">
        <v>33500</v>
      </c>
      <c r="I31" s="8">
        <f t="shared" si="0"/>
        <v>0</v>
      </c>
    </row>
    <row r="32" spans="2:9" ht="79.5" customHeight="1" x14ac:dyDescent="0.25">
      <c r="B32" s="32">
        <v>16</v>
      </c>
      <c r="C32" s="32" t="s">
        <v>12</v>
      </c>
      <c r="D32" s="33" t="s">
        <v>29</v>
      </c>
      <c r="E32" s="32">
        <v>1</v>
      </c>
      <c r="F32" s="7">
        <v>3400</v>
      </c>
      <c r="G32" s="1"/>
      <c r="H32" s="7">
        <v>3400</v>
      </c>
      <c r="I32" s="8">
        <f t="shared" si="0"/>
        <v>0</v>
      </c>
    </row>
    <row r="33" spans="2:9" ht="201" customHeight="1" x14ac:dyDescent="0.25">
      <c r="B33" s="32">
        <v>17</v>
      </c>
      <c r="C33" s="32" t="s">
        <v>12</v>
      </c>
      <c r="D33" s="33" t="s">
        <v>30</v>
      </c>
      <c r="E33" s="32">
        <v>1</v>
      </c>
      <c r="F33" s="7">
        <v>5432</v>
      </c>
      <c r="G33" s="1"/>
      <c r="H33" s="7">
        <v>5432</v>
      </c>
      <c r="I33" s="8">
        <f t="shared" si="0"/>
        <v>0</v>
      </c>
    </row>
    <row r="34" spans="2:9" ht="30" x14ac:dyDescent="0.25">
      <c r="B34" s="32">
        <v>18</v>
      </c>
      <c r="C34" s="32" t="s">
        <v>12</v>
      </c>
      <c r="D34" s="34" t="s">
        <v>41</v>
      </c>
      <c r="E34" s="35">
        <v>1</v>
      </c>
      <c r="F34" s="9">
        <v>5000</v>
      </c>
      <c r="G34" s="9">
        <v>5000</v>
      </c>
      <c r="H34" s="9">
        <v>5000</v>
      </c>
      <c r="I34" s="9">
        <f>+ROUND(E34*G34,2)</f>
        <v>5000</v>
      </c>
    </row>
    <row r="35" spans="2:9" ht="95.25" customHeight="1" x14ac:dyDescent="0.25">
      <c r="B35" s="32">
        <v>19</v>
      </c>
      <c r="C35" s="32" t="s">
        <v>12</v>
      </c>
      <c r="D35" s="33" t="s">
        <v>31</v>
      </c>
      <c r="E35" s="32">
        <v>1</v>
      </c>
      <c r="F35" s="7">
        <v>2500</v>
      </c>
      <c r="G35" s="1"/>
      <c r="H35" s="7">
        <v>2500</v>
      </c>
      <c r="I35" s="8">
        <f t="shared" si="0"/>
        <v>0</v>
      </c>
    </row>
    <row r="36" spans="2:9" x14ac:dyDescent="0.25">
      <c r="B36" s="14" t="s">
        <v>35</v>
      </c>
      <c r="C36" s="15"/>
      <c r="D36" s="15"/>
      <c r="E36" s="15"/>
      <c r="F36" s="15"/>
      <c r="G36" s="15"/>
      <c r="H36" s="16">
        <f>+ROUND(SUM(H17:H35),2)</f>
        <v>284200.82</v>
      </c>
      <c r="I36" s="2">
        <f>SUM(I17:I35)</f>
        <v>5000</v>
      </c>
    </row>
    <row r="37" spans="2:9" x14ac:dyDescent="0.25">
      <c r="B37" s="18" t="s">
        <v>9</v>
      </c>
      <c r="C37" s="19"/>
      <c r="D37" s="19"/>
      <c r="E37" s="19"/>
      <c r="F37" s="19"/>
      <c r="G37" s="19"/>
      <c r="H37" s="19"/>
      <c r="I37" s="2">
        <f>ROUND(I36*0.13,2)</f>
        <v>650</v>
      </c>
    </row>
    <row r="38" spans="2:9" x14ac:dyDescent="0.25">
      <c r="B38" s="18" t="s">
        <v>10</v>
      </c>
      <c r="C38" s="19"/>
      <c r="D38" s="19"/>
      <c r="E38" s="19"/>
      <c r="F38" s="19"/>
      <c r="G38" s="19"/>
      <c r="H38" s="19"/>
      <c r="I38" s="2">
        <f>ROUND(I36*0.06,2)</f>
        <v>300</v>
      </c>
    </row>
    <row r="39" spans="2:9" x14ac:dyDescent="0.25">
      <c r="B39" s="14" t="s">
        <v>36</v>
      </c>
      <c r="C39" s="15"/>
      <c r="D39" s="15"/>
      <c r="E39" s="15"/>
      <c r="F39" s="15"/>
      <c r="G39" s="15"/>
      <c r="H39" s="15"/>
      <c r="I39" s="2">
        <f>ROUND(I36+I37+I38,2)</f>
        <v>5950</v>
      </c>
    </row>
    <row r="40" spans="2:9" x14ac:dyDescent="0.25">
      <c r="B40" s="20" t="s">
        <v>1</v>
      </c>
      <c r="C40" s="21"/>
      <c r="D40" s="21"/>
      <c r="E40" s="21"/>
      <c r="F40" s="21"/>
      <c r="G40" s="21"/>
      <c r="H40" s="21"/>
      <c r="I40" s="2">
        <f>ROUND(I39*0.21,2)</f>
        <v>1249.5</v>
      </c>
    </row>
    <row r="41" spans="2:9" ht="15.75" thickBot="1" x14ac:dyDescent="0.3">
      <c r="B41" s="22" t="s">
        <v>2</v>
      </c>
      <c r="C41" s="23"/>
      <c r="D41" s="23"/>
      <c r="E41" s="23"/>
      <c r="F41" s="23"/>
      <c r="G41" s="23"/>
      <c r="H41" s="23"/>
      <c r="I41" s="3">
        <f>ROUND(I39+I40,2)</f>
        <v>7199.5</v>
      </c>
    </row>
    <row r="44" spans="2:9" ht="15.75" thickBot="1" x14ac:dyDescent="0.3">
      <c r="F44" s="24" t="s">
        <v>39</v>
      </c>
      <c r="G44" s="25"/>
      <c r="H44" s="25"/>
      <c r="I44" s="4"/>
    </row>
    <row r="45" spans="2:9" ht="15" customHeight="1" thickBot="1" x14ac:dyDescent="0.3">
      <c r="F45" s="26" t="s">
        <v>37</v>
      </c>
      <c r="G45" s="27"/>
      <c r="H45" s="28"/>
      <c r="I45" s="5">
        <f>+ROUND(I35+SUM(I17:I33),2)</f>
        <v>0</v>
      </c>
    </row>
    <row r="46" spans="2:9" ht="15" customHeight="1" thickBot="1" x14ac:dyDescent="0.3">
      <c r="F46" s="29" t="s">
        <v>9</v>
      </c>
      <c r="G46" s="27"/>
      <c r="H46" s="28"/>
      <c r="I46" s="5">
        <f>+ROUND(I45*0.13,2)</f>
        <v>0</v>
      </c>
    </row>
    <row r="47" spans="2:9" ht="15" customHeight="1" thickBot="1" x14ac:dyDescent="0.3">
      <c r="F47" s="29" t="s">
        <v>10</v>
      </c>
      <c r="G47" s="30"/>
      <c r="H47" s="31"/>
      <c r="I47" s="5">
        <f>+ROUND(I45*0.06,2)</f>
        <v>0</v>
      </c>
    </row>
    <row r="48" spans="2:9" ht="15" customHeight="1" thickBot="1" x14ac:dyDescent="0.3">
      <c r="F48" s="26" t="s">
        <v>40</v>
      </c>
      <c r="G48" s="27"/>
      <c r="H48" s="28"/>
      <c r="I48" s="5">
        <f>+ROUND(SUM(I45:I47),2)</f>
        <v>0</v>
      </c>
    </row>
    <row r="49" s="17" customFormat="1" ht="15.75" customHeight="1" x14ac:dyDescent="0.25"/>
    <row r="50" s="17" customFormat="1" ht="15.75" customHeight="1" x14ac:dyDescent="0.25"/>
  </sheetData>
  <sheetProtection algorithmName="SHA-512" hashValue="EDoJZUH6VYfwe6Xz+6rFsWKEs0N9/35IdmfdbJwqXi7xNadu/8+3udIAIM2C6PcX7keY2aieNQLocNq398ZiMg==" saltValue="HtdP4jChjGExPlRIg7cG/Q==" spinCount="100000" sheet="1" objects="1" scenarios="1" selectLockedCells="1"/>
  <mergeCells count="15">
    <mergeCell ref="F48:H48"/>
    <mergeCell ref="B9:D9"/>
    <mergeCell ref="E9:G9"/>
    <mergeCell ref="A12:G12"/>
    <mergeCell ref="F46:H46"/>
    <mergeCell ref="F47:H47"/>
    <mergeCell ref="F45:H45"/>
    <mergeCell ref="B39:H39"/>
    <mergeCell ref="B40:H40"/>
    <mergeCell ref="B41:H41"/>
    <mergeCell ref="A13:D13"/>
    <mergeCell ref="B15:I15"/>
    <mergeCell ref="B36:G36"/>
    <mergeCell ref="B37:H37"/>
    <mergeCell ref="B38:H3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3830-9F6D-4737-A80E-B74534B7B3D2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F29D90-DF65-4250-9FAE-99E7D5D64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b5c50-6878-419c-aaee-f57d1b61cb07"/>
    <ds:schemaRef ds:uri="c4d65d83-e6de-4071-ac96-3b9ea9015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2 PCAP-Oferta econ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2026-02-20T09:00:22Z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