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0BD9506D-0BD1-4442-9BE5-7FABE9195C08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C35" i="1"/>
  <c r="C34" i="1"/>
  <c r="C37" i="1" l="1"/>
  <c r="C38" i="1"/>
  <c r="D18" i="1" l="1"/>
  <c r="D37" i="1" l="1"/>
  <c r="D21" i="1" l="1"/>
  <c r="D15" i="1"/>
  <c r="D38" i="1" l="1"/>
  <c r="D23" i="1"/>
  <c r="D25" i="1" s="1"/>
  <c r="D24" i="1" l="1"/>
  <c r="D26" i="1" s="1"/>
  <c r="D27" i="1" s="1"/>
  <c r="D28" i="1" s="1"/>
</calcChain>
</file>

<file path=xl/sharedStrings.xml><?xml version="1.0" encoding="utf-8"?>
<sst xmlns="http://schemas.openxmlformats.org/spreadsheetml/2006/main" count="26" uniqueCount="26">
  <si>
    <t>EMPRESA LICITADORA:</t>
  </si>
  <si>
    <t>21% IVA</t>
  </si>
  <si>
    <t>Total (amb IVA)</t>
  </si>
  <si>
    <t>TOTAL PEM</t>
  </si>
  <si>
    <t>Despeses generals</t>
  </si>
  <si>
    <t>Benefici industrial</t>
  </si>
  <si>
    <t>Total PEC (abans d’IVA)</t>
  </si>
  <si>
    <t>Preu màxim PEM</t>
  </si>
  <si>
    <t>Oferta TOTAL PEM (oferta en 2 decimals)</t>
  </si>
  <si>
    <t>Capítol i concepte</t>
  </si>
  <si>
    <t xml:space="preserve"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 </t>
  </si>
  <si>
    <t>01.01.02  Partides alçades a justificar</t>
  </si>
  <si>
    <t>01.01.03  Partides alçades d’abonament íntegre</t>
  </si>
  <si>
    <t>01.02.01  Actuació 1.2</t>
  </si>
  <si>
    <t>01.02.02  Partides alçades a justificar</t>
  </si>
  <si>
    <t>01.02.03  Partides alçades d’abonament íntegre</t>
  </si>
  <si>
    <t>01.03.02  Partides alçades a justificar</t>
  </si>
  <si>
    <t>01.03.03  Partides alçades d’abonament íntegre</t>
  </si>
  <si>
    <t>01.03.01 Actuació 1.3</t>
  </si>
  <si>
    <t>01.01.01  Actuació 1.1</t>
  </si>
  <si>
    <t>Oferta</t>
  </si>
  <si>
    <t>Licitació</t>
  </si>
  <si>
    <t>Subtotal PEM partides que admeten baixa</t>
  </si>
  <si>
    <t>Subtotal PEM partides que NO admeten baixa</t>
  </si>
  <si>
    <t>Subtotal PEC (abans IVA) partides que admeten baixa</t>
  </si>
  <si>
    <t>Subtotal PEC (abans IVA) partides que NO admeten baixa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</si>
</sst>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8" fontId="9" fillId="4" borderId="1" xfId="1" applyNumberFormat="1" applyFont="1" applyFill="1" applyBorder="1" applyAlignment="1" applyProtection="1">
      <alignment vertical="center" wrapText="1"/>
    </xf>
    <xf numFmtId="8" fontId="5" fillId="0" borderId="11" xfId="1" applyNumberFormat="1" applyFont="1" applyBorder="1" applyAlignment="1" applyProtection="1">
      <alignment horizontal="right" vertical="center" wrapText="1"/>
    </xf>
    <xf numFmtId="44" fontId="5" fillId="0" borderId="9" xfId="1" applyFont="1" applyBorder="1" applyAlignment="1" applyProtection="1">
      <alignment horizontal="right" vertical="center" wrapText="1"/>
    </xf>
    <xf numFmtId="44" fontId="6" fillId="3" borderId="9" xfId="1" applyFont="1" applyFill="1" applyBorder="1" applyAlignment="1" applyProtection="1">
      <alignment horizontal="center" vertical="center" wrapText="1"/>
    </xf>
    <xf numFmtId="44" fontId="6" fillId="3" borderId="15" xfId="1" applyFont="1" applyFill="1" applyBorder="1" applyAlignment="1" applyProtection="1">
      <alignment horizontal="center" vertical="center" wrapText="1"/>
    </xf>
    <xf numFmtId="8" fontId="4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0" fillId="0" borderId="0" xfId="0" applyProtection="1"/>
    <xf numFmtId="0" fontId="3" fillId="0" borderId="12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3" borderId="12" xfId="0" applyFont="1" applyFill="1" applyBorder="1" applyAlignment="1" applyProtection="1">
      <alignment horizontal="right" vertical="center" wrapText="1"/>
    </xf>
    <xf numFmtId="0" fontId="3" fillId="3" borderId="5" xfId="0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8" fillId="0" borderId="6" xfId="0" applyFont="1" applyBorder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8" fontId="8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0" fontId="4" fillId="5" borderId="8" xfId="0" applyFont="1" applyFill="1" applyBorder="1" applyAlignment="1" applyProtection="1">
      <alignment vertical="center" wrapText="1"/>
    </xf>
    <xf numFmtId="8" fontId="4" fillId="5" borderId="1" xfId="0" applyNumberFormat="1" applyFont="1" applyFill="1" applyBorder="1" applyAlignment="1" applyProtection="1">
      <alignment horizontal="right" vertical="center" wrapText="1"/>
    </xf>
    <xf numFmtId="0" fontId="4" fillId="4" borderId="8" xfId="0" applyFont="1" applyFill="1" applyBorder="1" applyAlignment="1" applyProtection="1">
      <alignment vertical="center" wrapText="1"/>
    </xf>
    <xf numFmtId="8" fontId="4" fillId="4" borderId="1" xfId="0" applyNumberFormat="1" applyFont="1" applyFill="1" applyBorder="1" applyAlignment="1" applyProtection="1">
      <alignment horizontal="right" vertical="center" wrapText="1"/>
    </xf>
    <xf numFmtId="8" fontId="4" fillId="4" borderId="9" xfId="0" applyNumberFormat="1" applyFont="1" applyFill="1" applyBorder="1" applyAlignment="1" applyProtection="1">
      <alignment horizontal="right" vertical="center" wrapText="1"/>
    </xf>
    <xf numFmtId="0" fontId="4" fillId="0" borderId="8" xfId="0" applyFont="1" applyBorder="1" applyAlignment="1" applyProtection="1">
      <alignment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Protection="1"/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4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CONTR/2025/710</a:t>
          </a:r>
          <a:endParaRPr lang="ca-ES" sz="10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ca-E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Obres per a la Reparació del túnel de Sant Pau a la línia de Llobregat-Anoia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F38"/>
  <sheetViews>
    <sheetView tabSelected="1" zoomScale="130" zoomScaleNormal="130" workbookViewId="0">
      <selection activeCell="C9" sqref="C9:D9"/>
    </sheetView>
  </sheetViews>
  <sheetFormatPr baseColWidth="10" defaultColWidth="8.85546875" defaultRowHeight="15" x14ac:dyDescent="0.25"/>
  <cols>
    <col min="1" max="1" width="8.85546875" style="10"/>
    <col min="2" max="2" width="55.140625" style="10" customWidth="1"/>
    <col min="3" max="4" width="17.42578125" style="10" customWidth="1"/>
    <col min="5" max="5" width="11.5703125" style="10" bestFit="1" customWidth="1"/>
    <col min="6" max="16384" width="8.85546875" style="10"/>
  </cols>
  <sheetData>
    <row r="9" spans="2:4" ht="24" customHeight="1" x14ac:dyDescent="0.25">
      <c r="B9" s="40" t="s">
        <v>0</v>
      </c>
      <c r="C9" s="7"/>
      <c r="D9" s="7"/>
    </row>
    <row r="12" spans="2:4" ht="15.75" thickBot="1" x14ac:dyDescent="0.3">
      <c r="B12" s="36"/>
    </row>
    <row r="13" spans="2:4" ht="42.75" customHeight="1" x14ac:dyDescent="0.25">
      <c r="B13" s="37" t="s">
        <v>9</v>
      </c>
      <c r="C13" s="38" t="s">
        <v>7</v>
      </c>
      <c r="D13" s="39" t="s">
        <v>8</v>
      </c>
    </row>
    <row r="14" spans="2:4" ht="20.45" customHeight="1" x14ac:dyDescent="0.25">
      <c r="B14" s="34" t="s">
        <v>19</v>
      </c>
      <c r="C14" s="35">
        <v>96167.45</v>
      </c>
      <c r="D14" s="6"/>
    </row>
    <row r="15" spans="2:4" ht="20.45" customHeight="1" x14ac:dyDescent="0.25">
      <c r="B15" s="31" t="s">
        <v>11</v>
      </c>
      <c r="C15" s="32">
        <v>4850</v>
      </c>
      <c r="D15" s="33">
        <f>C15</f>
        <v>4850</v>
      </c>
    </row>
    <row r="16" spans="2:4" ht="20.45" customHeight="1" x14ac:dyDescent="0.25">
      <c r="B16" s="29" t="s">
        <v>12</v>
      </c>
      <c r="C16" s="30">
        <v>10339.98</v>
      </c>
      <c r="D16" s="6"/>
    </row>
    <row r="17" spans="2:4" ht="20.45" customHeight="1" x14ac:dyDescent="0.25">
      <c r="B17" s="29" t="s">
        <v>13</v>
      </c>
      <c r="C17" s="30">
        <v>89275.4</v>
      </c>
      <c r="D17" s="6"/>
    </row>
    <row r="18" spans="2:4" ht="20.45" customHeight="1" x14ac:dyDescent="0.25">
      <c r="B18" s="31" t="s">
        <v>14</v>
      </c>
      <c r="C18" s="32">
        <v>4500</v>
      </c>
      <c r="D18" s="33">
        <f t="shared" ref="D18" si="0">C18</f>
        <v>4500</v>
      </c>
    </row>
    <row r="19" spans="2:4" ht="20.45" customHeight="1" x14ac:dyDescent="0.25">
      <c r="B19" s="29" t="s">
        <v>15</v>
      </c>
      <c r="C19" s="30">
        <v>10369.93</v>
      </c>
      <c r="D19" s="6"/>
    </row>
    <row r="20" spans="2:4" ht="20.45" customHeight="1" x14ac:dyDescent="0.25">
      <c r="B20" s="34" t="s">
        <v>18</v>
      </c>
      <c r="C20" s="35">
        <v>178637.75</v>
      </c>
      <c r="D20" s="6"/>
    </row>
    <row r="21" spans="2:4" ht="20.45" customHeight="1" x14ac:dyDescent="0.25">
      <c r="B21" s="31" t="s">
        <v>16</v>
      </c>
      <c r="C21" s="32">
        <v>8050</v>
      </c>
      <c r="D21" s="33">
        <f>C21</f>
        <v>8050</v>
      </c>
    </row>
    <row r="22" spans="2:4" ht="20.45" customHeight="1" x14ac:dyDescent="0.25">
      <c r="B22" s="29" t="s">
        <v>17</v>
      </c>
      <c r="C22" s="30">
        <v>13145.5</v>
      </c>
      <c r="D22" s="6"/>
    </row>
    <row r="23" spans="2:4" x14ac:dyDescent="0.25">
      <c r="B23" s="8" t="s">
        <v>3</v>
      </c>
      <c r="C23" s="9"/>
      <c r="D23" s="2">
        <f>D34+D35</f>
        <v>17400</v>
      </c>
    </row>
    <row r="24" spans="2:4" x14ac:dyDescent="0.25">
      <c r="B24" s="11" t="s">
        <v>4</v>
      </c>
      <c r="C24" s="12"/>
      <c r="D24" s="3">
        <f>ROUND(D23*0.13,2)</f>
        <v>2262</v>
      </c>
    </row>
    <row r="25" spans="2:4" x14ac:dyDescent="0.25">
      <c r="B25" s="11" t="s">
        <v>5</v>
      </c>
      <c r="C25" s="12"/>
      <c r="D25" s="3">
        <f>ROUND(D23*0.06,2)</f>
        <v>1044</v>
      </c>
    </row>
    <row r="26" spans="2:4" x14ac:dyDescent="0.25">
      <c r="B26" s="13" t="s">
        <v>6</v>
      </c>
      <c r="C26" s="14"/>
      <c r="D26" s="4">
        <f>D23+D24+D25</f>
        <v>20706</v>
      </c>
    </row>
    <row r="27" spans="2:4" x14ac:dyDescent="0.25">
      <c r="B27" s="15" t="s">
        <v>1</v>
      </c>
      <c r="C27" s="16"/>
      <c r="D27" s="4">
        <f>ROUND(D26*0.21,2)</f>
        <v>4348.26</v>
      </c>
    </row>
    <row r="28" spans="2:4" ht="14.85" customHeight="1" thickBot="1" x14ac:dyDescent="0.3">
      <c r="B28" s="17" t="s">
        <v>2</v>
      </c>
      <c r="C28" s="18"/>
      <c r="D28" s="5">
        <f>D26+D27</f>
        <v>25054.260000000002</v>
      </c>
    </row>
    <row r="30" spans="2:4" x14ac:dyDescent="0.25">
      <c r="B30" s="19" t="s">
        <v>10</v>
      </c>
      <c r="C30" s="19"/>
      <c r="D30" s="19"/>
    </row>
    <row r="31" spans="2:4" ht="30" customHeight="1" x14ac:dyDescent="0.25">
      <c r="B31" s="19"/>
      <c r="C31" s="19"/>
      <c r="D31" s="19"/>
    </row>
    <row r="32" spans="2:4" ht="5.25" customHeight="1" x14ac:dyDescent="0.25">
      <c r="B32" s="19"/>
      <c r="C32" s="19"/>
      <c r="D32" s="19"/>
    </row>
    <row r="33" spans="2:6" ht="15" customHeight="1" x14ac:dyDescent="0.25">
      <c r="B33" s="20"/>
      <c r="C33" s="21" t="s">
        <v>21</v>
      </c>
      <c r="D33" s="21" t="s">
        <v>20</v>
      </c>
      <c r="E33" s="22"/>
      <c r="F33" s="23"/>
    </row>
    <row r="34" spans="2:6" x14ac:dyDescent="0.25">
      <c r="B34" s="24" t="s">
        <v>22</v>
      </c>
      <c r="C34" s="1">
        <f>ROUND(C14,2)+ROUND(C16,2)+ROUND(C17,2)+ROUND(C19,2)+ROUND(C20,2)+ROUND(C22,2)</f>
        <v>397936.01</v>
      </c>
      <c r="D34" s="1">
        <f>ROUND(D14,2)+ROUND(D16,2)+ROUND(D17,2)+ROUND(D19,2)+ROUND(D20,2)+ROUND(D22,2)</f>
        <v>0</v>
      </c>
      <c r="E34" s="22"/>
      <c r="F34" s="23"/>
    </row>
    <row r="35" spans="2:6" x14ac:dyDescent="0.25">
      <c r="B35" s="24" t="s">
        <v>23</v>
      </c>
      <c r="C35" s="25">
        <f>C15+C18+C21</f>
        <v>17400</v>
      </c>
      <c r="D35" s="25">
        <f>D15+D18+D21</f>
        <v>17400</v>
      </c>
      <c r="E35" s="22"/>
      <c r="F35" s="23"/>
    </row>
    <row r="36" spans="2:6" x14ac:dyDescent="0.25">
      <c r="B36" s="26"/>
      <c r="C36" s="26"/>
      <c r="D36" s="27"/>
      <c r="E36" s="26"/>
      <c r="F36" s="26"/>
    </row>
    <row r="37" spans="2:6" x14ac:dyDescent="0.25">
      <c r="B37" s="24" t="s">
        <v>24</v>
      </c>
      <c r="C37" s="1">
        <f>ROUND(C34*0.13,2)+ROUND(C34*0.06,2)+C34</f>
        <v>473543.85</v>
      </c>
      <c r="D37" s="1">
        <f>ROUND(D34*0.13,2)+ROUND(D34*0.06,2)+D34</f>
        <v>0</v>
      </c>
      <c r="E37" s="22"/>
      <c r="F37" s="23"/>
    </row>
    <row r="38" spans="2:6" x14ac:dyDescent="0.25">
      <c r="B38" s="24" t="s">
        <v>25</v>
      </c>
      <c r="C38" s="28">
        <f>ROUND(C35*0.13,2)+ROUND(C35*0.06,2)+C35</f>
        <v>20706</v>
      </c>
      <c r="D38" s="28">
        <f>ROUND(D35*0.13,2)+ROUND(D35*0.06,2)+D35</f>
        <v>20706</v>
      </c>
      <c r="E38" s="22"/>
      <c r="F38" s="23"/>
    </row>
  </sheetData>
  <sheetProtection algorithmName="SHA-512" hashValue="yAbET342NGhcCmxw1Gb6nPHtIr/6T1YUVG0l8/+1rmGXWpRBUapLhipLcFyST6eRpPOvs2qI+knWiS+zhJhMgQ==" saltValue="2kRz3NTMshKgSEwH8Q/98A==" spinCount="100000" sheet="1" objects="1" scenarios="1" selectLockedCells="1"/>
  <mergeCells count="8">
    <mergeCell ref="C9:D9"/>
    <mergeCell ref="B30:D32"/>
    <mergeCell ref="B26:C26"/>
    <mergeCell ref="B28:C28"/>
    <mergeCell ref="B27:C27"/>
    <mergeCell ref="B23:C23"/>
    <mergeCell ref="B24:C24"/>
    <mergeCell ref="B25:C25"/>
  </mergeCells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4d65d83-e6de-4071-ac96-3b9ea9015942"/>
    <ds:schemaRef ds:uri="d05b5c50-6878-419c-aaee-f57d1b61cb07"/>
    <ds:schemaRef ds:uri="http://schemas.microsoft.com/office/2006/metadata/properties"/>
    <ds:schemaRef ds:uri="a4e8c040-620f-42a2-8d8e-d59e2c082eaf"/>
    <ds:schemaRef ds:uri="c6cc41f6-4694-4999-a616-93cae258eccb"/>
  </ds:schemaRefs>
</ds:datastoreItem>
</file>

<file path=customXml/itemProps3.xml><?xml version="1.0" encoding="utf-8"?>
<ds:datastoreItem xmlns:ds="http://schemas.openxmlformats.org/officeDocument/2006/customXml" ds:itemID="{91F34017-079C-42ED-B666-166ECB880F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b5c50-6878-419c-aaee-f57d1b61cb07"/>
    <ds:schemaRef ds:uri="c4d65d83-e6de-4071-ac96-3b9ea9015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2026-02-19T06:59:01Z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