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mc:AlternateContent xmlns:mc="http://schemas.openxmlformats.org/markup-compatibility/2006">
    <mc:Choice Requires="x15">
      <x15ac:absPath xmlns:x15ac="http://schemas.microsoft.com/office/spreadsheetml/2010/11/ac" url="https://hospitalclinicdebarcelona.sharepoint.com/sites/GesDocDSGCompres/ArxiuExpedients/2025_186_MATERIAL PROTECCIÓ_DESERTS-DSG-INFE-GC2/AMUP_XXXX_2025_00/PLECS/PROVISIONALS/"/>
    </mc:Choice>
  </mc:AlternateContent>
  <xr:revisionPtr revIDLastSave="72" documentId="8_{B0463BC7-B9E1-4B95-B46F-F4E829FD9489}" xr6:coauthVersionLast="47" xr6:coauthVersionMax="47" xr10:uidLastSave="{27620F1F-2BD6-4C7B-9D76-84097C5B2752}"/>
  <bookViews>
    <workbookView xWindow="-120" yWindow="-120" windowWidth="29040" windowHeight="15720" xr2:uid="{5786D5DF-8568-4ACB-844E-8A144640D404}"/>
  </bookViews>
  <sheets>
    <sheet name="ANNEX OFERTA" sheetId="1" r:id="rId1"/>
  </sheets>
  <definedNames>
    <definedName name="_xlnm._FilterDatabase" localSheetId="0" hidden="1">'ANNEX OFERTA'!$B$14:$P$41</definedName>
    <definedName name="_xlnm.Print_Area" localSheetId="0">'ANNEX OFERTA'!$B$1:$O$52</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0" i="1" l="1"/>
  <c r="O40" i="1"/>
  <c r="J40" i="1"/>
  <c r="P39" i="1"/>
  <c r="O39" i="1"/>
  <c r="J39" i="1"/>
  <c r="P38" i="1"/>
  <c r="O38" i="1"/>
  <c r="J38" i="1"/>
  <c r="P37" i="1"/>
  <c r="O37" i="1"/>
  <c r="J37" i="1"/>
  <c r="P36" i="1"/>
  <c r="O36" i="1"/>
  <c r="J36" i="1"/>
  <c r="P35" i="1"/>
  <c r="P34" i="1" s="1"/>
  <c r="O35" i="1"/>
  <c r="J35" i="1"/>
  <c r="P33" i="1"/>
  <c r="O33" i="1"/>
  <c r="J33" i="1"/>
  <c r="P32" i="1"/>
  <c r="O32" i="1"/>
  <c r="J32" i="1"/>
  <c r="P31" i="1"/>
  <c r="P30" i="1" s="1"/>
  <c r="O31" i="1"/>
  <c r="J31" i="1"/>
  <c r="J30" i="1" s="1"/>
  <c r="P29" i="1"/>
  <c r="O29" i="1"/>
  <c r="J29" i="1"/>
  <c r="P28" i="1"/>
  <c r="O28" i="1"/>
  <c r="J28" i="1"/>
  <c r="P27" i="1"/>
  <c r="O27" i="1"/>
  <c r="J27" i="1"/>
  <c r="P26" i="1"/>
  <c r="O26" i="1"/>
  <c r="J26" i="1"/>
  <c r="P25" i="1"/>
  <c r="O25" i="1"/>
  <c r="J25" i="1"/>
  <c r="P24" i="1"/>
  <c r="O24" i="1"/>
  <c r="O23" i="1" s="1"/>
  <c r="J24" i="1"/>
  <c r="P22" i="1"/>
  <c r="O22" i="1"/>
  <c r="J22" i="1"/>
  <c r="P21" i="1"/>
  <c r="O21" i="1"/>
  <c r="J21" i="1"/>
  <c r="P20" i="1"/>
  <c r="O20" i="1"/>
  <c r="J20" i="1"/>
  <c r="P19" i="1"/>
  <c r="O19" i="1"/>
  <c r="J19" i="1"/>
  <c r="P18" i="1"/>
  <c r="O18" i="1"/>
  <c r="O17" i="1" s="1"/>
  <c r="J18" i="1"/>
  <c r="P16" i="1"/>
  <c r="O16" i="1"/>
  <c r="J16" i="1"/>
  <c r="P15" i="1"/>
  <c r="O15" i="1"/>
  <c r="J15" i="1"/>
  <c r="J34" i="1" l="1"/>
  <c r="O34" i="1"/>
  <c r="O41" i="1" s="1"/>
  <c r="P23" i="1"/>
  <c r="O30" i="1"/>
  <c r="J23" i="1"/>
  <c r="P17" i="1"/>
  <c r="J17" i="1"/>
  <c r="J41" i="1" s="1"/>
  <c r="P41" i="1" l="1"/>
</calcChain>
</file>

<file path=xl/sharedStrings.xml><?xml version="1.0" encoding="utf-8"?>
<sst xmlns="http://schemas.openxmlformats.org/spreadsheetml/2006/main" count="114" uniqueCount="85">
  <si>
    <t>ANEXO DE CUMPLIMENTACIÓN OBLIGATORIA 3 PCAP DE OFERTA ECONÓMICA</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</si>
  <si>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</si>
  <si>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TÍTULO EXPEDIENTE:</t>
  </si>
  <si>
    <t>Suministro de material para protección de  equipos y  personal sanitario</t>
  </si>
  <si>
    <t>NÚMERO EXPEDIENTE:</t>
  </si>
  <si>
    <t>2025/186</t>
  </si>
  <si>
    <t>DURACIÓN EN MESES</t>
  </si>
  <si>
    <t>LICITADOR E IDENTIFICACIÓN DE LA OFERTA:</t>
  </si>
  <si>
    <t>EMPRESA:</t>
  </si>
  <si>
    <t>TELÉFONO</t>
  </si>
  <si>
    <t>MAIL</t>
  </si>
  <si>
    <t>FECHA</t>
  </si>
  <si>
    <t>UND ADJ</t>
  </si>
  <si>
    <t>LOTE</t>
  </si>
  <si>
    <t>ARTÍCULO</t>
  </si>
  <si>
    <t>DENOMINACIÓN Y REQUISITOS TÉCNICOS</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</si>
  <si>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</si>
  <si>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</si>
  <si>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</si>
  <si>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</si>
  <si>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</si>
  <si>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</si>
  <si>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</si>
  <si>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</si>
  <si>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r>
      <t xml:space="preserve">BASE IMPONIBLE UNITARIA OFERTADA 
</t>
    </r>
    <r>
      <rPr>
        <b/>
        <sz val="11"/>
        <color indexed="10"/>
        <rFont val="Arial"/>
        <family val="2"/>
      </rPr>
      <t>4 DECIMALES
 (***)</t>
    </r>
  </si>
  <si>
    <t xml:space="preserve"> % IVA OFERTADO</t>
  </si>
  <si>
    <t xml:space="preserve">BASE IMPONIBLE TOTAL OFERTADA </t>
  </si>
  <si>
    <t>IMPORTE TOTAL con descuento(IVA INCLUIDO)</t>
  </si>
  <si>
    <t>Talla no fenestrada de polietileno y polilpropileno, absorbente e impermeable, sin adhesivo, medida aprox. 38x38cm. Un solo uso. Sin látex. Tolerancia del aprox. +/- 10%</t>
  </si>
  <si>
    <t>UND</t>
  </si>
  <si>
    <t>0,055</t>
  </si>
  <si>
    <t>Talla no fenestrada de polietileno y polipropileno, absorbente e impermeable, 2 capas termoselladas, auto-adhesiva, hipoalergénica, removible, con cinta elástica, medida aprox.  75x75cm, refuerzo 36x75cm. Estéril. Un solo uso. Sin látex. Gramaje mínimo 28g/m2. Tolerancia del aprox. +/- 5%.</t>
  </si>
  <si>
    <t>s</t>
  </si>
  <si>
    <t>3 al 7</t>
  </si>
  <si>
    <t>Guantes quirúrgicos plomados, sin polvo, grosor aprox. entre 0,33-0,35mm. Diferentes tallas. Estériles. Sin látex. Con tratamiento interno para facilitar el calzado</t>
  </si>
  <si>
    <t>G486</t>
  </si>
  <si>
    <t>PAR</t>
  </si>
  <si>
    <t/>
  </si>
  <si>
    <t>Guante quirúrgico plomado, sin polvo, grosor aprox. entre 0,33-0,35mm. Talla nº 6,5. Estéril. Sin látex. Con tratamiento interno para facilitar el calzado</t>
  </si>
  <si>
    <t>Guante quirúrgico plomado, sin polvo, grosor aprox. entre 0,33-0,35mm. Talla nº 7. Estéril. Sin látex. Con tratamiento interno para facilitar el calzado</t>
  </si>
  <si>
    <t>Guante quirúrgico plomado, sin polvo, grosor aprox. entre 0,33-0,35mm. Talla nº 7,5. Estéril. Sin látex. Con tratamiento interno para facilitar el calzado</t>
  </si>
  <si>
    <t>Guante quirúrgico plomado, sin polvo, grosor aprox. entre 0,33-0,35mm. Talla nº 8. Estéril. Sin látex. Con tratamiento interno para facilitar el calzado</t>
  </si>
  <si>
    <t>Guante quirúrgico plomado, sin polvo, grosor aprox. entre 0,33-0,35mm. Talla nº 8,5. Estéril. Sin látex. Con tratamiento interno para facilitar el calzado</t>
  </si>
  <si>
    <t>8 al 9</t>
  </si>
  <si>
    <t>Batas quirúrgicas de polipropileno y polietileno, con cintas a la cintura, cuello con velcro, puños tejidos elásticos. Diferentes tallas, longitud mínima 114cm. Protección a medicamentos peligrosos. No estériles. Un solo uso. Sin látex. Gramaje &gt;= 75g/m2.</t>
  </si>
  <si>
    <t>G492</t>
  </si>
  <si>
    <t>Bata para procedimientos de polipropileno y polietileno, con cintas a la cintura, cuello con velcro, puños tejidos elásticos. Talla L, longitud mínima 114cm. Protección a medicamentos peligrosos. No estéril. Un solo uso. Sin látex. Gramaje &gt;= 75g/m2. Protección a medicamentos peligrosos. EPI Categoria III. Normativa EN 13795; ASTM F 1671.EN 14126; EN 14605:2005+A1:2009 Tipo PB4; ASTM F739</t>
  </si>
  <si>
    <t>3,85</t>
  </si>
  <si>
    <t>Bata para procedimientos de polipropileno y polietileno, con cintas a la cintura, cuello con velcro, puños tejidos elásticos. Talla XL, longitud mínima 114cm. Protección a medicamentos peligrosos. No estéril. Un solo uso. Sin látex. Gramaje &gt;= 75g/m2. Protección a medicamentos peligrosos. EPI Categoria III. Normativa EN 13795; ASTM F 1671.EN 14126; EN 14605:2005+A1:2009 Tipo PB4; ASTM F739</t>
  </si>
  <si>
    <t>3,86</t>
  </si>
  <si>
    <t>Gorro de tejido sin tejer, formado por una banda doble alrededor de la frente de medida entre 10-11cm y tapa en la nuca de medida entre 21-22cm, color azul/verde. Talla única. Un solo uso. Gramaje &gt;=25g/m2.</t>
  </si>
  <si>
    <t>0,12</t>
  </si>
  <si>
    <t>Máscara de protección completa, pieza facial de silicona de amplia visión, pantalla de policarbonato resistente a sustancias químicas, 2 filtros ajustables tipo bayoneta. Talla M. Reutilizable. Sin látex. Normativa EN136.</t>
  </si>
  <si>
    <t>Funda de polietileno, transparente y ajustable, adaptación magnética, medida aprox. 122cm x 300cm, lente Ø65mm. Para microscopio Zeiss modelo Kinevo 900. Estéril. Sin látex. Tolerancia del aprox. +/- 5%.</t>
  </si>
  <si>
    <t>Funda absorbente e impermeable, con asas laterales para movilizar al paciente, medida entre 100-102cm x 225-230cm, gramaje mínimo 240g/m2, capacidad absorción mínima 2500ml. Un solo uso. Sin látex.</t>
  </si>
  <si>
    <t>14 al 15</t>
  </si>
  <si>
    <t>Funda para sonda de termómetro, diámetro aprox. 5mm, longitud aprox. 10cm. Compatible con sonda Wech Allywn Modelos SureTemp y SureTemp plus. Un solo uso. Sin látex. Tolerancia del aprox. +/- 5%.</t>
  </si>
  <si>
    <t>0,0337</t>
  </si>
  <si>
    <t>Funda para termómetro timpánico de plástico transparente. Compatible con termómetro Welch Allyn Sure Temp Plus. Un solo uso.</t>
  </si>
  <si>
    <t>0,0506</t>
  </si>
  <si>
    <t>Paño de cobertura de cámara del dispositivo SPYPHI para cirugía abierta, recubrimiento completo del cabezal y cables de conexión, con gomas elásticas de ajuste. Estéril. Un solo uso. Sin látex.</t>
  </si>
  <si>
    <t>37</t>
  </si>
  <si>
    <t>17 al 19</t>
  </si>
  <si>
    <t>Alfombras absorbentes para quirófano, con adhesivos en las esquinas para fijar al suelo, color azul, diferentes medidas.</t>
  </si>
  <si>
    <t>G1042</t>
  </si>
  <si>
    <t>Alfombra absorbente para quirófano, con adhesivos en las esquinas para fijar al suelo, color azul, medida entre 80-90cm x 150-160cm. Capacidad de absorción mínima 6,4 litros/m2</t>
  </si>
  <si>
    <t>2,27</t>
  </si>
  <si>
    <t>Alfombra absorbente para quirófano, con adhesivos en las esquinas para fijar al suelo, color azul, medida entre 80-90cm x 200-210cm. Capacidad de absorción mínima 6,4 litros/m2</t>
  </si>
  <si>
    <t>3,09</t>
  </si>
  <si>
    <t>Alfombra absorbente para quirófano, con adhesivos en las esquinas para fijar al suelo, color azul, medida entre 80-90cm x 300-320cm.</t>
  </si>
  <si>
    <t>3,81</t>
  </si>
  <si>
    <t>Alfombra absorbente para quirófano, de bajo perfil, con adhesivos, medida entre 86-90cm x 127-140cm.</t>
  </si>
  <si>
    <t>Alfombra fabricada con película de PE-LD, 60 capas, superficie adhesiva, color gris, elimina el polvo de zapatos y ruedas de carros, medida entre 44-47cm x 89-93cm.</t>
  </si>
  <si>
    <t>37,34</t>
  </si>
  <si>
    <t>Rollo de papel para camilla, de tejido sin tejer, hipoalergénico, reciclable, repelente al agua, blanco, medida ancho entre 58-61cm x largo 135-145cm.</t>
  </si>
  <si>
    <t>M</t>
  </si>
  <si>
    <t>TOTAL EXPEDIENTE/OFERTADO</t>
  </si>
  <si>
    <t>La base imponible unitaria en unidad de licitación ofertada, se ofertarán con un número máximo de 4 decimales fijos.
El tipo de iva licitado es indicativo, el licitador ofertará el tipo de iva que corresponda legalmente en su artículo.</t>
  </si>
  <si>
    <r>
      <t xml:space="preserve">Presentación obligatoria de este annexo en formato </t>
    </r>
    <r>
      <rPr>
        <b/>
        <sz val="15"/>
        <color indexed="10"/>
        <rFont val="Arial"/>
        <family val="2"/>
      </rPr>
      <t>EXCEL.</t>
    </r>
  </si>
  <si>
    <t>Si encuentra problemas relacionados con la plataforma E-LICITA o sobre temas de especificaciones técnicas contacte en el email sc@clinic.cat o con el teléfono 932275460, para solicitar aclaraciones.</t>
  </si>
  <si>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</si>
  <si>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t>(**) Quedarán excluidas automáticamente de la licitación las empresas con proposiciones económicas  las cuales superen el pressupuesto total de licitación de cada lote, de acuerdo con lo establecido en el apartado 1.C. del Cuadro de características.</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</si>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</sst>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 numFmtId="173" formatCode="0.0000"/>
  </numFmts>
  <fonts count="61">
    <font>
      <sz val="10"/>
      <name val="Arial"/>
    </font>
    <font>
      <sz val="10"/>
      <name val="Arial"/>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6">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173" fontId="34" fillId="26" borderId="15" xfId="0" applyNumberFormat="1" applyFont="1" applyFill="1" applyBorder="1" applyAlignment="1">
      <alignment horizontal="right" vertical="center" shrinkToFi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146"/>
  <sheetViews>
    <sheetView tabSelected="1" topLeftCell="B1" zoomScale="60" zoomScaleNormal="60" zoomScaleSheetLayoutView="50" workbookViewId="0">
      <selection activeCell="T6" sqref="T6"/>
    </sheetView>
  </sheetViews>
  <sheetFormatPr defaultColWidth="11.42578125" defaultRowHeight="14.25"/>
  <cols>
    <col min="1" max="1" width="11.42578125" style="7" hidden="1" customWidth="1"/>
    <col min="2" max="2" width="11.42578125" style="7" customWidth="1"/>
    <col min="3" max="3" width="10.42578125" style="7" customWidth="1"/>
    <col min="4" max="4" width="48.85546875" style="8" customWidth="1"/>
    <col min="5" max="5" width="14.85546875" style="9" customWidth="1"/>
    <col min="6" max="6" width="15.140625" style="8" customWidth="1"/>
    <col min="7" max="7" width="11.140625" style="8" customWidth="1"/>
    <col min="8" max="8" width="14.28515625" style="8" customWidth="1"/>
    <col min="9" max="9" width="6.140625" style="8" customWidth="1"/>
    <col min="10" max="10" width="18.140625" style="8" customWidth="1"/>
    <col min="11" max="11" width="40.7109375"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77" t="s">
        <v>0</v>
      </c>
      <c r="D1" s="77"/>
      <c r="E1" s="77"/>
      <c r="F1" s="77"/>
      <c r="G1" s="77"/>
      <c r="H1" s="77"/>
      <c r="I1" s="77"/>
      <c r="J1" s="77"/>
      <c r="K1" s="77"/>
      <c r="L1" s="77"/>
      <c r="M1" s="77"/>
      <c r="N1" s="77"/>
      <c r="O1" s="77"/>
      <c r="P1" s="34"/>
    </row>
    <row r="2" spans="1:16" ht="70.5" customHeight="1">
      <c r="C2" s="90" t="s">
        <v>1</v>
      </c>
      <c r="D2" s="90"/>
      <c r="E2" s="90"/>
      <c r="F2" s="90"/>
      <c r="G2" s="90"/>
      <c r="H2" s="90"/>
      <c r="I2" s="90"/>
      <c r="J2" s="90"/>
      <c r="K2" s="90"/>
      <c r="L2" s="90"/>
      <c r="M2" s="90"/>
      <c r="N2" s="90"/>
      <c r="O2" s="90"/>
      <c r="P2" s="34"/>
    </row>
    <row r="3" spans="1:16" ht="14.25" customHeight="1" thickBot="1">
      <c r="F3" s="7"/>
      <c r="K3" s="8"/>
      <c r="L3" s="8"/>
      <c r="M3" s="8"/>
      <c r="N3" s="8"/>
      <c r="O3" s="8"/>
      <c r="P3" s="8"/>
    </row>
    <row r="4" spans="1:16" ht="47.25" customHeight="1">
      <c r="B4" s="78" t="s">
        <v>2</v>
      </c>
      <c r="C4" s="79"/>
      <c r="D4" s="51" t="s">
        <v>3</v>
      </c>
      <c r="E4" s="52"/>
      <c r="F4" s="52"/>
      <c r="G4" s="52"/>
      <c r="H4" s="52"/>
      <c r="I4" s="52"/>
      <c r="J4" s="52"/>
      <c r="K4" s="52"/>
      <c r="L4" s="52"/>
      <c r="M4" s="52"/>
      <c r="N4" s="52"/>
      <c r="O4" s="53"/>
    </row>
    <row r="5" spans="1:16" ht="36.75" customHeight="1">
      <c r="B5" s="80" t="s">
        <v>4</v>
      </c>
      <c r="C5" s="81"/>
      <c r="D5" s="93" t="s">
        <v>5</v>
      </c>
      <c r="E5" s="94"/>
      <c r="F5" s="94"/>
      <c r="G5" s="94"/>
      <c r="H5" s="94"/>
      <c r="I5" s="94"/>
      <c r="J5" s="94"/>
      <c r="K5" s="94"/>
      <c r="L5" s="94"/>
      <c r="M5" s="94"/>
      <c r="N5" s="94"/>
      <c r="O5" s="95"/>
    </row>
    <row r="6" spans="1:16" ht="39" customHeight="1" thickBot="1">
      <c r="B6" s="91" t="s">
        <v>6</v>
      </c>
      <c r="C6" s="92"/>
      <c r="D6" s="73">
        <v>36</v>
      </c>
      <c r="E6" s="74"/>
      <c r="F6" s="74"/>
      <c r="G6" s="74"/>
      <c r="H6" s="74"/>
      <c r="I6" s="74"/>
      <c r="J6" s="74"/>
      <c r="K6" s="74"/>
      <c r="L6" s="74"/>
      <c r="M6" s="74"/>
      <c r="N6" s="74"/>
      <c r="O6" s="75"/>
    </row>
    <row r="7" spans="1:16" ht="12" customHeight="1" thickBot="1">
      <c r="C7" s="11"/>
      <c r="D7" s="11"/>
      <c r="E7" s="11"/>
      <c r="F7" s="12"/>
      <c r="G7" s="12"/>
      <c r="H7" s="12"/>
      <c r="I7" s="12"/>
      <c r="J7" s="26"/>
      <c r="K7" s="11"/>
      <c r="L7" s="11"/>
      <c r="M7" s="26"/>
      <c r="N7" s="26"/>
      <c r="O7" s="26"/>
      <c r="P7" s="26"/>
    </row>
    <row r="8" spans="1:16" s="7" customFormat="1" ht="36.75" customHeight="1" thickBot="1">
      <c r="B8" s="54" t="s">
        <v>7</v>
      </c>
      <c r="C8" s="55"/>
      <c r="D8" s="55"/>
      <c r="E8" s="55"/>
      <c r="F8" s="55"/>
      <c r="G8" s="55"/>
      <c r="H8" s="55"/>
      <c r="I8" s="55"/>
      <c r="J8" s="55"/>
      <c r="K8" s="55"/>
      <c r="L8" s="55"/>
      <c r="M8" s="55"/>
      <c r="N8" s="55"/>
      <c r="O8" s="56"/>
    </row>
    <row r="9" spans="1:16" s="27" customFormat="1" ht="35.25" customHeight="1" thickBot="1">
      <c r="B9" s="54" t="s">
        <v>8</v>
      </c>
      <c r="C9" s="56"/>
      <c r="D9" s="82"/>
      <c r="E9" s="83"/>
      <c r="F9" s="83"/>
      <c r="G9" s="83"/>
      <c r="H9" s="83"/>
      <c r="I9" s="83"/>
      <c r="J9" s="84"/>
      <c r="K9" s="24" t="s">
        <v>9</v>
      </c>
      <c r="L9" s="87"/>
      <c r="M9" s="88"/>
      <c r="N9" s="88"/>
      <c r="O9" s="89"/>
    </row>
    <row r="10" spans="1:16" s="27" customFormat="1" ht="36" customHeight="1" thickBot="1">
      <c r="A10" s="10" t="s">
        <v>10</v>
      </c>
      <c r="B10" s="54" t="s">
        <v>10</v>
      </c>
      <c r="C10" s="56"/>
      <c r="D10" s="57"/>
      <c r="E10" s="58"/>
      <c r="F10" s="58"/>
      <c r="G10" s="58"/>
      <c r="H10" s="58"/>
      <c r="I10" s="58"/>
      <c r="J10" s="59"/>
      <c r="K10" s="35" t="s">
        <v>11</v>
      </c>
      <c r="L10" s="87"/>
      <c r="M10" s="88"/>
      <c r="N10" s="88"/>
      <c r="O10" s="89"/>
    </row>
    <row r="11" spans="1:16" s="27" customFormat="1" ht="36.75" customHeight="1">
      <c r="B11" s="85"/>
      <c r="C11" s="85"/>
      <c r="E11" s="36"/>
      <c r="F11" s="86"/>
      <c r="G11" s="86"/>
      <c r="H11" s="86"/>
      <c r="I11" s="86"/>
      <c r="J11" s="86"/>
      <c r="K11" s="40"/>
      <c r="L11" s="38"/>
      <c r="M11" s="38"/>
      <c r="N11" s="38"/>
      <c r="O11" s="38"/>
    </row>
    <row r="12" spans="1:16" s="27" customFormat="1" ht="36.75" customHeight="1">
      <c r="B12" s="50"/>
      <c r="C12" s="50"/>
      <c r="E12" s="11"/>
      <c r="F12" s="76"/>
      <c r="G12" s="76"/>
      <c r="H12" s="76"/>
      <c r="I12" s="76"/>
      <c r="J12" s="76"/>
      <c r="K12" s="10"/>
      <c r="L12" s="39"/>
      <c r="M12" s="39"/>
      <c r="N12" s="39"/>
      <c r="O12" s="39"/>
    </row>
    <row r="13" spans="1:16" s="27" customFormat="1" ht="27" customHeight="1">
      <c r="C13" s="69"/>
      <c r="D13" s="69"/>
      <c r="E13" s="9"/>
      <c r="F13" s="7"/>
      <c r="G13" s="7"/>
    </row>
    <row r="14" spans="1:16"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24</v>
      </c>
      <c r="N14" s="18" t="s">
        <v>25</v>
      </c>
      <c r="O14" s="13" t="s">
        <v>26</v>
      </c>
      <c r="P14" s="25" t="s">
        <v>27</v>
      </c>
    </row>
    <row r="15" spans="1:16" s="11" customFormat="1" ht="57.75">
      <c r="A15" s="19"/>
      <c r="B15" s="47">
        <v>1</v>
      </c>
      <c r="C15" s="48">
        <v>1</v>
      </c>
      <c r="D15" s="41" t="s">
        <v>28</v>
      </c>
      <c r="E15" s="41">
        <v>180420</v>
      </c>
      <c r="F15" s="20" t="s">
        <v>29</v>
      </c>
      <c r="G15" s="43">
        <v>403200</v>
      </c>
      <c r="H15" s="37" t="s">
        <v>30</v>
      </c>
      <c r="I15" s="21">
        <v>0.21</v>
      </c>
      <c r="J15" s="23">
        <f>ROUND(H15*G15,2)</f>
        <v>22176</v>
      </c>
      <c r="K15" s="44"/>
      <c r="L15" s="44"/>
      <c r="M15" s="49"/>
      <c r="N15" s="45"/>
      <c r="O15" s="46">
        <f>ROUND(M15*G15,2)</f>
        <v>0</v>
      </c>
      <c r="P15" s="46">
        <f>ROUND(M15*(1+N15)*G15,2)</f>
        <v>0</v>
      </c>
    </row>
    <row r="16" spans="1:16" s="11" customFormat="1" ht="101.25">
      <c r="A16" s="19"/>
      <c r="B16" s="47">
        <v>2</v>
      </c>
      <c r="C16" s="48">
        <v>2</v>
      </c>
      <c r="D16" s="42" t="s">
        <v>31</v>
      </c>
      <c r="E16" s="42">
        <v>180423</v>
      </c>
      <c r="F16" s="20" t="s">
        <v>29</v>
      </c>
      <c r="G16" s="43">
        <v>468720</v>
      </c>
      <c r="H16" s="37">
        <v>0.43200000000000005</v>
      </c>
      <c r="I16" s="21">
        <v>0.21</v>
      </c>
      <c r="J16" s="23">
        <f t="shared" ref="J16:J40" si="0">ROUND(H16*G16,2)</f>
        <v>202487.04000000001</v>
      </c>
      <c r="K16" s="44"/>
      <c r="L16" s="44"/>
      <c r="M16" s="49"/>
      <c r="N16" s="45"/>
      <c r="O16" s="46">
        <f t="shared" ref="O16:O40" si="1">ROUND(M16*G16,2)</f>
        <v>0</v>
      </c>
      <c r="P16" s="46">
        <f t="shared" ref="P16:P40" si="2">ROUND(M16*(1+N16)*G16,2)</f>
        <v>0</v>
      </c>
    </row>
    <row r="17" spans="1:16" s="11" customFormat="1" ht="57.75">
      <c r="A17" s="19" t="s">
        <v>32</v>
      </c>
      <c r="B17" s="47">
        <v>3</v>
      </c>
      <c r="C17" s="48" t="s">
        <v>33</v>
      </c>
      <c r="D17" s="42" t="s">
        <v>34</v>
      </c>
      <c r="E17" s="42" t="s">
        <v>35</v>
      </c>
      <c r="F17" s="20" t="s">
        <v>36</v>
      </c>
      <c r="G17" s="43"/>
      <c r="H17" s="37" t="s">
        <v>37</v>
      </c>
      <c r="I17" s="21" t="s">
        <v>37</v>
      </c>
      <c r="J17" s="23">
        <f>SUM(J18:J22)</f>
        <v>13719.15</v>
      </c>
      <c r="K17" s="44"/>
      <c r="L17" s="44"/>
      <c r="M17" s="49"/>
      <c r="N17" s="45"/>
      <c r="O17" s="46">
        <f t="shared" ref="O17:P17" si="3">SUM(O18:O22)</f>
        <v>0</v>
      </c>
      <c r="P17" s="46">
        <f t="shared" si="3"/>
        <v>0</v>
      </c>
    </row>
    <row r="18" spans="1:16" s="11" customFormat="1" ht="57.75">
      <c r="A18" s="19"/>
      <c r="B18" s="47">
        <v>3</v>
      </c>
      <c r="C18" s="48">
        <v>3</v>
      </c>
      <c r="D18" s="42" t="s">
        <v>38</v>
      </c>
      <c r="E18" s="42">
        <v>180496</v>
      </c>
      <c r="F18" s="20" t="s">
        <v>36</v>
      </c>
      <c r="G18" s="43">
        <v>27</v>
      </c>
      <c r="H18" s="37">
        <v>35.450000000000003</v>
      </c>
      <c r="I18" s="21">
        <v>0.21</v>
      </c>
      <c r="J18" s="23">
        <f t="shared" si="0"/>
        <v>957.15</v>
      </c>
      <c r="K18" s="44"/>
      <c r="L18" s="44"/>
      <c r="M18" s="49"/>
      <c r="N18" s="45"/>
      <c r="O18" s="46">
        <f t="shared" si="1"/>
        <v>0</v>
      </c>
      <c r="P18" s="46">
        <f t="shared" si="2"/>
        <v>0</v>
      </c>
    </row>
    <row r="19" spans="1:16" s="11" customFormat="1" ht="57.75">
      <c r="A19" s="19"/>
      <c r="B19" s="47">
        <v>3</v>
      </c>
      <c r="C19" s="48">
        <v>4</v>
      </c>
      <c r="D19" s="42" t="s">
        <v>39</v>
      </c>
      <c r="E19" s="42">
        <v>180497</v>
      </c>
      <c r="F19" s="20" t="s">
        <v>36</v>
      </c>
      <c r="G19" s="43">
        <v>63</v>
      </c>
      <c r="H19" s="37">
        <v>35.450000000000003</v>
      </c>
      <c r="I19" s="21">
        <v>0.21</v>
      </c>
      <c r="J19" s="23">
        <f t="shared" si="0"/>
        <v>2233.35</v>
      </c>
      <c r="K19" s="44"/>
      <c r="L19" s="44"/>
      <c r="M19" s="49"/>
      <c r="N19" s="45"/>
      <c r="O19" s="46">
        <f t="shared" si="1"/>
        <v>0</v>
      </c>
      <c r="P19" s="46">
        <f t="shared" si="2"/>
        <v>0</v>
      </c>
    </row>
    <row r="20" spans="1:16" s="11" customFormat="1" ht="57.75">
      <c r="A20" s="19"/>
      <c r="B20" s="47">
        <v>3</v>
      </c>
      <c r="C20" s="48">
        <v>5</v>
      </c>
      <c r="D20" s="42" t="s">
        <v>40</v>
      </c>
      <c r="E20" s="42">
        <v>180498</v>
      </c>
      <c r="F20" s="20" t="s">
        <v>36</v>
      </c>
      <c r="G20" s="43">
        <v>144</v>
      </c>
      <c r="H20" s="37">
        <v>35.450000000000003</v>
      </c>
      <c r="I20" s="21">
        <v>0.21</v>
      </c>
      <c r="J20" s="23">
        <f t="shared" si="0"/>
        <v>5104.8</v>
      </c>
      <c r="K20" s="44"/>
      <c r="L20" s="44"/>
      <c r="M20" s="49"/>
      <c r="N20" s="45"/>
      <c r="O20" s="46">
        <f t="shared" si="1"/>
        <v>0</v>
      </c>
      <c r="P20" s="46">
        <f t="shared" si="2"/>
        <v>0</v>
      </c>
    </row>
    <row r="21" spans="1:16" s="11" customFormat="1" ht="57.75">
      <c r="A21" s="19"/>
      <c r="B21" s="47">
        <v>3</v>
      </c>
      <c r="C21" s="48">
        <v>6</v>
      </c>
      <c r="D21" s="42" t="s">
        <v>41</v>
      </c>
      <c r="E21" s="42">
        <v>180499</v>
      </c>
      <c r="F21" s="20" t="s">
        <v>36</v>
      </c>
      <c r="G21" s="43">
        <v>150</v>
      </c>
      <c r="H21" s="37">
        <v>35.450000000000003</v>
      </c>
      <c r="I21" s="21">
        <v>0.21</v>
      </c>
      <c r="J21" s="23">
        <f t="shared" si="0"/>
        <v>5317.5</v>
      </c>
      <c r="K21" s="44"/>
      <c r="L21" s="44"/>
      <c r="M21" s="49"/>
      <c r="N21" s="45"/>
      <c r="O21" s="46">
        <f t="shared" si="1"/>
        <v>0</v>
      </c>
      <c r="P21" s="46">
        <f t="shared" si="2"/>
        <v>0</v>
      </c>
    </row>
    <row r="22" spans="1:16" s="11" customFormat="1" ht="57.75">
      <c r="A22" s="19"/>
      <c r="B22" s="47">
        <v>3</v>
      </c>
      <c r="C22" s="48">
        <v>7</v>
      </c>
      <c r="D22" s="42" t="s">
        <v>42</v>
      </c>
      <c r="E22" s="42">
        <v>180500</v>
      </c>
      <c r="F22" s="20" t="s">
        <v>36</v>
      </c>
      <c r="G22" s="43">
        <v>3</v>
      </c>
      <c r="H22" s="37">
        <v>35.450000000000003</v>
      </c>
      <c r="I22" s="21">
        <v>0.21</v>
      </c>
      <c r="J22" s="23">
        <f t="shared" si="0"/>
        <v>106.35</v>
      </c>
      <c r="K22" s="44"/>
      <c r="L22" s="44"/>
      <c r="M22" s="49"/>
      <c r="N22" s="45"/>
      <c r="O22" s="46">
        <f t="shared" si="1"/>
        <v>0</v>
      </c>
      <c r="P22" s="46">
        <f t="shared" si="2"/>
        <v>0</v>
      </c>
    </row>
    <row r="23" spans="1:16" s="11" customFormat="1" ht="86.25">
      <c r="A23" s="19"/>
      <c r="B23" s="47">
        <v>4</v>
      </c>
      <c r="C23" s="48" t="s">
        <v>43</v>
      </c>
      <c r="D23" s="42" t="s">
        <v>44</v>
      </c>
      <c r="E23" s="42" t="s">
        <v>45</v>
      </c>
      <c r="F23" s="20" t="s">
        <v>29</v>
      </c>
      <c r="G23" s="43"/>
      <c r="H23" s="37" t="s">
        <v>37</v>
      </c>
      <c r="I23" s="21" t="s">
        <v>37</v>
      </c>
      <c r="J23" s="23">
        <f>SUM(J24:J25)</f>
        <v>67630.5</v>
      </c>
      <c r="K23" s="44"/>
      <c r="L23" s="44"/>
      <c r="M23" s="49"/>
      <c r="N23" s="45"/>
      <c r="O23" s="46">
        <f t="shared" ref="O23:P23" si="4">SUM(O24:O25)</f>
        <v>0</v>
      </c>
      <c r="P23" s="46">
        <f t="shared" si="4"/>
        <v>0</v>
      </c>
    </row>
    <row r="24" spans="1:16" s="11" customFormat="1" ht="129.75">
      <c r="A24" s="19"/>
      <c r="B24" s="47">
        <v>4</v>
      </c>
      <c r="C24" s="48">
        <v>8</v>
      </c>
      <c r="D24" s="42" t="s">
        <v>46</v>
      </c>
      <c r="E24" s="42">
        <v>180529</v>
      </c>
      <c r="F24" s="20" t="s">
        <v>29</v>
      </c>
      <c r="G24" s="43">
        <v>11250</v>
      </c>
      <c r="H24" s="37" t="s">
        <v>47</v>
      </c>
      <c r="I24" s="21">
        <v>0.21</v>
      </c>
      <c r="J24" s="23">
        <f t="shared" si="0"/>
        <v>43312.5</v>
      </c>
      <c r="K24" s="44"/>
      <c r="L24" s="44"/>
      <c r="M24" s="49"/>
      <c r="N24" s="45"/>
      <c r="O24" s="46">
        <f t="shared" si="1"/>
        <v>0</v>
      </c>
      <c r="P24" s="46">
        <f t="shared" si="2"/>
        <v>0</v>
      </c>
    </row>
    <row r="25" spans="1:16" s="11" customFormat="1" ht="129.75">
      <c r="A25" s="19"/>
      <c r="B25" s="47">
        <v>4</v>
      </c>
      <c r="C25" s="48">
        <v>9</v>
      </c>
      <c r="D25" s="42" t="s">
        <v>48</v>
      </c>
      <c r="E25" s="42">
        <v>180410</v>
      </c>
      <c r="F25" s="20" t="s">
        <v>29</v>
      </c>
      <c r="G25" s="43">
        <v>6300</v>
      </c>
      <c r="H25" s="37" t="s">
        <v>49</v>
      </c>
      <c r="I25" s="21">
        <v>0.21</v>
      </c>
      <c r="J25" s="23">
        <f t="shared" si="0"/>
        <v>24318</v>
      </c>
      <c r="K25" s="44"/>
      <c r="L25" s="44"/>
      <c r="M25" s="49"/>
      <c r="N25" s="45"/>
      <c r="O25" s="46">
        <f t="shared" si="1"/>
        <v>0</v>
      </c>
      <c r="P25" s="46">
        <f t="shared" si="2"/>
        <v>0</v>
      </c>
    </row>
    <row r="26" spans="1:16" s="11" customFormat="1" ht="72">
      <c r="A26" s="19"/>
      <c r="B26" s="47">
        <v>5</v>
      </c>
      <c r="C26" s="48">
        <v>10</v>
      </c>
      <c r="D26" s="42" t="s">
        <v>50</v>
      </c>
      <c r="E26" s="42">
        <v>180548</v>
      </c>
      <c r="F26" s="20" t="s">
        <v>29</v>
      </c>
      <c r="G26" s="43">
        <v>65400</v>
      </c>
      <c r="H26" s="37" t="s">
        <v>51</v>
      </c>
      <c r="I26" s="21">
        <v>0.21</v>
      </c>
      <c r="J26" s="23">
        <f t="shared" si="0"/>
        <v>7848</v>
      </c>
      <c r="K26" s="44"/>
      <c r="L26" s="44"/>
      <c r="M26" s="49"/>
      <c r="N26" s="45"/>
      <c r="O26" s="46">
        <f t="shared" si="1"/>
        <v>0</v>
      </c>
      <c r="P26" s="46">
        <f t="shared" si="2"/>
        <v>0</v>
      </c>
    </row>
    <row r="27" spans="1:16" s="11" customFormat="1" ht="72">
      <c r="A27" s="19"/>
      <c r="B27" s="47">
        <v>6</v>
      </c>
      <c r="C27" s="48">
        <v>11</v>
      </c>
      <c r="D27" s="42" t="s">
        <v>52</v>
      </c>
      <c r="E27" s="42">
        <v>180526</v>
      </c>
      <c r="F27" s="20" t="s">
        <v>29</v>
      </c>
      <c r="G27" s="43">
        <v>3</v>
      </c>
      <c r="H27" s="37">
        <v>109.73299999999999</v>
      </c>
      <c r="I27" s="21">
        <v>0.21</v>
      </c>
      <c r="J27" s="23">
        <f t="shared" si="0"/>
        <v>329.2</v>
      </c>
      <c r="K27" s="44"/>
      <c r="L27" s="44"/>
      <c r="M27" s="49"/>
      <c r="N27" s="45"/>
      <c r="O27" s="46">
        <f t="shared" si="1"/>
        <v>0</v>
      </c>
      <c r="P27" s="46">
        <f t="shared" si="2"/>
        <v>0</v>
      </c>
    </row>
    <row r="28" spans="1:16" s="11" customFormat="1" ht="72">
      <c r="A28" s="19"/>
      <c r="B28" s="47">
        <v>7</v>
      </c>
      <c r="C28" s="48">
        <v>12</v>
      </c>
      <c r="D28" s="42" t="s">
        <v>53</v>
      </c>
      <c r="E28" s="42">
        <v>189804</v>
      </c>
      <c r="F28" s="20" t="s">
        <v>29</v>
      </c>
      <c r="G28" s="43">
        <v>1380</v>
      </c>
      <c r="H28" s="37">
        <v>25</v>
      </c>
      <c r="I28" s="21">
        <v>0.21</v>
      </c>
      <c r="J28" s="23">
        <f t="shared" si="0"/>
        <v>34500</v>
      </c>
      <c r="K28" s="44"/>
      <c r="L28" s="44"/>
      <c r="M28" s="49"/>
      <c r="N28" s="45"/>
      <c r="O28" s="46">
        <f t="shared" si="1"/>
        <v>0</v>
      </c>
      <c r="P28" s="46">
        <f t="shared" si="2"/>
        <v>0</v>
      </c>
    </row>
    <row r="29" spans="1:16" s="11" customFormat="1" ht="72">
      <c r="A29" s="19"/>
      <c r="B29" s="47">
        <v>8</v>
      </c>
      <c r="C29" s="48">
        <v>13</v>
      </c>
      <c r="D29" s="42" t="s">
        <v>54</v>
      </c>
      <c r="E29" s="42">
        <v>227144</v>
      </c>
      <c r="F29" s="20" t="s">
        <v>29</v>
      </c>
      <c r="G29" s="43">
        <v>720</v>
      </c>
      <c r="H29" s="37">
        <v>2.25</v>
      </c>
      <c r="I29" s="21">
        <v>0.21</v>
      </c>
      <c r="J29" s="23">
        <f t="shared" si="0"/>
        <v>1620</v>
      </c>
      <c r="K29" s="44"/>
      <c r="L29" s="44"/>
      <c r="M29" s="49"/>
      <c r="N29" s="45"/>
      <c r="O29" s="46">
        <f t="shared" si="1"/>
        <v>0</v>
      </c>
      <c r="P29" s="46">
        <f t="shared" si="2"/>
        <v>0</v>
      </c>
    </row>
    <row r="30" spans="1:16" s="11" customFormat="1" ht="16.5">
      <c r="A30" s="19"/>
      <c r="B30" s="47">
        <v>9</v>
      </c>
      <c r="C30" s="48" t="s">
        <v>55</v>
      </c>
      <c r="D30" s="42" t="s">
        <v>37</v>
      </c>
      <c r="E30" s="42"/>
      <c r="F30" s="20"/>
      <c r="G30" s="43"/>
      <c r="H30" s="37"/>
      <c r="I30" s="21"/>
      <c r="J30" s="23">
        <f>SUM(J31:J32)</f>
        <v>50800.2</v>
      </c>
      <c r="K30" s="44"/>
      <c r="L30" s="44"/>
      <c r="M30" s="49"/>
      <c r="N30" s="45"/>
      <c r="O30" s="46">
        <f t="shared" ref="O30:P30" si="5">SUM(O31:O32)</f>
        <v>0</v>
      </c>
      <c r="P30" s="46">
        <f t="shared" si="5"/>
        <v>0</v>
      </c>
    </row>
    <row r="31" spans="1:16" s="11" customFormat="1" ht="72">
      <c r="A31" s="19"/>
      <c r="B31" s="47">
        <v>9</v>
      </c>
      <c r="C31" s="48">
        <v>14</v>
      </c>
      <c r="D31" s="42" t="s">
        <v>56</v>
      </c>
      <c r="E31" s="42">
        <v>180587</v>
      </c>
      <c r="F31" s="20" t="s">
        <v>29</v>
      </c>
      <c r="G31" s="43">
        <v>66000</v>
      </c>
      <c r="H31" s="37" t="s">
        <v>57</v>
      </c>
      <c r="I31" s="21">
        <v>0.21</v>
      </c>
      <c r="J31" s="23">
        <f t="shared" si="0"/>
        <v>2224.1999999999998</v>
      </c>
      <c r="K31" s="44"/>
      <c r="L31" s="44"/>
      <c r="M31" s="49"/>
      <c r="N31" s="45"/>
      <c r="O31" s="46">
        <f t="shared" si="1"/>
        <v>0</v>
      </c>
      <c r="P31" s="46">
        <f t="shared" si="2"/>
        <v>0</v>
      </c>
    </row>
    <row r="32" spans="1:16" s="11" customFormat="1" ht="43.5">
      <c r="A32" s="19"/>
      <c r="B32" s="47">
        <v>9</v>
      </c>
      <c r="C32" s="48">
        <v>15</v>
      </c>
      <c r="D32" s="42" t="s">
        <v>58</v>
      </c>
      <c r="E32" s="42">
        <v>203651</v>
      </c>
      <c r="F32" s="20" t="s">
        <v>29</v>
      </c>
      <c r="G32" s="43">
        <v>960000</v>
      </c>
      <c r="H32" s="37" t="s">
        <v>59</v>
      </c>
      <c r="I32" s="21">
        <v>0.21</v>
      </c>
      <c r="J32" s="23">
        <f t="shared" si="0"/>
        <v>48576</v>
      </c>
      <c r="K32" s="44"/>
      <c r="L32" s="44"/>
      <c r="M32" s="49"/>
      <c r="N32" s="45"/>
      <c r="O32" s="46">
        <f t="shared" si="1"/>
        <v>0</v>
      </c>
      <c r="P32" s="46">
        <f t="shared" si="2"/>
        <v>0</v>
      </c>
    </row>
    <row r="33" spans="1:16" s="11" customFormat="1" ht="72">
      <c r="A33" s="19"/>
      <c r="B33" s="47">
        <v>10</v>
      </c>
      <c r="C33" s="48">
        <v>16</v>
      </c>
      <c r="D33" s="42" t="s">
        <v>60</v>
      </c>
      <c r="E33" s="42">
        <v>199056</v>
      </c>
      <c r="F33" s="20" t="s">
        <v>29</v>
      </c>
      <c r="G33" s="43">
        <v>240</v>
      </c>
      <c r="H33" s="37" t="s">
        <v>61</v>
      </c>
      <c r="I33" s="21">
        <v>0.1</v>
      </c>
      <c r="J33" s="23">
        <f t="shared" si="0"/>
        <v>8880</v>
      </c>
      <c r="K33" s="44"/>
      <c r="L33" s="44"/>
      <c r="M33" s="49"/>
      <c r="N33" s="45"/>
      <c r="O33" s="46">
        <f t="shared" si="1"/>
        <v>0</v>
      </c>
      <c r="P33" s="46">
        <f t="shared" si="2"/>
        <v>0</v>
      </c>
    </row>
    <row r="34" spans="1:16" s="11" customFormat="1" ht="43.5">
      <c r="A34" s="19"/>
      <c r="B34" s="47">
        <v>11</v>
      </c>
      <c r="C34" s="48" t="s">
        <v>62</v>
      </c>
      <c r="D34" s="42" t="s">
        <v>63</v>
      </c>
      <c r="E34" s="42" t="s">
        <v>64</v>
      </c>
      <c r="F34" s="20" t="s">
        <v>29</v>
      </c>
      <c r="G34" s="43"/>
      <c r="H34" s="37" t="s">
        <v>37</v>
      </c>
      <c r="I34" s="21" t="s">
        <v>37</v>
      </c>
      <c r="J34" s="23">
        <f>SUM(J35:J37)</f>
        <v>33588.57</v>
      </c>
      <c r="K34" s="44"/>
      <c r="L34" s="44"/>
      <c r="M34" s="49"/>
      <c r="N34" s="45"/>
      <c r="O34" s="46">
        <f t="shared" ref="O34:P34" si="6">SUM(O35:O37)</f>
        <v>0</v>
      </c>
      <c r="P34" s="46">
        <f t="shared" si="6"/>
        <v>0</v>
      </c>
    </row>
    <row r="35" spans="1:16" s="11" customFormat="1" ht="57.75">
      <c r="A35" s="19"/>
      <c r="B35" s="47">
        <v>11</v>
      </c>
      <c r="C35" s="48">
        <v>17</v>
      </c>
      <c r="D35" s="42" t="s">
        <v>65</v>
      </c>
      <c r="E35" s="42">
        <v>180438</v>
      </c>
      <c r="F35" s="20" t="s">
        <v>29</v>
      </c>
      <c r="G35" s="43">
        <v>6450</v>
      </c>
      <c r="H35" s="37" t="s">
        <v>66</v>
      </c>
      <c r="I35" s="21">
        <v>0.21</v>
      </c>
      <c r="J35" s="23">
        <f t="shared" si="0"/>
        <v>14641.5</v>
      </c>
      <c r="K35" s="44"/>
      <c r="L35" s="44"/>
      <c r="M35" s="49"/>
      <c r="N35" s="45"/>
      <c r="O35" s="46">
        <f t="shared" si="1"/>
        <v>0</v>
      </c>
      <c r="P35" s="46">
        <f t="shared" si="2"/>
        <v>0</v>
      </c>
    </row>
    <row r="36" spans="1:16" s="11" customFormat="1" ht="57.75">
      <c r="A36" s="19"/>
      <c r="B36" s="47">
        <v>11</v>
      </c>
      <c r="C36" s="48">
        <v>18</v>
      </c>
      <c r="D36" s="42" t="s">
        <v>67</v>
      </c>
      <c r="E36" s="42">
        <v>180439</v>
      </c>
      <c r="F36" s="20" t="s">
        <v>29</v>
      </c>
      <c r="G36" s="43">
        <v>2466</v>
      </c>
      <c r="H36" s="37" t="s">
        <v>68</v>
      </c>
      <c r="I36" s="21">
        <v>0.21</v>
      </c>
      <c r="J36" s="23">
        <f t="shared" si="0"/>
        <v>7619.94</v>
      </c>
      <c r="K36" s="44"/>
      <c r="L36" s="44"/>
      <c r="M36" s="49"/>
      <c r="N36" s="45"/>
      <c r="O36" s="46">
        <f t="shared" si="1"/>
        <v>0</v>
      </c>
      <c r="P36" s="46">
        <f t="shared" si="2"/>
        <v>0</v>
      </c>
    </row>
    <row r="37" spans="1:16" s="11" customFormat="1" ht="43.5">
      <c r="A37" s="19"/>
      <c r="B37" s="47">
        <v>11</v>
      </c>
      <c r="C37" s="48">
        <v>19</v>
      </c>
      <c r="D37" s="42" t="s">
        <v>69</v>
      </c>
      <c r="E37" s="42">
        <v>180440</v>
      </c>
      <c r="F37" s="20" t="s">
        <v>29</v>
      </c>
      <c r="G37" s="43">
        <v>2973</v>
      </c>
      <c r="H37" s="37" t="s">
        <v>70</v>
      </c>
      <c r="I37" s="21">
        <v>0.21</v>
      </c>
      <c r="J37" s="23">
        <f t="shared" si="0"/>
        <v>11327.13</v>
      </c>
      <c r="K37" s="44"/>
      <c r="L37" s="44"/>
      <c r="M37" s="49"/>
      <c r="N37" s="45"/>
      <c r="O37" s="46">
        <f t="shared" si="1"/>
        <v>0</v>
      </c>
      <c r="P37" s="46">
        <f t="shared" si="2"/>
        <v>0</v>
      </c>
    </row>
    <row r="38" spans="1:16" s="11" customFormat="1" ht="43.5">
      <c r="A38" s="19"/>
      <c r="B38" s="47">
        <v>12</v>
      </c>
      <c r="C38" s="48">
        <v>20</v>
      </c>
      <c r="D38" s="42" t="s">
        <v>71</v>
      </c>
      <c r="E38" s="42">
        <v>201642</v>
      </c>
      <c r="F38" s="20" t="s">
        <v>29</v>
      </c>
      <c r="G38" s="43">
        <v>252</v>
      </c>
      <c r="H38" s="37">
        <v>63</v>
      </c>
      <c r="I38" s="21">
        <v>0.21</v>
      </c>
      <c r="J38" s="23">
        <f t="shared" si="0"/>
        <v>15876</v>
      </c>
      <c r="K38" s="44"/>
      <c r="L38" s="44"/>
      <c r="M38" s="49"/>
      <c r="N38" s="45"/>
      <c r="O38" s="46">
        <f t="shared" si="1"/>
        <v>0</v>
      </c>
      <c r="P38" s="46">
        <f t="shared" si="2"/>
        <v>0</v>
      </c>
    </row>
    <row r="39" spans="1:16" s="11" customFormat="1" ht="57.75">
      <c r="A39" s="19"/>
      <c r="B39" s="47">
        <v>13</v>
      </c>
      <c r="C39" s="48">
        <v>21</v>
      </c>
      <c r="D39" s="42" t="s">
        <v>72</v>
      </c>
      <c r="E39" s="42">
        <v>180442</v>
      </c>
      <c r="F39" s="20" t="s">
        <v>29</v>
      </c>
      <c r="G39" s="43">
        <v>816</v>
      </c>
      <c r="H39" s="37" t="s">
        <v>73</v>
      </c>
      <c r="I39" s="21">
        <v>0.21</v>
      </c>
      <c r="J39" s="23">
        <f t="shared" si="0"/>
        <v>30469.439999999999</v>
      </c>
      <c r="K39" s="44"/>
      <c r="L39" s="44"/>
      <c r="M39" s="49"/>
      <c r="N39" s="45"/>
      <c r="O39" s="46">
        <f t="shared" si="1"/>
        <v>0</v>
      </c>
      <c r="P39" s="46">
        <f t="shared" si="2"/>
        <v>0</v>
      </c>
    </row>
    <row r="40" spans="1:16" s="11" customFormat="1" ht="57.75">
      <c r="A40" s="19"/>
      <c r="B40" s="47">
        <v>14</v>
      </c>
      <c r="C40" s="48">
        <v>22</v>
      </c>
      <c r="D40" s="42" t="s">
        <v>74</v>
      </c>
      <c r="E40" s="42">
        <v>226191</v>
      </c>
      <c r="F40" s="20" t="s">
        <v>75</v>
      </c>
      <c r="G40" s="43">
        <v>1200000</v>
      </c>
      <c r="H40" s="37">
        <v>4.7500000000000001E-2</v>
      </c>
      <c r="I40" s="21">
        <v>0.21</v>
      </c>
      <c r="J40" s="23">
        <f t="shared" si="0"/>
        <v>57000</v>
      </c>
      <c r="K40" s="44"/>
      <c r="L40" s="44"/>
      <c r="M40" s="49"/>
      <c r="N40" s="45"/>
      <c r="O40" s="46">
        <f t="shared" si="1"/>
        <v>0</v>
      </c>
      <c r="P40" s="46">
        <f t="shared" si="2"/>
        <v>0</v>
      </c>
    </row>
    <row r="41" spans="1:16" s="28" customFormat="1" ht="45.75" customHeight="1" thickBot="1">
      <c r="A41" s="1"/>
      <c r="B41" s="1"/>
      <c r="C41" s="66" t="s">
        <v>76</v>
      </c>
      <c r="D41" s="67"/>
      <c r="E41" s="68"/>
      <c r="F41" s="1"/>
      <c r="G41" s="2"/>
      <c r="H41" s="3"/>
      <c r="I41" s="3"/>
      <c r="J41" s="22">
        <f>SUM(J15:J40)-J17-J23-J30-J34</f>
        <v>546924.09999999986</v>
      </c>
      <c r="K41" s="4"/>
      <c r="L41" s="4"/>
      <c r="M41" s="5"/>
      <c r="N41" s="6"/>
      <c r="O41" s="22">
        <f t="shared" ref="O41:P41" si="7">SUM(O15:O40)-O17-O23-O30-O34</f>
        <v>0</v>
      </c>
      <c r="P41" s="22">
        <f t="shared" si="7"/>
        <v>0</v>
      </c>
    </row>
    <row r="42" spans="1:16" s="26" customFormat="1" ht="15">
      <c r="A42" s="29"/>
      <c r="B42" s="29"/>
      <c r="C42" s="30"/>
      <c r="D42" s="30"/>
      <c r="E42" s="31"/>
      <c r="F42" s="31"/>
      <c r="G42" s="30"/>
      <c r="H42" s="31"/>
      <c r="I42" s="31"/>
      <c r="J42" s="31"/>
      <c r="K42" s="32"/>
      <c r="L42" s="32"/>
      <c r="M42" s="32"/>
      <c r="N42" s="32"/>
      <c r="O42" s="32"/>
      <c r="P42" s="32"/>
    </row>
    <row r="43" spans="1:16" s="26" customFormat="1" ht="44.25" customHeight="1" thickBot="1">
      <c r="C43" s="33"/>
      <c r="D43" s="33"/>
      <c r="E43" s="33"/>
      <c r="F43" s="33"/>
      <c r="G43" s="33"/>
      <c r="H43" s="33"/>
      <c r="I43" s="33"/>
      <c r="J43" s="33"/>
      <c r="K43" s="33"/>
      <c r="L43" s="33"/>
      <c r="M43" s="33"/>
      <c r="N43" s="33"/>
      <c r="O43" s="33"/>
      <c r="P43" s="33"/>
    </row>
    <row r="44" spans="1:16" s="26" customFormat="1" ht="81" customHeight="1" thickBot="1">
      <c r="C44" s="70" t="s">
        <v>77</v>
      </c>
      <c r="D44" s="71"/>
      <c r="E44" s="71"/>
      <c r="F44" s="71"/>
      <c r="G44" s="71"/>
      <c r="H44" s="71"/>
      <c r="I44" s="71"/>
      <c r="J44" s="71"/>
      <c r="K44" s="71"/>
      <c r="L44" s="71"/>
      <c r="M44" s="71"/>
      <c r="N44" s="71"/>
      <c r="O44" s="72"/>
    </row>
    <row r="45" spans="1:16" s="26" customFormat="1" ht="36" customHeight="1" thickBot="1">
      <c r="C45" s="70" t="s">
        <v>78</v>
      </c>
      <c r="D45" s="71"/>
      <c r="E45" s="71"/>
      <c r="F45" s="71"/>
      <c r="G45" s="71"/>
      <c r="H45" s="71"/>
      <c r="I45" s="71"/>
      <c r="J45" s="71"/>
      <c r="K45" s="71"/>
      <c r="L45" s="71"/>
      <c r="M45" s="71"/>
      <c r="N45" s="71"/>
      <c r="O45" s="72"/>
    </row>
    <row r="46" spans="1:16" s="26" customFormat="1" ht="51" customHeight="1" thickBot="1">
      <c r="C46" s="63" t="s">
        <v>79</v>
      </c>
      <c r="D46" s="64"/>
      <c r="E46" s="64"/>
      <c r="F46" s="64"/>
      <c r="G46" s="64"/>
      <c r="H46" s="64"/>
      <c r="I46" s="64"/>
      <c r="J46" s="64"/>
      <c r="K46" s="64"/>
      <c r="L46" s="64"/>
      <c r="M46" s="64"/>
      <c r="N46" s="64"/>
      <c r="O46" s="65"/>
    </row>
    <row r="47" spans="1:16" s="26" customFormat="1" ht="81" customHeight="1" thickBot="1">
      <c r="C47" s="63" t="s">
        <v>80</v>
      </c>
      <c r="D47" s="64"/>
      <c r="E47" s="64"/>
      <c r="F47" s="64"/>
      <c r="G47" s="64"/>
      <c r="H47" s="64"/>
      <c r="I47" s="64"/>
      <c r="J47" s="64"/>
      <c r="K47" s="64"/>
      <c r="L47" s="64"/>
      <c r="M47" s="64"/>
      <c r="N47" s="64"/>
      <c r="O47" s="65"/>
    </row>
    <row r="48" spans="1:16" s="26" customFormat="1" ht="99" customHeight="1" thickBot="1">
      <c r="C48" s="63" t="s">
        <v>81</v>
      </c>
      <c r="D48" s="64"/>
      <c r="E48" s="64"/>
      <c r="F48" s="64"/>
      <c r="G48" s="64"/>
      <c r="H48" s="64"/>
      <c r="I48" s="64"/>
      <c r="J48" s="64"/>
      <c r="K48" s="64"/>
      <c r="L48" s="64"/>
      <c r="M48" s="64"/>
      <c r="N48" s="64"/>
      <c r="O48" s="65"/>
    </row>
    <row r="49" spans="3:15" s="26" customFormat="1" ht="46.5" customHeight="1" thickBot="1">
      <c r="C49" s="63" t="s">
        <v>82</v>
      </c>
      <c r="D49" s="64"/>
      <c r="E49" s="64"/>
      <c r="F49" s="64"/>
      <c r="G49" s="64"/>
      <c r="H49" s="64"/>
      <c r="I49" s="64"/>
      <c r="J49" s="64"/>
      <c r="K49" s="64"/>
      <c r="L49" s="64"/>
      <c r="M49" s="64"/>
      <c r="N49" s="64"/>
      <c r="O49" s="65"/>
    </row>
    <row r="50" spans="3:15" s="26" customFormat="1" ht="46.5" customHeight="1" thickBot="1">
      <c r="C50" s="63" t="s">
        <v>83</v>
      </c>
      <c r="D50" s="64"/>
      <c r="E50" s="64"/>
      <c r="F50" s="64"/>
      <c r="G50" s="64"/>
      <c r="H50" s="64"/>
      <c r="I50" s="64"/>
      <c r="J50" s="64"/>
      <c r="K50" s="64"/>
      <c r="L50" s="64"/>
      <c r="M50" s="64"/>
      <c r="N50" s="64"/>
      <c r="O50" s="65"/>
    </row>
    <row r="51" spans="3:15" s="26" customFormat="1" ht="70.5" customHeight="1" thickBot="1">
      <c r="C51" s="60" t="s">
        <v>84</v>
      </c>
      <c r="D51" s="61"/>
      <c r="E51" s="61"/>
      <c r="F51" s="61"/>
      <c r="G51" s="61"/>
      <c r="H51" s="61"/>
      <c r="I51" s="61"/>
      <c r="J51" s="61"/>
      <c r="K51" s="61"/>
      <c r="L51" s="61"/>
      <c r="M51" s="61"/>
      <c r="N51" s="61"/>
      <c r="O51" s="62"/>
    </row>
    <row r="52" spans="3:15" s="26" customFormat="1" ht="24.95" customHeight="1">
      <c r="D52" s="7"/>
    </row>
    <row r="53" spans="3:15" s="26" customFormat="1">
      <c r="D53" s="7"/>
    </row>
    <row r="54" spans="3:15" s="26" customFormat="1"/>
    <row r="55" spans="3:15" s="26" customFormat="1"/>
    <row r="56" spans="3:15" s="26" customFormat="1"/>
    <row r="57" spans="3:15" s="26" customFormat="1"/>
    <row r="58" spans="3:15" s="26" customFormat="1"/>
    <row r="59" spans="3:15" s="26" customFormat="1"/>
    <row r="60" spans="3:15" s="26" customFormat="1"/>
    <row r="61" spans="3:15" s="26" customFormat="1"/>
    <row r="62" spans="3:15" s="26" customFormat="1"/>
    <row r="63" spans="3:15" s="26" customFormat="1"/>
    <row r="64" spans="3:15"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row r="102" s="26" customFormat="1"/>
    <row r="103" s="26" customFormat="1"/>
    <row r="104" s="26" customFormat="1"/>
    <row r="105" s="26" customFormat="1"/>
    <row r="106" s="26" customFormat="1"/>
    <row r="107" s="26" customFormat="1"/>
    <row r="108" s="26" customFormat="1"/>
    <row r="109" s="26" customFormat="1"/>
    <row r="110" s="26" customFormat="1"/>
    <row r="111" s="26" customFormat="1"/>
    <row r="112" s="26" customFormat="1"/>
    <row r="113" s="26" customFormat="1"/>
    <row r="114" s="26" customFormat="1"/>
    <row r="115" s="26" customFormat="1"/>
    <row r="116" s="26" customFormat="1"/>
    <row r="117" s="26" customFormat="1"/>
    <row r="118" s="26" customFormat="1"/>
    <row r="119" s="26" customFormat="1"/>
    <row r="120" s="26" customFormat="1"/>
    <row r="121" s="26" customFormat="1"/>
    <row r="122" s="26" customFormat="1"/>
    <row r="123" s="26" customFormat="1"/>
    <row r="124" s="26" customFormat="1"/>
    <row r="125" s="26" customFormat="1"/>
    <row r="126" s="26" customFormat="1"/>
    <row r="127" s="26" customFormat="1"/>
    <row r="128" s="26" customFormat="1"/>
    <row r="129" s="26" customFormat="1"/>
    <row r="130" s="26" customFormat="1"/>
    <row r="131" s="26" customFormat="1"/>
    <row r="132" s="26" customFormat="1"/>
    <row r="133" s="26" customFormat="1"/>
    <row r="134" s="26" customFormat="1"/>
    <row r="135" s="26" customFormat="1"/>
    <row r="136" s="26" customFormat="1"/>
    <row r="137" s="26" customFormat="1"/>
    <row r="138" s="26" customFormat="1"/>
    <row r="139" s="26" customFormat="1"/>
    <row r="140" s="26" customFormat="1"/>
    <row r="141" s="26" customFormat="1"/>
    <row r="142" s="26" customFormat="1"/>
    <row r="143" s="26" customFormat="1"/>
    <row r="144" s="26" customFormat="1"/>
    <row r="145" spans="7:7" s="26" customFormat="1">
      <c r="G145" s="8"/>
    </row>
    <row r="146" spans="7:7" s="26" customFormat="1">
      <c r="G146" s="8"/>
    </row>
  </sheetData>
  <sheetProtection algorithmName="SHA-512" hashValue="7T0xDqxUAoYgTIewT7VWglxaraPZf5ZY53zw3/WpwWaWy5BTmOPjOB5aH35O6nStGZ/5TyhBmIu+MHWxoWqS0A==" saltValue="S+PrgOKxI91UM1QNuwSh2A==" spinCount="100000" sheet="1" objects="1" scenarios="1"/>
  <protectedRanges>
    <protectedRange sqref="D9 D10 L9 L10 K15:N16 K18:N22 K24:N29 K31:N33 K35:N40" name="Rango1"/>
  </protectedRanges>
  <autoFilter ref="B14:P41" xr:uid="{8443D0A9-A921-4F3D-8446-7AA1C2E74203}"/>
  <mergeCells count="29">
    <mergeCell ref="C1:O1"/>
    <mergeCell ref="C48:O48"/>
    <mergeCell ref="B4:C4"/>
    <mergeCell ref="B5:C5"/>
    <mergeCell ref="D9:J9"/>
    <mergeCell ref="B11:C11"/>
    <mergeCell ref="F11:J11"/>
    <mergeCell ref="C46:O46"/>
    <mergeCell ref="L9:O9"/>
    <mergeCell ref="L10:O10"/>
    <mergeCell ref="C2:O2"/>
    <mergeCell ref="C45:O45"/>
    <mergeCell ref="B6:C6"/>
    <mergeCell ref="B9:C9"/>
    <mergeCell ref="D5:O5"/>
    <mergeCell ref="B10:C10"/>
    <mergeCell ref="B12:C12"/>
    <mergeCell ref="D4:O4"/>
    <mergeCell ref="B8:O8"/>
    <mergeCell ref="D10:J10"/>
    <mergeCell ref="C51:O51"/>
    <mergeCell ref="C49:O49"/>
    <mergeCell ref="C41:E41"/>
    <mergeCell ref="C13:D13"/>
    <mergeCell ref="C44:O44"/>
    <mergeCell ref="D6:O6"/>
    <mergeCell ref="F12:J12"/>
    <mergeCell ref="C50:O50"/>
    <mergeCell ref="C47:O47"/>
  </mergeCells>
  <phoneticPr fontId="0" type="noConversion"/>
  <conditionalFormatting sqref="M15:M40">
    <cfRule type="expression" dxfId="1" priority="2" stopIfTrue="1">
      <formula>#REF!&gt;$H15</formula>
    </cfRule>
  </conditionalFormatting>
  <conditionalFormatting sqref="O15:O40">
    <cfRule type="cellIs" dxfId="0" priority="1" stopIfTrue="1" operator="greaterThan">
      <formula>$J15</formula>
    </cfRule>
  </conditionalFormatting>
  <dataValidations count="1">
    <dataValidation type="decimal" operator="equal" allowBlank="1" showInputMessage="1" showErrorMessage="1" errorTitle="4 DECIMALES" error="Se debe introducir un valor con 4 decimales" sqref="M15:M40" xr:uid="{7D92D878-8F68-4F28-B2B0-920844373BF5}">
      <formula1>TRUNC(M15,4)</formula1>
    </dataValidation>
  </dataValidations>
  <printOptions horizontalCentered="1" verticalCentered="1"/>
  <pageMargins left="0.23622047244094491" right="0.23622047244094491" top="0.94488188976377963" bottom="0.74803149606299213" header="0.31496062992125984" footer="0.31496062992125984"/>
  <pageSetup paperSize="9" scale="56" fitToHeight="0" orientation="landscape" r:id="rId1"/>
  <headerFooter>
    <oddHeader>&amp;L&amp;G</oddHeader>
    <oddFooter>&amp;C&amp;18&amp;F&amp;R&amp;20&amp;P/&amp;N</oddFooter>
  </headerFooter>
  <rowBreaks count="1" manualBreakCount="1">
    <brk id="43"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3DD31137F348468FD78E561520FA19" ma:contentTypeVersion="14" ma:contentTypeDescription="Crea un document nou" ma:contentTypeScope="" ma:versionID="748a7c5f08073818af7ba7407225396b">
  <xsd:schema xmlns:xsd="http://www.w3.org/2001/XMLSchema" xmlns:xs="http://www.w3.org/2001/XMLSchema" xmlns:p="http://schemas.microsoft.com/office/2006/metadata/properties" xmlns:ns2="0759d881-be17-4666-8a52-6bc66e5ab73d" xmlns:ns3="44e8012d-71fe-413e-9307-5fe54acf1bd3" targetNamespace="http://schemas.microsoft.com/office/2006/metadata/properties" ma:root="true" ma:fieldsID="49b399f18622897044a6a916bede5ec8" ns2:_="" ns3:_="">
    <xsd:import namespace="0759d881-be17-4666-8a52-6bc66e5ab73d"/>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9d881-be17-4666-8a52-6bc66e5ab7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1"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 compartit amb detalls" ma:internalName="SharedWithDetails" ma:readOnly="true">
      <xsd:simpleType>
        <xsd:restriction base="dms:Note">
          <xsd:maxLength value="255"/>
        </xsd:restriction>
      </xsd:simpleType>
    </xsd:element>
    <xsd:element name="TaxCatchAll" ma:index="16" nillable="true" ma:displayName="Taxonomy Catch All Column" ma:hidden="true" ma:list="{0c8a1c13-185d-419c-bf1b-370df9fca28c}" ma:internalName="TaxCatchAll" ma:showField="CatchAllData" ma:web="44e8012d-71fe-413e-9307-5fe54acf1b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759d881-be17-4666-8a52-6bc66e5ab73d">
      <Terms xmlns="http://schemas.microsoft.com/office/infopath/2007/PartnerControls"/>
    </lcf76f155ced4ddcb4097134ff3c332f>
    <TaxCatchAll xmlns="44e8012d-71fe-413e-9307-5fe54acf1bd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C7AEB5-48B3-4BD8-A1F6-C45296F4A913}"/>
</file>

<file path=customXml/itemProps2.xml><?xml version="1.0" encoding="utf-8"?>
<ds:datastoreItem xmlns:ds="http://schemas.openxmlformats.org/officeDocument/2006/customXml" ds:itemID="{E282F63C-C582-4AA5-9450-4B44B2512662}"/>
</file>

<file path=customXml/itemProps3.xml><?xml version="1.0" encoding="utf-8"?>
<ds:datastoreItem xmlns:ds="http://schemas.openxmlformats.org/officeDocument/2006/customXml" ds:itemID="{BDD95DCF-1CB2-49A8-9AB1-915FDFE51747}"/>
</file>

<file path=customXml/itemProps4.xml><?xml version="1.0" encoding="utf-8"?>
<ds:datastoreItem xmlns:ds="http://schemas.openxmlformats.org/officeDocument/2006/customXml" ds:itemID="{59B80C2B-D326-448D-AA86-54331D0CB290}"/>
</file>

<file path=docProps/app.xml><?xml version="1.0" encoding="utf-8"?>
<Properties xmlns="http://schemas.openxmlformats.org/officeDocument/2006/extended-properties" xmlns:vt="http://schemas.openxmlformats.org/officeDocument/2006/docPropsVTypes">
  <Application>Microsoft Excel Online</Application>
  <Manager/>
  <Company>CSC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PEREZ, ARANTXA (COMPRES)</cp:lastModifiedBy>
  <cp:revision/>
  <dcterms:created xsi:type="dcterms:W3CDTF">2005-12-15T16:43:39Z</dcterms:created>
  <dcterms:modified xsi:type="dcterms:W3CDTF">2026-03-02T11:07:49Z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0x010100793DD31137F348468FD78E561520FA19</vt:lpwstr>
  </property>
  <property fmtid="{D5CDD505-2E9C-101B-9397-08002B2CF9AE}" pid="9" name="m5a8a5f48b14460cb8518b3038af7ce6">
    <vt:lpwstr/>
  </property>
</Properties>
</file>