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hospitalclinicdebarcelona.sharepoint.com/sites/GesDocDSGCompres/ArxiuExpedients/2025_186_MATERIAL PROTECCIÓ_DESERTS-DSG-INFE-GC2/AMUP_XXXX_2025_00/PLECS/PROVISIONALS/"/>
    </mc:Choice>
  </mc:AlternateContent>
  <xr:revisionPtr revIDLastSave="96" documentId="8_{2CE02C42-7540-4A99-A55F-33ABD17C85F5}" xr6:coauthVersionLast="47" xr6:coauthVersionMax="47" xr10:uidLastSave="{C3975D16-DC3D-4937-9F0A-3C21FC400441}"/>
  <bookViews>
    <workbookView xWindow="-120" yWindow="-120" windowWidth="29040" windowHeight="15720" xr2:uid="{09867FC3-1B3B-4A90-993E-6C6C307F84A6}"/>
  </bookViews>
  <sheets>
    <sheet name="ANNEX OFERTA" sheetId="1" r:id="rId1"/>
  </sheets>
  <definedNames>
    <definedName name="_xlnm._FilterDatabase" localSheetId="0" hidden="1">'ANNEX OFERTA'!$B$14:$P$41</definedName>
    <definedName name="_xlnm.Print_Area" localSheetId="0">'ANNEX OFERTA'!$B$1:$O$56</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1" l="1"/>
  <c r="P34" i="1"/>
  <c r="O34" i="1"/>
  <c r="P30" i="1"/>
  <c r="O30" i="1"/>
  <c r="P23" i="1"/>
  <c r="O23" i="1"/>
  <c r="P17" i="1"/>
  <c r="O17" i="1"/>
  <c r="J34" i="1"/>
  <c r="J30" i="1"/>
  <c r="J23" i="1"/>
  <c r="J17" i="1"/>
  <c r="O16" i="1"/>
  <c r="P16" i="1"/>
  <c r="O18" i="1"/>
  <c r="P18" i="1"/>
  <c r="O19" i="1"/>
  <c r="P19" i="1"/>
  <c r="O20" i="1"/>
  <c r="P20" i="1"/>
  <c r="O21" i="1"/>
  <c r="P21" i="1"/>
  <c r="O22" i="1"/>
  <c r="P22" i="1"/>
  <c r="O24" i="1"/>
  <c r="P24" i="1"/>
  <c r="O25" i="1"/>
  <c r="P25" i="1"/>
  <c r="O26" i="1"/>
  <c r="P26" i="1"/>
  <c r="O27" i="1"/>
  <c r="P27" i="1"/>
  <c r="O28" i="1"/>
  <c r="P28" i="1"/>
  <c r="O29" i="1"/>
  <c r="P29" i="1"/>
  <c r="O31" i="1"/>
  <c r="P31" i="1"/>
  <c r="O32" i="1"/>
  <c r="P32" i="1"/>
  <c r="O33" i="1"/>
  <c r="P33" i="1"/>
  <c r="O35" i="1"/>
  <c r="P35" i="1"/>
  <c r="O36" i="1"/>
  <c r="P36" i="1"/>
  <c r="O37" i="1"/>
  <c r="P37" i="1"/>
  <c r="O38" i="1"/>
  <c r="P38" i="1"/>
  <c r="O39" i="1"/>
  <c r="P39" i="1"/>
  <c r="O40" i="1"/>
  <c r="P40" i="1"/>
  <c r="J16" i="1"/>
  <c r="J18" i="1"/>
  <c r="J19" i="1"/>
  <c r="J20" i="1"/>
  <c r="J21" i="1"/>
  <c r="J22" i="1"/>
  <c r="J24" i="1"/>
  <c r="J25" i="1"/>
  <c r="J26" i="1"/>
  <c r="J27" i="1"/>
  <c r="J28" i="1"/>
  <c r="J29" i="1"/>
  <c r="J31" i="1"/>
  <c r="J32" i="1"/>
  <c r="J33" i="1"/>
  <c r="J35" i="1"/>
  <c r="J36" i="1"/>
  <c r="J37" i="1"/>
  <c r="J38" i="1"/>
  <c r="J39" i="1"/>
  <c r="J40" i="1"/>
  <c r="O15" i="1"/>
  <c r="O41" i="1" s="1"/>
  <c r="P15" i="1"/>
  <c r="P41" i="1" s="1"/>
  <c r="J15" i="1"/>
</calcChain>
</file>

<file path=xl/sharedStrings.xml><?xml version="1.0" encoding="utf-8"?>
<sst xmlns="http://schemas.openxmlformats.org/spreadsheetml/2006/main" count="113" uniqueCount="84">
  <si>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</si>
  <si>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</si>
  <si>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</si>
  <si>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 xml:space="preserve">Subministrament de material de protecció d'equips i personal  sanitaris </t>
  </si>
  <si>
    <t>NÚMERO D´EXPEDIENT:</t>
  </si>
  <si>
    <t>2025/186</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</si>
  <si>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</si>
  <si>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</si>
  <si>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</si>
  <si>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</si>
  <si>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</si>
  <si>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</si>
  <si>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</si>
  <si>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</si>
  <si>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</si>
  <si>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</si>
  <si>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</si>
  <si>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</si>
  <si>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</si>
  <si>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</si>
  <si>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</si>
  <si>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</si>
  <si>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</si>
  <si>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</si>
  <si>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rPr>
        <b/>
        <sz val="11"/>
        <color rgb="FF000000"/>
        <rFont val="Arial"/>
      </rPr>
      <t xml:space="preserve">BASE IMPOSABLE UNITARIA OFERTADA 
</t>
    </r>
    <r>
      <rPr>
        <b/>
        <sz val="11"/>
        <color rgb="FFFF0000"/>
        <rFont val="Arial"/>
      </rPr>
      <t>4 DECIMALS
 (***)</t>
    </r>
  </si>
  <si>
    <t xml:space="preserve"> % IVA OFERTAT</t>
  </si>
  <si>
    <t xml:space="preserve">BASE IMPOSABLE TOTAL OFERTADA </t>
  </si>
  <si>
    <t>IMPORT TOTAL amb descompte (IVA INCLOS)</t>
  </si>
  <si>
    <t>Talla no fenestrada de polietilè i polilpropilè, absorbent e impermeable, sense adhesiu, mida aprox. 38x38cm. Un sol ús. Sense làtex. Tolerància del aprox. +/- 10%</t>
  </si>
  <si>
    <t>UND</t>
  </si>
  <si>
    <t>0,055</t>
  </si>
  <si>
    <t>Talla no fenestrada de polietilè i polipropilè, absorbent e impermeable, 2 capes termosegellades, auto-adhesiva, hipoalergènica, removible, amb cinta elàstica, mida aprox. 75x75cm, reforç 36x75cm. Estèril. Un sol ús. Sense làtex. Gramatge mínim 28g/m2. Tolerància del aprox. +/- 5%.</t>
  </si>
  <si>
    <t>3 al 7</t>
  </si>
  <si>
    <t>Guants quirúrgics plomats, sense pols, grossor aprox. entre 0,33-0,35mm. Diferents Talles. Estèrils. Sense làtex. Amb tractament intern per facilitar el calçat</t>
  </si>
  <si>
    <t>G486</t>
  </si>
  <si>
    <t>PAR</t>
  </si>
  <si>
    <t/>
  </si>
  <si>
    <t>Guant quirúrgic plomat, sense pols, grossor aprox. entre 0,33-0,35mm. Talla nº 6,5. Estèril. Sense làtex. Amb tractament intern per facilitar el calçat</t>
  </si>
  <si>
    <t>Guant quirúrgic plomat, sense pols, grossor aprox. entre 0,33-0,35mm. Talla nº 7. Estèril. Sense làtex. Amb tractament intern per facilitar el calçat</t>
  </si>
  <si>
    <t>Guant quirúrgic plomat, sense pols, grossor aprox. entre 0,33-0,35mm. Talla nº 7,5. Estèril. Sense làtex. Amb tractament intern per facilitar el calçat</t>
  </si>
  <si>
    <t>Guant quirúrgic plomat, sense pols, grossor aprox. entre 0,33-0,35mm. Talla nº 8. Estèril. Sense làtex. Amb tractament intern per facilitar el calçat</t>
  </si>
  <si>
    <t>Guant quirúrgic plomat, sense pols, grossor aprox. entre 0,33-0,35mm. Talla nº 8,5. Estèril. Sense làtex. Amb tractament intern per facilitar el calçat</t>
  </si>
  <si>
    <t>8 al 9</t>
  </si>
  <si>
    <t>Bates quirúrgiques de polipropilè i polietilè, amb cintes a la cintura, coll amb velcro, punys teixits elàstics. Diferents talles, llargària mínima 114cm. Protecció a medicaments perillosos. No estèrils. Un sol ús. Sense làtex. Gramatge &gt;= 75g/m2.</t>
  </si>
  <si>
    <t>G492</t>
  </si>
  <si>
    <t>Bata per a procediments de polipropilè i polietilè, amb cintes a la cintura, coll amb velcro, punys teixits elàstics. Talla L, llargària mínima 114cm. Protecció a medicaments perillosos. No estèril. Un sol ús. Sense làtex. Gramatge &gt;= 75g/m2. Protecció a medicaments perillosos. EPI Categoria III. Normativa EN 13795; ASTM F 1671.EN 14126; EN 14605:2005+A1:2009 Tipo PB4; ASTM F739</t>
  </si>
  <si>
    <t>3,85</t>
  </si>
  <si>
    <t>Bata per a procediments de polipropilè i polietilè, amb cintes a la cintura, coll amb velcro, punys teixits elàstics. Talla XL, llargària mínima 114cm. Protecció a medicaments perillosos. No estèril. Un sol ús. Sense làtex. Gramatge &gt;= 75g/m2. Protecció a medicaments perillosos. EPI Categoria III. Normativa EN 13795; ASTM F 1671.EN 14126; EN 14605:2005+A1:2009 Tipo PB4; ASTM F739</t>
  </si>
  <si>
    <t>3,86</t>
  </si>
  <si>
    <t>Capell de teixit sense teixir, format per una banda doble al voltant del front de mida entre 10-11cm i tapa al clatell de mida entre 21-22cm, color blau/verd. Talla única. Un sol ús. Gramatge &gt;=25g/m2.</t>
  </si>
  <si>
    <t>0,12</t>
  </si>
  <si>
    <t>Màscara de protecció completa, peça facial de silicona d'àmplia visió, pantalla de policarbonat resistent a substàncies químiques, 2 filtres ajustables tipus baioneta. Talla M. Reutilitzable. Sense làtex. Normativa EN136.</t>
  </si>
  <si>
    <t>Funda de polietilè, transparent i ajustable, adaptació magnètica, mida aprox. 122cm x 300cm, Ø lent 65mm. Per micoscopi Zeiss model kinevo 900. Estèril. Sense làtex. Tolerància del aprox. +/- 5%.</t>
  </si>
  <si>
    <t>Funda absorbent i impermeable, amb nanses laterals per mobilitzar el pacient, mida entre 100-102cm x 225-230cm, gramatge mínim 240g/m2, capacitat absorció mínima 2500ml. Un sol ús. Sense làtex.</t>
  </si>
  <si>
    <t>14 al 15</t>
  </si>
  <si>
    <t>Funda per a sonda de termòmetre, diàmetre aprox. 5mm, llargària aprox. 10cm. Compatible amb sonda Wech Allywn Models SureTemp i SureTemp plus. Un sol ús. Sense làtex. Tolerància del aprox. +/- 5%.</t>
  </si>
  <si>
    <t>0,0337</t>
  </si>
  <si>
    <t>Funda per termòmetre timpànic de plàstic transparent. Compatible con termómetro Welch Allyn Sure Temp Plus. Un sol ús.</t>
  </si>
  <si>
    <t>0,0506</t>
  </si>
  <si>
    <t>Drap de cobertura de càmera del dispositiu SPYPHI per cirurgia oberta, recobriment complet del capçal i cables de connexió, amb gomes elàstiques d'ajust. Estèril. Un sol ús. Sense làtex.</t>
  </si>
  <si>
    <t>37</t>
  </si>
  <si>
    <t>17 al 19</t>
  </si>
  <si>
    <t>Catifes absorbents per quiròfan, amb adhesius a les cantonades per fixar al terra, color blau, diferents mides.</t>
  </si>
  <si>
    <t>G1042</t>
  </si>
  <si>
    <t>Catifa absorbent per quiròfan, amb adhesius a les cantonades per fixar al terra, color blau, mida entre 80-90cm x 150-160cm. Capacitat d'absorció mínima 6,4 litres/m2</t>
  </si>
  <si>
    <t>2,27</t>
  </si>
  <si>
    <t>Catifa absorbent per quiròfan, amb adhesius a les cantonades per fixar al terra, color blau, mida entre 80-90cm x 200-210cm. Capacitat d'absorció mínima 6,4 litres/m2</t>
  </si>
  <si>
    <t>3,09</t>
  </si>
  <si>
    <t>Catifa absorbent per quiròfan, amb adhesius a les cantonades per fixar al terra, color blau, mida entre 80-90cm x 300-320cm.</t>
  </si>
  <si>
    <t>3,81</t>
  </si>
  <si>
    <t>Catifa absorbent per quiròfan, de baix perfil, amb adhesius, mida entre 86-90cm x 127-140cm.</t>
  </si>
  <si>
    <t>Catifa fabricada amb pel·lícula de PE-LD, 60 capes, superfície adhesiva, color gris, elimina la pols de sabates i rodes de carros, entre 44-47cm x 89-93cm.</t>
  </si>
  <si>
    <t>37,34</t>
  </si>
  <si>
    <t>Rotllo de paper per a llitera, de teixit sense teixir, hipoalergènic, reciclable, repel·lent a l'aigua, blanc, mida ample entre 58-61cm x llarg 135-145cm.</t>
  </si>
  <si>
    <t>M</t>
  </si>
  <si>
    <t>TOTAL EXPEDIENT/OFERTAT</t>
  </si>
  <si>
    <t>La base imposable unitaria en unitat licitació ofertada, s'ofertaran amb un nombre màxim de 4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</si>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</sst>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0"/>
  </numFmts>
  <fonts count="62">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
      <b/>
      <sz val="11"/>
      <color rgb="FF000000"/>
      <name val="Arial"/>
    </font>
    <font>
      <b/>
      <sz val="11"/>
      <color rgb="FFFF0000"/>
      <name val="Arial"/>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6"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1" fillId="7" borderId="0" applyNumberFormat="0" applyBorder="0" applyAlignment="0" applyProtection="0"/>
    <xf numFmtId="0" fontId="9" fillId="2" borderId="0" applyNumberFormat="0" applyBorder="0" applyAlignment="0" applyProtection="0"/>
    <xf numFmtId="0" fontId="41" fillId="8" borderId="0" applyNumberFormat="0" applyBorder="0" applyAlignment="0" applyProtection="0"/>
    <xf numFmtId="0" fontId="9" fillId="3" borderId="0" applyNumberFormat="0" applyBorder="0" applyAlignment="0" applyProtection="0"/>
    <xf numFmtId="0" fontId="41" fillId="9" borderId="0" applyNumberFormat="0" applyBorder="0" applyAlignment="0" applyProtection="0"/>
    <xf numFmtId="0" fontId="9" fillId="4" borderId="0" applyNumberFormat="0" applyBorder="0" applyAlignment="0" applyProtection="0"/>
    <xf numFmtId="0" fontId="41" fillId="7" borderId="0" applyNumberFormat="0" applyBorder="0" applyAlignment="0" applyProtection="0"/>
    <xf numFmtId="0" fontId="9" fillId="5" borderId="0" applyNumberFormat="0" applyBorder="0" applyAlignment="0" applyProtection="0"/>
    <xf numFmtId="0" fontId="41" fillId="27" borderId="0" applyNumberFormat="0" applyBorder="0" applyAlignment="0" applyProtection="0"/>
    <xf numFmtId="0" fontId="9" fillId="6" borderId="0" applyNumberFormat="0" applyBorder="0" applyAlignment="0" applyProtection="0"/>
    <xf numFmtId="0" fontId="41"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1" fillId="13" borderId="0" applyNumberFormat="0" applyBorder="0" applyAlignment="0" applyProtection="0"/>
    <xf numFmtId="0" fontId="9" fillId="10" borderId="0" applyNumberFormat="0" applyBorder="0" applyAlignment="0" applyProtection="0"/>
    <xf numFmtId="0" fontId="41" fillId="28" borderId="0" applyNumberFormat="0" applyBorder="0" applyAlignment="0" applyProtection="0"/>
    <xf numFmtId="0" fontId="9" fillId="8" borderId="0" applyNumberFormat="0" applyBorder="0" applyAlignment="0" applyProtection="0"/>
    <xf numFmtId="0" fontId="41" fillId="14" borderId="0" applyNumberFormat="0" applyBorder="0" applyAlignment="0" applyProtection="0"/>
    <xf numFmtId="0" fontId="9" fillId="11" borderId="0" applyNumberFormat="0" applyBorder="0" applyAlignment="0" applyProtection="0"/>
    <xf numFmtId="0" fontId="41" fillId="13" borderId="0" applyNumberFormat="0" applyBorder="0" applyAlignment="0" applyProtection="0"/>
    <xf numFmtId="0" fontId="9" fillId="5" borderId="0" applyNumberFormat="0" applyBorder="0" applyAlignment="0" applyProtection="0"/>
    <xf numFmtId="0" fontId="41" fillId="29" borderId="0" applyNumberFormat="0" applyBorder="0" applyAlignment="0" applyProtection="0"/>
    <xf numFmtId="0" fontId="9" fillId="10" borderId="0" applyNumberFormat="0" applyBorder="0" applyAlignment="0" applyProtection="0"/>
    <xf numFmtId="0" fontId="41"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2" fillId="17" borderId="0" applyNumberFormat="0" applyBorder="0" applyAlignment="0" applyProtection="0"/>
    <xf numFmtId="0" fontId="10" fillId="15" borderId="0" applyNumberFormat="0" applyBorder="0" applyAlignment="0" applyProtection="0"/>
    <xf numFmtId="0" fontId="42" fillId="30" borderId="0" applyNumberFormat="0" applyBorder="0" applyAlignment="0" applyProtection="0"/>
    <xf numFmtId="0" fontId="10" fillId="8" borderId="0" applyNumberFormat="0" applyBorder="0" applyAlignment="0" applyProtection="0"/>
    <xf numFmtId="0" fontId="42" fillId="14" borderId="0" applyNumberFormat="0" applyBorder="0" applyAlignment="0" applyProtection="0"/>
    <xf numFmtId="0" fontId="10" fillId="11" borderId="0" applyNumberFormat="0" applyBorder="0" applyAlignment="0" applyProtection="0"/>
    <xf numFmtId="0" fontId="42" fillId="13" borderId="0" applyNumberFormat="0" applyBorder="0" applyAlignment="0" applyProtection="0"/>
    <xf numFmtId="0" fontId="10" fillId="16" borderId="0" applyNumberFormat="0" applyBorder="0" applyAlignment="0" applyProtection="0"/>
    <xf numFmtId="0" fontId="42" fillId="31" borderId="0" applyNumberFormat="0" applyBorder="0" applyAlignment="0" applyProtection="0"/>
    <xf numFmtId="0" fontId="10" fillId="17" borderId="0" applyNumberFormat="0" applyBorder="0" applyAlignment="0" applyProtection="0"/>
    <xf numFmtId="0" fontId="42"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3" fillId="23" borderId="40" applyNumberFormat="0" applyAlignment="0" applyProtection="0"/>
    <xf numFmtId="0" fontId="13" fillId="13" borderId="1" applyNumberFormat="0" applyAlignment="0" applyProtection="0"/>
    <xf numFmtId="0" fontId="44" fillId="32" borderId="41" applyNumberFormat="0" applyAlignment="0" applyProtection="0"/>
    <xf numFmtId="0" fontId="14" fillId="24" borderId="2" applyNumberFormat="0" applyAlignment="0" applyProtection="0"/>
    <xf numFmtId="0" fontId="45"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2" fillId="17" borderId="0" applyNumberFormat="0" applyBorder="0" applyAlignment="0" applyProtection="0"/>
    <xf numFmtId="0" fontId="10" fillId="19" borderId="0" applyNumberFormat="0" applyBorder="0" applyAlignment="0" applyProtection="0"/>
    <xf numFmtId="0" fontId="42" fillId="33" borderId="0" applyNumberFormat="0" applyBorder="0" applyAlignment="0" applyProtection="0"/>
    <xf numFmtId="0" fontId="10" fillId="20" borderId="0" applyNumberFormat="0" applyBorder="0" applyAlignment="0" applyProtection="0"/>
    <xf numFmtId="0" fontId="42" fillId="34" borderId="0" applyNumberFormat="0" applyBorder="0" applyAlignment="0" applyProtection="0"/>
    <xf numFmtId="0" fontId="10" fillId="21" borderId="0" applyNumberFormat="0" applyBorder="0" applyAlignment="0" applyProtection="0"/>
    <xf numFmtId="0" fontId="42" fillId="25" borderId="0" applyNumberFormat="0" applyBorder="0" applyAlignment="0" applyProtection="0"/>
    <xf numFmtId="0" fontId="10" fillId="16" borderId="0" applyNumberFormat="0" applyBorder="0" applyAlignment="0" applyProtection="0"/>
    <xf numFmtId="0" fontId="42" fillId="35" borderId="0" applyNumberFormat="0" applyBorder="0" applyAlignment="0" applyProtection="0"/>
    <xf numFmtId="0" fontId="10" fillId="17" borderId="0" applyNumberFormat="0" applyBorder="0" applyAlignment="0" applyProtection="0"/>
    <xf numFmtId="0" fontId="42" fillId="36" borderId="0" applyNumberFormat="0" applyBorder="0" applyAlignment="0" applyProtection="0"/>
    <xf numFmtId="0" fontId="10" fillId="22" borderId="0" applyNumberFormat="0" applyBorder="0" applyAlignment="0" applyProtection="0"/>
    <xf numFmtId="0" fontId="47"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6"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8" fillId="0" borderId="0" applyNumberFormat="0" applyFill="0" applyBorder="0" applyAlignment="0" applyProtection="0">
      <alignment vertical="top"/>
      <protection locked="0"/>
    </xf>
    <xf numFmtId="0" fontId="49"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0"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1" fillId="0" borderId="0"/>
    <xf numFmtId="0" fontId="5" fillId="0" borderId="0"/>
    <xf numFmtId="0" fontId="5" fillId="0" borderId="0"/>
    <xf numFmtId="0" fontId="5" fillId="0" borderId="0"/>
    <xf numFmtId="0" fontId="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1" fillId="0" borderId="0"/>
    <xf numFmtId="0" fontId="51" fillId="0" borderId="0"/>
    <xf numFmtId="0" fontId="51" fillId="0" borderId="0"/>
    <xf numFmtId="0" fontId="51" fillId="0" borderId="0"/>
    <xf numFmtId="0" fontId="51"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2" fillId="23" borderId="44" applyNumberFormat="0" applyAlignment="0" applyProtection="0"/>
    <xf numFmtId="0" fontId="23" fillId="13" borderId="8" applyNumberFormat="0" applyAlignment="0" applyProtection="0"/>
    <xf numFmtId="0" fontId="53"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5" fillId="0" borderId="0" applyNumberFormat="0" applyFill="0" applyBorder="0" applyAlignment="0" applyProtection="0"/>
    <xf numFmtId="0" fontId="17" fillId="0" borderId="4" applyNumberFormat="0" applyFill="0" applyAlignment="0" applyProtection="0"/>
    <xf numFmtId="0" fontId="56" fillId="0" borderId="45" applyNumberFormat="0" applyFill="0" applyAlignment="0" applyProtection="0"/>
    <xf numFmtId="0" fontId="18" fillId="0" borderId="5" applyNumberFormat="0" applyFill="0" applyAlignment="0" applyProtection="0"/>
    <xf numFmtId="0" fontId="46"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57" fillId="0" borderId="11" applyNumberFormat="0" applyFill="0" applyAlignment="0" applyProtection="0"/>
    <xf numFmtId="0" fontId="26" fillId="0" borderId="0" applyNumberFormat="0" applyFill="0" applyBorder="0" applyAlignment="0" applyProtection="0"/>
  </cellStyleXfs>
  <cellXfs count="94">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3"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4" fillId="26" borderId="15" xfId="0" applyNumberFormat="1" applyFont="1" applyFill="1" applyBorder="1" applyAlignment="1">
      <alignment horizontal="right" vertical="center" wrapText="1"/>
    </xf>
    <xf numFmtId="3" fontId="7" fillId="41" borderId="13" xfId="0" applyNumberFormat="1" applyFont="1" applyFill="1" applyBorder="1" applyAlignment="1">
      <alignment horizontal="center" vertical="center" wrapText="1"/>
    </xf>
    <xf numFmtId="0" fontId="34"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8" fillId="0" borderId="0" xfId="0" applyFont="1" applyAlignment="1">
      <alignment vertical="center" wrapText="1"/>
    </xf>
    <xf numFmtId="49" fontId="33"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173" fontId="33" fillId="26" borderId="15" xfId="0" applyNumberFormat="1" applyFont="1" applyFill="1" applyBorder="1" applyAlignment="1">
      <alignment horizontal="right" vertical="center" shrinkToFit="1"/>
    </xf>
    <xf numFmtId="0" fontId="40" fillId="0" borderId="21"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5" fillId="0" borderId="21"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59" fillId="0" borderId="21" xfId="0" applyFont="1" applyBorder="1" applyAlignment="1">
      <alignment horizontal="center" vertical="center" wrapText="1"/>
    </xf>
    <xf numFmtId="0" fontId="59" fillId="0" borderId="22" xfId="0" applyFont="1" applyBorder="1" applyAlignment="1">
      <alignment horizontal="center" vertical="center" wrapText="1"/>
    </xf>
    <xf numFmtId="0" fontId="59"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8" fillId="42" borderId="0" xfId="0" applyFont="1" applyFill="1" applyAlignment="1">
      <alignment horizontal="center" vertical="center" wrapText="1"/>
    </xf>
    <xf numFmtId="0" fontId="8" fillId="0" borderId="0" xfId="0" applyFont="1" applyAlignment="1">
      <alignment horizontal="center" vertical="center" wrapText="1"/>
    </xf>
    <xf numFmtId="0" fontId="58"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3" fillId="0" borderId="14"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1" fontId="34" fillId="0" borderId="37" xfId="0" applyNumberFormat="1" applyFont="1" applyBorder="1" applyAlignment="1">
      <alignment horizontal="center" vertical="center" wrapText="1"/>
    </xf>
    <xf numFmtId="1" fontId="34" fillId="0" borderId="38" xfId="0" applyNumberFormat="1" applyFont="1" applyBorder="1" applyAlignment="1">
      <alignment horizontal="center" vertical="center" wrapText="1"/>
    </xf>
    <xf numFmtId="1" fontId="34"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46"/>
  <sheetViews>
    <sheetView tabSelected="1" topLeftCell="B9" zoomScale="70" zoomScaleNormal="70" zoomScaleSheetLayoutView="50" workbookViewId="0">
      <selection activeCell="L22" sqref="L22"/>
    </sheetView>
  </sheetViews>
  <sheetFormatPr defaultColWidth="11.42578125" defaultRowHeight="14.25"/>
  <cols>
    <col min="1" max="1" width="11.42578125" style="7" hidden="1" customWidth="1"/>
    <col min="2" max="2" width="11.42578125" style="7" customWidth="1"/>
    <col min="3" max="3" width="10.42578125" style="7" customWidth="1"/>
    <col min="4" max="4" width="55.28515625" style="8" customWidth="1"/>
    <col min="5" max="5" width="17.140625" style="9" customWidth="1"/>
    <col min="6" max="6" width="12" style="8" customWidth="1"/>
    <col min="7" max="7" width="11.28515625" style="8" customWidth="1"/>
    <col min="8" max="8" width="14.1406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4" t="s">
        <v>0</v>
      </c>
      <c r="D1" s="74"/>
      <c r="E1" s="74"/>
      <c r="F1" s="74"/>
      <c r="G1" s="74"/>
      <c r="H1" s="74"/>
      <c r="I1" s="74"/>
      <c r="J1" s="74"/>
      <c r="K1" s="74"/>
      <c r="L1" s="74"/>
      <c r="M1" s="74"/>
      <c r="N1" s="74"/>
      <c r="O1" s="74"/>
      <c r="P1" s="37"/>
    </row>
    <row r="2" spans="1:16" ht="76.5" customHeight="1">
      <c r="C2" s="73" t="s">
        <v>1</v>
      </c>
      <c r="D2" s="73"/>
      <c r="E2" s="73"/>
      <c r="F2" s="73"/>
      <c r="G2" s="73"/>
      <c r="H2" s="73"/>
      <c r="I2" s="73"/>
      <c r="J2" s="73"/>
      <c r="K2" s="73"/>
      <c r="L2" s="73"/>
      <c r="M2" s="73"/>
      <c r="N2" s="73"/>
      <c r="O2" s="73"/>
      <c r="P2" s="38"/>
    </row>
    <row r="3" spans="1:16" ht="14.25" customHeight="1" thickBot="1">
      <c r="F3" s="7"/>
      <c r="K3" s="8"/>
      <c r="L3" s="8"/>
      <c r="M3" s="8"/>
      <c r="N3" s="8"/>
      <c r="O3" s="8"/>
      <c r="P3" s="8"/>
    </row>
    <row r="4" spans="1:16" ht="47.25" customHeight="1">
      <c r="B4" s="76" t="s">
        <v>2</v>
      </c>
      <c r="C4" s="77"/>
      <c r="D4" s="80" t="s">
        <v>3</v>
      </c>
      <c r="E4" s="81"/>
      <c r="F4" s="81"/>
      <c r="G4" s="81"/>
      <c r="H4" s="81"/>
      <c r="I4" s="81"/>
      <c r="J4" s="81"/>
      <c r="K4" s="81"/>
      <c r="L4" s="81"/>
      <c r="M4" s="81"/>
      <c r="N4" s="81"/>
      <c r="O4" s="82"/>
    </row>
    <row r="5" spans="1:16" ht="36.75" customHeight="1">
      <c r="B5" s="78" t="s">
        <v>4</v>
      </c>
      <c r="C5" s="79"/>
      <c r="D5" s="83" t="s">
        <v>5</v>
      </c>
      <c r="E5" s="84"/>
      <c r="F5" s="84"/>
      <c r="G5" s="84"/>
      <c r="H5" s="84"/>
      <c r="I5" s="84"/>
      <c r="J5" s="84"/>
      <c r="K5" s="84"/>
      <c r="L5" s="84"/>
      <c r="M5" s="84"/>
      <c r="N5" s="84"/>
      <c r="O5" s="85"/>
    </row>
    <row r="6" spans="1:16" ht="39" customHeight="1" thickBot="1">
      <c r="B6" s="90" t="s">
        <v>6</v>
      </c>
      <c r="C6" s="91"/>
      <c r="D6" s="86">
        <v>36</v>
      </c>
      <c r="E6" s="87"/>
      <c r="F6" s="87"/>
      <c r="G6" s="87"/>
      <c r="H6" s="87"/>
      <c r="I6" s="87"/>
      <c r="J6" s="87"/>
      <c r="K6" s="87"/>
      <c r="L6" s="87"/>
      <c r="M6" s="87"/>
      <c r="N6" s="87"/>
      <c r="O6" s="88"/>
    </row>
    <row r="7" spans="1:16" ht="12" customHeight="1">
      <c r="C7" s="11"/>
      <c r="D7" s="11"/>
      <c r="E7" s="11"/>
      <c r="F7" s="12"/>
      <c r="G7" s="12"/>
      <c r="H7" s="12"/>
      <c r="I7" s="12"/>
      <c r="J7" s="28"/>
      <c r="K7" s="11"/>
      <c r="L7" s="11"/>
      <c r="M7" s="28"/>
      <c r="N7" s="28"/>
      <c r="O7" s="28"/>
      <c r="P7" s="28"/>
    </row>
    <row r="8" spans="1:16" s="7" customFormat="1" ht="31.5" customHeight="1" thickBot="1">
      <c r="B8" s="92" t="s">
        <v>7</v>
      </c>
      <c r="C8" s="60"/>
      <c r="D8" s="60"/>
      <c r="E8" s="60"/>
      <c r="F8" s="60"/>
      <c r="G8" s="60"/>
      <c r="H8" s="60"/>
      <c r="I8" s="60"/>
      <c r="J8" s="60"/>
      <c r="K8" s="60"/>
      <c r="L8" s="60"/>
      <c r="M8" s="60"/>
      <c r="N8" s="60"/>
      <c r="O8" s="93"/>
    </row>
    <row r="9" spans="1:16" s="29" customFormat="1" ht="35.25" customHeight="1" thickBot="1">
      <c r="B9" s="67" t="s">
        <v>8</v>
      </c>
      <c r="C9" s="68"/>
      <c r="D9" s="52"/>
      <c r="E9" s="53"/>
      <c r="F9" s="53"/>
      <c r="G9" s="53"/>
      <c r="H9" s="53"/>
      <c r="I9" s="53"/>
      <c r="J9" s="53"/>
      <c r="K9" s="46" t="s">
        <v>9</v>
      </c>
      <c r="L9" s="67"/>
      <c r="M9" s="68"/>
      <c r="N9" s="68"/>
      <c r="O9" s="69"/>
    </row>
    <row r="10" spans="1:16" s="29" customFormat="1" ht="36" customHeight="1" thickBot="1">
      <c r="A10" s="10" t="s">
        <v>10</v>
      </c>
      <c r="B10" s="67" t="s">
        <v>10</v>
      </c>
      <c r="C10" s="69"/>
      <c r="D10" s="64"/>
      <c r="E10" s="65"/>
      <c r="F10" s="65"/>
      <c r="G10" s="65"/>
      <c r="H10" s="65"/>
      <c r="I10" s="65"/>
      <c r="J10" s="66"/>
      <c r="K10" s="46" t="s">
        <v>11</v>
      </c>
      <c r="L10" s="70"/>
      <c r="M10" s="71"/>
      <c r="N10" s="71"/>
      <c r="O10" s="72"/>
    </row>
    <row r="11" spans="1:16" s="29" customFormat="1" ht="36.75" customHeight="1">
      <c r="B11" s="60"/>
      <c r="C11" s="60"/>
      <c r="E11" s="44"/>
      <c r="F11" s="45"/>
      <c r="G11" s="45"/>
      <c r="H11" s="45"/>
      <c r="I11" s="45"/>
      <c r="J11" s="45"/>
      <c r="K11" s="10"/>
      <c r="L11" s="10"/>
      <c r="M11" s="10"/>
      <c r="N11" s="10"/>
      <c r="O11" s="10"/>
    </row>
    <row r="12" spans="1:16" s="29" customFormat="1" ht="36.75" customHeight="1">
      <c r="B12" s="75"/>
      <c r="C12" s="75"/>
      <c r="E12" s="11"/>
      <c r="F12" s="89"/>
      <c r="G12" s="89"/>
      <c r="H12" s="89"/>
      <c r="I12" s="89"/>
      <c r="J12" s="89"/>
      <c r="K12" s="10"/>
      <c r="L12" s="43"/>
      <c r="M12" s="43"/>
      <c r="N12" s="43"/>
      <c r="O12" s="43"/>
    </row>
    <row r="13" spans="1:16" s="29" customFormat="1" ht="27" customHeight="1">
      <c r="C13" s="60"/>
      <c r="D13" s="60"/>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6" t="s">
        <v>27</v>
      </c>
    </row>
    <row r="15" spans="1:16" s="11" customFormat="1" ht="43.5">
      <c r="A15" s="19"/>
      <c r="B15" s="40">
        <v>1</v>
      </c>
      <c r="C15" s="41">
        <v>1</v>
      </c>
      <c r="D15" s="42" t="s">
        <v>28</v>
      </c>
      <c r="E15" s="42">
        <v>180420</v>
      </c>
      <c r="F15" s="20" t="s">
        <v>29</v>
      </c>
      <c r="G15" s="30">
        <v>403200</v>
      </c>
      <c r="H15" s="39" t="s">
        <v>30</v>
      </c>
      <c r="I15" s="21">
        <v>0.21</v>
      </c>
      <c r="J15" s="25">
        <f>ROUND(H15*G15,2)</f>
        <v>22176</v>
      </c>
      <c r="K15" s="27"/>
      <c r="L15" s="27"/>
      <c r="M15" s="48"/>
      <c r="N15" s="22"/>
      <c r="O15" s="23">
        <f>ROUND(M15*G15,2)</f>
        <v>0</v>
      </c>
      <c r="P15" s="23">
        <f>ROUND(M15*(1+N15)*G15,2)</f>
        <v>0</v>
      </c>
    </row>
    <row r="16" spans="1:16" s="11" customFormat="1" ht="86.25">
      <c r="A16" s="19"/>
      <c r="B16" s="40">
        <v>2</v>
      </c>
      <c r="C16" s="41">
        <v>2</v>
      </c>
      <c r="D16" s="47" t="s">
        <v>31</v>
      </c>
      <c r="E16" s="47">
        <v>180423</v>
      </c>
      <c r="F16" s="20" t="s">
        <v>29</v>
      </c>
      <c r="G16" s="30">
        <v>468720</v>
      </c>
      <c r="H16" s="39">
        <v>0.43200000000000005</v>
      </c>
      <c r="I16" s="21">
        <v>0.21</v>
      </c>
      <c r="J16" s="25">
        <f t="shared" ref="J16:J40" si="0">ROUND(H16*G16,2)</f>
        <v>202487.04000000001</v>
      </c>
      <c r="K16" s="27"/>
      <c r="L16" s="27"/>
      <c r="M16" s="48"/>
      <c r="N16" s="22"/>
      <c r="O16" s="23">
        <f t="shared" ref="O16:O40" si="1">ROUND(M16*G16,2)</f>
        <v>0</v>
      </c>
      <c r="P16" s="23">
        <f t="shared" ref="P16:P40" si="2">ROUND(M16*(1+N16)*G16,2)</f>
        <v>0</v>
      </c>
    </row>
    <row r="17" spans="1:16" s="11" customFormat="1" ht="43.5">
      <c r="A17" s="19"/>
      <c r="B17" s="40">
        <v>3</v>
      </c>
      <c r="C17" s="41" t="s">
        <v>32</v>
      </c>
      <c r="D17" s="47" t="s">
        <v>33</v>
      </c>
      <c r="E17" s="47" t="s">
        <v>34</v>
      </c>
      <c r="F17" s="20" t="s">
        <v>35</v>
      </c>
      <c r="G17" s="30">
        <v>0</v>
      </c>
      <c r="H17" s="39" t="s">
        <v>36</v>
      </c>
      <c r="I17" s="21" t="s">
        <v>36</v>
      </c>
      <c r="J17" s="25">
        <f>SUM(J18:J22)</f>
        <v>13719.15</v>
      </c>
      <c r="K17" s="27"/>
      <c r="L17" s="27"/>
      <c r="M17" s="48"/>
      <c r="N17" s="22"/>
      <c r="O17" s="23">
        <f t="shared" ref="O17:P17" si="3">SUM(O18:O22)</f>
        <v>0</v>
      </c>
      <c r="P17" s="23">
        <f t="shared" si="3"/>
        <v>0</v>
      </c>
    </row>
    <row r="18" spans="1:16" s="11" customFormat="1" ht="43.5">
      <c r="A18" s="19"/>
      <c r="B18" s="40">
        <v>3</v>
      </c>
      <c r="C18" s="41">
        <v>3</v>
      </c>
      <c r="D18" s="47" t="s">
        <v>37</v>
      </c>
      <c r="E18" s="47">
        <v>180496</v>
      </c>
      <c r="F18" s="20" t="s">
        <v>35</v>
      </c>
      <c r="G18" s="30">
        <v>27</v>
      </c>
      <c r="H18" s="39">
        <v>35.450000000000003</v>
      </c>
      <c r="I18" s="21">
        <v>0.21</v>
      </c>
      <c r="J18" s="25">
        <f t="shared" si="0"/>
        <v>957.15</v>
      </c>
      <c r="K18" s="27"/>
      <c r="L18" s="27"/>
      <c r="M18" s="48"/>
      <c r="N18" s="22"/>
      <c r="O18" s="23">
        <f t="shared" si="1"/>
        <v>0</v>
      </c>
      <c r="P18" s="23">
        <f t="shared" si="2"/>
        <v>0</v>
      </c>
    </row>
    <row r="19" spans="1:16" s="11" customFormat="1" ht="43.5">
      <c r="A19" s="19"/>
      <c r="B19" s="40">
        <v>3</v>
      </c>
      <c r="C19" s="41">
        <v>4</v>
      </c>
      <c r="D19" s="47" t="s">
        <v>38</v>
      </c>
      <c r="E19" s="47">
        <v>180497</v>
      </c>
      <c r="F19" s="20" t="s">
        <v>35</v>
      </c>
      <c r="G19" s="30">
        <v>63</v>
      </c>
      <c r="H19" s="39">
        <v>35.450000000000003</v>
      </c>
      <c r="I19" s="21">
        <v>0.21</v>
      </c>
      <c r="J19" s="25">
        <f t="shared" si="0"/>
        <v>2233.35</v>
      </c>
      <c r="K19" s="27"/>
      <c r="L19" s="27"/>
      <c r="M19" s="48"/>
      <c r="N19" s="22"/>
      <c r="O19" s="23">
        <f t="shared" si="1"/>
        <v>0</v>
      </c>
      <c r="P19" s="23">
        <f t="shared" si="2"/>
        <v>0</v>
      </c>
    </row>
    <row r="20" spans="1:16" s="11" customFormat="1" ht="43.5">
      <c r="A20" s="19"/>
      <c r="B20" s="40">
        <v>3</v>
      </c>
      <c r="C20" s="41">
        <v>5</v>
      </c>
      <c r="D20" s="47" t="s">
        <v>39</v>
      </c>
      <c r="E20" s="47">
        <v>180498</v>
      </c>
      <c r="F20" s="20" t="s">
        <v>35</v>
      </c>
      <c r="G20" s="30">
        <v>144</v>
      </c>
      <c r="H20" s="39">
        <v>35.450000000000003</v>
      </c>
      <c r="I20" s="21">
        <v>0.21</v>
      </c>
      <c r="J20" s="25">
        <f t="shared" si="0"/>
        <v>5104.8</v>
      </c>
      <c r="K20" s="27"/>
      <c r="L20" s="27"/>
      <c r="M20" s="48"/>
      <c r="N20" s="22"/>
      <c r="O20" s="23">
        <f t="shared" si="1"/>
        <v>0</v>
      </c>
      <c r="P20" s="23">
        <f t="shared" si="2"/>
        <v>0</v>
      </c>
    </row>
    <row r="21" spans="1:16" s="11" customFormat="1" ht="43.5">
      <c r="A21" s="19"/>
      <c r="B21" s="40">
        <v>3</v>
      </c>
      <c r="C21" s="41">
        <v>6</v>
      </c>
      <c r="D21" s="47" t="s">
        <v>40</v>
      </c>
      <c r="E21" s="47">
        <v>180499</v>
      </c>
      <c r="F21" s="20" t="s">
        <v>35</v>
      </c>
      <c r="G21" s="30">
        <v>150</v>
      </c>
      <c r="H21" s="39">
        <v>35.450000000000003</v>
      </c>
      <c r="I21" s="21">
        <v>0.21</v>
      </c>
      <c r="J21" s="25">
        <f t="shared" si="0"/>
        <v>5317.5</v>
      </c>
      <c r="K21" s="27"/>
      <c r="L21" s="27"/>
      <c r="M21" s="48"/>
      <c r="N21" s="22"/>
      <c r="O21" s="23">
        <f t="shared" si="1"/>
        <v>0</v>
      </c>
      <c r="P21" s="23">
        <f t="shared" si="2"/>
        <v>0</v>
      </c>
    </row>
    <row r="22" spans="1:16" s="11" customFormat="1" ht="43.5">
      <c r="A22" s="19"/>
      <c r="B22" s="40">
        <v>3</v>
      </c>
      <c r="C22" s="41">
        <v>7</v>
      </c>
      <c r="D22" s="47" t="s">
        <v>41</v>
      </c>
      <c r="E22" s="47">
        <v>180500</v>
      </c>
      <c r="F22" s="20" t="s">
        <v>35</v>
      </c>
      <c r="G22" s="30">
        <v>3</v>
      </c>
      <c r="H22" s="39">
        <v>35.450000000000003</v>
      </c>
      <c r="I22" s="21">
        <v>0.21</v>
      </c>
      <c r="J22" s="25">
        <f t="shared" si="0"/>
        <v>106.35</v>
      </c>
      <c r="K22" s="27"/>
      <c r="L22" s="27"/>
      <c r="M22" s="48"/>
      <c r="N22" s="22"/>
      <c r="O22" s="23">
        <f t="shared" si="1"/>
        <v>0</v>
      </c>
      <c r="P22" s="23">
        <f t="shared" si="2"/>
        <v>0</v>
      </c>
    </row>
    <row r="23" spans="1:16" s="11" customFormat="1" ht="72">
      <c r="A23" s="19"/>
      <c r="B23" s="40">
        <v>4</v>
      </c>
      <c r="C23" s="41" t="s">
        <v>42</v>
      </c>
      <c r="D23" s="47" t="s">
        <v>43</v>
      </c>
      <c r="E23" s="47" t="s">
        <v>44</v>
      </c>
      <c r="F23" s="20" t="s">
        <v>29</v>
      </c>
      <c r="G23" s="30"/>
      <c r="H23" s="39" t="s">
        <v>36</v>
      </c>
      <c r="I23" s="21" t="s">
        <v>36</v>
      </c>
      <c r="J23" s="25">
        <f>SUM(J24:J25)</f>
        <v>67630.5</v>
      </c>
      <c r="K23" s="27"/>
      <c r="L23" s="27"/>
      <c r="M23" s="48"/>
      <c r="N23" s="22"/>
      <c r="O23" s="23">
        <f t="shared" ref="O23:P23" si="4">SUM(O24:O25)</f>
        <v>0</v>
      </c>
      <c r="P23" s="23">
        <f t="shared" si="4"/>
        <v>0</v>
      </c>
    </row>
    <row r="24" spans="1:16" s="11" customFormat="1" ht="115.5">
      <c r="A24" s="19"/>
      <c r="B24" s="40">
        <v>4</v>
      </c>
      <c r="C24" s="41">
        <v>8</v>
      </c>
      <c r="D24" s="47" t="s">
        <v>45</v>
      </c>
      <c r="E24" s="47">
        <v>180529</v>
      </c>
      <c r="F24" s="20" t="s">
        <v>29</v>
      </c>
      <c r="G24" s="30">
        <v>11250</v>
      </c>
      <c r="H24" s="39" t="s">
        <v>46</v>
      </c>
      <c r="I24" s="21">
        <v>0.21</v>
      </c>
      <c r="J24" s="25">
        <f t="shared" si="0"/>
        <v>43312.5</v>
      </c>
      <c r="K24" s="27"/>
      <c r="L24" s="27"/>
      <c r="M24" s="48"/>
      <c r="N24" s="22"/>
      <c r="O24" s="23">
        <f t="shared" si="1"/>
        <v>0</v>
      </c>
      <c r="P24" s="23">
        <f t="shared" si="2"/>
        <v>0</v>
      </c>
    </row>
    <row r="25" spans="1:16" s="11" customFormat="1" ht="115.5">
      <c r="A25" s="19"/>
      <c r="B25" s="40">
        <v>4</v>
      </c>
      <c r="C25" s="41">
        <v>9</v>
      </c>
      <c r="D25" s="47" t="s">
        <v>47</v>
      </c>
      <c r="E25" s="47">
        <v>180410</v>
      </c>
      <c r="F25" s="20" t="s">
        <v>29</v>
      </c>
      <c r="G25" s="30">
        <v>6300</v>
      </c>
      <c r="H25" s="39" t="s">
        <v>48</v>
      </c>
      <c r="I25" s="21">
        <v>0.21</v>
      </c>
      <c r="J25" s="25">
        <f t="shared" si="0"/>
        <v>24318</v>
      </c>
      <c r="K25" s="27"/>
      <c r="L25" s="27"/>
      <c r="M25" s="48"/>
      <c r="N25" s="22"/>
      <c r="O25" s="23">
        <f t="shared" si="1"/>
        <v>0</v>
      </c>
      <c r="P25" s="23">
        <f t="shared" si="2"/>
        <v>0</v>
      </c>
    </row>
    <row r="26" spans="1:16" s="11" customFormat="1" ht="57.75">
      <c r="A26" s="19"/>
      <c r="B26" s="40">
        <v>5</v>
      </c>
      <c r="C26" s="41">
        <v>10</v>
      </c>
      <c r="D26" s="47" t="s">
        <v>49</v>
      </c>
      <c r="E26" s="47">
        <v>180548</v>
      </c>
      <c r="F26" s="20" t="s">
        <v>29</v>
      </c>
      <c r="G26" s="30">
        <v>65400</v>
      </c>
      <c r="H26" s="39" t="s">
        <v>50</v>
      </c>
      <c r="I26" s="21">
        <v>0.21</v>
      </c>
      <c r="J26" s="25">
        <f t="shared" si="0"/>
        <v>7848</v>
      </c>
      <c r="K26" s="27"/>
      <c r="L26" s="27"/>
      <c r="M26" s="48"/>
      <c r="N26" s="22"/>
      <c r="O26" s="23">
        <f t="shared" si="1"/>
        <v>0</v>
      </c>
      <c r="P26" s="23">
        <f t="shared" si="2"/>
        <v>0</v>
      </c>
    </row>
    <row r="27" spans="1:16" s="11" customFormat="1" ht="72">
      <c r="A27" s="19"/>
      <c r="B27" s="40">
        <v>6</v>
      </c>
      <c r="C27" s="41">
        <v>11</v>
      </c>
      <c r="D27" s="47" t="s">
        <v>51</v>
      </c>
      <c r="E27" s="47">
        <v>180526</v>
      </c>
      <c r="F27" s="20" t="s">
        <v>29</v>
      </c>
      <c r="G27" s="30">
        <v>3</v>
      </c>
      <c r="H27" s="39">
        <v>109.73299999999999</v>
      </c>
      <c r="I27" s="21">
        <v>0.21</v>
      </c>
      <c r="J27" s="25">
        <f t="shared" si="0"/>
        <v>329.2</v>
      </c>
      <c r="K27" s="27"/>
      <c r="L27" s="27"/>
      <c r="M27" s="48"/>
      <c r="N27" s="22"/>
      <c r="O27" s="23">
        <f t="shared" si="1"/>
        <v>0</v>
      </c>
      <c r="P27" s="23">
        <f t="shared" si="2"/>
        <v>0</v>
      </c>
    </row>
    <row r="28" spans="1:16" s="11" customFormat="1" ht="57.75">
      <c r="A28" s="19"/>
      <c r="B28" s="40">
        <v>7</v>
      </c>
      <c r="C28" s="41">
        <v>12</v>
      </c>
      <c r="D28" s="47" t="s">
        <v>52</v>
      </c>
      <c r="E28" s="47">
        <v>189804</v>
      </c>
      <c r="F28" s="20" t="s">
        <v>29</v>
      </c>
      <c r="G28" s="30">
        <v>1380</v>
      </c>
      <c r="H28" s="39">
        <v>25</v>
      </c>
      <c r="I28" s="21">
        <v>0.21</v>
      </c>
      <c r="J28" s="25">
        <f t="shared" si="0"/>
        <v>34500</v>
      </c>
      <c r="K28" s="27"/>
      <c r="L28" s="27"/>
      <c r="M28" s="48"/>
      <c r="N28" s="22"/>
      <c r="O28" s="23">
        <f t="shared" si="1"/>
        <v>0</v>
      </c>
      <c r="P28" s="23">
        <f t="shared" si="2"/>
        <v>0</v>
      </c>
    </row>
    <row r="29" spans="1:16" s="11" customFormat="1" ht="57.75">
      <c r="A29" s="19"/>
      <c r="B29" s="40">
        <v>8</v>
      </c>
      <c r="C29" s="41">
        <v>13</v>
      </c>
      <c r="D29" s="47" t="s">
        <v>53</v>
      </c>
      <c r="E29" s="47">
        <v>227144</v>
      </c>
      <c r="F29" s="20" t="s">
        <v>29</v>
      </c>
      <c r="G29" s="30">
        <v>720</v>
      </c>
      <c r="H29" s="39">
        <v>2.25</v>
      </c>
      <c r="I29" s="21">
        <v>0.21</v>
      </c>
      <c r="J29" s="25">
        <f t="shared" si="0"/>
        <v>1620</v>
      </c>
      <c r="K29" s="27"/>
      <c r="L29" s="27"/>
      <c r="M29" s="48"/>
      <c r="N29" s="22"/>
      <c r="O29" s="23">
        <f t="shared" si="1"/>
        <v>0</v>
      </c>
      <c r="P29" s="23">
        <f t="shared" si="2"/>
        <v>0</v>
      </c>
    </row>
    <row r="30" spans="1:16" s="11" customFormat="1" ht="16.5">
      <c r="A30" s="19"/>
      <c r="B30" s="40">
        <v>9</v>
      </c>
      <c r="C30" s="41" t="s">
        <v>54</v>
      </c>
      <c r="D30" s="47" t="s">
        <v>36</v>
      </c>
      <c r="E30" s="47"/>
      <c r="F30" s="20"/>
      <c r="G30" s="30">
        <v>0</v>
      </c>
      <c r="H30" s="39"/>
      <c r="I30" s="21"/>
      <c r="J30" s="25">
        <f>SUM(J31:J32)</f>
        <v>50800.2</v>
      </c>
      <c r="K30" s="27"/>
      <c r="L30" s="27"/>
      <c r="M30" s="48"/>
      <c r="N30" s="22"/>
      <c r="O30" s="23">
        <f t="shared" ref="O30:P30" si="5">SUM(O31:O32)</f>
        <v>0</v>
      </c>
      <c r="P30" s="23">
        <f t="shared" si="5"/>
        <v>0</v>
      </c>
    </row>
    <row r="31" spans="1:16" s="11" customFormat="1" ht="57.75">
      <c r="A31" s="19"/>
      <c r="B31" s="40">
        <v>9</v>
      </c>
      <c r="C31" s="41">
        <v>14</v>
      </c>
      <c r="D31" s="47" t="s">
        <v>55</v>
      </c>
      <c r="E31" s="47">
        <v>180587</v>
      </c>
      <c r="F31" s="20" t="s">
        <v>29</v>
      </c>
      <c r="G31" s="30">
        <v>66000</v>
      </c>
      <c r="H31" s="39" t="s">
        <v>56</v>
      </c>
      <c r="I31" s="21">
        <v>0.21</v>
      </c>
      <c r="J31" s="25">
        <f t="shared" si="0"/>
        <v>2224.1999999999998</v>
      </c>
      <c r="K31" s="27"/>
      <c r="L31" s="27"/>
      <c r="M31" s="48"/>
      <c r="N31" s="22"/>
      <c r="O31" s="23">
        <f t="shared" si="1"/>
        <v>0</v>
      </c>
      <c r="P31" s="23">
        <f t="shared" si="2"/>
        <v>0</v>
      </c>
    </row>
    <row r="32" spans="1:16" s="11" customFormat="1" ht="43.5">
      <c r="A32" s="19"/>
      <c r="B32" s="40">
        <v>9</v>
      </c>
      <c r="C32" s="41">
        <v>15</v>
      </c>
      <c r="D32" s="47" t="s">
        <v>57</v>
      </c>
      <c r="E32" s="47">
        <v>203651</v>
      </c>
      <c r="F32" s="20" t="s">
        <v>29</v>
      </c>
      <c r="G32" s="30">
        <v>960000</v>
      </c>
      <c r="H32" s="39" t="s">
        <v>58</v>
      </c>
      <c r="I32" s="21">
        <v>0.21</v>
      </c>
      <c r="J32" s="25">
        <f t="shared" si="0"/>
        <v>48576</v>
      </c>
      <c r="K32" s="27"/>
      <c r="L32" s="27"/>
      <c r="M32" s="48"/>
      <c r="N32" s="22"/>
      <c r="O32" s="23">
        <f t="shared" si="1"/>
        <v>0</v>
      </c>
      <c r="P32" s="23">
        <f t="shared" si="2"/>
        <v>0</v>
      </c>
    </row>
    <row r="33" spans="1:16" s="11" customFormat="1" ht="57.75">
      <c r="A33" s="19"/>
      <c r="B33" s="40">
        <v>10</v>
      </c>
      <c r="C33" s="41">
        <v>16</v>
      </c>
      <c r="D33" s="47" t="s">
        <v>59</v>
      </c>
      <c r="E33" s="47">
        <v>199056</v>
      </c>
      <c r="F33" s="20" t="s">
        <v>29</v>
      </c>
      <c r="G33" s="30">
        <v>240</v>
      </c>
      <c r="H33" s="39" t="s">
        <v>60</v>
      </c>
      <c r="I33" s="21">
        <v>0.1</v>
      </c>
      <c r="J33" s="25">
        <f t="shared" si="0"/>
        <v>8880</v>
      </c>
      <c r="K33" s="27"/>
      <c r="L33" s="27"/>
      <c r="M33" s="48"/>
      <c r="N33" s="22"/>
      <c r="O33" s="23">
        <f t="shared" si="1"/>
        <v>0</v>
      </c>
      <c r="P33" s="23">
        <f t="shared" si="2"/>
        <v>0</v>
      </c>
    </row>
    <row r="34" spans="1:16" s="11" customFormat="1" ht="28.5">
      <c r="A34" s="19"/>
      <c r="B34" s="40">
        <v>11</v>
      </c>
      <c r="C34" s="41" t="s">
        <v>61</v>
      </c>
      <c r="D34" s="47" t="s">
        <v>62</v>
      </c>
      <c r="E34" s="47" t="s">
        <v>63</v>
      </c>
      <c r="F34" s="20" t="s">
        <v>29</v>
      </c>
      <c r="G34" s="30">
        <v>0</v>
      </c>
      <c r="H34" s="39" t="s">
        <v>36</v>
      </c>
      <c r="I34" s="21" t="s">
        <v>36</v>
      </c>
      <c r="J34" s="25">
        <f>SUM(J35:J37)</f>
        <v>33588.57</v>
      </c>
      <c r="K34" s="27"/>
      <c r="L34" s="27"/>
      <c r="M34" s="48"/>
      <c r="N34" s="22"/>
      <c r="O34" s="23">
        <f t="shared" ref="O34:P34" si="6">SUM(O35:O37)</f>
        <v>0</v>
      </c>
      <c r="P34" s="23">
        <f t="shared" si="6"/>
        <v>0</v>
      </c>
    </row>
    <row r="35" spans="1:16" s="11" customFormat="1" ht="57.75">
      <c r="A35" s="19"/>
      <c r="B35" s="40">
        <v>11</v>
      </c>
      <c r="C35" s="41">
        <v>17</v>
      </c>
      <c r="D35" s="47" t="s">
        <v>64</v>
      </c>
      <c r="E35" s="47">
        <v>180438</v>
      </c>
      <c r="F35" s="20" t="s">
        <v>29</v>
      </c>
      <c r="G35" s="30">
        <v>6450</v>
      </c>
      <c r="H35" s="39" t="s">
        <v>65</v>
      </c>
      <c r="I35" s="21">
        <v>0.21</v>
      </c>
      <c r="J35" s="25">
        <f t="shared" si="0"/>
        <v>14641.5</v>
      </c>
      <c r="K35" s="27"/>
      <c r="L35" s="27"/>
      <c r="M35" s="48"/>
      <c r="N35" s="22"/>
      <c r="O35" s="23">
        <f t="shared" si="1"/>
        <v>0</v>
      </c>
      <c r="P35" s="23">
        <f t="shared" si="2"/>
        <v>0</v>
      </c>
    </row>
    <row r="36" spans="1:16" s="11" customFormat="1" ht="57.75">
      <c r="A36" s="19"/>
      <c r="B36" s="40">
        <v>11</v>
      </c>
      <c r="C36" s="41">
        <v>18</v>
      </c>
      <c r="D36" s="47" t="s">
        <v>66</v>
      </c>
      <c r="E36" s="47">
        <v>180439</v>
      </c>
      <c r="F36" s="20" t="s">
        <v>29</v>
      </c>
      <c r="G36" s="30">
        <v>2466</v>
      </c>
      <c r="H36" s="39" t="s">
        <v>67</v>
      </c>
      <c r="I36" s="21">
        <v>0.21</v>
      </c>
      <c r="J36" s="25">
        <f t="shared" si="0"/>
        <v>7619.94</v>
      </c>
      <c r="K36" s="27"/>
      <c r="L36" s="27"/>
      <c r="M36" s="48"/>
      <c r="N36" s="22"/>
      <c r="O36" s="23">
        <f t="shared" si="1"/>
        <v>0</v>
      </c>
      <c r="P36" s="23">
        <f t="shared" si="2"/>
        <v>0</v>
      </c>
    </row>
    <row r="37" spans="1:16" s="11" customFormat="1" ht="43.5">
      <c r="A37" s="19"/>
      <c r="B37" s="40">
        <v>11</v>
      </c>
      <c r="C37" s="41">
        <v>19</v>
      </c>
      <c r="D37" s="47" t="s">
        <v>68</v>
      </c>
      <c r="E37" s="47">
        <v>180440</v>
      </c>
      <c r="F37" s="20" t="s">
        <v>29</v>
      </c>
      <c r="G37" s="30">
        <v>2973</v>
      </c>
      <c r="H37" s="39" t="s">
        <v>69</v>
      </c>
      <c r="I37" s="21">
        <v>0.21</v>
      </c>
      <c r="J37" s="25">
        <f t="shared" si="0"/>
        <v>11327.13</v>
      </c>
      <c r="K37" s="27"/>
      <c r="L37" s="27"/>
      <c r="M37" s="48"/>
      <c r="N37" s="22"/>
      <c r="O37" s="23">
        <f t="shared" si="1"/>
        <v>0</v>
      </c>
      <c r="P37" s="23">
        <f t="shared" si="2"/>
        <v>0</v>
      </c>
    </row>
    <row r="38" spans="1:16" s="11" customFormat="1" ht="28.5">
      <c r="A38" s="19"/>
      <c r="B38" s="40">
        <v>12</v>
      </c>
      <c r="C38" s="41">
        <v>20</v>
      </c>
      <c r="D38" s="47" t="s">
        <v>70</v>
      </c>
      <c r="E38" s="47">
        <v>201642</v>
      </c>
      <c r="F38" s="20" t="s">
        <v>29</v>
      </c>
      <c r="G38" s="30">
        <v>252</v>
      </c>
      <c r="H38" s="39">
        <v>63</v>
      </c>
      <c r="I38" s="21">
        <v>0.21</v>
      </c>
      <c r="J38" s="25">
        <f t="shared" si="0"/>
        <v>15876</v>
      </c>
      <c r="K38" s="27"/>
      <c r="L38" s="27"/>
      <c r="M38" s="48"/>
      <c r="N38" s="22"/>
      <c r="O38" s="23">
        <f t="shared" si="1"/>
        <v>0</v>
      </c>
      <c r="P38" s="23">
        <f t="shared" si="2"/>
        <v>0</v>
      </c>
    </row>
    <row r="39" spans="1:16" s="11" customFormat="1" ht="43.5">
      <c r="A39" s="19"/>
      <c r="B39" s="40">
        <v>13</v>
      </c>
      <c r="C39" s="41">
        <v>21</v>
      </c>
      <c r="D39" s="47" t="s">
        <v>71</v>
      </c>
      <c r="E39" s="47">
        <v>180442</v>
      </c>
      <c r="F39" s="20" t="s">
        <v>29</v>
      </c>
      <c r="G39" s="30">
        <v>816</v>
      </c>
      <c r="H39" s="39" t="s">
        <v>72</v>
      </c>
      <c r="I39" s="21">
        <v>0.21</v>
      </c>
      <c r="J39" s="25">
        <f t="shared" si="0"/>
        <v>30469.439999999999</v>
      </c>
      <c r="K39" s="27"/>
      <c r="L39" s="27"/>
      <c r="M39" s="48"/>
      <c r="N39" s="22"/>
      <c r="O39" s="23">
        <f t="shared" si="1"/>
        <v>0</v>
      </c>
      <c r="P39" s="23">
        <f t="shared" si="2"/>
        <v>0</v>
      </c>
    </row>
    <row r="40" spans="1:16" s="11" customFormat="1" ht="43.5">
      <c r="A40" s="19"/>
      <c r="B40" s="40">
        <v>14</v>
      </c>
      <c r="C40" s="41">
        <v>22</v>
      </c>
      <c r="D40" s="47" t="s">
        <v>73</v>
      </c>
      <c r="E40" s="47">
        <v>226191</v>
      </c>
      <c r="F40" s="20" t="s">
        <v>74</v>
      </c>
      <c r="G40" s="30">
        <v>1200000</v>
      </c>
      <c r="H40" s="39">
        <v>4.7500000000000001E-2</v>
      </c>
      <c r="I40" s="21">
        <v>0.21</v>
      </c>
      <c r="J40" s="25">
        <f t="shared" si="0"/>
        <v>57000</v>
      </c>
      <c r="K40" s="27"/>
      <c r="L40" s="27"/>
      <c r="M40" s="48"/>
      <c r="N40" s="22"/>
      <c r="O40" s="23">
        <f t="shared" si="1"/>
        <v>0</v>
      </c>
      <c r="P40" s="23">
        <f t="shared" si="2"/>
        <v>0</v>
      </c>
    </row>
    <row r="41" spans="1:16" s="31" customFormat="1" ht="45.75" customHeight="1" thickBot="1">
      <c r="A41" s="1"/>
      <c r="B41" s="1"/>
      <c r="C41" s="57" t="s">
        <v>75</v>
      </c>
      <c r="D41" s="58"/>
      <c r="E41" s="59"/>
      <c r="F41" s="1"/>
      <c r="G41" s="2"/>
      <c r="H41" s="3"/>
      <c r="I41" s="3"/>
      <c r="J41" s="24">
        <f>SUM(J15:J40)-J17-J23-J30-J34</f>
        <v>546924.09999999986</v>
      </c>
      <c r="K41" s="4"/>
      <c r="L41" s="4"/>
      <c r="M41" s="5"/>
      <c r="N41" s="6"/>
      <c r="O41" s="24">
        <f>SUM(O15:O40)-O17-O23-O30-O34</f>
        <v>0</v>
      </c>
      <c r="P41" s="24">
        <f t="shared" ref="P41" si="7">SUM(P15:P40)-P17-P23-P30-P34</f>
        <v>0</v>
      </c>
    </row>
    <row r="42" spans="1:16" s="28" customFormat="1" ht="15">
      <c r="A42" s="32"/>
      <c r="B42" s="32"/>
      <c r="C42" s="33"/>
      <c r="D42" s="33"/>
      <c r="E42" s="34"/>
      <c r="F42" s="34"/>
      <c r="G42" s="33"/>
      <c r="H42" s="34"/>
      <c r="I42" s="34"/>
      <c r="J42" s="34"/>
      <c r="K42" s="35"/>
      <c r="L42" s="35"/>
      <c r="M42" s="35"/>
      <c r="N42" s="35"/>
      <c r="O42" s="35"/>
      <c r="P42" s="35"/>
    </row>
    <row r="43" spans="1:16" s="28" customFormat="1" ht="44.25" customHeight="1" thickBot="1">
      <c r="C43" s="36"/>
      <c r="D43" s="36"/>
      <c r="E43" s="36"/>
      <c r="F43" s="36"/>
      <c r="G43" s="36"/>
      <c r="H43" s="36"/>
      <c r="I43" s="36"/>
      <c r="J43" s="36"/>
      <c r="K43" s="36"/>
      <c r="L43" s="36"/>
      <c r="M43" s="36"/>
      <c r="N43" s="36"/>
      <c r="O43" s="36"/>
      <c r="P43" s="36"/>
    </row>
    <row r="44" spans="1:16" s="28" customFormat="1" ht="81" customHeight="1" thickBot="1">
      <c r="C44" s="61" t="s">
        <v>76</v>
      </c>
      <c r="D44" s="62"/>
      <c r="E44" s="62"/>
      <c r="F44" s="62"/>
      <c r="G44" s="62"/>
      <c r="H44" s="62"/>
      <c r="I44" s="62"/>
      <c r="J44" s="62"/>
      <c r="K44" s="62"/>
      <c r="L44" s="62"/>
      <c r="M44" s="62"/>
      <c r="N44" s="62"/>
      <c r="O44" s="63"/>
    </row>
    <row r="45" spans="1:16" s="28" customFormat="1" ht="42" customHeight="1" thickBot="1">
      <c r="C45" s="61" t="s">
        <v>77</v>
      </c>
      <c r="D45" s="62"/>
      <c r="E45" s="62"/>
      <c r="F45" s="62"/>
      <c r="G45" s="62"/>
      <c r="H45" s="62"/>
      <c r="I45" s="62"/>
      <c r="J45" s="62"/>
      <c r="K45" s="62"/>
      <c r="L45" s="62"/>
      <c r="M45" s="62"/>
      <c r="N45" s="62"/>
      <c r="O45" s="63"/>
    </row>
    <row r="46" spans="1:16" s="28" customFormat="1" ht="42" customHeight="1" thickBot="1">
      <c r="C46" s="54" t="s">
        <v>78</v>
      </c>
      <c r="D46" s="55"/>
      <c r="E46" s="55"/>
      <c r="F46" s="55"/>
      <c r="G46" s="55"/>
      <c r="H46" s="55"/>
      <c r="I46" s="55"/>
      <c r="J46" s="55"/>
      <c r="K46" s="55"/>
      <c r="L46" s="55"/>
      <c r="M46" s="55"/>
      <c r="N46" s="55"/>
      <c r="O46" s="56"/>
    </row>
    <row r="47" spans="1:16" s="28" customFormat="1" ht="81" customHeight="1" thickBot="1">
      <c r="C47" s="54" t="s">
        <v>79</v>
      </c>
      <c r="D47" s="55"/>
      <c r="E47" s="55"/>
      <c r="F47" s="55"/>
      <c r="G47" s="55"/>
      <c r="H47" s="55"/>
      <c r="I47" s="55"/>
      <c r="J47" s="55"/>
      <c r="K47" s="55"/>
      <c r="L47" s="55"/>
      <c r="M47" s="55"/>
      <c r="N47" s="55"/>
      <c r="O47" s="56"/>
    </row>
    <row r="48" spans="1:16" s="28" customFormat="1" ht="61.5" customHeight="1" thickBot="1">
      <c r="C48" s="54" t="s">
        <v>80</v>
      </c>
      <c r="D48" s="55"/>
      <c r="E48" s="55"/>
      <c r="F48" s="55"/>
      <c r="G48" s="55"/>
      <c r="H48" s="55"/>
      <c r="I48" s="55"/>
      <c r="J48" s="55"/>
      <c r="K48" s="55"/>
      <c r="L48" s="55"/>
      <c r="M48" s="55"/>
      <c r="N48" s="55"/>
      <c r="O48" s="56"/>
    </row>
    <row r="49" spans="3:15" s="28" customFormat="1" ht="46.5" customHeight="1" thickBot="1">
      <c r="C49" s="54" t="s">
        <v>81</v>
      </c>
      <c r="D49" s="55"/>
      <c r="E49" s="55"/>
      <c r="F49" s="55"/>
      <c r="G49" s="55"/>
      <c r="H49" s="55"/>
      <c r="I49" s="55"/>
      <c r="J49" s="55"/>
      <c r="K49" s="55"/>
      <c r="L49" s="55"/>
      <c r="M49" s="55"/>
      <c r="N49" s="55"/>
      <c r="O49" s="56"/>
    </row>
    <row r="50" spans="3:15" s="28" customFormat="1" ht="46.5" customHeight="1" thickBot="1">
      <c r="C50" s="54" t="s">
        <v>82</v>
      </c>
      <c r="D50" s="55"/>
      <c r="E50" s="55"/>
      <c r="F50" s="55"/>
      <c r="G50" s="55"/>
      <c r="H50" s="55"/>
      <c r="I50" s="55"/>
      <c r="J50" s="55"/>
      <c r="K50" s="55"/>
      <c r="L50" s="55"/>
      <c r="M50" s="55"/>
      <c r="N50" s="55"/>
      <c r="O50" s="56"/>
    </row>
    <row r="51" spans="3:15" s="28" customFormat="1" ht="84.75" customHeight="1" thickBot="1">
      <c r="C51" s="49" t="s">
        <v>83</v>
      </c>
      <c r="D51" s="50"/>
      <c r="E51" s="50"/>
      <c r="F51" s="50"/>
      <c r="G51" s="50"/>
      <c r="H51" s="50"/>
      <c r="I51" s="50"/>
      <c r="J51" s="50"/>
      <c r="K51" s="50"/>
      <c r="L51" s="50"/>
      <c r="M51" s="50"/>
      <c r="N51" s="50"/>
      <c r="O51" s="51"/>
    </row>
    <row r="52" spans="3:15" s="28" customFormat="1" ht="24.95" customHeight="1">
      <c r="D52" s="7"/>
    </row>
    <row r="53" spans="3:15" s="28" customFormat="1">
      <c r="D53" s="7"/>
    </row>
    <row r="54" spans="3:15" s="28" customFormat="1"/>
    <row r="55" spans="3:15" s="28" customFormat="1"/>
    <row r="56" spans="3:15" s="28" customFormat="1"/>
    <row r="57" spans="3:15" s="28" customFormat="1"/>
    <row r="58" spans="3:15" s="28" customFormat="1"/>
    <row r="59" spans="3:15" s="28" customFormat="1"/>
    <row r="60" spans="3:15" s="28" customFormat="1"/>
    <row r="61" spans="3:15" s="28" customFormat="1"/>
    <row r="62" spans="3:15" s="28" customFormat="1"/>
    <row r="63" spans="3:15" s="28" customFormat="1"/>
    <row r="64" spans="3:15" s="28" customFormat="1"/>
    <row r="65" s="28" customFormat="1"/>
    <row r="66" s="28" customFormat="1"/>
    <row r="67" s="28" customFormat="1"/>
    <row r="68" s="28" customFormat="1"/>
    <row r="69" s="28" customFormat="1"/>
    <row r="70" s="28" customFormat="1"/>
    <row r="71" s="28" customFormat="1"/>
    <row r="72" s="28" customFormat="1"/>
    <row r="73" s="28" customFormat="1"/>
    <row r="74" s="28" customFormat="1"/>
    <row r="75" s="28" customFormat="1"/>
    <row r="76" s="28" customFormat="1"/>
    <row r="77" s="28" customFormat="1"/>
    <row r="78" s="28" customFormat="1"/>
    <row r="79" s="28" customFormat="1"/>
    <row r="80" s="28" customFormat="1"/>
    <row r="81" s="28" customFormat="1"/>
    <row r="82" s="28" customFormat="1"/>
    <row r="83" s="28" customFormat="1"/>
    <row r="84" s="28" customFormat="1"/>
    <row r="85" s="28" customFormat="1"/>
    <row r="86" s="28" customFormat="1"/>
    <row r="87" s="28" customFormat="1"/>
    <row r="88" s="28" customFormat="1"/>
    <row r="89" s="28" customFormat="1"/>
    <row r="90" s="28" customFormat="1"/>
    <row r="91" s="28" customFormat="1"/>
    <row r="92" s="28" customFormat="1"/>
    <row r="93" s="28" customFormat="1"/>
    <row r="94" s="28" customFormat="1"/>
    <row r="95" s="28" customFormat="1"/>
    <row r="96" s="28" customFormat="1"/>
    <row r="97" s="28" customFormat="1"/>
    <row r="98" s="28" customFormat="1"/>
    <row r="99" s="28" customFormat="1"/>
    <row r="100" s="28" customFormat="1"/>
    <row r="101" s="28" customFormat="1"/>
    <row r="102" s="28" customFormat="1"/>
    <row r="103" s="28" customFormat="1"/>
    <row r="104" s="28" customFormat="1"/>
    <row r="105" s="28" customFormat="1"/>
    <row r="106" s="28" customFormat="1"/>
    <row r="107" s="28" customFormat="1"/>
    <row r="108" s="28" customFormat="1"/>
    <row r="109" s="28" customFormat="1"/>
    <row r="110" s="28" customFormat="1"/>
    <row r="111" s="28" customFormat="1"/>
    <row r="112" s="28" customFormat="1"/>
    <row r="113" s="28" customFormat="1"/>
    <row r="114" s="28" customFormat="1"/>
    <row r="115" s="28" customFormat="1"/>
    <row r="116" s="28" customFormat="1"/>
    <row r="117" s="28" customFormat="1"/>
    <row r="118" s="28" customFormat="1"/>
    <row r="119" s="28" customFormat="1"/>
    <row r="120" s="28" customFormat="1"/>
    <row r="121" s="28" customFormat="1"/>
    <row r="122" s="28" customFormat="1"/>
    <row r="123" s="28" customFormat="1"/>
    <row r="124" s="28" customFormat="1"/>
    <row r="125" s="28" customFormat="1"/>
    <row r="126" s="28" customFormat="1"/>
    <row r="127" s="28" customFormat="1"/>
    <row r="128" s="28" customFormat="1"/>
    <row r="129" s="28" customFormat="1"/>
    <row r="130" s="28" customFormat="1"/>
    <row r="131" s="28" customFormat="1"/>
    <row r="132" s="28" customFormat="1"/>
    <row r="133" s="28" customFormat="1"/>
    <row r="134" s="28" customFormat="1"/>
    <row r="135" s="28" customFormat="1"/>
    <row r="136" s="28" customFormat="1"/>
    <row r="137" s="28" customFormat="1"/>
    <row r="138" s="28" customFormat="1"/>
    <row r="139" s="28" customFormat="1"/>
    <row r="140" s="28" customFormat="1"/>
    <row r="141" s="28" customFormat="1"/>
    <row r="142" s="28" customFormat="1"/>
    <row r="143" s="28" customFormat="1"/>
    <row r="144" s="28" customFormat="1"/>
    <row r="145" spans="7:7" s="28" customFormat="1">
      <c r="G145" s="8"/>
    </row>
    <row r="146" spans="7:7" s="28" customFormat="1">
      <c r="G146" s="8"/>
    </row>
  </sheetData>
  <sheetProtection algorithmName="SHA-512" hashValue="dIzDjjHIkzFDNap4qbSHc/zlkwO5o28Fx6WVPT7PCwSZ2hSSGbd8bLNZ7Hp9l3IvlBMoAGazu4Ic5s2koUiexQ==" saltValue="M0CPF+DzdW2NufG7Y1DJKw==" spinCount="100000" sheet="1" objects="1" scenarios="1"/>
  <protectedRanges>
    <protectedRange sqref="D9 D10 L9 L10 K15:N16 K18:N22 K24:N29 K31:N33 K35:N40" name="Rango1"/>
  </protectedRanges>
  <autoFilter ref="B14:P41"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51:O51"/>
    <mergeCell ref="D9:J9"/>
    <mergeCell ref="C46:O46"/>
    <mergeCell ref="C41:E41"/>
    <mergeCell ref="C13:D13"/>
    <mergeCell ref="C49:O49"/>
    <mergeCell ref="C50:O50"/>
    <mergeCell ref="C47:O47"/>
    <mergeCell ref="C45:O45"/>
    <mergeCell ref="C44:O44"/>
    <mergeCell ref="C48:O48"/>
    <mergeCell ref="D10:J10"/>
    <mergeCell ref="L9:O9"/>
    <mergeCell ref="L10:O10"/>
  </mergeCells>
  <phoneticPr fontId="0" type="noConversion"/>
  <conditionalFormatting sqref="M15:M40">
    <cfRule type="expression" dxfId="1" priority="5" stopIfTrue="1">
      <formula>#REF!&gt;$H15</formula>
    </cfRule>
  </conditionalFormatting>
  <conditionalFormatting sqref="O15:O40">
    <cfRule type="cellIs" dxfId="0" priority="4" stopIfTrue="1" operator="greaterThan">
      <formula>$J15</formula>
    </cfRule>
  </conditionalFormatting>
  <dataValidations count="1">
    <dataValidation type="decimal" operator="equal" allowBlank="1" showInputMessage="1" showErrorMessage="1" errorTitle="4 DECIMALES" error="Se debe introducir un valor con 4 decimales" sqref="M15:M40" xr:uid="{241EA958-B7DE-4F19-AF13-A7556881DC6D}">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43"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Props1.xml><?xml version="1.0" encoding="utf-8"?>
<ds:datastoreItem xmlns:ds="http://schemas.openxmlformats.org/officeDocument/2006/customXml" ds:itemID="{ACEBB1A9-7885-4498-B309-C51CD7908EC5}"/>
</file>

<file path=customXml/itemProps2.xml><?xml version="1.0" encoding="utf-8"?>
<ds:datastoreItem xmlns:ds="http://schemas.openxmlformats.org/officeDocument/2006/customXml" ds:itemID="{D39C50A6-A6B0-4D64-A98D-B702707E2208}"/>
</file>

<file path=customXml/itemProps3.xml><?xml version="1.0" encoding="utf-8"?>
<ds:datastoreItem xmlns:ds="http://schemas.openxmlformats.org/officeDocument/2006/customXml" ds:itemID="{6C3927E6-B693-4348-8112-71195C1CCBD1}"/>
</file>

<file path=customXml/itemProps4.xml><?xml version="1.0" encoding="utf-8"?>
<ds:datastoreItem xmlns:ds="http://schemas.openxmlformats.org/officeDocument/2006/customXml" ds:itemID="{1975276B-DBD9-4CF0-832D-087BEAD93DEE}"/>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2026-03-02T10:51:52Z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