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I:\01_PROJECTES\09_TANCATS\25001_BELLOTS\25001_AMIDAMENTS\Arquimedes\"/>
    </mc:Choice>
  </mc:AlternateContent>
  <xr:revisionPtr revIDLastSave="0" documentId="13_ncr:1_{AF168AF9-EB46-4E3D-8DA0-33B760EBAD19}" xr6:coauthVersionLast="47" xr6:coauthVersionMax="47" xr10:uidLastSave="{00000000-0000-0000-0000-000000000000}"/>
  <bookViews>
    <workbookView xWindow="-120" yWindow="-120" windowWidth="29040" windowHeight="15840" xr2:uid="{00000000-000D-0000-FFFF-FFFF00000000}"/>
  </bookViews>
  <sheets>
    <sheet name="Full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16" i="1" l="1"/>
  <c r="M616" i="1" s="1"/>
  <c r="L618" i="1" s="1"/>
  <c r="K612" i="1"/>
  <c r="M612" i="1" s="1"/>
  <c r="L614" i="1" s="1"/>
  <c r="J608" i="1"/>
  <c r="J607" i="1"/>
  <c r="J606" i="1"/>
  <c r="J605" i="1"/>
  <c r="J604" i="1"/>
  <c r="K608" i="1" s="1"/>
  <c r="K598" i="1" s="1"/>
  <c r="M598" i="1" s="1"/>
  <c r="J602" i="1"/>
  <c r="J596" i="1"/>
  <c r="J595" i="1"/>
  <c r="J594" i="1"/>
  <c r="J593" i="1"/>
  <c r="J592" i="1"/>
  <c r="J590" i="1"/>
  <c r="K597" i="1" s="1"/>
  <c r="K586" i="1" s="1"/>
  <c r="M586" i="1" s="1"/>
  <c r="K583" i="1"/>
  <c r="J583" i="1"/>
  <c r="K580" i="1"/>
  <c r="M580" i="1" s="1"/>
  <c r="K579" i="1"/>
  <c r="J579" i="1"/>
  <c r="K576" i="1"/>
  <c r="M576" i="1" s="1"/>
  <c r="M571" i="1"/>
  <c r="K571" i="1"/>
  <c r="K569" i="1"/>
  <c r="M569" i="1" s="1"/>
  <c r="K567" i="1"/>
  <c r="M567" i="1" s="1"/>
  <c r="K566" i="1"/>
  <c r="J566" i="1"/>
  <c r="K563" i="1"/>
  <c r="M563" i="1" s="1"/>
  <c r="K562" i="1"/>
  <c r="J562" i="1"/>
  <c r="M559" i="1"/>
  <c r="K559" i="1"/>
  <c r="J558" i="1"/>
  <c r="K558" i="1" s="1"/>
  <c r="K555" i="1" s="1"/>
  <c r="M555" i="1" s="1"/>
  <c r="K554" i="1"/>
  <c r="J554" i="1"/>
  <c r="K551" i="1"/>
  <c r="M551" i="1" s="1"/>
  <c r="K550" i="1"/>
  <c r="J550" i="1"/>
  <c r="K547" i="1"/>
  <c r="M547" i="1" s="1"/>
  <c r="K545" i="1"/>
  <c r="M545" i="1" s="1"/>
  <c r="K540" i="1"/>
  <c r="M540" i="1" s="1"/>
  <c r="K538" i="1"/>
  <c r="M538" i="1" s="1"/>
  <c r="K535" i="1"/>
  <c r="J535" i="1"/>
  <c r="K532" i="1"/>
  <c r="M532" i="1" s="1"/>
  <c r="J531" i="1"/>
  <c r="K531" i="1" s="1"/>
  <c r="K528" i="1" s="1"/>
  <c r="M528" i="1" s="1"/>
  <c r="J527" i="1"/>
  <c r="K527" i="1" s="1"/>
  <c r="K524" i="1" s="1"/>
  <c r="M524" i="1" s="1"/>
  <c r="K523" i="1"/>
  <c r="J523" i="1"/>
  <c r="K520" i="1"/>
  <c r="M520" i="1" s="1"/>
  <c r="K519" i="1"/>
  <c r="J519" i="1"/>
  <c r="K516" i="1"/>
  <c r="M516" i="1" s="1"/>
  <c r="J515" i="1"/>
  <c r="K515" i="1" s="1"/>
  <c r="K512" i="1" s="1"/>
  <c r="M512" i="1" s="1"/>
  <c r="J511" i="1"/>
  <c r="J510" i="1"/>
  <c r="K511" i="1" s="1"/>
  <c r="K507" i="1" s="1"/>
  <c r="M507" i="1" s="1"/>
  <c r="J504" i="1"/>
  <c r="J503" i="1"/>
  <c r="J502" i="1"/>
  <c r="K504" i="1" s="1"/>
  <c r="K499" i="1" s="1"/>
  <c r="M499" i="1" s="1"/>
  <c r="K498" i="1"/>
  <c r="K494" i="1" s="1"/>
  <c r="M494" i="1" s="1"/>
  <c r="J498" i="1"/>
  <c r="J497" i="1"/>
  <c r="J493" i="1"/>
  <c r="J492" i="1"/>
  <c r="K493" i="1" s="1"/>
  <c r="K489" i="1" s="1"/>
  <c r="M489" i="1" s="1"/>
  <c r="K483" i="1"/>
  <c r="J483" i="1"/>
  <c r="M480" i="1"/>
  <c r="L484" i="1" s="1"/>
  <c r="K480" i="1"/>
  <c r="J477" i="1"/>
  <c r="K477" i="1" s="1"/>
  <c r="K474" i="1" s="1"/>
  <c r="M474" i="1" s="1"/>
  <c r="K473" i="1"/>
  <c r="J473" i="1"/>
  <c r="K470" i="1"/>
  <c r="M470" i="1" s="1"/>
  <c r="L478" i="1" s="1"/>
  <c r="J466" i="1"/>
  <c r="K466" i="1" s="1"/>
  <c r="K463" i="1" s="1"/>
  <c r="M463" i="1" s="1"/>
  <c r="K462" i="1"/>
  <c r="K457" i="1" s="1"/>
  <c r="M457" i="1" s="1"/>
  <c r="J461" i="1"/>
  <c r="J460" i="1"/>
  <c r="K455" i="1"/>
  <c r="M455" i="1" s="1"/>
  <c r="J450" i="1"/>
  <c r="J449" i="1"/>
  <c r="J448" i="1"/>
  <c r="J447" i="1"/>
  <c r="K450" i="1" s="1"/>
  <c r="K444" i="1" s="1"/>
  <c r="M444" i="1" s="1"/>
  <c r="J443" i="1"/>
  <c r="J442" i="1"/>
  <c r="J441" i="1"/>
  <c r="J440" i="1"/>
  <c r="K443" i="1" s="1"/>
  <c r="K437" i="1" s="1"/>
  <c r="M437" i="1" s="1"/>
  <c r="J436" i="1"/>
  <c r="K436" i="1" s="1"/>
  <c r="K433" i="1" s="1"/>
  <c r="M433" i="1" s="1"/>
  <c r="K432" i="1"/>
  <c r="J432" i="1"/>
  <c r="M429" i="1"/>
  <c r="K429" i="1"/>
  <c r="J426" i="1"/>
  <c r="J425" i="1"/>
  <c r="J424" i="1"/>
  <c r="J423" i="1"/>
  <c r="J422" i="1"/>
  <c r="K426" i="1" s="1"/>
  <c r="K419" i="1" s="1"/>
  <c r="M419" i="1" s="1"/>
  <c r="L427" i="1" s="1"/>
  <c r="J416" i="1"/>
  <c r="J415" i="1"/>
  <c r="J414" i="1"/>
  <c r="J413" i="1"/>
  <c r="K416" i="1" s="1"/>
  <c r="K409" i="1" s="1"/>
  <c r="M409" i="1" s="1"/>
  <c r="L417" i="1" s="1"/>
  <c r="J412" i="1"/>
  <c r="J404" i="1"/>
  <c r="J403" i="1"/>
  <c r="K404" i="1" s="1"/>
  <c r="K400" i="1" s="1"/>
  <c r="M400" i="1" s="1"/>
  <c r="J399" i="1"/>
  <c r="K399" i="1" s="1"/>
  <c r="K395" i="1" s="1"/>
  <c r="M395" i="1" s="1"/>
  <c r="J398" i="1"/>
  <c r="J392" i="1"/>
  <c r="K392" i="1" s="1"/>
  <c r="K389" i="1" s="1"/>
  <c r="M389" i="1" s="1"/>
  <c r="J388" i="1"/>
  <c r="J387" i="1"/>
  <c r="K388" i="1" s="1"/>
  <c r="K384" i="1" s="1"/>
  <c r="M384" i="1" s="1"/>
  <c r="K383" i="1"/>
  <c r="K378" i="1" s="1"/>
  <c r="M378" i="1" s="1"/>
  <c r="J383" i="1"/>
  <c r="J382" i="1"/>
  <c r="J381" i="1"/>
  <c r="J377" i="1"/>
  <c r="K377" i="1" s="1"/>
  <c r="K374" i="1" s="1"/>
  <c r="M374" i="1" s="1"/>
  <c r="K369" i="1"/>
  <c r="J369" i="1"/>
  <c r="K366" i="1"/>
  <c r="M366" i="1" s="1"/>
  <c r="J365" i="1"/>
  <c r="J364" i="1"/>
  <c r="K365" i="1" s="1"/>
  <c r="K361" i="1" s="1"/>
  <c r="M361" i="1" s="1"/>
  <c r="J359" i="1"/>
  <c r="K360" i="1" s="1"/>
  <c r="K356" i="1" s="1"/>
  <c r="M356" i="1" s="1"/>
  <c r="J355" i="1"/>
  <c r="J354" i="1"/>
  <c r="K355" i="1" s="1"/>
  <c r="K351" i="1" s="1"/>
  <c r="M351" i="1" s="1"/>
  <c r="K348" i="1"/>
  <c r="J348" i="1"/>
  <c r="M345" i="1"/>
  <c r="K345" i="1"/>
  <c r="J344" i="1"/>
  <c r="K344" i="1" s="1"/>
  <c r="K341" i="1" s="1"/>
  <c r="M341" i="1" s="1"/>
  <c r="M339" i="1"/>
  <c r="K339" i="1"/>
  <c r="J338" i="1"/>
  <c r="K338" i="1" s="1"/>
  <c r="K335" i="1" s="1"/>
  <c r="M335" i="1" s="1"/>
  <c r="K334" i="1"/>
  <c r="J334" i="1"/>
  <c r="K331" i="1"/>
  <c r="M331" i="1" s="1"/>
  <c r="J330" i="1"/>
  <c r="K330" i="1" s="1"/>
  <c r="K327" i="1" s="1"/>
  <c r="M327" i="1" s="1"/>
  <c r="K326" i="1"/>
  <c r="J326" i="1"/>
  <c r="M323" i="1"/>
  <c r="K323" i="1"/>
  <c r="J322" i="1"/>
  <c r="K322" i="1" s="1"/>
  <c r="K319" i="1" s="1"/>
  <c r="M319" i="1" s="1"/>
  <c r="M317" i="1"/>
  <c r="K317" i="1"/>
  <c r="K313" i="1"/>
  <c r="M313" i="1" s="1"/>
  <c r="K311" i="1"/>
  <c r="M311" i="1" s="1"/>
  <c r="K309" i="1"/>
  <c r="M309" i="1" s="1"/>
  <c r="K306" i="1"/>
  <c r="K302" i="1" s="1"/>
  <c r="M302" i="1" s="1"/>
  <c r="J306" i="1"/>
  <c r="J305" i="1"/>
  <c r="K301" i="1"/>
  <c r="J301" i="1"/>
  <c r="M298" i="1"/>
  <c r="K298" i="1"/>
  <c r="J297" i="1"/>
  <c r="K297" i="1" s="1"/>
  <c r="K294" i="1" s="1"/>
  <c r="M294" i="1" s="1"/>
  <c r="M290" i="1"/>
  <c r="K290" i="1"/>
  <c r="K288" i="1"/>
  <c r="M288" i="1" s="1"/>
  <c r="K286" i="1"/>
  <c r="M286" i="1" s="1"/>
  <c r="K284" i="1"/>
  <c r="M284" i="1" s="1"/>
  <c r="M282" i="1"/>
  <c r="K282" i="1"/>
  <c r="M280" i="1"/>
  <c r="K280" i="1"/>
  <c r="J279" i="1"/>
  <c r="J278" i="1"/>
  <c r="K279" i="1" s="1"/>
  <c r="K275" i="1" s="1"/>
  <c r="M275" i="1" s="1"/>
  <c r="M273" i="1"/>
  <c r="K273" i="1"/>
  <c r="J269" i="1"/>
  <c r="J268" i="1"/>
  <c r="K269" i="1" s="1"/>
  <c r="K265" i="1" s="1"/>
  <c r="M265" i="1"/>
  <c r="L270" i="1" s="1"/>
  <c r="M270" i="1" s="1"/>
  <c r="L271" i="1" s="1"/>
  <c r="K260" i="1"/>
  <c r="M260" i="1" s="1"/>
  <c r="K259" i="1"/>
  <c r="K255" i="1" s="1"/>
  <c r="J259" i="1"/>
  <c r="J258" i="1"/>
  <c r="K253" i="1"/>
  <c r="M253" i="1" s="1"/>
  <c r="J248" i="1"/>
  <c r="K248" i="1" s="1"/>
  <c r="K245" i="1" s="1"/>
  <c r="M245" i="1" s="1"/>
  <c r="K244" i="1"/>
  <c r="J244" i="1"/>
  <c r="K241" i="1"/>
  <c r="M241" i="1" s="1"/>
  <c r="J240" i="1"/>
  <c r="K240" i="1" s="1"/>
  <c r="K237" i="1" s="1"/>
  <c r="M237" i="1" s="1"/>
  <c r="K234" i="1"/>
  <c r="J234" i="1"/>
  <c r="K231" i="1"/>
  <c r="M231" i="1" s="1"/>
  <c r="L235" i="1" s="1"/>
  <c r="J228" i="1"/>
  <c r="K228" i="1" s="1"/>
  <c r="K225" i="1" s="1"/>
  <c r="M225" i="1" s="1"/>
  <c r="L229" i="1" s="1"/>
  <c r="J222" i="1"/>
  <c r="K222" i="1" s="1"/>
  <c r="K219" i="1" s="1"/>
  <c r="M219" i="1" s="1"/>
  <c r="L223" i="1" s="1"/>
  <c r="K213" i="1"/>
  <c r="K210" i="1"/>
  <c r="M210" i="1" s="1"/>
  <c r="L214" i="1" s="1"/>
  <c r="J205" i="1"/>
  <c r="K205" i="1" s="1"/>
  <c r="K202" i="1" s="1"/>
  <c r="M202" i="1" s="1"/>
  <c r="J201" i="1"/>
  <c r="K201" i="1" s="1"/>
  <c r="K198" i="1" s="1"/>
  <c r="M198" i="1" s="1"/>
  <c r="K197" i="1"/>
  <c r="K193" i="1" s="1"/>
  <c r="M193" i="1" s="1"/>
  <c r="J197" i="1"/>
  <c r="J196" i="1"/>
  <c r="J192" i="1"/>
  <c r="K192" i="1" s="1"/>
  <c r="K189" i="1" s="1"/>
  <c r="M189" i="1" s="1"/>
  <c r="J188" i="1"/>
  <c r="J187" i="1"/>
  <c r="K188" i="1" s="1"/>
  <c r="K184" i="1" s="1"/>
  <c r="M184" i="1" s="1"/>
  <c r="J183" i="1"/>
  <c r="J182" i="1"/>
  <c r="K183" i="1" s="1"/>
  <c r="K179" i="1" s="1"/>
  <c r="M179" i="1" s="1"/>
  <c r="J176" i="1"/>
  <c r="J175" i="1"/>
  <c r="K176" i="1" s="1"/>
  <c r="K172" i="1" s="1"/>
  <c r="M172" i="1" s="1"/>
  <c r="J171" i="1"/>
  <c r="J170" i="1"/>
  <c r="J169" i="1"/>
  <c r="K171" i="1" s="1"/>
  <c r="K166" i="1" s="1"/>
  <c r="M166" i="1" s="1"/>
  <c r="J162" i="1"/>
  <c r="J161" i="1"/>
  <c r="J160" i="1"/>
  <c r="J159" i="1"/>
  <c r="J158" i="1"/>
  <c r="K162" i="1" s="1"/>
  <c r="K155" i="1" s="1"/>
  <c r="M155" i="1" s="1"/>
  <c r="J154" i="1"/>
  <c r="J153" i="1"/>
  <c r="K154" i="1" s="1"/>
  <c r="K150" i="1" s="1"/>
  <c r="M150" i="1" s="1"/>
  <c r="K149" i="1"/>
  <c r="J149" i="1"/>
  <c r="K146" i="1"/>
  <c r="M146" i="1" s="1"/>
  <c r="J145" i="1"/>
  <c r="J144" i="1"/>
  <c r="K145" i="1" s="1"/>
  <c r="K141" i="1" s="1"/>
  <c r="M141" i="1" s="1"/>
  <c r="K140" i="1"/>
  <c r="K136" i="1" s="1"/>
  <c r="M136" i="1" s="1"/>
  <c r="J140" i="1"/>
  <c r="J139" i="1"/>
  <c r="J131" i="1"/>
  <c r="J130" i="1"/>
  <c r="J129" i="1"/>
  <c r="J128" i="1"/>
  <c r="J127" i="1"/>
  <c r="K131" i="1" s="1"/>
  <c r="K124" i="1" s="1"/>
  <c r="M124" i="1" s="1"/>
  <c r="J123" i="1"/>
  <c r="J122" i="1"/>
  <c r="J121" i="1"/>
  <c r="J120" i="1"/>
  <c r="K123" i="1" s="1"/>
  <c r="K117" i="1" s="1"/>
  <c r="M117" i="1" s="1"/>
  <c r="J116" i="1"/>
  <c r="J115" i="1"/>
  <c r="J114" i="1"/>
  <c r="J113" i="1"/>
  <c r="J112" i="1"/>
  <c r="J111" i="1"/>
  <c r="J110" i="1"/>
  <c r="J109" i="1"/>
  <c r="J108" i="1"/>
  <c r="K116" i="1" s="1"/>
  <c r="K105" i="1" s="1"/>
  <c r="M105" i="1" s="1"/>
  <c r="K100" i="1"/>
  <c r="J100" i="1"/>
  <c r="K97" i="1"/>
  <c r="M97" i="1" s="1"/>
  <c r="K96" i="1"/>
  <c r="J96" i="1"/>
  <c r="K93" i="1"/>
  <c r="M93" i="1" s="1"/>
  <c r="J92" i="1"/>
  <c r="K92" i="1" s="1"/>
  <c r="K89" i="1" s="1"/>
  <c r="M89" i="1" s="1"/>
  <c r="J88" i="1"/>
  <c r="J87" i="1"/>
  <c r="K88" i="1" s="1"/>
  <c r="K84" i="1" s="1"/>
  <c r="M84" i="1" s="1"/>
  <c r="K83" i="1"/>
  <c r="J83" i="1"/>
  <c r="K80" i="1"/>
  <c r="M80" i="1" s="1"/>
  <c r="J79" i="1"/>
  <c r="K79" i="1" s="1"/>
  <c r="K76" i="1" s="1"/>
  <c r="M76" i="1" s="1"/>
  <c r="J75" i="1"/>
  <c r="K75" i="1" s="1"/>
  <c r="K72" i="1" s="1"/>
  <c r="M72" i="1" s="1"/>
  <c r="J68" i="1"/>
  <c r="J67" i="1"/>
  <c r="K68" i="1" s="1"/>
  <c r="K64" i="1" s="1"/>
  <c r="M64" i="1" s="1"/>
  <c r="K63" i="1"/>
  <c r="K59" i="1" s="1"/>
  <c r="M59" i="1" s="1"/>
  <c r="J63" i="1"/>
  <c r="J62" i="1"/>
  <c r="J52" i="1"/>
  <c r="J51" i="1"/>
  <c r="J50" i="1"/>
  <c r="J49" i="1"/>
  <c r="J48" i="1"/>
  <c r="K52" i="1" s="1"/>
  <c r="K44" i="1" s="1"/>
  <c r="M44" i="1" s="1"/>
  <c r="L53" i="1" s="1"/>
  <c r="J41" i="1"/>
  <c r="K41" i="1" s="1"/>
  <c r="K38" i="1" s="1"/>
  <c r="M38" i="1" s="1"/>
  <c r="L42" i="1" s="1"/>
  <c r="K35" i="1"/>
  <c r="J35" i="1"/>
  <c r="K32" i="1"/>
  <c r="M32" i="1" s="1"/>
  <c r="J31" i="1"/>
  <c r="K31" i="1" s="1"/>
  <c r="K28" i="1" s="1"/>
  <c r="M28" i="1" s="1"/>
  <c r="J27" i="1"/>
  <c r="K27" i="1" s="1"/>
  <c r="K24" i="1" s="1"/>
  <c r="M24" i="1" s="1"/>
  <c r="J19" i="1"/>
  <c r="K19" i="1" s="1"/>
  <c r="K16" i="1" s="1"/>
  <c r="M16" i="1" s="1"/>
  <c r="M14" i="1"/>
  <c r="K14" i="1"/>
  <c r="K12" i="1"/>
  <c r="M12" i="1" s="1"/>
  <c r="M7" i="1"/>
  <c r="L9" i="1" s="1"/>
  <c r="K7" i="1"/>
  <c r="L609" i="1" l="1"/>
  <c r="L584" i="1"/>
  <c r="M584" i="1" s="1"/>
  <c r="L505" i="1"/>
  <c r="L488" i="1" s="1"/>
  <c r="M488" i="1" s="1"/>
  <c r="L467" i="1"/>
  <c r="L454" i="1" s="1"/>
  <c r="M454" i="1" s="1"/>
  <c r="L307" i="1"/>
  <c r="L177" i="1"/>
  <c r="M177" i="1" s="1"/>
  <c r="L163" i="1"/>
  <c r="L135" i="1" s="1"/>
  <c r="M135" i="1" s="1"/>
  <c r="L69" i="1"/>
  <c r="L58" i="1" s="1"/>
  <c r="M58" i="1" s="1"/>
  <c r="M69" i="1"/>
  <c r="L70" i="1" s="1"/>
  <c r="M9" i="1"/>
  <c r="L10" i="1" s="1"/>
  <c r="L6" i="1"/>
  <c r="M6" i="1" s="1"/>
  <c r="M163" i="1"/>
  <c r="M214" i="1"/>
  <c r="L215" i="1" s="1"/>
  <c r="L209" i="1"/>
  <c r="M209" i="1" s="1"/>
  <c r="M223" i="1"/>
  <c r="L218" i="1"/>
  <c r="M218" i="1" s="1"/>
  <c r="L249" i="1"/>
  <c r="L20" i="1"/>
  <c r="M42" i="1"/>
  <c r="L37" i="1"/>
  <c r="M37" i="1" s="1"/>
  <c r="L132" i="1"/>
  <c r="L206" i="1"/>
  <c r="M53" i="1"/>
  <c r="L43" i="1"/>
  <c r="M43" i="1" s="1"/>
  <c r="M235" i="1"/>
  <c r="L230" i="1"/>
  <c r="M230" i="1" s="1"/>
  <c r="L101" i="1"/>
  <c r="L36" i="1"/>
  <c r="M229" i="1"/>
  <c r="L224" i="1"/>
  <c r="M224" i="1" s="1"/>
  <c r="M271" i="1"/>
  <c r="L263" i="1"/>
  <c r="M263" i="1" s="1"/>
  <c r="L293" i="1"/>
  <c r="M293" i="1" s="1"/>
  <c r="M307" i="1"/>
  <c r="M417" i="1"/>
  <c r="L408" i="1"/>
  <c r="M408" i="1" s="1"/>
  <c r="L451" i="1"/>
  <c r="M614" i="1"/>
  <c r="L611" i="1"/>
  <c r="M611" i="1" s="1"/>
  <c r="L292" i="1"/>
  <c r="L370" i="1"/>
  <c r="L393" i="1"/>
  <c r="M427" i="1"/>
  <c r="L418" i="1"/>
  <c r="M418" i="1" s="1"/>
  <c r="M255" i="1"/>
  <c r="L262" i="1" s="1"/>
  <c r="L264" i="1"/>
  <c r="M264" i="1" s="1"/>
  <c r="L315" i="1"/>
  <c r="L349" i="1"/>
  <c r="L405" i="1"/>
  <c r="L536" i="1"/>
  <c r="L542" i="1"/>
  <c r="L573" i="1"/>
  <c r="L575" i="1"/>
  <c r="M575" i="1" s="1"/>
  <c r="L615" i="1"/>
  <c r="M615" i="1" s="1"/>
  <c r="M618" i="1"/>
  <c r="M467" i="1"/>
  <c r="M478" i="1"/>
  <c r="L469" i="1"/>
  <c r="M469" i="1" s="1"/>
  <c r="M484" i="1"/>
  <c r="L479" i="1"/>
  <c r="M479" i="1" s="1"/>
  <c r="M505" i="1"/>
  <c r="L585" i="1"/>
  <c r="M585" i="1" s="1"/>
  <c r="M609" i="1"/>
  <c r="L485" i="1" l="1"/>
  <c r="L165" i="1"/>
  <c r="M165" i="1" s="1"/>
  <c r="L252" i="1"/>
  <c r="M252" i="1" s="1"/>
  <c r="M262" i="1"/>
  <c r="L272" i="1"/>
  <c r="M272" i="1" s="1"/>
  <c r="M292" i="1"/>
  <c r="M542" i="1"/>
  <c r="L537" i="1"/>
  <c r="M537" i="1" s="1"/>
  <c r="M315" i="1"/>
  <c r="L308" i="1"/>
  <c r="M308" i="1" s="1"/>
  <c r="M132" i="1"/>
  <c r="L133" i="1" s="1"/>
  <c r="L104" i="1"/>
  <c r="M104" i="1" s="1"/>
  <c r="M573" i="1"/>
  <c r="L544" i="1"/>
  <c r="M544" i="1" s="1"/>
  <c r="M206" i="1"/>
  <c r="L207" i="1" s="1"/>
  <c r="L178" i="1"/>
  <c r="M178" i="1" s="1"/>
  <c r="L468" i="1"/>
  <c r="M468" i="1" s="1"/>
  <c r="M485" i="1"/>
  <c r="L486" i="1" s="1"/>
  <c r="L506" i="1"/>
  <c r="M506" i="1" s="1"/>
  <c r="M536" i="1"/>
  <c r="L543" i="1" s="1"/>
  <c r="L373" i="1"/>
  <c r="M373" i="1" s="1"/>
  <c r="M393" i="1"/>
  <c r="L23" i="1"/>
  <c r="M23" i="1" s="1"/>
  <c r="M36" i="1"/>
  <c r="L54" i="1" s="1"/>
  <c r="L236" i="1"/>
  <c r="M236" i="1" s="1"/>
  <c r="M249" i="1"/>
  <c r="L250" i="1" s="1"/>
  <c r="L208" i="1"/>
  <c r="M208" i="1" s="1"/>
  <c r="M215" i="1"/>
  <c r="L5" i="1"/>
  <c r="M5" i="1" s="1"/>
  <c r="M10" i="1"/>
  <c r="M20" i="1"/>
  <c r="L11" i="1"/>
  <c r="M11" i="1" s="1"/>
  <c r="L610" i="1"/>
  <c r="L394" i="1"/>
  <c r="M394" i="1" s="1"/>
  <c r="M405" i="1"/>
  <c r="M370" i="1"/>
  <c r="L350" i="1"/>
  <c r="M350" i="1" s="1"/>
  <c r="L428" i="1"/>
  <c r="M428" i="1" s="1"/>
  <c r="M451" i="1"/>
  <c r="L452" i="1" s="1"/>
  <c r="L71" i="1"/>
  <c r="M71" i="1" s="1"/>
  <c r="M101" i="1"/>
  <c r="M349" i="1"/>
  <c r="L316" i="1"/>
  <c r="M316" i="1" s="1"/>
  <c r="L57" i="1"/>
  <c r="M57" i="1" s="1"/>
  <c r="M70" i="1"/>
  <c r="L102" i="1" l="1"/>
  <c r="L56" i="1" s="1"/>
  <c r="M56" i="1" s="1"/>
  <c r="M543" i="1"/>
  <c r="L487" i="1"/>
  <c r="M487" i="1" s="1"/>
  <c r="L407" i="1"/>
  <c r="M407" i="1" s="1"/>
  <c r="M452" i="1"/>
  <c r="M207" i="1"/>
  <c r="L216" i="1" s="1"/>
  <c r="L164" i="1"/>
  <c r="M164" i="1" s="1"/>
  <c r="M486" i="1"/>
  <c r="L453" i="1"/>
  <c r="M453" i="1" s="1"/>
  <c r="M102" i="1"/>
  <c r="M133" i="1"/>
  <c r="L103" i="1"/>
  <c r="M103" i="1" s="1"/>
  <c r="M250" i="1"/>
  <c r="L217" i="1"/>
  <c r="M217" i="1" s="1"/>
  <c r="M610" i="1"/>
  <c r="L574" i="1"/>
  <c r="M574" i="1" s="1"/>
  <c r="L406" i="1"/>
  <c r="L371" i="1"/>
  <c r="M54" i="1"/>
  <c r="L55" i="1" s="1"/>
  <c r="L22" i="1"/>
  <c r="M22" i="1" s="1"/>
  <c r="M55" i="1" l="1"/>
  <c r="L21" i="1"/>
  <c r="M21" i="1" s="1"/>
  <c r="M216" i="1"/>
  <c r="L134" i="1"/>
  <c r="M134" i="1" s="1"/>
  <c r="M371" i="1"/>
  <c r="L251" i="1"/>
  <c r="M251" i="1" s="1"/>
  <c r="M406" i="1"/>
  <c r="L372" i="1"/>
  <c r="M372" i="1" s="1"/>
  <c r="L619" i="1" l="1"/>
  <c r="L4" i="1" s="1"/>
  <c r="M4" i="1" s="1"/>
  <c r="M619" i="1" l="1"/>
</calcChain>
</file>

<file path=xl/sharedStrings.xml><?xml version="1.0" encoding="utf-8"?>
<sst xmlns="http://schemas.openxmlformats.org/spreadsheetml/2006/main" count="1540" uniqueCount="1540">
  <si>
    <t>Obra:</t>
  </si>
  <si>
    <t>25001_250610_AMIDAMENTS_4AULES</t>
  </si>
  <si>
    <t>Pressupost</t>
  </si>
  <si>
    <t>% C.I.</t>
  </si>
  <si>
    <t>Codi</t>
  </si>
  <si>
    <t>Tipus</t>
  </si>
  <si>
    <t>U</t>
  </si>
  <si>
    <t>Resum</t>
  </si>
  <si>
    <t>Quantitat</t>
  </si>
  <si>
    <t>Preu (€)</t>
  </si>
  <si>
    <t>Import (€)</t>
  </si>
  <si>
    <t>25001_250610_AMIDAMENTS_4AULES</t>
  </si>
  <si>
    <t>Capítol</t>
  </si>
  <si>
    <t>0</t>
  </si>
  <si>
    <t>Capítol</t>
  </si>
  <si>
    <t>Actuacions prèvies</t>
  </si>
  <si>
    <t>0C</t>
  </si>
  <si>
    <t>Capítol</t>
  </si>
  <si>
    <t>Proteccions provisionals</t>
  </si>
  <si>
    <t>YSB135</t>
  </si>
  <si>
    <t>Partida</t>
  </si>
  <si>
    <t>m</t>
  </si>
  <si>
    <t>Tanca traslladable.</t>
  </si>
  <si>
    <t>Delimitació provisional de zona d'obres mitjançant clos perimetral format per tanques traslladables de 3,50x2,00 m, formades per panell de malla electrosoldada amb plecs de reforç, de 200x100 mm de pas de malla, amb filferros horitzontals de 5 mm de diàmetre i verticals de 4 mm, soldats en els extrems a pals verticals de 40 mm de diàmetre, acabat galvanitzat, amortitzables en 5 usos i bases prefabricades de formigó, de 65x24x12 cm, amb 8 orificis, per a suport dels pals, amortitzables en 5 usos. Inclús malla d'ocultació de polietilè d'alta densitat, color verd, col·locada sobre les tanques i muntatge, manteniment en condicions segures durant tot el període de temps que es requereixi i desmuntatge.
Inclou: Muntatge. Col·locació de la malla. Desmuntatge posterior. Transport fins al lloc de magatzematge o retirada a contenidor.
Criteri d'amidament de projecte: Longitud mesurada segons Estudi o Estudi Bàsic de Seguretat i Salut.
Criteri de mesura d'obra: S'amidarà la longitud realment muntada segons especificacions d'Estudi o Estudi Bàsic de Seguretat i Salut.</t>
  </si>
  <si>
    <t>0C</t>
  </si>
  <si>
    <t>0</t>
  </si>
  <si>
    <t>D</t>
  </si>
  <si>
    <t>Capítol</t>
  </si>
  <si>
    <t>Demolicions</t>
  </si>
  <si>
    <t>DUI030</t>
  </si>
  <si>
    <t>Partida</t>
  </si>
  <si>
    <t>U</t>
  </si>
  <si>
    <t>Desmuntatge de fanal.</t>
  </si>
  <si>
    <t>Desmuntatge de fanal amb columna d'acer, de fins a 4 m d'altura, i càrrega manual sobre camió o contenidor. Inclós base de formigó.
Criteri de valoració econòmica: El preu inclou el desmuntatge dels accessoris i dels elements de fixació, també inclou la demolició de la fonamentació.
Inclou: Desmuntatge de l'element. Fragmentació del material desmuntat en peces manejables. Retirada i apilament del material desmuntat. Neteja de les restes de l'obra. Càrrega manual del material desmuntat i restes de l'obra sobre camió o contenidor.
Criteri d'amidament de projecte: Nombre d'unitats previstes, segons documentació gràfica de Projecte.
Criteri de mesura d'obra: S'amidarà el nombre d'unitats realment desmuntades segons especificacions de Projecte.</t>
  </si>
  <si>
    <t>DCE010</t>
  </si>
  <si>
    <t>Partida</t>
  </si>
  <si>
    <t>U</t>
  </si>
  <si>
    <t>Demolició complerta de la font d'aigua</t>
  </si>
  <si>
    <t>Demolició completa de 12 m² de superfície total, i càrrega mecànica sobre camió o contenidor, aïllat, compost per 1 font d'aigua amb una altura aprox. de 2 m. L'element presenta una estructura de fàbrica i el seu estat de conservació es normal, a la vista dels estudis previs realitzats.
Criteri de valoració econòmica: El preu no inclou el cànon d'abocament per lliurament de residus a gestor autoritzat ni la demolició de la fonamentació.
Inclou: Demolició combinada de l'edifici, amb l'apuntalament provisional que sigui necessari. Fragmentació dels enderrocs en peces manejables. Neteja final del solar. Retirada i arreplegat de enderrocs. Neteja de les restes de l'obra. Càrrega mecànica d'enderrocs sobre camió o contenidor.
Criteri d'amidament de projecte: Nombre d'unitats previstes, segons documentació gràfica de Projecte.
Criteri de mesura d'obra: Es mesurarà el nombre d'unitats realment executades segons especificacions de Projecte.</t>
  </si>
  <si>
    <t>DMX021</t>
  </si>
  <si>
    <t>Partida</t>
  </si>
  <si>
    <t>m²</t>
  </si>
  <si>
    <t>Demolició de solera o paviment de formigó.</t>
  </si>
  <si>
    <t>Demolició de solera o paviment de formigó en massa de fins a 15 cm de gruix, amb martell pneumàtic, i càrrega manual sobre camió o contenidor.
Criteri de valoració econòmica: El preu no inclou la demolició de la base suport.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</si>
  <si>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</si>
  <si>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Llargada</t>
  </si>
  <si>
    <t>Amplada</t>
  </si>
  <si>
    <t>Alçada</t>
  </si>
  <si>
    <t>Parcial</t>
  </si>
  <si>
    <t>Subtotal</t>
  </si>
  <si>
    <t>Passera existent</t>
  </si>
  <si>
    <t>D</t>
  </si>
  <si>
    <t>A</t>
  </si>
  <si>
    <t>Capítol</t>
  </si>
  <si>
    <t>Condicionament del terreny</t>
  </si>
  <si>
    <t>AD</t>
  </si>
  <si>
    <t>Capítol</t>
  </si>
  <si>
    <t>Moviment de terres en edificació</t>
  </si>
  <si>
    <t>ADL</t>
  </si>
  <si>
    <t>Capítol</t>
  </si>
  <si>
    <t>Esbrossar i neteja</t>
  </si>
  <si>
    <t>ADL005</t>
  </si>
  <si>
    <t>Partida</t>
  </si>
  <si>
    <t>m²</t>
  </si>
  <si>
    <t>Esbrossada i neteja del terreny.</t>
  </si>
  <si>
    <t>Esbrossada i neteja del terreny de topografia amb desnivells mínims, amb mitjans manuals. Comprèn els treballs necessaris per retirar de les zones previstes per a l'edificació o urbanització: arbres, petites plantes, mala herba, brossa, fustes caigudes, runes, escombraries o qualsevol altre material existent, fins a una profunditat no menor que el gruix de la capa de terra vegetal, considerant com mínima 25 cm; i carga manual a camió.
Criteri de valoració econòmica: El preu no inclou la tala d'arbres ni el transport dels materials retirats.
Inclou: Replanteig en el terreny. Remoció manual dels materials d'esbrossada. Retirada i disposició manual dels materials objecte d'esbrossada. Carga manual a camió.
Criteri d'amidament de projecte: Superfície mesurada en projecció horitzontal, segons documentació gràfica de Projecte.
Criteri de mesura d'obra: Es mesurarà, en projecció horitzontal, la superfície realment executada segons especificacions de Projecte, sense incloure els increments per excessos d'excavació no autoritzats.</t>
  </si>
  <si>
    <t>Uts.</t>
  </si>
  <si>
    <t>Llargada</t>
  </si>
  <si>
    <t>Amplada</t>
  </si>
  <si>
    <t>Alçada</t>
  </si>
  <si>
    <t>Parcial</t>
  </si>
  <si>
    <t>Subtotal</t>
  </si>
  <si>
    <t>Actuació</t>
  </si>
  <si>
    <t>ADL015</t>
  </si>
  <si>
    <t>Partida</t>
  </si>
  <si>
    <t>U</t>
  </si>
  <si>
    <t>Talat d'arbre petit.</t>
  </si>
  <si>
    <t>Talat d'arbre de fins a 5 m d'altura, de 15 a 30 cm de diàmetre de tronc i copa poc frondosa, amb motoserra, amb extracció de la soca, i carga manual a camió.
Criteri de valoració econòmica: El preu no inclou el transport dels materials retirats.
Inclou: Tall del tronc de l'arbre prop de la base. Extracció de la soca i les arrels. Trossejat del tronc, les branques i les arrels. Retirada de restes i deixalles. Càrrega a camió. Reblert i compactació del buit amb terra de la pròpia excavació.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</si>
  <si>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</si>
  <si>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</si>
  <si>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</si>
  <si>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</si>
  <si>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</si>
  <si>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</si>
  <si>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Arbre</t>
  </si>
  <si>
    <t>ADL015b</t>
  </si>
  <si>
    <t>Partida</t>
  </si>
  <si>
    <t>U</t>
  </si>
  <si>
    <t>Talat d'arbre.</t>
  </si>
  <si>
    <t>Talat d'arbre de fins a 5 m d'altura, de 30 a 60 cm de diàmetre de tronc i copa poc frondosa, amb motoserra, amb extracció de la soca, i carga manual a camió.
Criteri de valoració econòmica: El preu no inclou el transport dels materials retirats.
Inclou: Tall del tronc de l'arbre prop de la base. Extracció de la soca i les arrels. Trossejat del tronc, les branques i les arrels. Retirada de restes i deixalles. Càrrega a camió. Reblert i compactació del buit amb terra de la pròpia excavació.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</si>
  <si>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</si>
  <si>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</si>
  <si>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</si>
  <si>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</si>
  <si>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</si>
  <si>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</si>
  <si>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Arbre</t>
  </si>
  <si>
    <t>ADL</t>
  </si>
  <si>
    <t>ADD</t>
  </si>
  <si>
    <t>Capítol</t>
  </si>
  <si>
    <t>Terrabuits</t>
  </si>
  <si>
    <t>ADD010</t>
  </si>
  <si>
    <t>Partida</t>
  </si>
  <si>
    <t>m³</t>
  </si>
  <si>
    <t>Desmunt.</t>
  </si>
  <si>
    <t>Desmunt en terra, per donar al terreny la rasant d'explanació prevista, fent servir els mitjans mecànics, i càrrega a camió.
Criteri de valoració econòmica: El preu no inclou el transport dels materials excavats.
Inclou: Replanteig general i fixació dels punts i nivells de referència. Traçat dels cantells de la base del terraplenament. Desmunt en successives franges horitzontals. Arrodoniment de perfil en cantells atalussats en les arestes de peu, trencaments i coronació. Allisament de talussos. Càrrega a camió de les terres excavades.
Criteri d'amidament de projecte: Volum mesurat sobre els perfils dels plànols topogràfics de Projecte, que defineixen el moviment de terres a realitzar en obra.
Criteri de mesura d'obra: Es mesurarà el volum excavat sobre els perfils transversals del terreny, una vegada comprovat que aquests perfils són els correctes segons especificacions de Projecte, sense incloure els increments per excessos d'excavació no autoritzats, ni el reblert necessari per a reconstruir la secció teòrica per defectes imputables al Contractista. Es mesurarà l'excavació una vegada realitzada i abans que sobre ella s'efectuï cap tipus de reblert. Si el Contractista tanqués l'excavació abans de conformat l'amidament, s'entendrà que s'avé al que unilateralment determini el director de l'execució de l'obra.</t>
  </si>
  <si>
    <t>Uts.</t>
  </si>
  <si>
    <t>Llargada</t>
  </si>
  <si>
    <t>Amplada</t>
  </si>
  <si>
    <t>Alçada</t>
  </si>
  <si>
    <t>Parcial</t>
  </si>
  <si>
    <t>Subtotal</t>
  </si>
  <si>
    <t>Es considera de mitjana 0,50 m d' alçada</t>
  </si>
  <si>
    <t>ADD</t>
  </si>
  <si>
    <t>ADE</t>
  </si>
  <si>
    <t>Capítol</t>
  </si>
  <si>
    <t>Excavacions</t>
  </si>
  <si>
    <t>ADE010</t>
  </si>
  <si>
    <t>Partida</t>
  </si>
  <si>
    <t>m³</t>
  </si>
  <si>
    <t>Excavació de rases i pous.</t>
  </si>
  <si>
    <t>Excavació de rases per instal·lacions fins a una profunditat de 2 m, en qualsevol tipus de terreny, amb mitjans mecànics, i carga a camió.
Criteri de valoració econòmica: El preu no inclou el transport dels materials excavats.
Inclou: Replanteig general i fixació dels punts i nivells de referència. Col·locació de les lliteres en els cantons i extrems de les alineacions. Excavació en successives rases horitzontals i extracció de terres. Refinat de fons amb extracció de les terres. Càrrega a camió dels materials excavats.
Criteri d'amidament de projecte: Volum mesurat sobre les seccions teòriques de l'excavació, segons documentació gràfica de Projecte, sense duplicar cantonades ni encontres.
Criteri de mesura d'obra: Es mesurarà el volum teòric executat segons especificacions de Projecte, sense duplicar cantonades ni encontres i sense incloure els increments per excessos d'excavació no autoritzats, ni el reblert necessari per a reconstruir la secció teòrica per defectes imputables al Contractista. Es mesurarà l'excavació una vegada realitzada i abans que sobre ella s'efectuï cap tipus de reblert. Si el Contractista tanqués l'excavació abans de conformat l'amidament, s'entendrà que s'avé al que unilateralment determini el director de l'execució de l'obra.</t>
  </si>
  <si>
    <t>Uts.</t>
  </si>
  <si>
    <t>Llargada</t>
  </si>
  <si>
    <t>Amplada</t>
  </si>
  <si>
    <t>Alçada</t>
  </si>
  <si>
    <t>Parcial</t>
  </si>
  <si>
    <t>Subtotal</t>
  </si>
  <si>
    <t>Per instalacions</t>
  </si>
  <si>
    <t>0</t>
  </si>
  <si>
    <t xml:space="preserve">   Sanejament</t>
  </si>
  <si>
    <t xml:space="preserve">   Electricitat</t>
  </si>
  <si>
    <t xml:space="preserve">   Fontaneria</t>
  </si>
  <si>
    <t>Sabates corregudes</t>
  </si>
  <si>
    <t>Entre aules</t>
  </si>
  <si>
    <t>ADE</t>
  </si>
  <si>
    <t>AD</t>
  </si>
  <si>
    <t>A</t>
  </si>
  <si>
    <t>C</t>
  </si>
  <si>
    <t>Capítol</t>
  </si>
  <si>
    <t>Fonamentacions</t>
  </si>
  <si>
    <t>CS</t>
  </si>
  <si>
    <t>Capítol</t>
  </si>
  <si>
    <t>Superficials</t>
  </si>
  <si>
    <t>CSV</t>
  </si>
  <si>
    <t>Capítol</t>
  </si>
  <si>
    <t>Sabates corregudes</t>
  </si>
  <si>
    <t>CRL010</t>
  </si>
  <si>
    <t>Partida</t>
  </si>
  <si>
    <t>m²</t>
  </si>
  <si>
    <t>Capa de formigó de neteja.</t>
  </si>
  <si>
    <t>Capa de formigó de neteja i anivellació de fons de fonamentació, de 10 cm d'espessor, de formigó HL-150/F/12, fabricat en central i abocament amb cubilot, en el fons de l'excavació prèviament realitzada.
Inclou: Replanteig. Col·locació de tocs i/o formació de mestres. Abocament i compactació del formigó. Coronació i enrasament del formigó.
Criteri d'amidament de projecte: Superfície mesurada sobre la superfície teòrica de l'excavació, segons documentació gràfica de Projecte.
Criteri de mesura d'obra: Es mesurarà la superfície teòrica executada segons especificacions de Projecte, sense incloure els increments per excessos d'excavació no autoritzats.</t>
  </si>
  <si>
    <t>Uts.</t>
  </si>
  <si>
    <t>Llargada</t>
  </si>
  <si>
    <t>Amplada</t>
  </si>
  <si>
    <t>Alçada</t>
  </si>
  <si>
    <t>Parcial</t>
  </si>
  <si>
    <t>Subtotal</t>
  </si>
  <si>
    <t>Sabates corregudes</t>
  </si>
  <si>
    <t>Entre aules</t>
  </si>
  <si>
    <t>CSV010</t>
  </si>
  <si>
    <t>Partida</t>
  </si>
  <si>
    <t>m³</t>
  </si>
  <si>
    <t>Sabata de fonamentació de formigó armat.</t>
  </si>
  <si>
    <t>Sabata de fonamentació, de formigó armat, realitzada en excavació prèvia, amb formigó HA-25/F/20/XC2 fabricat en central, i abocament des de camió, i acer UNE-EN 10080 B 500 S, amb una quantia aproximada de 50 kg/m³. Inclús armadures d'espera dels pilars o altres elements, filferro de lligar, i separadors.
Criteri de valoració econòmica: El preu inclou l'elaboració de la ferralla (tall, doblegat i conformat d'elements) en taller industrial i el muntatge en el lloc definitiu de la seva col·locació en obra, però no inclou l'encofrat.
Inclou: Replanteig i traçat de les bigues i dels pilars o altres elements estructurals que es recolzin en les mateixes. Col·locació de separadors i fixació de les armadures. Abocament i compactació del formigó. Coronació i enrasament de fonaments. Curat del formigó.
Criteri d'amidament de projecte: Volum mesurat sobre les seccions teòriques de l'excavació, segons documentació gràfica de Projecte.
Criteri de mesura d'obra: Es mesurarà el volum teòric executat segons especificacions de Projecte, sense incloure els increments per excessos d'excavació no autoritzats.</t>
  </si>
  <si>
    <t>Uts.</t>
  </si>
  <si>
    <t>Llargada</t>
  </si>
  <si>
    <t>Amplada</t>
  </si>
  <si>
    <t>Alçada</t>
  </si>
  <si>
    <t>Parcial</t>
  </si>
  <si>
    <t>Subtotal</t>
  </si>
  <si>
    <t>Sabates corregudes</t>
  </si>
  <si>
    <t>Entre aules</t>
  </si>
  <si>
    <t>CSV</t>
  </si>
  <si>
    <t>CS</t>
  </si>
  <si>
    <t>ANS</t>
  </si>
  <si>
    <t>Capítol</t>
  </si>
  <si>
    <t>Soleres i paviments de formigó</t>
  </si>
  <si>
    <t>CNF010</t>
  </si>
  <si>
    <t>Partida</t>
  </si>
  <si>
    <t>ml</t>
  </si>
  <si>
    <t>Muret de blocs de formigó.</t>
  </si>
  <si>
    <t>Muret d'una filada de 20 cm d'espessor de fàbrica de bloc reblert de formigó, per revestir, color gris, 40x20x20 cm, resistència normalitzada R10 (10 N/mm²), rebuda amb morter de ciment industrial, color gris, M-5, subministrat en sacs, amb pilastres intermitjos i cèrcol de coronació, de formigó de replè, HA-25/F/12/XC2, preparat en obra, abocament amb mitjans manuals, volum 0,015 m³/m², amb armadura d'acer UNE-EN 10080 B 500 S, amb una quantia aproximada de 5 kg/m². Inclús filferro de lligar.
Criteri de valoració econòmica: El preu inclou l'elaboració de la ferralla (tall, doblegat i conformat d'elements) en taller industrial i el muntatge en el lloc definitiu de la seva col·locació en obra.
Inclou: Neteja i preparació de la superfície suport. Replanteig. Col·locació i aplomat de mires de referència. Estesa de fils entre mires. Col·locació dels blocs per filades a nivell. Col·locació de les armadures en les pilastres intermèdies i en el cèrcol de coronació. Preparació del formigó. Abocat, vibrat i curat del formigó. Realització de tots els treballs necessaris per a la resolució de buits. Enllaç entre muret i forjats.
Criteri d'amidament de projecte: Superfície mesurada segons documentació gràfica de Projecte, sense duplicar cantonades ni encontres, deduint els buits de superfície major de 2 m².
Criteri de mesura d'obra: Es mesurarà la superfície realment executada segons especificacions de Projecte, sense duplicar cantonades ni encontres, deduint els buits de superfície major de 2 m².</t>
  </si>
  <si>
    <t>Uts.</t>
  </si>
  <si>
    <t>Llargada</t>
  </si>
  <si>
    <t>Amplada</t>
  </si>
  <si>
    <t>Alçada</t>
  </si>
  <si>
    <t>Parcial</t>
  </si>
  <si>
    <t>Subtotal</t>
  </si>
  <si>
    <t>Perimetre</t>
  </si>
  <si>
    <t>ANE010</t>
  </si>
  <si>
    <t>Partida</t>
  </si>
  <si>
    <t>m²</t>
  </si>
  <si>
    <t>Emmacat en caixa per base de solera.</t>
  </si>
  <si>
    <t>Emmacat en caixa per base de solera de 10 cm d'espessor, mitjançant reblert i estès en tongades d'espessor no superior a 20 cm de graves procedents de pedrera calcària de 40/80 mm; i posterior compactació mitjançant equip manual amb picó vibrant, sobre l'esplanada homogènia i anivellada.
Criteri de valoració econòmica: El preu no inclou l'execució de l'esplanada.
Inclou: Transport i descàrrega del material de reblert a peu de tall. Estesa del material de reblert en tongades d'espessor uniforme. Humectació o dessecació de cada tongada. Compactació i anivellació.
Criteri d'amidament de projecte: Superfície mesurada segons documentació gràfica de Projecte.
Criteri de mesura d'obra: Es mesurarà la superfície realment executada segons especificacions de Projecte.</t>
  </si>
  <si>
    <t>Uts.</t>
  </si>
  <si>
    <t>Llargada</t>
  </si>
  <si>
    <t>Amplada</t>
  </si>
  <si>
    <t>Alçada</t>
  </si>
  <si>
    <t>Parcial</t>
  </si>
  <si>
    <t>Subtotal</t>
  </si>
  <si>
    <t>Solera del modul</t>
  </si>
  <si>
    <t>NGU010</t>
  </si>
  <si>
    <t>Partida</t>
  </si>
  <si>
    <t>m²</t>
  </si>
  <si>
    <t>Capa separadora: geotèxtil no teixit.</t>
  </si>
  <si>
    <t>Capa separadora: geotèxtil no teixit sintètic, termosoldat, de polipropilè, amb una resistència a la tracció longitudinal de 12,5 kN/m, una obertura de con a l'assaig de perforació dinàmica segons UNE-EN ISO 13433 inferior a 60 mm, resistència CBR a punxonament 22 kN i una massa superficial de 170 g/m². Col·locació en obra: amb cavalcaments, directament sota l'aïllament tèrmic.
Inclou: Col·locació de la capa separadora.
Criteri d'amidament de projecte: Superfície mesurada segons documentació gràfica de Projecte.
Criteri de mesura d'obra: Es mesurarà la superfície realment executada segons especificacions de Projecte, incloent els lliuraments i els solapes.</t>
  </si>
  <si>
    <t>Uts.</t>
  </si>
  <si>
    <t>Llargada</t>
  </si>
  <si>
    <t>Amplada</t>
  </si>
  <si>
    <t>Alçada</t>
  </si>
  <si>
    <t>Parcial</t>
  </si>
  <si>
    <t>Subtotal</t>
  </si>
  <si>
    <t>Solera del modul</t>
  </si>
  <si>
    <t>NOS011</t>
  </si>
  <si>
    <t>Partida</t>
  </si>
  <si>
    <t>m²</t>
  </si>
  <si>
    <t>Barrera de protecció enfront del radó sota solera en contacte amb el terreny, amb làmines asfàltiques.</t>
  </si>
  <si>
    <t>Barrera de protecció enfront del radó sota solera en contacte amb el terreny amb nivell de referència d'exposició al radó 300 Bq/m³, amb làmina de betum additivat amb plastòmer APP, LA-30-AL, amb armadura d'alumini, de superfície no protegida, i coeficient de difusió enfront del gas radó 1x10-13 m²/s, totalment adherida al suport amb bufador. Col·locació en obra: amb cavalcaments, a la base de la solera, sobre una capa de formigó de neteja, prèvia emprimació amb emulsió asfàltica aniònica amb càrregues tipus EB, i protecció amb una capa antipunxonament de geotèxtil de polipropilè-polietilè, (125 g/m²). Exhalació de radó prevista a través de la barrera de protecció: 0,001 Bq/m²·h. Inclús banda de reforç de làmina de betum modificat amb elastòmer SBS, LBM(SBS)-30-FP, (rendiment: 0,5 m/m²), per a la resolució del perímetre.
Criteri de valoració econòmica: El preu no inclou la capa de formigó de neteja.
Inclou: Neteja i preparació de la superfície. Aplicació de la capa d'emprimació. Col·locació de la banda de reforç. Col·locació de la làmina asfàltica. Col·locació del geotèxtil. Resolució de punts singulars.
Criteri d'amidament de projecte: Superfície mesurada segons documentació gràfica de Projecte.
Criteri de mesura d'obra: Es mesurarà la superfície realment executada segons especificacions de Projecte, incloent els lliuraments i els solapes.</t>
  </si>
  <si>
    <t>Uts.</t>
  </si>
  <si>
    <t>Llargada</t>
  </si>
  <si>
    <t>Amplada</t>
  </si>
  <si>
    <t>Alçada</t>
  </si>
  <si>
    <t>Parcial</t>
  </si>
  <si>
    <t>Subtotal</t>
  </si>
  <si>
    <t>Solera (comptem solapament a perimetre)</t>
  </si>
  <si>
    <t>Solapament i mermes</t>
  </si>
  <si>
    <t>NAK010</t>
  </si>
  <si>
    <t>Partida</t>
  </si>
  <si>
    <t>m²</t>
  </si>
  <si>
    <t>Aïllament tèrmic horitzontal de soleres en contacte amb el terreny, amb poliestirè extrudit.</t>
  </si>
  <si>
    <t>Aïllament tèrmic horitzontal de soleres en contacte amb el terreny, format per panell rígid de poliestirè extrudit, de superfície llisa i mecanitzat lateral de mitja mossa, de 50 mm d'espessor, resistència a compressió &gt;= 300 kPa, resistència tèrmica 1,5 m²K/W, conductivitat tèrmica 0,033 W/(mK), col·locat a topall a la base de la solera, simplement recolzat, tapat amb film de polietilè de 0,2 mm d'espessor, preparat per a rebre una solera de formigó. Inclús cinta autoadhesiva per a segellat de junts.
Inclou: Neteja i preparació de la superfície suport. Replanteig i tall de l'aïllament. Col·locació de l'aïllament sobre el terreny. Col·locació del film de polietilè. Segellat de junts del film de polietilè.
Criteri d'amidament de projecte: Superfície mesurada segons documentació gràfica de Projecte.
Criteri de mesura d'obra: Es mesurarà la superfície realment executada segons especificacions de Projecte.</t>
  </si>
  <si>
    <t>Uts.</t>
  </si>
  <si>
    <t>Llargada</t>
  </si>
  <si>
    <t>Amplada</t>
  </si>
  <si>
    <t>Alçada</t>
  </si>
  <si>
    <t>Parcial</t>
  </si>
  <si>
    <t>Subtotal</t>
  </si>
  <si>
    <t>Solera</t>
  </si>
  <si>
    <t>ANS010</t>
  </si>
  <si>
    <t>Partida</t>
  </si>
  <si>
    <t>m²</t>
  </si>
  <si>
    <t>Solera de formigó.</t>
  </si>
  <si>
    <t>Solera de formigó amb malla electrosoldada de 10 cm d'espessor, realitzada amb formigó HM-20/B/20/X0 fabricat en central i abocament des de camió, amb malla electrosoldada superior com a armadura de repartiment, ME 20x20 Ø 5-5 B 500 T 6x2,20 UNE-EN 10080, estès i vibrat manual mitjançant regla vibrant, sense tractament de la seva superfície; amb junts de retracció de 5 mm d'espessor, mitjançant tall amb disc de diamant. Inclús panell de poliestirè expandit de 3 cm d'espessor, per a l'execució de juntes de retracció.
Criteri de valoració econòmica: El preu no inclou la base de la solera.
Inclou: Preparació de la superfície de recolzament del formigó. Replanteig dels junts de construcció i de dilatació. Estesa de nivells mitjançant tocaments, mestres de formigó o regles. Reg de la superfície base. Formació de juntes de construcció i de juntes perimetrals de dilatació. Col·locació de la malla electrosoldada amb separadors homologats. Connexionat, ancoratge i embroquetat de les xarxes d'instal·lacions projectades. Abocat, estesa i vibrat del formigó. Curat del formigó. Replanteig dels junts de retracció. Cort del formigó. Neteja final dels junts de retracció.
Criteri d'amidament de projecte: Superfície mesurada segons documentació gràfica de Projecte.
Criteri de mesura d'obra: Es mesurarà la superfície realment executada segons especificacions de Projecte, sense deduir la superfície ocupada pels pilars situats dintre del seu perímetre.</t>
  </si>
  <si>
    <t>Uts.</t>
  </si>
  <si>
    <t>Llargada</t>
  </si>
  <si>
    <t>Amplada</t>
  </si>
  <si>
    <t>Alçada</t>
  </si>
  <si>
    <t>Parcial</t>
  </si>
  <si>
    <t>Subtotal</t>
  </si>
  <si>
    <t>Solera</t>
  </si>
  <si>
    <t>UXC020b</t>
  </si>
  <si>
    <t>Partida</t>
  </si>
  <si>
    <t>m²</t>
  </si>
  <si>
    <t>Paviment continu de formigó tractat superficialment amb enduridor o colorant, per a exteriors.</t>
  </si>
  <si>
    <t>Paviment continu exterior de formigó amb malla electrosoldada de 15 cm d'espessor, amb junts, realitzat amb formigó HM-20/B/20/X0 fabricat en central i abocament des de camió, amb malla electrosoldada superior com a armadura de repartiment, ME 20x20 Ø 5-5 B 500 T 6x2,20 UNE-EN 10080, estès i vibrat manual mitjançant regla vibrant; amb làmina de polietilè com a capa separadora sota el paviment; tractat superficialment amb capa de trànsit de morter decoratiu de rodolament per a paviment de formigó, color gris, compost de ciment, àrids de sílice, additius orgànics i pigments, amb un rendiment aproximat de 3 kg/m², espolsat manualment sobre el formigó encara fresc i posterior remolinat mecànic de tota la superfície fins aconseguir que el morter quedi completament integrat en el formigó.
Criteri de valoració econòmica: El preu no inclou la base de la solera ni l'execució i el segellat dels junts.
Inclou: Preparació i neteja de la superfície suport. Col·locació de la capa separadora. Replanteig dels junts de construcció, de dilatació i de retracció. Col·locació d'encofrats. Estesa de nivells mitjançant tocaments, mestres de formigó o regles. Reg de la superfície base. Col·locació de la malla electrosoldada amb separadors homologats. Connexionat, ancoratge i embroquetat de les xarxes d'instal·lacions projectades. Abocat, estesa i vibrat del formigó. Curat del formigó. Aplicació manual del morter, assegurant-se de la total cubrición del formigó fresc. Retirada d'encofrats. Fratasado mecànic de la superfície.
Criteri d'amidament de projecte: Superfície mesurada en projecció horitzontal, segons documentació gràfica de Projecte.
Criteri de mesura d'obra: Es mesurarà, en projecció horitzontal, la superfície realment executada segons especificacions de Projecte.</t>
  </si>
  <si>
    <t>Uts.</t>
  </si>
  <si>
    <t>Llargada</t>
  </si>
  <si>
    <t>Amplada</t>
  </si>
  <si>
    <t>Alçada</t>
  </si>
  <si>
    <t>Parcial</t>
  </si>
  <si>
    <t>Subtotal</t>
  </si>
  <si>
    <t>Paviment passera exterior</t>
  </si>
  <si>
    <t>ANS</t>
  </si>
  <si>
    <t>C</t>
  </si>
  <si>
    <t>E</t>
  </si>
  <si>
    <t>Capítol</t>
  </si>
  <si>
    <t>Estructures</t>
  </si>
  <si>
    <t>EA</t>
  </si>
  <si>
    <t>Capítol</t>
  </si>
  <si>
    <t>Acer</t>
  </si>
  <si>
    <t>EAE030b</t>
  </si>
  <si>
    <t>Partida</t>
  </si>
  <si>
    <t>kg</t>
  </si>
  <si>
    <t>Estructura modular (STARMODUL o similar) d'acer galvanitzat per moduls aules</t>
  </si>
  <si>
    <t>Estructura modular d'acer galvanitzat, dimensions total 31,77x6,0 m, inclou estructura en les quatre façanes per subjecció del revestiment amb subestructura (no inclòs en la partida), amb canaló i baxiant d'acer lacat.
S'inclou:
- estructura del modul de les aules: Pilars, bigues, diagonals i peces suport panells horitzontals tipus omega o similar.
- estructura de la pergola exterior lineal davant de la façana del modul aules.
- una segona estructura igual a la de la pergola que es muntarà paralela a aquesta a l'altre edifici ja existent.
S'inclouen també totes les peces d'unió entre tubulars, angulars, T, arrencades des de solera, unions mecanitzades, possibles soldadures a obra, pintat protecció oxidació en punts que s'hagin tractat a obra...
Segon especificaions tècniques de la documentació gràfica d'estructura i detalls d'amidaments de projecte. (veure plànols i memòria de càlcul).</t>
  </si>
  <si>
    <t>Uts.</t>
  </si>
  <si>
    <t>Total kg</t>
  </si>
  <si>
    <t>Amplada</t>
  </si>
  <si>
    <t>Alçada</t>
  </si>
  <si>
    <t>Parcial</t>
  </si>
  <si>
    <t>Subtotal</t>
  </si>
  <si>
    <t>Pilars 100*2</t>
  </si>
  <si>
    <t>Pilars 100*3</t>
  </si>
  <si>
    <t>Pilars 100*50*2</t>
  </si>
  <si>
    <t>Bigues 200*100*3</t>
  </si>
  <si>
    <t>Bigues 100*2</t>
  </si>
  <si>
    <t>Bigues 100*3</t>
  </si>
  <si>
    <t>Corretges 250.2,5</t>
  </si>
  <si>
    <t>Diagonals 100*2</t>
  </si>
  <si>
    <t>Altres</t>
  </si>
  <si>
    <t>EAE030bb</t>
  </si>
  <si>
    <t>Partida</t>
  </si>
  <si>
    <t>kg</t>
  </si>
  <si>
    <t>Estructura modular (STARMODUL o similar) d'acer galvanitzat per pergoles exteriors</t>
  </si>
  <si>
    <t>Estructura modular d'acer galvanitzat, dimensions total 31,77x6,0 m, inclou estructura en les quatre façanes per subjecció del revestiment amb subestructura (no inclòs en la partida), amb canaló i baxiant d'acer lacat.
S'inclou:
- estructura de la pergola exterior lineal davant de la façana del modul aules i una altre davant edificació existent
S'inclouen també totes les peces d'unió entre tubulars, angulars, T, arrencades des de solera, unions mecanitzades, possibles soldadures a obra, pintat protecció oxidació en punts que s'hagin tractat a obra...
Segon especificaions tècniques de la documentació gràfica d'estructura i detalls d'amidaments de projecte. (veure plànols i memòria de càlcul).</t>
  </si>
  <si>
    <t>Uts.</t>
  </si>
  <si>
    <t>Llargada</t>
  </si>
  <si>
    <t>kg</t>
  </si>
  <si>
    <t>Alçada</t>
  </si>
  <si>
    <t>Parcial</t>
  </si>
  <si>
    <t>Subtotal</t>
  </si>
  <si>
    <t>Pilars 100*2</t>
  </si>
  <si>
    <t>Jàsseres 100*2</t>
  </si>
  <si>
    <t>Biguetes 100*2</t>
  </si>
  <si>
    <t>Altres</t>
  </si>
  <si>
    <t>EAE030bbb</t>
  </si>
  <si>
    <t>Partida</t>
  </si>
  <si>
    <t>kg</t>
  </si>
  <si>
    <t>Estructura suport panell sandvitx coberta d'acer galvanitzat</t>
  </si>
  <si>
    <t>Estructura suport panell sandvitx coberta d'acer galvanitzat, dimensions total 31,77x6,0 m, inclou estructura sobre panell sandvitx horitzontal de coberta composta per tres linies de corretges on es collarà el panell inclinat de coberta, aquestes corretges aniràn sobre de tres linies de pilars ubicats en els mateixos eixos que hi ha els pilars de les pergoles exteriors.
S'inclouen també totes les peces d'unió entre tubulars, angulars, T, arrencades des de solera, unions mecanitzades, possibles soldadures a obra, pintat protecció oxidació en punts que s'hagin tractat a obra...
Segon especificaions tècniques de la documentació gràfica d'estructura i detalls d'amidaments de projecte. (veure plànols i memòria de càlcul).</t>
  </si>
  <si>
    <t>Uts.</t>
  </si>
  <si>
    <t>Llargada</t>
  </si>
  <si>
    <t>kg</t>
  </si>
  <si>
    <t>Alçada</t>
  </si>
  <si>
    <t>Parcial</t>
  </si>
  <si>
    <t>Subtotal</t>
  </si>
  <si>
    <t>Pilars 100*2</t>
  </si>
  <si>
    <t>Corretges 250.2,5</t>
  </si>
  <si>
    <t>Altres</t>
  </si>
  <si>
    <t>EA</t>
  </si>
  <si>
    <t>E</t>
  </si>
  <si>
    <t>F</t>
  </si>
  <si>
    <t>Capítol</t>
  </si>
  <si>
    <t>Façanes i particions</t>
  </si>
  <si>
    <t>FBY</t>
  </si>
  <si>
    <t>Capítol</t>
  </si>
  <si>
    <t>De plaques de guix laminat</t>
  </si>
  <si>
    <t>RRY005b</t>
  </si>
  <si>
    <t>Partida</t>
  </si>
  <si>
    <t>m²</t>
  </si>
  <si>
    <t>Extradossat autoportant de plaques de guix laminat.</t>
  </si>
  <si>
    <t>Extradossat autoportant lliure, amb resistència al foc EI 60, de 78 mm d'espessor, amb nivell de qualitat de l'acabat Q2, format per dues plaques de guix laminat tipus tallafoc de 15 mm d'espessor, cargolades directament a una estructura autoportant d'acer galvanitzat formada per canals horitzontals, sòlidament fixats al terra i al sostre i muntants verticals de 48 mm i 0,6 mm d'espessor amb una modulació de 600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 Inclós segellat de forats i reforços per penjar necessàris.
Criteri de valoració econòmica: El preu inclou la resolució de trobades i punts singulars, però no inclou l'aïllament a col·locar entre les plaques i el parament.
Inclou: Replanteig i traçat en el forjat inferior i en el superior dels perfils. Col·locació de banda d'estanquitat i canals inferiors, sobre paviment acabat o base de seient. Col·locació de banda d'estanquitat i canals superiors, sota forjats. Col·locació i fixació dels muntants sobre els elements horitzontals. Tall de les plaques. Fixació de les plaques. Replanteig de les caixes per a allotjament de mecanismes elèctrics i de pas d'instal·lacions, i posterior perforació de les plaques. Tractament de junts. Inclós segellat de forats i reforços per penjar necessàris.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</si>
  <si>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Uts.</t>
  </si>
  <si>
    <t>Llargada</t>
  </si>
  <si>
    <t>Amplada</t>
  </si>
  <si>
    <t>Alçada</t>
  </si>
  <si>
    <t>Parcial</t>
  </si>
  <si>
    <t>Subtotal</t>
  </si>
  <si>
    <t>Extradossat interior</t>
  </si>
  <si>
    <t>NAO030</t>
  </si>
  <si>
    <t>Partida</t>
  </si>
  <si>
    <t>m²</t>
  </si>
  <si>
    <t>Aïllament tèrmic entre muntants en extradossat autoportant de plaques.</t>
  </si>
  <si>
    <t>Aïllament tèrmic entre els muntants de l'estructura portant de l'extradossat autoportant de plaques, format per panell semirígid de llana mineral, espessor 45 mm, segons UNE-EN 13162, col·locat entre els muntants de l'estructura portant.
Inclou: Tall de l'aïllament. Col·locació de l'aïllament entre els muntants.
Criteri d'amidament de projecte: Superfície mesurada segons documentació gràfica de Projecte.
Criteri de mesura d'obra: Es mesurarà la superfície realment executada segons especificacions de Projecte.</t>
  </si>
  <si>
    <t>Uts.</t>
  </si>
  <si>
    <t>Llargada</t>
  </si>
  <si>
    <t>Amplada</t>
  </si>
  <si>
    <t>Alçada</t>
  </si>
  <si>
    <t>Parcial</t>
  </si>
  <si>
    <t>Subtotal</t>
  </si>
  <si>
    <t>Extradossat interior</t>
  </si>
  <si>
    <t>FBY010b</t>
  </si>
  <si>
    <t>Partida</t>
  </si>
  <si>
    <t>m²</t>
  </si>
  <si>
    <t>Envà doble de plaques de guix laminat. Amb làmina acustica.</t>
  </si>
  <si>
    <t>Envà especial (12,5+12,5+48 + 48+12,5+12,5)/400 (48 + 48) LM - (4 normal), amb plaques de guix laminat, de 246 mm de gruix total (entremig hi ha la estructura metalica de separació), amb nivell de qualitat de l'acabat estàndard (Q2), format per una estructura doble sense travar de perfils de xapa d'acer galvanitzat de 48 + 48 mm d'amplada, a base de muntants (elements verticals) separats 400 mm entre si, amb disposició normal "N" i canals (elements horitzontals), a la què es cargolen quatre plaques en total (dues plaques tipus normal en cada cara, de 12,5 mm d'espessor cada placa); aïllament acústic mitjançant panell semirígid de llana mineral+ làmina acustica a cada costat entre les dues plaques (Tecsound de soprema o similar), espessor 5 mm, segons UNE-EN 13162, en l'ànima. Inclús banda acústica de dilatació autoadhesiva; fixacions per a l'ancoratge de canals i muntants metàl·lics; cargols per a la fixació de les plaques; cinta de paper amb reforç metàl·lic i pasta i cinta per al tractament de junts. Inclós segellat de forats i reforços per penjar necessàris.
Criteri de valoració econòmica: El preu inclou la resolució de trobades i punts singulars.
Inclou: Replanteig i traçat en el forjat inferior i en el superior dels envans a realitzar. Col·locació de banda d'estanquitat i canals inferiors, sobre paviment acabat o base de seient. Col·locació de banda d'estanquitat i canals superiors, sota forjats. Col·locació i fixació dels muntants sobre els elements horitzontals. Tall de les plaques. Fixació de les plaques per al tancament d'una de les cares de l'envà. Col·locació dels plafons de llana mineral entre els muntants. Fixació de les plaques per al tancament de la segona cara de l'envà. Replanteig de les caixes per a allotjament de mecanismes elèctrics i de pas d'instal·lacions, i posterior perforació de les plaques. Tractament de junts. Inclós segellat de forats i reforços per penjar necessàris.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</si>
  <si>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Uts.</t>
  </si>
  <si>
    <t>Llargada</t>
  </si>
  <si>
    <t>Amplada</t>
  </si>
  <si>
    <t>Alçada</t>
  </si>
  <si>
    <t>Parcial</t>
  </si>
  <si>
    <t>Subtotal</t>
  </si>
  <si>
    <t>Separacions entre aules</t>
  </si>
  <si>
    <t>FBY010</t>
  </si>
  <si>
    <t>Partida</t>
  </si>
  <si>
    <t>m²</t>
  </si>
  <si>
    <t>Envà de plaques de guix laminat.</t>
  </si>
  <si>
    <t>Envà senzill (15+70+15)/400 (70) LM - (2 normal), amb plaques de guix laminat, de 100 mm de gruix total, amb nivell de qualitat de l'acabat estàndard (Q2), format per una estructura simple de perfils de xapa d'acer galvanitzat de 70 mm d'amplada, a base de muntants (elements verticals) separats 400 mm entre si, amb disposició normal "N" i canals (elements horitzontals), a la què es cargolen dues plaques en total (una placa tipus normal en cada cara, de 15 mm d'espessor cada placa); aïllament acústic mitjançant panell semirígid de llana mineral, espessor 65 mm, segons UNE-EN 13162, en l'ànima. Inclús banda acústica de dilatació autoadhesiva; fixacions per a l'ancoratge de canals i muntants metàl·lics; cargols per a la fixació de les plaques; cinta de paper amb reforç metàl·lic i pasta i cinta per al tractament de junts. Inclós segellat de forats i reforços per penjar necessàris.
Criteri de valoració econòmica: El preu inclou la resolució de trobades i punts singulars.
Inclou: Replanteig i traçat en el forjat inferior i en el superior dels envans a realitzar. Col·locació de banda d'estanquitat i canals inferiors, sobre paviment acabat o base de seient. Col·locació de banda d'estanquitat i canals superiors, sota forjats. Col·locació i fixació dels muntants sobre els elements horitzontals. Tall de les plaques. Fixació de les plaques per al tancament d'una de les cares de l'envà. Col·locació dels plafons de llana mineral entre els muntants. Fixació de les plaques per al tancament de la segona cara de l'envà. Replanteig de les caixes per a allotjament de mecanismes elèctrics i de pas d'instal·lacions, i posterior perforació de les plaques. Tractament de junts. Inclós segellat de forats i reforços per penjar necessàris.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</si>
  <si>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Uts.</t>
  </si>
  <si>
    <t>Llargada</t>
  </si>
  <si>
    <t>Amplada</t>
  </si>
  <si>
    <t>Alçada</t>
  </si>
  <si>
    <t>Parcial</t>
  </si>
  <si>
    <t>Subtotal</t>
  </si>
  <si>
    <t>Particions</t>
  </si>
  <si>
    <t>RTC015b</t>
  </si>
  <si>
    <t>Partida</t>
  </si>
  <si>
    <t>m²</t>
  </si>
  <si>
    <t>Fals sostre continu de plaques de guix laminat.</t>
  </si>
  <si>
    <t>Fals sostre continu suspès, llis, 15+15+27+27, situat a una altura menor de 4 m, resistència al foc EI 60, amb nivell de qualitat de l'acabat estàndard (Q2), constituït per: ESTRUCTURA: estructura metàl·lica d'acer galvanitzat de mestres primàries 60/27 mm amb una modulació de 1000 mm i suspeses de la superfície suport de panell sandvitx amb penjats combinats cada 800 mm, i mestres secundàries fixades perpendicularment a les mestres primàries amb connectors tipus cavalló amb una modulació de 400 mm; cargols d'anclatge amb silent blocs, per evitar la transmissió de vibraciona a través del panell.PLAQUES: dues capes de plaques de guix laminat DF / UNE-EN 520 - 1200 / longitud / 15 / amb les vores longitudinals afinades, amb fibra de vidre tèxtil en la massa de guix que li confereix estabilitat davant al foc. Aïllament acústic a soroll aeri entre plaques, en fals sostre de plaques, amb làmina viscoelàstica autoadhesiva d'alta densitat Tecsound SY 70 "SOPREMA", de 3,5 mm d'espessor. Inclús banda autoadhesiva desolidaritzant, fixacions per a l'ancoratge dels perfils, cargols per a la fixació de les plaques, pasta de segellament, cinta microperforada de paper i accessoris de muntatge. Inclós segellat de forats i reforços per penjar necessàris.
Inclou: Replanteig dels eixos de l'estructura metàl·lica. Col·locació de la banda acústica. Fixació dels perfils perimetrals. Senyalització dels punts d'ancoratge al forjat o element de suport. Anivellació i suspensió dels perfils primaris i secundaris de l'estructura. Tall de les plaques. Fixació de les plaques. Resolució de trobades i punts singulars. Tractament de junts. Inclós segellat de forats i reforços per penjar necessàris.
Criteri d'amidament de projecte: Superfície mesurada entre paraments, segons documentació gràfica de Projecte, sense descomptar buits per instal·lacions.
Criteri de mesura d'obra: Es mesurarà la superfície realment executada segons especificacions de Projecte, seguint els criteris d'amidament exposats en la norma UNE 92305.</t>
  </si>
  <si>
    <t>Uts.</t>
  </si>
  <si>
    <t>Llargada</t>
  </si>
  <si>
    <t>Amplada</t>
  </si>
  <si>
    <t>Alçada</t>
  </si>
  <si>
    <t>Parcial</t>
  </si>
  <si>
    <t>Subtotal</t>
  </si>
  <si>
    <t>Aula 1</t>
  </si>
  <si>
    <t>Aula 2</t>
  </si>
  <si>
    <t>Aula 3</t>
  </si>
  <si>
    <t>Banys</t>
  </si>
  <si>
    <t>Aula 4</t>
  </si>
  <si>
    <t>FBY</t>
  </si>
  <si>
    <t>FL</t>
  </si>
  <si>
    <t>Capítol</t>
  </si>
  <si>
    <t>Façanes lleugeres</t>
  </si>
  <si>
    <t>FLA</t>
  </si>
  <si>
    <t>Capítol</t>
  </si>
  <si>
    <t>De xapes d'acer i panells sandwich</t>
  </si>
  <si>
    <t>FIM010b</t>
  </si>
  <si>
    <t>Partida</t>
  </si>
  <si>
    <t>m²</t>
  </si>
  <si>
    <t>Façana lleugera amb panells de sectorització.</t>
  </si>
  <si>
    <t>Façana lleugera amb panells encadellats de sectorització d'acer galvanitzat amb aïllament incorporat, de 80 mm d'espessor i 1150 mm d'amplada, formats per cara exterior de xapa microgrecada acabat prelacat, RC3 i RUV2, segons UNE-EN 10169, de 0,5 mm d'espessor, ànima aïllant de llana de roca de densitat mitjana 120 kg/m³ i cara interior de xapa microgrecada acabat prelacat, de 0,5 mm d'espessor, conductivitat tèrmica 0,592 W/(mK), Euroclasse A2-s1, d0 de reacció al foc segons UNE-EN 13501-1, resistència al foc EI 30 segons UNE-EN 1366-1. Inclús accessoris de fixació dels panells i silicona neutra oxímica per a segellat de junts. 
Criteri de valoració econòmica: El preu  inclou la resolució de trobades i punts singulars.
Inclou: Replanteig dels panells. Col·locació i fixació dels panells. Segellat de junts.
Criteri d'amidament de projecte: Superfície mesurada segons documentació gràfica de Projecte, sense duplicar cantonades ni encontres, deduint els buits de superfície major de 3 m².
Criteri de mesura d'obra: Es mesurarà la superfície realment executada segons especificacions de Projecte, sense duplicar cantonades ni encontres, deduint els buits de superfície major de 3 m².</t>
  </si>
  <si>
    <t>Uts.</t>
  </si>
  <si>
    <t>Llargada</t>
  </si>
  <si>
    <t>Amplada</t>
  </si>
  <si>
    <t>Alçada</t>
  </si>
  <si>
    <t>Parcial</t>
  </si>
  <si>
    <t>Subtotal</t>
  </si>
  <si>
    <t>Façana h=3.30m</t>
  </si>
  <si>
    <t>Façana  h=3.10m</t>
  </si>
  <si>
    <t>FLA015b</t>
  </si>
  <si>
    <t>Partida</t>
  </si>
  <si>
    <t>m²</t>
  </si>
  <si>
    <t>Façana simple, de xapa perfilada d'acer.</t>
  </si>
  <si>
    <t>Façana simple, de xapa perfilada ondulada d'acer prelacat, ACH 18 Minionda, espessor 0,6 mm, 18 mm d'altura de perfil i 76 mm d'intereix, COL·LOCACIÓ: en posició horitzontal, una ona de cavalcament de la xapa superior sobre la inferior i 100 mm de cavalcament lateral entre xapes. Inclús accessorisi subestructura necessària de fixació de les xapes.
Criteri de valoració econòmica: El preu no inclou l'estructura suport ni la resolució de punts singulars.
Inclou: Replanteig de les xapes. Tall, preparació i col·locació de les xapes. Fixació mecànica de les xapes.
Criteri d'amidament de projecte: Superfície mesurada segons documentació gràfica de Projecte, sense duplicar cantonades ni encontres, deduint els buits de superfície major de 1 m².
Criteri de mesura d'obra: Es mesurarà la superfície realment executada segons especificacions de Projecte, sense duplicar cantonades ni encontres, deduint els buits de superfície major de 1 m².</t>
  </si>
  <si>
    <t>Uts.</t>
  </si>
  <si>
    <t>Llargada</t>
  </si>
  <si>
    <t>Amplada</t>
  </si>
  <si>
    <t>Alçada</t>
  </si>
  <si>
    <t>Parcial</t>
  </si>
  <si>
    <t>Subtotal</t>
  </si>
  <si>
    <t>Façana h=3.30m</t>
  </si>
  <si>
    <t>FLA</t>
  </si>
  <si>
    <t>FLY</t>
  </si>
  <si>
    <t>Capítol</t>
  </si>
  <si>
    <t>Sistemes de façana lleugera (remats)</t>
  </si>
  <si>
    <t>FLA031c</t>
  </si>
  <si>
    <t>Partida</t>
  </si>
  <si>
    <t>m</t>
  </si>
  <si>
    <t>Coronació per a façana de panells sandvitx aïllants.</t>
  </si>
  <si>
    <t>Coronació per a façana de panells sandvitx aïllants, amb xapa plegada d'acer galvanitzat prelacat, de 0,6 mm d'espessor, 50 cm de desenvolupament i 6 plecs, amb reblons per a la unió de les xapes entre si. Inclús accessoris de fixació de les peces, i segellador adhesiu monocomponent, per al segellat dels junts entre xapes. Previa col·Locació de base amb panell aquapanel o similar i làmina impermeabilitzant flexible tipus EVAC, Dry80 30 "REVESTECH", composta d'un doble full de poliolefina termoplàstica amb acetat de vinil etilè, amb ambdues cares revestides de fibres de polièster no teixides, de 0,8 mm d'espessor i 625 g/m², fixada al suport amb adhesiu cimentós millorat, deformable i tixòtrop, C2 TE S1 estès amb plana dentada. Inclús peces especials "REVESTECH" per a la resolució d'angles interns Dry80 Cornerin i externs Dry80 Cornerout, banda perimetral Dry80 Banda 40 per a la resolució de trobades amb paraments i adhesiu Seal Plus per la closa de juntes.
Inclou: Replanteig i col·locació de l'acabat. Fixació mecànica.
Criteri d'amidament de projecte: Longitud amidada segons documentació gràfica de Projecte, incrementada en 5 cm a cada costat.
Criteri de mesura d'obra: Es mesurarà la longitud realment executada segons especificacions de Projecte, incloent els acords en els suports.</t>
  </si>
  <si>
    <t>Uts.</t>
  </si>
  <si>
    <t>Llargada</t>
  </si>
  <si>
    <t>Amplada</t>
  </si>
  <si>
    <t>Alçada</t>
  </si>
  <si>
    <t>Parcial</t>
  </si>
  <si>
    <t>Subtotal</t>
  </si>
  <si>
    <t>Part del darrera</t>
  </si>
  <si>
    <t>Laterals</t>
  </si>
  <si>
    <t>FLA031</t>
  </si>
  <si>
    <t>Partida</t>
  </si>
  <si>
    <t>m</t>
  </si>
  <si>
    <t>Brancal per a façana de panells sandvitx aïllants.</t>
  </si>
  <si>
    <t>Brancal per a façana de panells sandvitx aïllants, amb xapa plegada d'acer galvanitzat prelacat, de 0,8 mm d'espessor, 30 cm de desenvolupament i 5 plecs, amb reblons per a la unió de les xapes entre si. Inclús accessoris de fixació de les peces, massilla de base neutra monocomponent, per closa de juntes i segellador adhesiu monocomponent, per al segellat dels junts entre xapes. Previa col·Locació de base amb panell aquapanel o similar i làmina impermeabilitzant flexible tipus EVAC, Dry80 30 "REVESTECH", composta d'un doble full de poliolefina termoplàstica amb acetat de vinil etilè, amb ambdues cares revestides de fibres de polièster no teixides, de 0,8 mm d'espessor i 625 g/m², fixada al suport amb adhesiu cimentós millorat, deformable i tixòtrop, C2 TE S1 estès amb plana dentada. Inclús peces especials "REVESTECH" per a la resolució d'angles interns Dry80 Cornerin i externs Dry80 Cornerout, banda perimetral Dry80 Banda 40 per a la resolució de trobades amb paraments i adhesiu Seal Plus per la closa de juntes.
Inclou: Replanteig i col·locació de l'acabat. Fixació mecànica.
Criteri d'amidament de projecte: Longitud amidada segons documentació gràfica de Projecte, incrementada en 5 cm a cada costat.
Criteri de mesura d'obra: Es mesurarà la longitud realment executada segons especificacions de Projecte, incloent els acords en els suports.</t>
  </si>
  <si>
    <t>Uts.</t>
  </si>
  <si>
    <t>Llargada</t>
  </si>
  <si>
    <t>Amplada</t>
  </si>
  <si>
    <t>Alçada</t>
  </si>
  <si>
    <t>Parcial</t>
  </si>
  <si>
    <t>Subtotal</t>
  </si>
  <si>
    <t xml:space="preserve">Finestres </t>
  </si>
  <si>
    <t>Portes</t>
  </si>
  <si>
    <t>FLA031b</t>
  </si>
  <si>
    <t>Partida</t>
  </si>
  <si>
    <t>m</t>
  </si>
  <si>
    <t>Escopidor per a façana de panells sandvitx aïllants.</t>
  </si>
  <si>
    <t>Escopidor per a façana de panells sandvitx aïllants, amb xapa plegada d'acer galvanitzat prelacat, de 0,8 mm d'espessor, 50 cm de desenvolupament i 5 plecs, amb reblons per a la unió de les xapes entre si. Inclús accessoris de fixació de les peces, massilla de base neutra monocomponent, per closa de juntes i segellador adhesiu monocomponent, per al segellat dels junts entre xapes. Previa col·Locació de base amb panell aquapanel o similar i làmina impermeabilitzant flexible tipus EVAC, Dry80 30 "REVESTECH", composta d'un doble full de poliolefina termoplàstica amb acetat de vinil etilè, amb ambdues cares revestides de fibres de polièster no teixides, de 0,8 mm d'espessor i 625 g/m², fixada al suport amb adhesiu cimentós millorat, deformable i tixòtrop, C2 TE S1 estès amb plana dentada. Inclús peces especials "REVESTECH" per a la resolució d'angles interns Dry80 Cornerin i externs Dry80 Cornerout, banda perimetral Dry80 Banda 40 per a la resolució de trobades amb paraments i adhesiu Seal Plus per la closa de juntes.
Inclou: Replanteig i col·locació de l'acabat. Fixació mecànica.
Criteri d'amidament de projecte: Longitud amidada segons documentació gràfica de Projecte, incrementada en 5 cm a cada costat.
Criteri de mesura d'obra: Es mesurarà la longitud realment executada segons especificacions de Projecte, incloent els acords en els suports.</t>
  </si>
  <si>
    <t>Uts.</t>
  </si>
  <si>
    <t>Llargada</t>
  </si>
  <si>
    <t>Amplada</t>
  </si>
  <si>
    <t>Alçada</t>
  </si>
  <si>
    <t>Parcial</t>
  </si>
  <si>
    <t>Subtotal</t>
  </si>
  <si>
    <t>Finestres</t>
  </si>
  <si>
    <t>FLA031d</t>
  </si>
  <si>
    <t>Partida</t>
  </si>
  <si>
    <t>m</t>
  </si>
  <si>
    <t>Llinda per a façana de panells sandvitx aïllants.</t>
  </si>
  <si>
    <t>Llinda per a façana de panells sandvitx aïllants, amb xapa plegada d'acer galvanitzat prelacat, de 0,8 mm d'espessor, 50 cm de desenvolupament i 5 plecs, amb reblons per a la unió de les xapes entre si. Inclús accessoris de fixació de les peces, massilla de base neutra monocomponent, per closa de juntes i segellador adhesiu monocomponent, per al segellat dels junts entre xapes. Previa col·Locació de base amb panell aquapanel o similar i làmina impermeabilitzant flexible tipus EVAC, Dry80 30 "REVESTECH", composta d'un doble full de poliolefina termoplàstica amb acetat de vinil etilè, amb ambdues cares revestides de fibres de polièster no teixides, de 0,8 mm d'espessor i 625 g/m², fixada al suport amb adhesiu cimentós millorat, deformable i tixòtrop, C2 TE S1 estès amb plana dentada. Inclús peces especials "REVESTECH" per a la resolució d'angles interns Dry80 Cornerin i externs Dry80 Cornerout, banda perimetral Dry80 Banda 40 per a la resolució de trobades amb paraments i adhesiu Seal Plus per la closa de juntes.
Inclou: Replanteig i col·locació de l'acabat. Fixació mecànica.
Criteri d'amidament de projecte: Longitud amidada segons documentació gràfica de Projecte, incrementada en 5 cm a cada costat.
Criteri de mesura d'obra: Es mesurarà la longitud realment executada segons especificacions de Projecte, incloent els acords en els suports.</t>
  </si>
  <si>
    <t>Uts.</t>
  </si>
  <si>
    <t>Llargada</t>
  </si>
  <si>
    <t>Amplada</t>
  </si>
  <si>
    <t>Alçada</t>
  </si>
  <si>
    <t>Parcial</t>
  </si>
  <si>
    <t>Subtotal</t>
  </si>
  <si>
    <t>Finestres</t>
  </si>
  <si>
    <t>Portes</t>
  </si>
  <si>
    <t>FLA031e</t>
  </si>
  <si>
    <t>Partida</t>
  </si>
  <si>
    <t>m</t>
  </si>
  <si>
    <t>Arrencada sobre sòcol per a façana de panells sandvitx aïllants.</t>
  </si>
  <si>
    <t>Arrencada sobre sòcol per a façana de panells sandvitx aïllants, amb xapa plegada d'acer galvanitzat prelacat, de 0,6 mm d'espessor, 30 cm de desenvolupament i 3 plecs, amb reblons per a la unió de les xapes entre si. Inclús accessoris de fixació de les peces, i segellador adhesiu monocomponent, per al segellat dels junts entre xapes. Previa col·Locació de base amb panell aquapanel o similar i làmina impermeabilitzant flexible tipus EVAC, Dry80 30 "REVESTECH", composta d'un doble full de poliolefina termoplàstica amb acetat de vinil etilè, amb ambdues cares revestides de fibres de polièster no teixides, de 0,8 mm d'espessor i 625 g/m², fixada al suport amb adhesiu cimentós millorat, deformable i tixòtrop, C2 TE S1 estès amb plana dentada. Inclús peces especials "REVESTECH" per a la resolució d'angles interns Dry80 Cornerin i externs Dry80 Cornerout, banda perimetral Dry80 Banda 40 per a la resolució de trobades amb paraments i adhesiu Seal Plus per la closa de juntes.
Inclou: Replanteig i col·locació de l'acabat. Fixació mecànica.
Criteri d'amidament de projecte: Longitud amidada segons documentació gràfica de Projecte, incrementada en 5 cm a cada costat.
Criteri de mesura d'obra: Es mesurarà la longitud realment executada segons especificacions de Projecte, incloent els acords en els suports.</t>
  </si>
  <si>
    <t>Uts.</t>
  </si>
  <si>
    <t>Llargada</t>
  </si>
  <si>
    <t>Amplada</t>
  </si>
  <si>
    <t>Alçada</t>
  </si>
  <si>
    <t>Parcial</t>
  </si>
  <si>
    <t>Subtotal</t>
  </si>
  <si>
    <t>Perimetre</t>
  </si>
  <si>
    <t>FLA031f</t>
  </si>
  <si>
    <t>Partida</t>
  </si>
  <si>
    <t>m</t>
  </si>
  <si>
    <t>Cantonada exterior per a façana de panells sandvitx aïllants.</t>
  </si>
  <si>
    <t>Cantonada exterior per a façana de panells sandvitx aïllants, amb xapa plegada d'acer galvanitzat prelacat, de 0,6 mm d'espessor, 30 cm de desenvolupament i 5 plecs, amb reblons per a la unió de les xapes entre si. Inclús accessoris de fixació de les peces, i segellador adhesiu monocomponent, per al segellat dels junts entre xapes.
Inclou: Replanteig i col·locació de l'acabat. Fixació mecànica.
Criteri d'amidament de projecte: Longitud amidada segons documentació gràfica de Projecte, incrementada en 5 cm a cada costat.
Criteri de mesura d'obra: Es mesurarà la longitud realment executada segons especificacions de Projecte, incloent els acords en els suports.</t>
  </si>
  <si>
    <t>Uts.</t>
  </si>
  <si>
    <t>Llargada</t>
  </si>
  <si>
    <t>Amplada</t>
  </si>
  <si>
    <t>Alçada</t>
  </si>
  <si>
    <t>Parcial</t>
  </si>
  <si>
    <t>Subtotal</t>
  </si>
  <si>
    <t>Cantonades</t>
  </si>
  <si>
    <t>FLY</t>
  </si>
  <si>
    <t>FL</t>
  </si>
  <si>
    <t>FD</t>
  </si>
  <si>
    <t>Capítol</t>
  </si>
  <si>
    <t>Defenses</t>
  </si>
  <si>
    <t>FDR</t>
  </si>
  <si>
    <t>Capítol</t>
  </si>
  <si>
    <t>Reixes metàl·liques</t>
  </si>
  <si>
    <t>FDR010</t>
  </si>
  <si>
    <t>Partida</t>
  </si>
  <si>
    <t>U</t>
  </si>
  <si>
    <t>Reixa d'acer.</t>
  </si>
  <si>
    <t>Reixa metàl·lica composada per bastidor de rodó de perfil massís d'acer laminat en calent de diàmetre 10 mm, barrots horitzontals de rodó de perfil massís d'acer laminat en calent de diàmetre 10 mm i barrots verticals de rodó de perfil massís d'acer laminat en calent de diàmetre 10 mm. Inclús platines per a fixació mitjançant cargolat en obra de fàbrica amb tacs de niló i cargols d'acer. Elaboració en taller i ajustament final a obra.
Inclou: Marcat dels punts de fixació del bastidor. Presentació de la reixa. Aplomat i anivellació. Resolució de les unions del bastidor als paraments. Muntatge d'elements complementaris.
Criteri d'amidament de projecte: Superfície del buit a tancar, mesurada segons documentació gràfica de Projecte.
Criteri de mesura d'obra: Es mesurarà, amb les dimensions del buit, la superfície realment executada segons especificacions de Projecte.</t>
  </si>
  <si>
    <t>Aules</t>
  </si>
  <si>
    <t>Uts.</t>
  </si>
  <si>
    <t>Amplada</t>
  </si>
  <si>
    <t>Alçada</t>
  </si>
  <si>
    <t>Parcial</t>
  </si>
  <si>
    <t>Subtotal</t>
  </si>
  <si>
    <t>*3 finestres per aula</t>
  </si>
  <si>
    <t>0</t>
  </si>
  <si>
    <t>FDR</t>
  </si>
  <si>
    <t>FD</t>
  </si>
  <si>
    <t>F</t>
  </si>
  <si>
    <t>L</t>
  </si>
  <si>
    <t>Capítol</t>
  </si>
  <si>
    <t>Fusteria</t>
  </si>
  <si>
    <t>LCL</t>
  </si>
  <si>
    <t>Capítol</t>
  </si>
  <si>
    <t>Fusteria d'alumini</t>
  </si>
  <si>
    <t>LCL060</t>
  </si>
  <si>
    <t>Partida</t>
  </si>
  <si>
    <t>U</t>
  </si>
  <si>
    <t>Fusteria exterior d'alumini.</t>
  </si>
  <si>
    <t>Finestra d'alumini, gamma alta, amb trencament de pont tèrmic, dues fulles practicables, amb obertura cap a l'interior, dimensions 1200x1200 mm, acabat lacat texturat, amb el segell QUALICOAT, que garanteix el gruix i la qualitat del procés de lacat, composta de fulla de 88 mm i marc de 80 mm, rivets, galze, junts d'estanquitat d'EPDM, maneta i ferraments, segons UNE-EN 14351-1; transmitància tèrmica del marc: Uh,m = des de 1,3 W/(m²K); vidre transpaent amb camara 6/12/4+4 climalit i vidre exterior laminat de baixa emissivitat. U vidre 1,1, G vidre 0.63, amb classificació a la permeabilitat a l'aire classe 4, segons UNE-EN 12207, classificació a l'estanquitat a l'aigua classe E1950, segons UNE-EN 12208, i classificació a la resistència a la força del vent classe C5, segons UNE-EN 12210, amb bastiment de base i amb persiana. Inclús segellador adhesiu i silicona neutra per a segellat perimetral dels junts exterior i interior, entre la fusteria i l'obra.
Criteri de valoració econòmica: El preu no inclou a persiana. El preu no inclou el calaix de persiana.
Inclou: Col·locació del bastiment de base. Col·locació de la fusteria sobre el bastiment de base. Ajust final de les fulles. Segellat perimetral del junt entre la fusteria exterior i el parament.
Criteri d'amidament de projecte: Nombre d'unitats previstes, segons documentació gràfica de Projecte.
Criteri de mesura d'obra: Es mesurarà el nombre d'unitats realment executades segons especificacions de Projecte.</t>
  </si>
  <si>
    <t>Aules</t>
  </si>
  <si>
    <t>Uts.</t>
  </si>
  <si>
    <t>Amplada</t>
  </si>
  <si>
    <t>Alçada</t>
  </si>
  <si>
    <t>Parcial</t>
  </si>
  <si>
    <t>Subtotal</t>
  </si>
  <si>
    <t>*3 finestres per aula</t>
  </si>
  <si>
    <t>LCL</t>
  </si>
  <si>
    <t>LCO</t>
  </si>
  <si>
    <t>Capítol</t>
  </si>
  <si>
    <t>Mosquiteres</t>
  </si>
  <si>
    <t>LCO010</t>
  </si>
  <si>
    <t>Partida</t>
  </si>
  <si>
    <t>U</t>
  </si>
  <si>
    <t>Mosquitera.</t>
  </si>
  <si>
    <t>Mosquitera fixa de 1200 mm d'amplada i 1200 mm d'altura, formada per marc de perfils d'alumini lacat, tela de fils de polièster, accessoris i complements, col·locada amb fixacions mecàniques en la cara exterior de la fusteria. Inclús segellat perimetral de junts mitjançant un cordó de silicona neutra.
Inclou: Replanteig. Ancoratge al parament dels elements de fixació. Muntatge de la mosquitera i dels accessoris. Segellat de junts perimetrals.
Criteri d'amidament de projecte: Nombre d'unitats previstes, segons documentació gràfica de Projecte.
Criteri de mesura d'obra: Es mesurarà el nombre d'unitats realment executades segons especificacions de Projecte.</t>
  </si>
  <si>
    <t>Aules</t>
  </si>
  <si>
    <t>Uts.</t>
  </si>
  <si>
    <t>Amplada</t>
  </si>
  <si>
    <t>Alçada</t>
  </si>
  <si>
    <t>Parcial</t>
  </si>
  <si>
    <t>Subtotal</t>
  </si>
  <si>
    <t>*3 finestres per aula</t>
  </si>
  <si>
    <t>LCO</t>
  </si>
  <si>
    <t>LE</t>
  </si>
  <si>
    <t>Capítol</t>
  </si>
  <si>
    <t>Portes d'entrada a habitatge</t>
  </si>
  <si>
    <t>LEL010</t>
  </si>
  <si>
    <t>Partida</t>
  </si>
  <si>
    <t>U</t>
  </si>
  <si>
    <t>Porta d'entrada a aules, d'alumini.</t>
  </si>
  <si>
    <t>Porta d'entrada d'alumini termolacat en pols a 210°C, bloc de seguretat, de 100x210 cm. Composta de: fulla de 50 mm de gruix total, construïda amb dues xapes d'alumini de 1,2 mm de gruix, amb ànima de fusta blindada amb xapa de ferro acerat d'1 mm i massís especial en tot el perímetre de la fulla i ferraments, acabat en color blanc RAL 9010; marcs especials d'extrusió d'alumini reforçat de 1,6 mm de gruix, d'igual terminació que les fulles, amb rivet perimètric. Inclús bastiment de base d'acer galvanitzat amb garres d'ancoratge a obra, tancament especial amb un punt de tancament amb bolet de seguretat, tres frontisses de seguretat antipalanca, rivet tallavents, espiell gran angular, maneta interior, pom, tirador i balda exteriors, escuma de poliuretà per a reomplert de la folgança entre marc i mur, segellat perimetral de junts per mitjans d'un cordó de silicona neutra i ajustament final en obra. Elaborada en taller, amb classificació a la permeabilitat a l'aire segons UNE-EN 12207, a l'estanquitat a l'aigua segons UNE-EN 12208 i a la resistència a la càrrega del vent segons UNE-EN 12210. Totalment muntada i provada.
Inclou: Col·locació del bastiment de base. Col·locació de la porta. Ajust final de la fulla. Segellat de junts perimetrals.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</si>
  <si>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</si>
  <si>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</si>
  <si>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</si>
  <si>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</si>
  <si>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</si>
  <si>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</si>
  <si>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Portes al exterior</t>
  </si>
  <si>
    <t>LE</t>
  </si>
  <si>
    <t>LP</t>
  </si>
  <si>
    <t>Capítol</t>
  </si>
  <si>
    <t>Portes interiors</t>
  </si>
  <si>
    <t>LPM010</t>
  </si>
  <si>
    <t>Partida</t>
  </si>
  <si>
    <t>U</t>
  </si>
  <si>
    <t>Porta interior abatible, de fusta.</t>
  </si>
  <si>
    <t>Porta interior abatible, cega, d'una fulla de 203x82,5x3,5 cm, de tauler de MDF, prelacada en blanc, amb motllura de forma recta; bastiment de base de pi país de 90x35 mm; galzes de MDF de 90x20 mm; tapajunts de MDF de 70x10 mm en ambdues cares. Inclús, frontisses, ferraments de penjar, de tanca i manovella sobre escut llarg de llautó, color negre, acabat brillant, sèrie bàsica.
Inclou: Presentació de la porta. Col·locació dels ferraments de penjar. Col·locació de la fulla. Col·locació dels ferraments de tancament. Col·locació d'accessoris. Ajustament final.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</si>
  <si>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</si>
  <si>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</si>
  <si>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</si>
  <si>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</si>
  <si>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</si>
  <si>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</si>
  <si>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CH2, CH3 i CH 4</t>
  </si>
  <si>
    <t>LPM021</t>
  </si>
  <si>
    <t>Partida</t>
  </si>
  <si>
    <t>U</t>
  </si>
  <si>
    <t>Porta interior corredissa, de fusta.</t>
  </si>
  <si>
    <t>Porta interior corredissa per a armadura metàl·lica, cega, d'una fulla de 203x82,5x3,5 cm, de tauler de MDF, prelacada en blanc, amb motllura de forma recta; bastiment de base de pi país de 90x35 mm; galzes de MDF de 90x20 mm; tapajunts de MDF de 70x10 mm en ambdues cares. Inclús, ferraments de penjar, de tanca i tirador amb maneta per a tancament d'alumini, sèrie bàsica.
Inclou: Presentació de la porta. Col·locació dels ferraments de penjar. Col·locació de la fulla. Col·locació dels ferraments de tancament. Col·locació d'accessoris. Ajustament final.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</si>
  <si>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</si>
  <si>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</si>
  <si>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</si>
  <si>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</si>
  <si>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</si>
  <si>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</si>
  <si>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CH1</t>
  </si>
  <si>
    <t>LPM020</t>
  </si>
  <si>
    <t>Partida</t>
  </si>
  <si>
    <t>U</t>
  </si>
  <si>
    <t>Armadura metàl·lica per a porta corredissa de fusta.</t>
  </si>
  <si>
    <t>Carcassa metàl·lica de travessers metàl·lics amb unió per encaix, preparada per allotjar la fulla d'una porta corredissa simple, de fusta, de 90x210 cm i 4 cm de gruix màxim de fulla de porta; col·locació en entramat autoportant de plaques de guix, de 10 cm de gruix total, incloent l'entramat autoportant i les plaques.
Inclou: Muntatge i col·locació de la carcassa amb els distanciadors en els seus allotjaments. Anivellació i fixació a la paret amb paletades de morter o guix. Fixació sobre el paviment mitjançant cargolat. Rejuntat.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</si>
  <si>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</si>
  <si>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</si>
  <si>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</si>
  <si>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</si>
  <si>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</si>
  <si>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</si>
  <si>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CH1</t>
  </si>
  <si>
    <t>LP</t>
  </si>
  <si>
    <t>L</t>
  </si>
  <si>
    <t>I</t>
  </si>
  <si>
    <t>Capítol</t>
  </si>
  <si>
    <t>Instal·lacions</t>
  </si>
  <si>
    <t>IL</t>
  </si>
  <si>
    <t>Capítol</t>
  </si>
  <si>
    <t>Infrastructura de telecomunicacions</t>
  </si>
  <si>
    <t>ILA010</t>
  </si>
  <si>
    <t>Partida</t>
  </si>
  <si>
    <t>U</t>
  </si>
  <si>
    <t>Pericó d'entrada.</t>
  </si>
  <si>
    <t>Pericó d'entrada prefabricat per a ICT de 400x400x600 mm de dimensions interiors, amb ganxos per tracció, marc i tapa metàl·lics, fins a 20 punts d'accés a usuari (PAU), per a unir entre les xarxes d'alimentació de telecomunicació dels diferents operadors i la infraestructura comuna de telecomunicació de l'edifici, col·locat sobre solera de formigó en massa HM-20/B/20/X0 de 10 cm d'espessor.
Criteri de valoració econòmica: El preu no inclou l'excavació ni el reblert perimetral posterior.
Inclou: Replanteig. Eliminació de les terres soltes del fons de l'excavació. Abocat i compactació del formigó en formació de solera. Muntatge de les peces prefabricades. Connexionat de tubs de la canalització. Col·locació d'accessoris. Execució d'acabaments.
Criteri d'amidament de projecte: Nombre d'unitats previstes, segons documentació gràfica de Projecte.
Criteri de mesura d'obra: Es mesurarà el nombre d'unitats realment executades segons especificacions de Projecte.</t>
  </si>
  <si>
    <t>ILA020</t>
  </si>
  <si>
    <t>Partida</t>
  </si>
  <si>
    <t>m</t>
  </si>
  <si>
    <t>Canalització externa soterrada.</t>
  </si>
  <si>
    <t>Canalització externa, entre l'arqueta d'entrada i el registre d'enllaç inferior en l'interior de l'habitatge, formada per 1 tub (TBA+STDP) de polietilè de 63 mm de diàmetre, subministrat en rotllo, resistència a la compressió 450 N, resistència a l'impacte 20 joules, executada en rasa de 45x75 cm, amb el tub embegut en un prisma de formigó en massa HM-20/B/20/X0 amb 6 cm de recobriment superior i inferior i 5,5 cm de recobriment lateral. Instal·lació soterrada. Inclús fil guia.
Criteri de valoració econòmica: El preu no inclou l'excavació ni el reblert perimetral posterior.
Inclou: Replantejament del recorregut de la canalització. Refinat de fons i laterals a mà, amb extracció de les terres. Abocat i compactació del formigó en formació de solera. Presentació en sec dels tubs. Abocat i compactació del formigó per formació del prisma.
Criteri d'amidament de projecte: Longitud mesurada en projecció horitzontal, segons documentació gràfica de Projecte.
Criteri de mesura d'obra: Es mesurarà en projecció horitzontal, la longitud realment executada segons especificacions de Projecte.</t>
  </si>
  <si>
    <t>Uts.</t>
  </si>
  <si>
    <t>Llargada</t>
  </si>
  <si>
    <t>Amplada</t>
  </si>
  <si>
    <t>Alçada</t>
  </si>
  <si>
    <t>Parcial</t>
  </si>
  <si>
    <t>Subtotal</t>
  </si>
  <si>
    <t>Telecomunicacions</t>
  </si>
  <si>
    <t>A escenari</t>
  </si>
  <si>
    <t>ILI010b</t>
  </si>
  <si>
    <t>Partida</t>
  </si>
  <si>
    <t>Pa</t>
  </si>
  <si>
    <t>Instal·lació de telecomunicació/telefonia i xarxa RJ45.</t>
  </si>
  <si>
    <t>Instal·lació de telecomunicació/telefonia i xarxa RJ45 amb 2 preses en les dependències indicades per aula, de senyal telefònica de tipus universal, amb connector, connexió per la xarxa RJ45, amb tapa, de superficie, amb marc per a mecanisme universal, idem a partida instal·lació eléctrica, amb tub flexible corrugat de PVC folrat exteriorment, caixa de derivació rectangular. El pas d'instal·lacions es realitzarà principalment penjada del sostre i per envans, el replanteig de mecanismes i passos d'instal·lacions es realitzarà prèvia autorització de la DF. Tot inclòs, fins i tot pp de elements especials, elements d'ancoratge, talls de peces, mitjans auxiliars (bastides, ...), totalment acabat segons especificacions de projecte i normativa.</t>
  </si>
  <si>
    <t>IL</t>
  </si>
  <si>
    <t>IC</t>
  </si>
  <si>
    <t>Capítol</t>
  </si>
  <si>
    <t>Calefacció, refrigeració, climatització</t>
  </si>
  <si>
    <t>ICN</t>
  </si>
  <si>
    <t>Capítol</t>
  </si>
  <si>
    <t>Unitats autònomes de climatització</t>
  </si>
  <si>
    <t>ICN021b</t>
  </si>
  <si>
    <t>Partida</t>
  </si>
  <si>
    <t>U</t>
  </si>
  <si>
    <t>Equip d'aire condicionat amb unitats interiors de paret, sistema aire-aire multi-split. 3*1</t>
  </si>
  <si>
    <t>Equip d'aire condicionat, sistema aire-aire multi-split 2x1, per a gas R-32, bomba de calor, alimentació monofàsica (230V/50Hz), potència frigorífica nominal 8 kW, SEER 5,1 (classe A), potència calorífica nominal 9,3 kW, SCOP 3,8 (classe A), format per dues unitats interiors de paret, amb les següents característiques cadascuna d'elles: dimensions 265x790x170 mm, pes 9 kg, una unitat interior, dimensions 275x845x180 mm, pes 10 kg, filtre purificador de l'aire i panell llis de color blanc amb pantalla LCD retroil·luminada, i una unitat exterior, amb compressor tipus Inverter DC, dimensions 790x924x427 mm, pes 69 kg, diàmetre de connexió de la canonada de gas 3/8", diàmetre de connexió de la canonada de líquid 1/4", amb amortidors de molles, suports i fixacions de les unitats interior i exterior, canonada de desguàs amb sifó, connexió frigorífica entre unitats, connexió elèctrica entre unitats, subjecció i protecció mecànica de les esteses de línies amb ocultació sota canaleta enregistrable en zones vistes. Inclús elements antivibratoris i suports de paret per a recolzament de la unitat exterior.
Criteri de valoració econòmica: El preu inclou la canalització i el cablejat elèctric d'alimentació.
Inclou: Replanteig de les unitats. Col·locació i fixació de la unitat interior. Col·locació i fixació de la unitat exterior. Connexió a les línies frigorífiques. Connexió a la xarxa elèctrica. Connexió a la xarxa de desguàs. Posada en marxa.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</si>
  <si>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</si>
  <si>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</si>
  <si>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</si>
  <si>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</si>
  <si>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</si>
  <si>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</si>
  <si>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Aula 3 i aula 4</t>
  </si>
  <si>
    <t>Aula 1 i aula 2</t>
  </si>
  <si>
    <t>ICN</t>
  </si>
  <si>
    <t>IC</t>
  </si>
  <si>
    <t>IE</t>
  </si>
  <si>
    <t>Capítol</t>
  </si>
  <si>
    <t>Elèctriques</t>
  </si>
  <si>
    <t>IEP021b</t>
  </si>
  <si>
    <t>Partida</t>
  </si>
  <si>
    <t>U</t>
  </si>
  <si>
    <t>Presa de terres.</t>
  </si>
  <si>
    <t>Instal·lació de presa de terres formada per connexió de la instal·lació elèctrica. Anell conectat a l'estructura de cable de coure de 35 mm2 soterrat (uns 50m) i dues piquetes de connexió (o les necessàries per aconseguir la seva funció) amb revestiment de coure de connexió a terra necessaries segons resistivitat del terreny de 1,5 m de llargaria i D 14,6 mm, caixa seccionadora de comprovació i grapes d'anclatge.  Tot inclòs, fins i tot pp de elements especials, elements d'ancoratge, talls de peces, mitjans auxiliars (bastides, ...)..., totalment acabat segons especificacions de projecte i normativa. Es connectaran tots els elements metalics de l'obra, pilars metalics, estructures obra seca, dintells metalics.</t>
  </si>
  <si>
    <t>IEO010</t>
  </si>
  <si>
    <t>Partida</t>
  </si>
  <si>
    <t>m</t>
  </si>
  <si>
    <t>Canalització.</t>
  </si>
  <si>
    <t>Canalització de tub corbable, subministrat en rotllo, de polietilè de doble paret (interior llisa i exterior corrugada), de color taronja, de 125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</si>
  <si>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</si>
  <si>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</si>
  <si>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</si>
  <si>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</si>
  <si>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</si>
  <si>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</si>
  <si>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Electricitat</t>
  </si>
  <si>
    <t>Escenari</t>
  </si>
  <si>
    <t>IEI040b</t>
  </si>
  <si>
    <t>Partida</t>
  </si>
  <si>
    <t>U</t>
  </si>
  <si>
    <t>Instal·lació elèctrica completa de mòdul auxiliar per aules, banys i magatzem.</t>
  </si>
  <si>
    <t>Instal·lació elèctrica completa (interior i exterior) de mòdul auxiliar per aules amb una grau d'electrificació elevat, connexió, caixes de comandament i control, preses i interruptors per aules, bany i magatzem, tubs i conductors, mecanismes segons memòria de qualitats i petit material, presa a terra de tota la instal·lació, ajudes de paleta, butlletins. El pas d'instal·lacions es realitzarà principalment  penjada del sostre per les parets amb instal·lació vista a mb tub rigid, el replanteig de mecanismes i passos d'instal·lacions, el pas d'instal·lacions es realitzarà prèvia autorització de la DF. S'inclou el quadre elèctric segons esquema unifilar de projecte. Regleta equipotencial instal·lada juntament amb el quadre. Tot inclòs, fins i tot pp de elements especials, elements d'ancoratge, talls de peces, mitjans auxiliars (bastides, ...), totalment acabat segons especificacions de projecte i normativa vigent, Reglament de Baixa Tensió i Instruccions tècniques complementàries. Totalment muntat, connexionat i provat.</t>
  </si>
  <si>
    <t>IEF001</t>
  </si>
  <si>
    <t>Partida</t>
  </si>
  <si>
    <t>U</t>
  </si>
  <si>
    <t>Mòdul solar fotovoltaic.</t>
  </si>
  <si>
    <t>Mòdul solar fotovoltaic de cèl·lules de silici monocristal·lí, potència màxima (Wp) 665 W, tensió a màxima potència (Vmp) 38,25 V, intensitat a màxima potència (Imp) 17,4 A, tensió en circuit obert (Voc) 46,25 V, intensitat de curtcircuit (Isc) 18,41 A, eficiència 21,42%, 132 cèl·lules de 210x105 mm, vidre exterior trempat de 3,2 mm d'espessor, capa adhesiva d'etilvinilacetat (EVA), capa posterior de polifluorur de vinil, polièster i polifluorur de vinil (TPT), marc d'alumini anoditzat, temperatura de treball -40°C fins 85°C, dimensions 2384x1303x35 mm, resistència a la càrrega del vent 245 kg/m², resistència a la càrrega de la neu 551 kg/m², pes 34,22 kg, amb caixa de connexions amb díodes, cables i connectors. Inclús accessoris de muntatge i material de connexionat elèctric.
Criteri de valoració econòmica: El preu no inclou l'estructura suport.
Inclou: Col·locació i fixació.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</si>
  <si>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IEF003</t>
  </si>
  <si>
    <t>Partida</t>
  </si>
  <si>
    <t>U</t>
  </si>
  <si>
    <t>Estructura suport per a mòdul solar fotovoltaic, sobre coberta inclinada.</t>
  </si>
  <si>
    <t>Estructura suport per a mòdul solar fotovoltaic, d'acer galvanitzat, sobre coberta inclinada. Inclús accessoris de muntatge i elements de fixació.
Inclou: Replanteig. Muntatge i fixació.
Criteri d'amidament de projecte: Nombre d'unitats previstes, segons documentació gràfica de Projecte.
Criteri de mesura d'obra: Es mesurarà el nombre d'unitats realment executades segons especificacions de Projecte.</t>
  </si>
  <si>
    <t>IEF020</t>
  </si>
  <si>
    <t>Partida</t>
  </si>
  <si>
    <t>U</t>
  </si>
  <si>
    <t>Inversor fotovoltaic.</t>
  </si>
  <si>
    <t>Inversor monofàsic, potència màxima d'entrada 7,5 kW, voltatge d'entrada màxim 600 Vcc, rang de voltatge d'entrada de 140 a 500 Vcc, potència nominal de sortida 4 kW, potència màxima de sortida 4 kVA, eficiència màxima 97%, dimensions 435x176x470 mm, amb comunicació via Wi-Fi per a control remot des d'un smartphone, tablet o PC, ports Ethernet i RS-485, i protocol de comunicació Modbus. Inclús accessoris necessaris per la seva correcta instal·lació.
Inclou: Muntatge, fixació i nivellació.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</si>
  <si>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IEF040</t>
  </si>
  <si>
    <t>Partida</t>
  </si>
  <si>
    <t>U</t>
  </si>
  <si>
    <t>Regulador de càrrega.</t>
  </si>
  <si>
    <t>Regulador de càrrega MPPT, tensió nominal 12/24/36/48 V amb reconeixement automàtic, intensitat de càrrega nominal 60 A, potència màxima a 12 V 860 W, potència màxima a 24 V 1720 W, potència màxima a 36 V 2580 W, potència màxima a 48 V 3440 W, intensitat màxima de curtcircuit 50 A, tensió màxima a circuit obert 150 V, eficiència màxima 98%, dimensions 185x250x95 mm, amb port Ethernet, Bluetooth, gestió intel·ligent de l'acumulador d'energia elèctrica, algorisme de càrrega de l'acumulador d'energia elèctrica programable, proteccions elèctriques i sensor de temperatura interna. Inclús accessoris necessaris per la seva correcta instal·lació.
Inclou: Muntatge, fixació i nivellació.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</si>
  <si>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IEF050</t>
  </si>
  <si>
    <t>Partida</t>
  </si>
  <si>
    <t>U</t>
  </si>
  <si>
    <t>Armari de connexions.</t>
  </si>
  <si>
    <t>Armari monobloc de polièster reforçat amb fibra de vidre, de 500x600x230 mm, color gris RAL 7035, amb graus de protecció IP66 i IK10. Instal·lació en superfície.
Inclou: Replanteig. Col·locació i fixació.
Criteri d'amidament de projecte: Nombre d'unitats previstes, segons documentació gràfica de Projecte.
Criteri de mesura d'obra: Es mesurarà el nombre d'unitats realment executades segons especificacions de Projecte.</t>
  </si>
  <si>
    <t>IE</t>
  </si>
  <si>
    <t>II</t>
  </si>
  <si>
    <t>Capítol</t>
  </si>
  <si>
    <t>Il·luminació</t>
  </si>
  <si>
    <t>III011</t>
  </si>
  <si>
    <t>Partida</t>
  </si>
  <si>
    <t>U</t>
  </si>
  <si>
    <t>Lluminària amb llum LED</t>
  </si>
  <si>
    <t>Lluminària amb graus de protecció IP65 i IK08, de 664x100x110 mm, de 18 W, alimentació a 220/240 V i 50-60 Hz, amb 1 llum LED, temperatura de color 3000 K, índex d'enlluernament unificat menor de 19, índex de reproducció cromàtica major de 80, flux lluminós 2670 lúmens, difusor de policarbonat òpal, cos d'ABS i reflector de xapa d'acer, acabat pintat, de color blanc. Instal·lació en la superfície del sostre.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</si>
  <si>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Uts.</t>
  </si>
  <si>
    <t>ut</t>
  </si>
  <si>
    <t>Amplada</t>
  </si>
  <si>
    <t>Alçada</t>
  </si>
  <si>
    <t>Parcial</t>
  </si>
  <si>
    <t>Subtotal</t>
  </si>
  <si>
    <t>Aules</t>
  </si>
  <si>
    <t>III111</t>
  </si>
  <si>
    <t>Partida</t>
  </si>
  <si>
    <t>U</t>
  </si>
  <si>
    <t>Lluminària circular tipus Downlight, amb llum LED. Instal·lació en superfície.</t>
  </si>
  <si>
    <t>Lluminària circular tipus Downlight, no regulable, de 170 mm de diàmetre i 43 mm d'altura, de 14 W, alimentació a 220/240 V i 50-60 Hz, amb llum LED no reemplaçable, temperatura de color 3000 K, òptica formada per reflector recobert amb alumini vaporitzat, acabat molt brillant, d'alt rendiment, feix de llum extensiu 120°, difusor de polimetilmetacrilat (PMMA), cercle embellidor d'alumini injectat, acabat termoesmaltat, de color blanc, índex d'enlluernament unificat menor de 19, índex de reproducció cromàtica major de 80, flux lluminós 1018 lúmens, grau de protecció IP43. Instal·lació en superfície.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</si>
  <si>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</si>
  <si>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</si>
  <si>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</si>
  <si>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</si>
  <si>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</si>
  <si>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</si>
  <si>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Banys</t>
  </si>
  <si>
    <t>IOA021</t>
  </si>
  <si>
    <t>Partida</t>
  </si>
  <si>
    <t>U</t>
  </si>
  <si>
    <t>Lluminària d'emergència amb llum LED, en zones comuns.</t>
  </si>
  <si>
    <t>Lluminària d'emergència, de 1,3 W, amb llum LED no reemplaçable, flux lluminós 70 lúmens, carcassa de 210x110x41 mm, aïllament classe II, graus de protecció IP42 i IK07, amb bateries de Ni-Cd, autonomia de 1 h, alimentació a 220/240 V i 50-60 Hz i pilot lluminós indicador de càrrega color verd, en zones comuns. Instal·lació en superfície. Inclús accessoris i elements de fixació.
Inclou: Replanteig. Fixació i anivellació.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</si>
  <si>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</si>
  <si>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</si>
  <si>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</si>
  <si>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</si>
  <si>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</si>
  <si>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</si>
  <si>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Aules</t>
  </si>
  <si>
    <t>Bany</t>
  </si>
  <si>
    <t>II</t>
  </si>
  <si>
    <t>IF</t>
  </si>
  <si>
    <t>Capítol</t>
  </si>
  <si>
    <t>Fontaneria</t>
  </si>
  <si>
    <t>IFB006</t>
  </si>
  <si>
    <t>Partida</t>
  </si>
  <si>
    <t>m</t>
  </si>
  <si>
    <t>Canonada para alimentació d'aigua potable, soterrada.</t>
  </si>
  <si>
    <t>Canonada per a alimentació d'aigua potable, soterrada, formada per tub de polietilè PE 100, de color negre amb bandes de color blau, de 32 mm de diàmetre exterior i 2 mm de gruix, SDR17, PN=10 atm, col·locat sobre llit de sorra de 10 cm de gruix, en el fons de la rasa prèviament excavada, degudament compactada i anivellada amb picó vibrant de guiat manual, reblert lateral compactant fins als ronyons i posterior reblert amb la mateixa sorra fins a 10 cm per sobre de la generatriu superior de la canonada. Inclús accessoris i peces especials.
Criteri de valoració econòmica: El preu no inclou l'excavació ni el replé del extradós.
Inclou: Replanteig i traçat. Eliminació de les terres soltes del fons de l'excavació. Abocat de la sorra en el fons de la rasa. Col·locació de la canonada. Execució del reblert envoltant.
Criteri d'amidament de projecte: Longitud mesurada segons documentació gràfica de Projecte.
Criteri de mesura d'obra: Es mesurarà la longitud realment executada segons especificacions de Projecte.</t>
  </si>
  <si>
    <t>IFB010</t>
  </si>
  <si>
    <t>Partida</t>
  </si>
  <si>
    <t>U</t>
  </si>
  <si>
    <t>Connexió Alimentació d'aigua potable.</t>
  </si>
  <si>
    <t>Connexió Alimentació d'aigua potable, col·locada superficialment i fixada al parament, formada per tub multicapa de polietilè reticulat/alumini/polietilè reticulat d'alta densitat (PE-X/Al/PE-X), de 32 mm de diàmetre i 3 mm de gruix, temperatura màxima de funcionament 95°C; clau de tall general de comporta de filtre retenidor de residus; aixeta de comprovació i vàlvula de retenció. Inclús material auxiliar para muntatge i subjecció a l'obra, accessoris i peces especials.
Inclou: Replanteig i traçat. Col·locació i fixació de tub i accessoris. Muntatge de la clau de tall general. Col·locació i connexió del filtre. Col·locació i connexió de l'aixeta de comprovació i de la vàlvula de retenció.
Criteri d'amidament de projecte: Nombre d'unitats previstes, segons documentació gràfica de Projecte.
Criteri de mesura d'obra: Es mesurarà el nombre d'unitats realment executades segons especificacions de Projecte.</t>
  </si>
  <si>
    <t>IFI010</t>
  </si>
  <si>
    <t>Partida</t>
  </si>
  <si>
    <t>U</t>
  </si>
  <si>
    <t>Instal·lació interior per a bany petit.</t>
  </si>
  <si>
    <t>Instal·lació interior de fontaneria per bany petit amb dotació per: vàter, lavabo senzill, realitzada amb tub de polietilè reticulat/alumini/polietilè reticulat (PE-X/Al/PE-X), per la xarxa d'aigua freda i calenta que connecta la derivació particular o una de les seves ramificacions amb cadascun dels aparells sanitaris, amb els diàmetres necessaris per cada punt de servei. Inclús claus de pas de cambra humida per al tall del subministrament d'aigua, metàl·liques, material auxiliar para muntatge i subjecció a l'obra, derivació particular, accessoris de derivacions.
Criteri de valoració econòmica: El preu no inclou les ajudes de paleta per a instal·lacions.
Inclou: Replanteig. Col·locació i fixació de canonades i claus.
Criteri d'amidament de projecte: Nombre d'unitats previstes, segons documentació gràfica de Projecte.
Criteri de mesura d'obra: Es mesurarà el nombre d'unitats realment executades segons especificacions de Projecte.</t>
  </si>
  <si>
    <t>IF</t>
  </si>
  <si>
    <t>IS</t>
  </si>
  <si>
    <t>Capítol</t>
  </si>
  <si>
    <t>Evacuació d'aigües</t>
  </si>
  <si>
    <t>ASC010</t>
  </si>
  <si>
    <t>Partida</t>
  </si>
  <si>
    <t>m</t>
  </si>
  <si>
    <t>Col·lector soterrat.</t>
  </si>
  <si>
    <t>Col·lector soterrat de xarxa horitzontal de sanejament, amb pericons, amb una pendent mínima del 2%, per a l'evacuació d'aigües residuals i/o pluvials, format per tub de PVC llis, sèrie SN-4, rigidesa anular nominal 4 kN/m², de 160 mm de diàmetre exterior, enganxat mitjançant adhesiu, col·locat sobre llit de sorra de 10 cm d'espessor, degudament compactada i anivellada amb picó vibrant de guiat manual, reblert lateral compactant fins als ronyons i posterior reblert amb la mateixa sorra fins a 30 cm per sobre de la generatriu superior de la canonada. Inclús líquid netejador i adhesiu per a tubs i accessoris de PVC.
Criteri de valoració econòmica: El preu no inclou els pericons, l'excavació ni el reblert principal.
Inclou: Replanteig i traçat del conducte en planta i pendents. Presentació en sec de tubs i peces especials. Abocat de la sorra en el fons de la rasa. Descens i col·locació dels col·lectors en el fons de la rasa. Muntatge, connexionat i comprovació del seu correcte funcionament. Execució del reblert envoltant.
Criteri d'amidament de projecte: Longitud mesurada en projecció horitzontal, segons documentació gràfica de Projecte, entre cares interiors de pericons.
Criteri de mesura d'obra: Es mesurarà en projecció horitzontal, la longitud realment executada segons especificacions de Projecte, entre cares interiors de pericons, incloent els trams ocupats per peces especials.</t>
  </si>
  <si>
    <t>UAI020</t>
  </si>
  <si>
    <t>Partida</t>
  </si>
  <si>
    <t>U</t>
  </si>
  <si>
    <t>Embornal.</t>
  </si>
  <si>
    <t>Subministrament i muntatge d'embornal prefabricat de formigó fck=25 MPa, de 50x30x60 cm de mides interiors, per a recollida d'aigües pluvials, col·locat sobre sola de formigó en massa HM-20/P/20/X0 de 10 cm d'espessor i reixeta de fosa dúctil normalitzada, classe C-250 segons UNE-EN 124, compatible amb superfícies de llamborda, formigó o asfalt en calent, abatible i antirobatori, amb marc de ferro colat del mateix tipus, enrasada al paviment. Totalment instal·lat i connexionat a la xarxa general de desguàs.
Criteri de valoració econòmica: El preu inclou el reblert de l'extradós amb material granular, però no inclou l'excavació.
Inclou: Replanteig i traçat de l'embornal en planta i alçat. Excavació. Eliminació de les terres soltes del fons de l'excavació. Abocat i compactació del formigó en formació de solera. Col·locació del embornal prefabricat. Acoblament i rejuntat del embornal al col·lector. Reblert de l'extradós. Col·locació del marc i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</si>
  <si>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</si>
  <si>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</si>
  <si>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</si>
  <si>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</si>
  <si>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</si>
  <si>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</si>
  <si>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Zona central</t>
  </si>
  <si>
    <t>ASA012</t>
  </si>
  <si>
    <t>Partida</t>
  </si>
  <si>
    <t>U</t>
  </si>
  <si>
    <t>Pericó prefabricat.</t>
  </si>
  <si>
    <t>Pericó de pas soterrada, prefabricada de formigó, de dimensions interiors 40x40x50 cm, sobre solera de formigó en massa HM-20/B/20/X0 de 20 cm de gruix, amb marc i tapa prefabricats de formigó armat i tancament hermètic al pas dels olors mefítics.
Criteri de valoració econòmica: El preu no inclou l'excavació ni el replé del extradós.
Inclou: Replanteig. Abocat i compactació del formigó en formació de solera. Col·locació de l'arqueta prefabricada. Execució de forats pel connexionat dels col·lectors a l'arqueta. Acoblament i rejuntat dels col·lectors al pericó. Col·locació de la tapa i els accessoris.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</si>
  <si>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</si>
  <si>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</si>
  <si>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</si>
  <si>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</si>
  <si>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</si>
  <si>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</si>
  <si>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Arquetes a peu de baixant</t>
  </si>
  <si>
    <t>ASA010</t>
  </si>
  <si>
    <t>Partida</t>
  </si>
  <si>
    <t>U</t>
  </si>
  <si>
    <t>Pericó d'obra de fàbrica.</t>
  </si>
  <si>
    <t>Pericó de pas, registrable, soterrada, construït amb fàbrica de maó ceràmic massís, de 1/2 peu d'espessor, rebut amb morter de ciment, industrial, M-5, de dimensions interiors 100x100x70 cm, sobre solera de formigó en massa HM-30/B/20/X0+XA2 de 15 cm d'espessor, formació de pendent mínima del 2%, amb el mateix tipus de formigó, arrebossat i brunyit interiorment amb morter de ciment, industrial, amb additiu hidròfug, M-15 formant arestes i cantonades a mitja canya, tancat superiorment amb tapa prefabricada de formigó armat amb tancament hermètic al pas dels olors mefítics. Inclús morter per a segellat de junts i col·lector de connexió de PVC, de tres entrades i una sortida, amb tapa de registre, per a trobades.
Criteri de valoració econòmica: El preu no inclou l'excavació ni el replé del extradós.
Inclou: Replanteig. Abocat i compactació del formigó en formació de solera. Formació de l'obra de fàbrica amb maons, prèviament humits, col·locats amb morter. Connexionat dels col·lectors al pericó. Reomplert de formigó per a formació de pendents. Arrebossat i brunyit amb morter, arrodonint els angles del fons i de les parets interiors del pericó. Col·locació del col·lector de connexió de PVC en el fons del pericó. Realització del tancament hermètic i col·locació de la tapa i els accessoris.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</si>
  <si>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</si>
  <si>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</si>
  <si>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</si>
  <si>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</si>
  <si>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</si>
  <si>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</si>
  <si>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Connexió a xarxa existent</t>
  </si>
  <si>
    <t>ASA010b</t>
  </si>
  <si>
    <t>Partida</t>
  </si>
  <si>
    <t>U</t>
  </si>
  <si>
    <t>Pericó d'obra de fàbrica.</t>
  </si>
  <si>
    <t>Pericó sifònic, registrable, soterrada, construït amb fàbrica de maó ceràmic massís, de 1/2 peu d'espessor, rebut amb morter de ciment, industrial, M-5, de dimensions interiors 70x70x55 cm, sobre solera de formigó en massa HM-30/B/20/X0+XA2 de 15 cm d'espessor, arrebossat i brunyit interiorment amb morter de ciment, industrial, amb additiu hidròfug, M-15 formant arestes i cantonades a mitja canya, amb sifó format per un colze de 87°30' de PVC llarg, tancat superiorment amb tapa prefabricada de formigó armat amb tancament hermètic al pas dels olors mefítics. Inclús morter per a segellat de junts i bonera sifònica prefabricada de formigó amb sortida horitzontal de 90/110 mm i reixeta homologada de PVC.
Criteri de valoració econòmica: El preu no inclou l'excavació ni el replé del extradós.
Inclou: Replanteig. Abocat i compactació del formigó en formació de solera. Formació de l'obra de fàbrica amb maons, prèviament humits, col·locats amb morter. Connexionat dels col·lectors al pericó. Arrebossat i brunyit amb morter, arrodonint els angles del fons i de les parets interiors del pericó. Col·locació del colze de PVC. Realització del tancament hermètic i col·locació de la tapa i els accessoris.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</si>
  <si>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</si>
  <si>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</si>
  <si>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</si>
  <si>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</si>
  <si>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</si>
  <si>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</si>
  <si>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Connexió banys</t>
  </si>
  <si>
    <t>ISC010</t>
  </si>
  <si>
    <t>Partida</t>
  </si>
  <si>
    <t>m</t>
  </si>
  <si>
    <t>Canaló vist de peces preformades.</t>
  </si>
  <si>
    <t>Canaló quadrat d'acer galvanitzat, de desenvolupament 350 mm, per a recollida d'aigües, format per peces preformades, fixades amb suports galvanitzats col·locats cada 50 cm, amb una pendent mínima del 0,5%. Inclús suports, cantonades, tapes, acabaments finals, peces de connexió a baixants i peces especials.
Inclou: Replanteig del recorregut del canaló i de la situació dels elements de subjecció. Fixació del material auxiliar per a muntatge i subjecció a l'obra. Muntatge, connexionat i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</si>
  <si>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</si>
  <si>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</si>
  <si>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</si>
  <si>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</si>
  <si>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</si>
  <si>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</si>
  <si>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ISD020b</t>
  </si>
  <si>
    <t>Partida</t>
  </si>
  <si>
    <t>U</t>
  </si>
  <si>
    <t>Xarxa interior d'evacuació per bany petit.</t>
  </si>
  <si>
    <t>Xarxa interior d'evacuació, per bany petit amb dotació per: vàter, lavabo senzill, realitzada amb tub de PVC, sèrie B per la xarxa de desguàs que connecten l'evacuació dels aparells amb la baixant, amb els diàmetres necessaris per cada punt de servei. Inclús líquid netejador, adhesiu per a tubs i accessoris de PVC, material auxiliar per a muntatge i subjecció a la obra, accessoris i peces especials.
Inclou: Replanteig. Presentació en sec dels tubs. Fixació del material auxiliar per a muntatge i subjecció a l'obra.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</si>
  <si>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ISB010</t>
  </si>
  <si>
    <t>Partida</t>
  </si>
  <si>
    <t>m</t>
  </si>
  <si>
    <t>Baixant per l'exterior de l'edifici per a aigües residuals i pluvials.</t>
  </si>
  <si>
    <t>Baixant exterior de la xarxa d'evacuació d'aigües pluvials, galvanitzat, de 90 mm de diàmetre,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</si>
  <si>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</si>
  <si>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</si>
  <si>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</si>
  <si>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</si>
  <si>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</si>
  <si>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</si>
  <si>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Baixants</t>
  </si>
  <si>
    <t>ASD010</t>
  </si>
  <si>
    <t>Partida</t>
  </si>
  <si>
    <t>m</t>
  </si>
  <si>
    <t>Rasa drenant.</t>
  </si>
  <si>
    <t>Rasa drenant amb una pendent mínima del 0,50%, per a captació d'aigües subterrànies, en el fons de la qual es disposa un tub ranurat de PVC de doble paret, l'exterior corrugada i la interior llisa, color teula RAL 8023, amb ranurat al llarg d'un arc de 220° a la vall del corrugat, per drenatge, rigidesa anular nominal 4 kN/m², de 110 mm de diàmetre nominal, 101,5 mm de diàmetre interior, segons UNE-EN 13476-1, longitud nominal 6 m, unió per copa amb junta elàstica d'EPDM, col·locat sobre solera de formigó en massa HM-20/B/20/X0, de 10 cm de gruix, en forma de bressol per rebre el tub i formar els pendents, amb reblert lateral i superior fins a 25 cm per sobre de la generatriu superior del tub amb grava filtrant sense classificar, tot això embolicat en un geotèxtil no teixit compost per fibres de polièster unides per tiretes, amb una resistència a la tracció longitudinal de 1,63 kN/m, una resistència a la tracció transversal de 2,08 kN/m, una obertura de con a l'assaig de perforació dinàmica segons UNE-EN ISO 13433 inferior a 27 mm, resistència CBR a punxonament 0,4 kN i una massa superficial de 200 g/m². Inclús lubricant per a muntatge.
Criteri de valoració econòmica: El preu no inclou l'excavació ni el reblert principal.
Inclou: Replanteig i traçat del conducte en planta i pendents. Formació de la llosa de formigó. Col·locació del geotèxtil. Descens i col·locació dels tubs en el fons de la rasa. Muntatge, connexionat i comprovació del seu correcte funcionament. Execució del reblert envoltant. Tancament de doble solapa del paquet filtrant realitzat amb el propi geotèxtil.
Criteri d'amidament de projecte: Longitud mesurada en projecció horitzontal, segons documentació gràfica de Projecte.
Criteri de mesura d'obra: Es mesurarà en projecció horitzontal, la longitud realment executada segons especificacions de Projecte.</t>
  </si>
  <si>
    <t>Uts.</t>
  </si>
  <si>
    <t>Llargada</t>
  </si>
  <si>
    <t>Amplada</t>
  </si>
  <si>
    <t>Alçada</t>
  </si>
  <si>
    <t>Parcial</t>
  </si>
  <si>
    <t>Subtotal</t>
  </si>
  <si>
    <t>Darrera mòdul a talús</t>
  </si>
  <si>
    <t>IS</t>
  </si>
  <si>
    <t>IV</t>
  </si>
  <si>
    <t>Capítol</t>
  </si>
  <si>
    <t>Ventilació</t>
  </si>
  <si>
    <t>ICR110</t>
  </si>
  <si>
    <t>Partida</t>
  </si>
  <si>
    <t>U</t>
  </si>
  <si>
    <t>Subministrament i instal·lació en sostre sistema renovació aire VMC</t>
  </si>
  <si>
    <t>Subministrament i instal·lació en sostre sistema renovació aire VMC
Grupo autorregulable de VMC, Ventilación Mecánica Controlada, de bajo perfil y bajo nivel sonoro, que asegura la renovación permanente de aire en viviendas, tanto unifamiliares como en edificios colectivos. Garantiza los requisitos establecidos en el Código Técnico de la Edificación (CTE). La unidad se complementa con entradas de aire autorregulables en las aulas y oficina y con bocas de extracción autorregulables en las zonas húmedas (baños)</t>
  </si>
  <si>
    <t>Uts.</t>
  </si>
  <si>
    <t>Llargada</t>
  </si>
  <si>
    <t>Amplada</t>
  </si>
  <si>
    <t>Alçada</t>
  </si>
  <si>
    <t>Parcial</t>
  </si>
  <si>
    <t>Subtotal</t>
  </si>
  <si>
    <t>Edifci aules</t>
  </si>
  <si>
    <t>Altre edifici</t>
  </si>
  <si>
    <t>IVM014</t>
  </si>
  <si>
    <t>Partida</t>
  </si>
  <si>
    <t>U</t>
  </si>
  <si>
    <t>Extractor per a bany.</t>
  </si>
  <si>
    <t>Extractor per a bany format per ventilador helicoïdal extraplà, velocitat 2350 r.p.m., potència màxima de 9 W, cabal de descàrrega lliure 80 m³/h, nivell de pressió sonora de 33 dBA, de dimensions 121x94x121 mm, diàmetre de sortida 94 mm, color blanc, motor per a alimentació monofàsica a 230 V i 50 Hz de freqüència. Inclús accessoris i elements de fixació.
Inclou: Replanteig. Col·locació i fixació.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</si>
  <si>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</si>
  <si>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</si>
  <si>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</si>
  <si>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</si>
  <si>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</si>
  <si>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</si>
  <si>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Banys</t>
  </si>
  <si>
    <t>0</t>
  </si>
  <si>
    <t>IVV020b</t>
  </si>
  <si>
    <t>Partida</t>
  </si>
  <si>
    <t>m</t>
  </si>
  <si>
    <t>Conducte circular de xapa d'acer galvanitzat.</t>
  </si>
  <si>
    <t>Conducte circular de ventilació, format per tub de xapa d'acer galvanitzat de paret simple helicoïdal, de 100 mm de diàmetre i 0,5 mm de gruix, col·locat en posició horitzontal. Inclús material auxiliar para muntatge i subjecció a l'obra, accessoris i peces especials.
Criteri de valoració econòmica: El preu no inclou les comportes de regulació, les comportes tallafoc, les reixetes ni els difusores.
Inclou: Replanteig del recorregut del conducte i de la situació dels elements de subjecció. Presentació de tubs, accessoris i peces especials. Fixació del material auxiliar per a muntatge i subjecció a l'obra. Muntatge, connexionat i comprovació del seu correcte funcionament.
Criteri d'amidament de projecte: Longitud projectada, segons documentació gràfica de Projecte, mesurada entre els eixos dels elements o dels punts a connectar, sense descomptar les peces especials.
Criteri de mesura d'obra: Es mesurarà la longitud realment executada segons especificacions de Projecte.</t>
  </si>
  <si>
    <t>Uts.</t>
  </si>
  <si>
    <t>Llargada</t>
  </si>
  <si>
    <t>Amplada</t>
  </si>
  <si>
    <t>Alçada</t>
  </si>
  <si>
    <t>Parcial</t>
  </si>
  <si>
    <t>Subtotal</t>
  </si>
  <si>
    <t>Extracció</t>
  </si>
  <si>
    <t>Impulsió</t>
  </si>
  <si>
    <t>IVM023</t>
  </si>
  <si>
    <t>Partida</t>
  </si>
  <si>
    <t>U</t>
  </si>
  <si>
    <t>Reixeta per a interiors.</t>
  </si>
  <si>
    <t>Reixeta de plàstic, amb lamel·les horitzontals fixes, sortida d'aire perpendicular a la reixeta, color blanc RAL 9010, per a conducte d'admissió o extracció, de 125 mm de diàmetre. Inclús elements de fixació.
Inclou: Replanteig. Col·locació i fixació.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</si>
  <si>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</si>
  <si>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</si>
  <si>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</si>
  <si>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</si>
  <si>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</si>
  <si>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</si>
  <si>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2 per aules</t>
  </si>
  <si>
    <t>IV</t>
  </si>
  <si>
    <t>I</t>
  </si>
  <si>
    <t>Q</t>
  </si>
  <si>
    <t>Capítol</t>
  </si>
  <si>
    <t>Cobertes</t>
  </si>
  <si>
    <t>Q1</t>
  </si>
  <si>
    <t>Capítol</t>
  </si>
  <si>
    <t>Cobertura</t>
  </si>
  <si>
    <t>FLA030b</t>
  </si>
  <si>
    <t>Partida</t>
  </si>
  <si>
    <t>m²</t>
  </si>
  <si>
    <t>Cobertura plana de panells sandvitx aïllants, d'acer.</t>
  </si>
  <si>
    <t>Coberta de panells sandvitx d'acer galvanitzat, de 80 mm d'espessor i 1150 mm d'amplada, formats per cara exterior de xapa llisa acabat amb pintura de polièster, de 0,6 mm de gruix, ànima aïllant de poliuretà de densitat mitjana 40 kg/m³, i cara interior de xapa llisa acabat amb pintura de polièster, de 0,6 mm de gruix, conductivitat tèrmica 0,26 W/(mK), Euroclasse B-s1, d0 de reacció al foc segons UNE-EN 13501-1, col·locats en posició vertical i fixats mecànicament amb sistema de fixació oculta a una estructura portant o auxiliar. Inclús accessoris de fixació dels panells i cinta flexible de butil, adhesiva per ambdues cares, per al segellat d'estanquitat dels cavalcaments entre panells sandvitx. Tots els remats inclosos.
Criteri de valoració econòmica: El preu inclou la resolució de punts singulars, remats superiors, remat amb canal, remats laterals amb parament vertical, remats amb sortides de fums o instalacions a coberta...
Inclou: Replanteig dels panells. Tall, preparació i col·locació dels panells. Segellat de junts. Fixació mecànica dels panells.
Criteri d'amidament de projecte: Superfície mesurada segons documentació gràfica de Projecte, sense duplicar cantonades ni encontres, deduint els buits de superfície major de 1 m².
Criteri de mesura d'obra: Es mesurarà la superfície realment executada segons especificacions de Projecte, sense duplicar cantonades ni encontres, deduint els buits de superfície major de 1 m².</t>
  </si>
  <si>
    <t>Uts.</t>
  </si>
  <si>
    <t>Llargada</t>
  </si>
  <si>
    <t>Amplada</t>
  </si>
  <si>
    <t>Alçada</t>
  </si>
  <si>
    <t>Parcial</t>
  </si>
  <si>
    <t>Subtotal</t>
  </si>
  <si>
    <t>Coberta</t>
  </si>
  <si>
    <t>QUM020b</t>
  </si>
  <si>
    <t>Partida</t>
  </si>
  <si>
    <t>m²</t>
  </si>
  <si>
    <t>Cobertura inclinada de panells sandvitx aïllants, d'acer.</t>
  </si>
  <si>
    <t>Cobertura de panells sandvitx d'acer galvanitzat, de poliuretà, formats per cara exterior de xapa grecada amb tres greques acabat amb pintura de polièster, de 100 mm secció total, xapa exterior de e 0.6mm, ànima aïllant de poliuretà de densitat mitjana 40 kg/m³ i cara interior de xapa llisa acabat amb pintura de polièster, de 0,6 mm d'espessor, conductivitat tèrmica 0,66 W/(mK), Euroclasse C-s3, d0 de reacció al foc, segons UNE-EN 13501-1, col·locats amb un cavalcament del panell superior de 200 mm i fixats mecànicament sobre entramat lleuger metàl·lic, a coberta inclinada, amb una pendent major del 10%. Inclús accessoris de fixació dels panells sandvitx, cinta flexible de butil, adhesiva per ambdues cares, per al segellat d'estanquitat dels cavalcaments entre panells sandvitx i pintura antioxidant d'assecat ràpid, per a la protecció dels cavalcaments entre panells sandvitx. Tots els remats inclosos.
Criteri de valoració econòmica: El preu  inclou els punts singulars i les peces especials de la cobertura.  remats superiors, remat amb canal, remats laterals amb parament vertical, remats amb sortides de fums o instalacions a coberta...
Inclou: Neteja de la superfície suport. Replanteig dels panells per faldó. Tall, preparació i col·locació dels panells. Fixació mecànica dels panells. Segellat de junts. Aplicació d'una mà de pintura antioxidant en els cavalcaments entre panells.
Criteri d'amidament de projecte: Superfície mesurada en veritable magnitud, segons documentació gràfica de Projecte.
Criteri de mesura d'obra: Es mesurarà, en veritable magnitud, la superfície realment executada segons especificacions de Projecte.</t>
  </si>
  <si>
    <t>Uts.</t>
  </si>
  <si>
    <t>Llargada</t>
  </si>
  <si>
    <t>Amplada</t>
  </si>
  <si>
    <t>Alçada</t>
  </si>
  <si>
    <t>Parcial</t>
  </si>
  <si>
    <t>Subtotal</t>
  </si>
  <si>
    <t>Coberta</t>
  </si>
  <si>
    <t>Zona de pass</t>
  </si>
  <si>
    <t>QUM011</t>
  </si>
  <si>
    <t>Partida</t>
  </si>
  <si>
    <t>m</t>
  </si>
  <si>
    <t>Punt singular per a coberta inclinada metàl·lica.</t>
  </si>
  <si>
    <t>Trobada frontal de vessant amb parament vertical per a coberta inclinada amb una pendent major del 10%, amb xapa plegada d'acer galvanitzat, de 0,8 mm d'espessor, 15 cm de desenvolupament i 2 plecs, amb junt d'estanquitat. Inclús accessoris de fixació de les peces a les plaques i massilla de base neutra monocomponent, per closa de juntes.
Inclou: Replanteig i col·locació de l'acabat. Fixació mecànica. Col·locació de la junta d'estanquitat.
Criteri d'amidament de projecte: Longitud amidada segons documentació gràfica de Projecte, incrementada en 5 cm a cada costat.
Criteri de mesura d'obra: Es mesurarà la longitud realment executada segons especificacions de Projecte, incloent els acords en els suports.</t>
  </si>
  <si>
    <t>Uts.</t>
  </si>
  <si>
    <t>Llargada</t>
  </si>
  <si>
    <t>Amplada</t>
  </si>
  <si>
    <t>Alçada</t>
  </si>
  <si>
    <t>Parcial</t>
  </si>
  <si>
    <t>Subtotal</t>
  </si>
  <si>
    <t>Coberta aules</t>
  </si>
  <si>
    <t>Pergola aules amb façana aules</t>
  </si>
  <si>
    <t>QUM011b</t>
  </si>
  <si>
    <t>Partida</t>
  </si>
  <si>
    <t>m</t>
  </si>
  <si>
    <t>Punt singular per a coberta inclinada metàl·lica.</t>
  </si>
  <si>
    <t>Trobada lateral de vessant amb parament vertical per a coberta inclinada amb una pendent major del 10%, amb xapa plegada d'acer galvanitzat, de 0,8 mm d'espessor, 15 cm de desenvolupament i 2 plecs, amb junt d'estanquitat. Inclús accessoris de fixació de les peces a les plaques i massilla de base neutra monocomponent, per closa de juntes.
Inclou: Replanteig i col·locació de l'acabat. Fixació mecànica. Col·locació de la junta d'estanquitat.
Criteri d'amidament de projecte: Longitud amidada segons documentació gràfica de Projecte, incrementada en 5 cm a cada costat.
Criteri de mesura d'obra: Es mesurarà la longitud realment executada segons especificacions de Projecte, incloent els acords en els suports.</t>
  </si>
  <si>
    <t>Uts.</t>
  </si>
  <si>
    <t>Llargada</t>
  </si>
  <si>
    <t>Amplada</t>
  </si>
  <si>
    <t>Alçada</t>
  </si>
  <si>
    <t>Parcial</t>
  </si>
  <si>
    <t>Subtotal</t>
  </si>
  <si>
    <t>Laterals coberta aules</t>
  </si>
  <si>
    <t>Q1</t>
  </si>
  <si>
    <t>Q2</t>
  </si>
  <si>
    <t>Capítol</t>
  </si>
  <si>
    <t>Elements coberta</t>
  </si>
  <si>
    <t>IVM060</t>
  </si>
  <si>
    <t>Partida</t>
  </si>
  <si>
    <t>U</t>
  </si>
  <si>
    <t>Barret.</t>
  </si>
  <si>
    <t>Barret contra la pluja de xapa galvanitzada, per a conducte de sortida de 150 mm de diàmetre exterior en coberta inclinada amb cobertura de pissarra, acabat llis, amb malla de protecció contra l'entrada de fulles i ocells, valona de plom i coll de connexió a conducte.
Inclou: Replanteig. Col·locació.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</si>
  <si>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</si>
  <si>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</si>
  <si>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</si>
  <si>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</si>
  <si>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</si>
  <si>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</si>
  <si>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VMC aules</t>
  </si>
  <si>
    <t>Banys</t>
  </si>
  <si>
    <t>IVV020</t>
  </si>
  <si>
    <t>Partida</t>
  </si>
  <si>
    <t>m</t>
  </si>
  <si>
    <t>Conducte circular de xapa d'acer galvanitzat.</t>
  </si>
  <si>
    <t>Conducte circular de ventilació, format per tub de xapa d'acer galvanitzat de paret simple helicoïdal, de 150 mm de diàmetre i 0,5 mm de gruix, col·locat en posició vertical. Inclús material auxiliar para muntatge i subjecció a l'obra, accessoris i peces especials.
Criteri de valoració econòmica: El preu no inclou les comportes de regulació, les comportes tallafoc, les reixetes ni els difusores.
Inclou: Replanteig del recorregut del conducte i de la situació dels elements de subjecció. Presentació de tubs, accessoris i peces especials. Fixació del material auxiliar per a muntatge i subjecció a l'obra. Muntatge, connexionat i comprovació del seu correcte funcionament.
Criteri d'amidament de projecte: Longitud projectada, segons documentació gràfica de Projecte, mesurada entre els eixos dels elements o dels punts a connectar, sense descomptar les peces especials.
Criteri de mesura d'obra: Es mesurarà la longitud realment executada segons especificacions de Projecte.</t>
  </si>
  <si>
    <t>Uts.</t>
  </si>
  <si>
    <t>Llargada</t>
  </si>
  <si>
    <t>Amplada</t>
  </si>
  <si>
    <t>Alçada</t>
  </si>
  <si>
    <t>Parcial</t>
  </si>
  <si>
    <t>Subtotal</t>
  </si>
  <si>
    <t>VMC aules</t>
  </si>
  <si>
    <t>Banys</t>
  </si>
  <si>
    <t>Q2</t>
  </si>
  <si>
    <t>Q</t>
  </si>
  <si>
    <t>R</t>
  </si>
  <si>
    <t>Capítol</t>
  </si>
  <si>
    <t>Revestiments i extradossats</t>
  </si>
  <si>
    <t>RA</t>
  </si>
  <si>
    <t>Capítol</t>
  </si>
  <si>
    <t>De peces rígides en paraments verticals</t>
  </si>
  <si>
    <t>RAG130</t>
  </si>
  <si>
    <t>Partida</t>
  </si>
  <si>
    <t>m²</t>
  </si>
  <si>
    <t>Revestiment interior amb peces de rajola de València. Col·locació en capa fina.</t>
  </si>
  <si>
    <t>Revestiment interior amb peces de rajola de València, de 300x300 mm, color blanc, acabat mat, gamma mitja, capacitat d'absorció d'aigua E&gt;10%, grup BIII, segons UNE-EN 14411. SUPORT: parament de formigó, vertical, de fins 3 m d'altura. COL·LOCACIÓ: en capa fina i mitjançant encolat simple amb adhesiu cimentós, C1 TE, segons UNE-EN 12004, amb lliscament reduït i temps obert ampliat. REJUNTAT: amb morter de junts cimentós millorat, amb absorció d'aigua reduïda i resistència elevada a l'abrasió tipus CG 2 W A, color blanc, en junts de 3 mm d'espessor. Inclús creuetes de PVC.
Criteri de valoració econòmica: El preu no inclou les peces especials ni la resolució de punts singulars.
Inclou: Preparació de la superfície suport. Replanteig dels nivells, de la disposició de peces i dels junts. Tall i encaixonat de les peces. Preparació i aplicació del material de col·locació. Formació de juntes de moviment. Col·locació de les peces. Rejuntat. Acabat i neteja final.
Criteri d'amidament de projecte: Superfície mesurada segons documentació gràfica de Projecte, deduint els buits de superfície major de 3 m². No s'ha incrementat l'amidament per trencaments i retallades, ja que en la descomposició s'ha considerat un 5% més de peces.
Criteri de mesura d'obra: Es mesurarà la superfície realment executada segons especificacions de Projecte, deduint els buits de superfície major de 3 m².</t>
  </si>
  <si>
    <t>Uts.</t>
  </si>
  <si>
    <t>Llargada</t>
  </si>
  <si>
    <t>Amplada</t>
  </si>
  <si>
    <t>Alçada</t>
  </si>
  <si>
    <t>Parcial</t>
  </si>
  <si>
    <t>Subtotal</t>
  </si>
  <si>
    <t>CH1</t>
  </si>
  <si>
    <t>CH2</t>
  </si>
  <si>
    <t>CH3</t>
  </si>
  <si>
    <t>CH4</t>
  </si>
  <si>
    <t>Pas de bany</t>
  </si>
  <si>
    <t>RA</t>
  </si>
  <si>
    <t>RI</t>
  </si>
  <si>
    <t>Capítol</t>
  </si>
  <si>
    <t>Pintures</t>
  </si>
  <si>
    <t>RIS030</t>
  </si>
  <si>
    <t>Partida</t>
  </si>
  <si>
    <t>m²</t>
  </si>
  <si>
    <t>Pintura al silicat sobre parament interior de guix o escaiola.</t>
  </si>
  <si>
    <t>Aplicació manual de dues mans de pintura al silicat, color blanc, acabat mat, textura llisa, (rendiment: 0,09 l/m² cada mà); prèvia aplicació d'una mà d'emprimació acrílica, reguladora de l'absorció, sobre parament interior de guix o escaiola, vertical, de fins 3 m d'altura.
Criteri de valoració econòmica: El preu inclou la protecció dels elements de l'entorn que puguin veure's afectats durant els treballs i la resolució de punts singulars.
Inclou: Preparació i neteja prèvia del suport. Preparació de la mescla. Aplicació d'una mà de fons. Aplicació de dues mans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</si>
  <si>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Uts.</t>
  </si>
  <si>
    <t>Llargada</t>
  </si>
  <si>
    <t>Amplada</t>
  </si>
  <si>
    <t>Alçada</t>
  </si>
  <si>
    <t>Parcial</t>
  </si>
  <si>
    <t>Subtotal</t>
  </si>
  <si>
    <t>Aula 1</t>
  </si>
  <si>
    <t>Aula 2</t>
  </si>
  <si>
    <t>Aula 3</t>
  </si>
  <si>
    <t>Aula 4</t>
  </si>
  <si>
    <t>Sostre</t>
  </si>
  <si>
    <t>RI</t>
  </si>
  <si>
    <t>RS</t>
  </si>
  <si>
    <t>Capítol</t>
  </si>
  <si>
    <t>Paviments</t>
  </si>
  <si>
    <t>RSB010</t>
  </si>
  <si>
    <t>Partida</t>
  </si>
  <si>
    <t>m²</t>
  </si>
  <si>
    <t>Base de morter de ciment.</t>
  </si>
  <si>
    <t>Base per a paviment, de 5 cm d'espessor, de morter de ciment CEM II/B-P 32,5 N tipus M-10, reglejada i arremolinada. Inclús banda de panell rígid de poliestirè expandit per a la preparació dels junts perimetrals de dilatació.
Inclou: Replanteig i marcat de nivells. Preparació de les juntes perimetrals de dilatació. Posada en obra del morter. Formació de juntes de retracció. Execució del paviment remolinat. Cura del morter.
Criteri d'amidament de projecte: Superfície mesurada segons documentació gràfica de Projecte.
Criteri de mesura d'obra: Es mesurarà la superfície realment executada segons especificacions de Projecte, sense deduir la superfície ocupada pels pilars situats dintre del seu perímetre.</t>
  </si>
  <si>
    <t>Uts.</t>
  </si>
  <si>
    <t>Llargada</t>
  </si>
  <si>
    <t>Amplada</t>
  </si>
  <si>
    <t>Alçada</t>
  </si>
  <si>
    <t>Parcial</t>
  </si>
  <si>
    <t>Subtotal</t>
  </si>
  <si>
    <t>Banys</t>
  </si>
  <si>
    <t>RSG120</t>
  </si>
  <si>
    <t>Partida</t>
  </si>
  <si>
    <t>m²</t>
  </si>
  <si>
    <t>Paviment interior de peces de gres porcellànic esmaltat. Col·locació en capa fina.</t>
  </si>
  <si>
    <t>Paviment interior de peces de gres porcellànic esmaltat, de 600x600x10 mm, gamma bàsica, capacitat d'absorció d'aigua E&lt;0,5%, grup BIa, segons UNE-EN 14411, amb resistència al lliscament 35&lt;Rd&lt;=45 segons UNE 41901 EX i lliscabilitat classe 2 segons CTE. SUPORT: de formigó. COL·LOCACIÓ: en capa fina i mitjançant encolat simple amb adhesiu cimentós millorat, C2 TE, segons UNE-EN 12004, amb lliscament reduït i temps obert ampliat. REJUNTAT: amb morter de junts cimentós tipus L, color blanc, en junts de 2 mm d'espessor.
Inclou: Neteja i comprovació de la superfície suport. Replanteig dels nivells d'acabat. Replanteig de la disposició de les peces i junts de moviment. Aplicació de l'adhesiu. Col·locació de les creuetes. Col·locació de les peces a punta de paleta. Formació de junts de partició, perimetrals i estructurals. Rejuntat. Eliminació i neteja del material sobrant. Neteja final del paviment.
Criteri d'amidament de projecte: Superfície útil, mesura segons documentació gràfica de Projecte. No s'ha incrementat l'amidament per trencaments i retallades, ja que en la descomposició s'ha considerat un 5% més de peces.
Criteri de mesura d'obra: Es mesurarà la superfície realment executada segons especificacions de Projecte.</t>
  </si>
  <si>
    <t>Uts.</t>
  </si>
  <si>
    <t>Llargada</t>
  </si>
  <si>
    <t>Amplada</t>
  </si>
  <si>
    <t>Alçada</t>
  </si>
  <si>
    <t>Parcial</t>
  </si>
  <si>
    <t>Subtotal</t>
  </si>
  <si>
    <t>Banys</t>
  </si>
  <si>
    <t>RSM020</t>
  </si>
  <si>
    <t>Partida</t>
  </si>
  <si>
    <t>m²</t>
  </si>
  <si>
    <t>Paviment DM envernissat sobre llistons.</t>
  </si>
  <si>
    <t>Paviment realitzat amb una estructura de suport de fusta de pi amb tractament antihumitat de 50x50mm, col·locats cada 45cm, i amb revestiment superior amb taulers de mida 2.44m*2.22m de fusta de DM, envernissades, de 2.2cm de gruix.Inclús làmina de vapor, junts, ribotat, fregat amb paper de vidre, empastat, aplicació de fons, envernissat final amb tres mans de vernís de poliuretà de dos components P-6/8, retalls, falques d'anivellació i elements de fixació.
Inclou: Replanteig dels eixos dels llistons i marcat de nivells. Col·locació, lamina de vapor ,anivellació i fixació de les llates d'empostissar. Col·locació de les taules de fusta. Ribotat i fregat amb paper de vidre de la superfície. Empastat i aplicació de fons. Envernissat.
Criteri d'amidament de projecte: Superfície útil, mesura segons documentació gràfica de Projecte. No s'ha incrementat l'amidament per trencaments i retallades, ja que en la descomposició s'ha considerat un 5% més de peces.
Criteri de mesura d'obra: Es mesurarà la superfície realment executada segons especificacions de Projecte.</t>
  </si>
  <si>
    <t>Uts.</t>
  </si>
  <si>
    <t>Llargada</t>
  </si>
  <si>
    <t>Amplada</t>
  </si>
  <si>
    <t>Alçada</t>
  </si>
  <si>
    <t>Parcial</t>
  </si>
  <si>
    <t>Subtotal</t>
  </si>
  <si>
    <t>Aula 1</t>
  </si>
  <si>
    <t>Aula 2</t>
  </si>
  <si>
    <t>Aula 3</t>
  </si>
  <si>
    <t>Aula 4</t>
  </si>
  <si>
    <t>RSS100</t>
  </si>
  <si>
    <t>Partida</t>
  </si>
  <si>
    <t>m</t>
  </si>
  <si>
    <t>Entornpeu de PVC.</t>
  </si>
  <si>
    <t>Entornpeu semirígid de PVC expandit, de 80 mm d'altura i 5 mm de gruix, color a escollir. Col·locació en obra: amb adhesiu.
Inclou: Neteja i preparació de la superfície suport. Replanteig. Tall, col·locació i fixació de l'entornpeu.
Criteri d'amidament de projecte: Longitud mesurada segons documentació gràfica de Projecte, sense incloure buits de portes. No s'ha incrementat l'amidament per trencaments i retallades, ja que en la descomposició s'ha considerat un 5% més de peces.
Criteri de mesura d'obra: Es mesurarà la longitud realment executada segons especificacions de Projecte.</t>
  </si>
  <si>
    <t>Uts.</t>
  </si>
  <si>
    <t>Llargada</t>
  </si>
  <si>
    <t>Amplada</t>
  </si>
  <si>
    <t>Alçada</t>
  </si>
  <si>
    <t>Parcial</t>
  </si>
  <si>
    <t>Subtotal</t>
  </si>
  <si>
    <t>Aula 1</t>
  </si>
  <si>
    <t>Aula 2</t>
  </si>
  <si>
    <t>Aula 3</t>
  </si>
  <si>
    <t>Aula 4</t>
  </si>
  <si>
    <t>RS</t>
  </si>
  <si>
    <t>R</t>
  </si>
  <si>
    <t>S</t>
  </si>
  <si>
    <t>Capítol</t>
  </si>
  <si>
    <t>Senyalització i equipament</t>
  </si>
  <si>
    <t>SAIb</t>
  </si>
  <si>
    <t>Capítol</t>
  </si>
  <si>
    <t>Incendis</t>
  </si>
  <si>
    <t>IOS020</t>
  </si>
  <si>
    <t>Partida</t>
  </si>
  <si>
    <t>U</t>
  </si>
  <si>
    <t>Senyalització de mitjans d'evacuació i de sistemes d'extinció.</t>
  </si>
  <si>
    <t>Placa de senyalització de mitjans d'evacuació i de sistemes d'extinció., de PVC fotoluminiscent, amb categoria de fotoluminiscència A segons UNE 23035-4, de 224x224 mm. Inclús elements de fixació.
Inclou: Replanteig. Fixació al parament.
Criteri d'amidament de projecte: Nombre d'unitats previstes, segons documentació gràfica de Projecte.
Criteri de mesura d'obra: Es mesurarà el nombre d'unitats realment executades segons especificacions de Projecte.</t>
  </si>
  <si>
    <t>IOX110</t>
  </si>
  <si>
    <t>Partida</t>
  </si>
  <si>
    <t>U</t>
  </si>
  <si>
    <t>Extintor portàtil de pols químic ABC polivalent, amb pressió incorporada.</t>
  </si>
  <si>
    <t>Extintor portàtil de pols químic ABC polivalent, amb pressió incorporada amb nitrogen, amb 6 kg d'agent extintor, d'eficàcia 27A-183B, amb casc d´acer amb revestiment interior resistent a la corrosió i acabat exterior amb pintura epoxi color vermell, tub sonda, vàlvula de palanca, anella de seguretat, manòmetre, base de plàstic i mànega amb filtre difusor. Inclús suport i accessoris de muntatge.
Inclou: Col·locació i fixació del suport. Col·locació de l'extintor.
Criteri d'amidament de projecte: Nombre d'unitats previstes, segons documentació gràfica de Projecte.
Criteri de mesura d'obra: Es mesurarà el nombre d'unitats realment col·locades segons especificacions de Projecte.</t>
  </si>
  <si>
    <t>Uts.</t>
  </si>
  <si>
    <t>Llargada</t>
  </si>
  <si>
    <t>Amplada</t>
  </si>
  <si>
    <t>Alçada</t>
  </si>
  <si>
    <t>Parcial</t>
  </si>
  <si>
    <t>Subtotal</t>
  </si>
  <si>
    <t>Aules</t>
  </si>
  <si>
    <t>Bany</t>
  </si>
  <si>
    <t>0</t>
  </si>
  <si>
    <t>IOX210</t>
  </si>
  <si>
    <t>Partida</t>
  </si>
  <si>
    <t>U</t>
  </si>
  <si>
    <t>Extintor portàtil de neu carbònica CO2.</t>
  </si>
  <si>
    <t>Extintor portàtil de neu carbònica CO2, amb 2 kg d'agent extintor, d'eficàcia 34B, amb casc d´acer amb acabat exterior amb pintura epoxi color vermell, vàlvula de palanca, anella de seguretat i vas difusor. Inclús suport i accessoris de muntatge.
Inclou: Col·locació i fixació del suport. Col·locació de l'extintor.
Criteri d'amidament de projecte: Nombre d'unitats previstes, segons documentació gràfica de Projecte.
Criteri de mesura d'obra: Es mesurarà el nombre d'unitats realment col·locades segons especificacions de Projecte.</t>
  </si>
  <si>
    <t>Uts.</t>
  </si>
  <si>
    <t>Llargada</t>
  </si>
  <si>
    <t>Amplada</t>
  </si>
  <si>
    <t>Alçada</t>
  </si>
  <si>
    <t>Parcial</t>
  </si>
  <si>
    <t>Subtotal</t>
  </si>
  <si>
    <t>Aula amb quadre</t>
  </si>
  <si>
    <t>SAIb</t>
  </si>
  <si>
    <t>SA</t>
  </si>
  <si>
    <t>Capítol</t>
  </si>
  <si>
    <t>Aparells sanitaris</t>
  </si>
  <si>
    <t>SAL</t>
  </si>
  <si>
    <t>Capítol</t>
  </si>
  <si>
    <t>Lavabos</t>
  </si>
  <si>
    <t>SAL035</t>
  </si>
  <si>
    <t>Partida</t>
  </si>
  <si>
    <t>U</t>
  </si>
  <si>
    <t>Lavabo mural, de porcellana sanitària.</t>
  </si>
  <si>
    <t>Lavabo de porcellana sanitària, mural, gamma bàsica, color blanc, de 500x420 mm, i desguàs, acabat cromat. Inclús joc de fixació i silicona per a segellat de junts.
Criteri de valoració econòmica: El preu no inclou l'aixeteria.
Inclou: Replanteig. Col·locació i fixació de l'aparell. Muntatge del desguàs. Connexió a la xarxa d'evacuació. Comprovació del seu correcte funcionament. Segellat de junts.
Criteri d'amidament de projecte: Nombre d'unitats previstes, segons documentació gràfica de Projecte.
Criteri de mesura d'obra: Es mesurarà el nombre d'unitats realment col·locades segons especificacions de Projecte.</t>
  </si>
  <si>
    <t>Uts.</t>
  </si>
  <si>
    <t>Llargada</t>
  </si>
  <si>
    <t>Amplada</t>
  </si>
  <si>
    <t>Alçada</t>
  </si>
  <si>
    <t>Parcial</t>
  </si>
  <si>
    <t>Subtotal</t>
  </si>
  <si>
    <t>Banys</t>
  </si>
  <si>
    <t>SGL010</t>
  </si>
  <si>
    <t>Partida</t>
  </si>
  <si>
    <t>U</t>
  </si>
  <si>
    <t>Aixeteria temporitzada per a lavabo.</t>
  </si>
  <si>
    <t>Aixeteria temporitzada, mescladora, de repisa, per a lavabo, acabat cromat, airejador, amb temps de flux de 10, limitador de cabal a 6 l/min. Inclús elements de connexió, enllaços d'alimentació flexibles de 1/2" de diàmetre i 350 mm de longitud, vàlvules antiretorn i dues aixetes de pas.
Inclou: Replanteig. Col·locació. Connexionat. Comprovació del seu correcte funcionament.
Criteri d'amidament de projecte: Nombre d'unitats previstes, segons documentació gràfica de Projecte.
Criteri de mesura d'obra: Es mesurarà el nombre d'unitats realment col·locades segons especificacions de Projecte.</t>
  </si>
  <si>
    <t>Uts.</t>
  </si>
  <si>
    <t>Llargada</t>
  </si>
  <si>
    <t>Amplada</t>
  </si>
  <si>
    <t>Alçada</t>
  </si>
  <si>
    <t>Parcial</t>
  </si>
  <si>
    <t>Subtotal</t>
  </si>
  <si>
    <t>Banys</t>
  </si>
  <si>
    <t>SAL</t>
  </si>
  <si>
    <t>SAI</t>
  </si>
  <si>
    <t>Capítol</t>
  </si>
  <si>
    <t>Vàters</t>
  </si>
  <si>
    <t>SAI005</t>
  </si>
  <si>
    <t>Partida</t>
  </si>
  <si>
    <t>U</t>
  </si>
  <si>
    <t>Wàter amb dipòsit baix, de porcellana sanitària.</t>
  </si>
  <si>
    <t>Inodor de porcellana sanitària, amb tanc baix, gamma bàsica, color blanc, amb seient i tapa lacats, mecanisme de descàrrega de 3/6 litres, amb joc de fixació i colze d'evacuació. Inclús aixeta de regulació, enllaç d'alimentació flexible i silicona per a segellat de junts.
Inclou: Replanteig. Col·locació i fixació de l'aparell. Muntatge del desguàs. Connexió a la xarxa d'evacuació. Muntatge de l'aixeteria. Connexió a la xarxa d'aigua freda. Comprovació del seu correcte funcionament. Segellat de junts.
Criteri d'amidament de projecte: Nombre d'unitats previstes, segons documentació gràfica de Projecte.
Criteri de mesura d'obra: Es mesurarà el nombre d'unitats realment col·locades segons especificacions de Projecte.</t>
  </si>
  <si>
    <t>Uts.</t>
  </si>
  <si>
    <t>Llargada</t>
  </si>
  <si>
    <t>Amplada</t>
  </si>
  <si>
    <t>Alçada</t>
  </si>
  <si>
    <t>Parcial</t>
  </si>
  <si>
    <t>Subtotal</t>
  </si>
  <si>
    <t>Banys</t>
  </si>
  <si>
    <t>SAI</t>
  </si>
  <si>
    <t>SA</t>
  </si>
  <si>
    <t>S</t>
  </si>
  <si>
    <t>ESC</t>
  </si>
  <si>
    <t>Capítol</t>
  </si>
  <si>
    <t>Escenari</t>
  </si>
  <si>
    <t>ESC1</t>
  </si>
  <si>
    <t>Capítol</t>
  </si>
  <si>
    <t>Fonaments</t>
  </si>
  <si>
    <t>ADE010b</t>
  </si>
  <si>
    <t>Partida</t>
  </si>
  <si>
    <t>m³</t>
  </si>
  <si>
    <t>Excavació de rases i pous.</t>
  </si>
  <si>
    <t>Excavació de rases per instal·lacions fins a una profunditat de 2 m, en qualsevol tipus de terreny, amb mitjans mecànics, i carga a camió.
Criteri de valoració econòmica: El preu no inclou el transport dels materials excavats.
Inclou: Replanteig general i fixació dels punts i nivells de referència. Col·locació de les lliteres en els cantons i extrems de les alineacions. Excavació en successives rases horitzontals i extracció de terres. Refinat de fons amb extracció de les terres. Càrrega mecànic a camió dels materials excavats.
Criteri d'amidament de projecte: Volum mesurat sobre les seccions teòriques de l'excavació, segons documentació gràfica de Projecte, sense duplicar cantonades ni encontres.
Criteri de mesura d'obra: Es mesurarà el volum teòric executat segons especificacions de Projecte, sense duplicar cantonades ni encontres i sense incloure els increments per excessos d'excavació no autoritzats, ni el reblert necessari per a reconstruir la secció teòrica per defectes imputables al Contractista. Es mesurarà l'excavació una vegada realitzada i abans que sobre ella s'efectuï cap tipus de reblert. Si el Contractista tanqués l'excavació abans de conformat l'amidament, s'entendrà que s'avé al que unilateralment determini el director de l'execució de l'obra.</t>
  </si>
  <si>
    <t>Uts.</t>
  </si>
  <si>
    <t>Llargada</t>
  </si>
  <si>
    <t>Amplada</t>
  </si>
  <si>
    <t>Alçada</t>
  </si>
  <si>
    <t>Parcial</t>
  </si>
  <si>
    <t>Subtotal</t>
  </si>
  <si>
    <t>Murs escenari</t>
  </si>
  <si>
    <t>CRL010b</t>
  </si>
  <si>
    <t>Partida</t>
  </si>
  <si>
    <t>m²</t>
  </si>
  <si>
    <t>Capa de formigó de neteja.</t>
  </si>
  <si>
    <t>Capa de formigó de neteja i anivellació de fons de fonamentació, de 10 cm d'espessor, de formigó HL-150/F/12, fabricat en central i abocament amb cubilot, en el fons de l'excavació prèviament realitzada.
Inclou: Replanteig. Col·locació de tocs i/o formació de mestres. Abocament i compactació del formigó. Coronació i enrasament del formigó.
Criteri d'amidament de projecte: Superfície mesurada sobre la superfície teòrica de l'excavació, segons documentació gràfica de Projecte.
Criteri de mesura d'obra: Es mesurarà la superfície teòrica executada segons especificacions de Projecte, sense incloure els increments per excessos d'excavació no autoritzats.</t>
  </si>
  <si>
    <t>Uts.</t>
  </si>
  <si>
    <t>Llargada</t>
  </si>
  <si>
    <t>Amplada</t>
  </si>
  <si>
    <t>Alçada</t>
  </si>
  <si>
    <t>Parcial</t>
  </si>
  <si>
    <t>Subtotal</t>
  </si>
  <si>
    <t>Murs escenari</t>
  </si>
  <si>
    <t>CSV010b</t>
  </si>
  <si>
    <t>Partida</t>
  </si>
  <si>
    <t>m³</t>
  </si>
  <si>
    <t>Sabata correguda de fonamentació de formigó armat.</t>
  </si>
  <si>
    <t>Sabata correguda de fonamentació, de formigó armat, realitzada en excavació prèvia, amb formigó HA-25/F/20/XC2 fabricat en central, i abocament des de camió, i acer UNE-EN 10080 B 500 S, amb una quantia aproximada de 50 kg/m³. Inclús armadures d'espera dels pilars o altres elements, filferro de lligar, i separadors.
Criteri de valoració econòmica: El preu inclou l'elaboració de la ferralla (tall, doblegat i conformat d'elements) en taller industrial i el muntatge en el lloc definitiu de la seva col·locació en obra, però no inclou l'encofrat.
Inclou: Replanteig i traçat de les bigues i dels pilars o altres elements estructurals que es recolzin en les mateixes. Col·locació de separadors i fixació de les armadures. Abocament i compactació del formigó. Coronació i enrasament de fonaments. Curat del formigó.
Criteri d'amidament de projecte: Volum mesurat sobre les seccions teòriques de l'excavació, segons documentació gràfica de Projecte.
Criteri de mesura d'obra: Es mesurarà el volum teòric executat segons especificacions de Projecte, sense incloure els increments per excessos d'excavació no autoritzats.</t>
  </si>
  <si>
    <t>Uts.</t>
  </si>
  <si>
    <t>Llargada</t>
  </si>
  <si>
    <t>Amplada</t>
  </si>
  <si>
    <t>Alçada</t>
  </si>
  <si>
    <t>Parcial</t>
  </si>
  <si>
    <t>Subtotal</t>
  </si>
  <si>
    <t>Murs escenari</t>
  </si>
  <si>
    <t>Mermes</t>
  </si>
  <si>
    <t>ESC1</t>
  </si>
  <si>
    <t>ESC2</t>
  </si>
  <si>
    <t>Capítol</t>
  </si>
  <si>
    <t>Estructura</t>
  </si>
  <si>
    <t>FEA020</t>
  </si>
  <si>
    <t>Partida</t>
  </si>
  <si>
    <t>m²</t>
  </si>
  <si>
    <t>Mur de càrrega de fàbrica armada, de bloc de formigó.</t>
  </si>
  <si>
    <t>Mur de càrrega de 15 cm d'espessor de fàbrica armada de bloc de formigó, llis estàndard, color gris, 40x20x15 cm, resistència normalitzada R10 (10 N/mm²), per revestir, amb junts horitzontals i verticals de 10 mm d'espessor, junt renfonsada, rebuda amb morter de ciment industrial, color gris, M-7,5, subministrat a granel, amb peces especials tals com a mitjos blocs, blocs de cantonada i blocs en "U" en formació de cèrcols horitzontals i llindes, reforçat amb formigó de replè, HA-25/B/12/XC2, preparat en obra, abocament amb mitjans manuals, volum 0,015 m³/m², en llindes, cèrcols horitzontals i cèrcols verticals; i acer UNE-EN 10080 B 500 S, quantia 0,6 kg/m²; armadura de llinyola prefabricada d'acer galvanitzat en calent amb recobriment de resina epoxi, de 3,7 mm de diàmetre i de 75 mm d'amplada, rendiment 2,45 m/m².
Inclou: Neteja i preparació de la superfície suport. Replanteig, planta a planta. Col·locació i aplomat de mires de referència. Estesa de fils entre mires. Col·locació de ploms fixos a les arestes. Col·locació de les peces per filades a nivell. Col·locació de les armadures de llinyola prefabricades entre filades. Col·locació d'armadures en els buits de les peces, cèrcols horitzontals i llindes. Preparació del formigó. Abocat, vibrat i curat del formigó. Realització de tots els treballs necessaris per a la resolució de buits. Neteja.
Criteri d'amidament de projecte: Superfície mesurada segons documentació gràfica de Projecte, sense duplicar cantonades ni encontres, deduint els buits de superfície major de 2 m².
Criteri de mesura d'obra: Es mesurarà la superfície realment executada segons especificacions de Projecte, sense duplicar cantonades ni encontres, deduint els buits de superfície major de 2 m².</t>
  </si>
  <si>
    <t>Uts.</t>
  </si>
  <si>
    <t>Llargada</t>
  </si>
  <si>
    <t>Amplada</t>
  </si>
  <si>
    <t>Alçada</t>
  </si>
  <si>
    <t>Parcial</t>
  </si>
  <si>
    <t>Subtotal</t>
  </si>
  <si>
    <t>Murs escenari</t>
  </si>
  <si>
    <t>EAU010</t>
  </si>
  <si>
    <t>Partida</t>
  </si>
  <si>
    <t>kg</t>
  </si>
  <si>
    <t>Acer en biguetes.</t>
  </si>
  <si>
    <t>Acer UNE-EN 10025 S275JR, en biguetes formades por peces simples de perfils laminats en calent de les sèries L, LD, T, rodó, quadrat, rectangular o platina, acabat amb emprimació antioxidant, amb unions soldades en obra, a una altura de fins a 3 m.
Criteri de valoració econòmica: El preu inclou les soldadures, els talls, les escapçadures, les peces especials, els casquets i els elements auxiliars de muntatge.
Inclou: Neteja i preparació del plànol de suport. Replanteig i marcat dels eixos. Col·locació i fixació provisional de la bigueta. Aplomat i anivellació. Execució de les unions soldades.
Criteri d'amidament de projecte: Pes nominal mesurat segons documentació gràfica de Projecte.
Criteri de mesura d'obra: Es determinarà, a partir del pes obtingut en bàscula oficial de les unitats arribades a obra, el pes de les unitats realment executades segons especificacions de Projecte.</t>
  </si>
  <si>
    <t>Uts.</t>
  </si>
  <si>
    <t>Llargada</t>
  </si>
  <si>
    <t>kg</t>
  </si>
  <si>
    <t>Alçada</t>
  </si>
  <si>
    <t>Parcial</t>
  </si>
  <si>
    <t>Subtotal</t>
  </si>
  <si>
    <t>T 40mm  invertida suport encadellat ceràmic</t>
  </si>
  <si>
    <t>QUN010</t>
  </si>
  <si>
    <t>Partida</t>
  </si>
  <si>
    <t>m²</t>
  </si>
  <si>
    <t>Tauler ceràmic, per a formació de faldó</t>
  </si>
  <si>
    <t>Tauler de peces ceràmiques encadellades (súper maó), per revestir, 50x20x4 cm, replè de les juntes entre les peces de dos trams contigus amb morter de ciment, industrial, M-2,5, recolzat sobre suport discontinu metàl·lic; per a formació de faldó en coberta inclinada.
Inclou: Replanteig. Tall de les peces. Col·locació de les peces ceràmiques que formen el tauler.
Criteri d'amidament de projecte: Superfície de l'aiguavés mesurada en veritable magnitud, segons documentació gràfica de Projecte.
Criteri de mesura d'obra: Es mesurarà, en veritable magnitud, la superfície realment executada segons especificacions de Projecte.</t>
  </si>
  <si>
    <t>Uts.</t>
  </si>
  <si>
    <t>Llargada</t>
  </si>
  <si>
    <t>Amplada</t>
  </si>
  <si>
    <t>Alçada</t>
  </si>
  <si>
    <t>Parcial</t>
  </si>
  <si>
    <t>Subtotal</t>
  </si>
  <si>
    <t>Escenari</t>
  </si>
  <si>
    <t>RSI001</t>
  </si>
  <si>
    <t>Partida</t>
  </si>
  <si>
    <t>m²</t>
  </si>
  <si>
    <t>Solera de formigó per a paviment industrial o decoratiu.</t>
  </si>
  <si>
    <t>Solera de formigó amb malla electrosoldada de 5-7 cm d'espessor, per a paviment industrial o decoratiu, realitzada amb formigó HM-30/B/20/X0+XF2 fabricat en central i abocament des de camió, amb malla electrosoldada superior com a armadura de repartiment, ME 20x20 Ø 5-5 B 500 T 6x2,20 UNE-EN 10080, estès i vibrat manual mitjançant regla vibrant.
Criteri de valoració econòmica: El preu no inclou la base de la solera ni l'execució i el segellat dels junts.
Inclou: Preparació de la superfície de recolzament del formigó. Replanteig dels junts de construcció i de dilatació. Estesa de nivells mitjançant tocaments, mestres de formigó o regles. Reg de la superfície base. Col·locació de la malla electrosoldada amb separadors homologats. Abocat, estesa i vibrat del formigó. Connexió dels elements exteriors. Curat del formigó. Fratasado mecànic de la superfície.
Criteri d'amidament de projecte: Superfície mesurada segons documentació gràfica de Projecte.
Criteri de mesura d'obra: Es mesurarà la superfície realment executada segons especificacions de Projecte, sense deduir la superfície ocupada pels pilars situats dintre del seu perímetre.</t>
  </si>
  <si>
    <t>Uts.</t>
  </si>
  <si>
    <t>Llargada</t>
  </si>
  <si>
    <t>Amplada</t>
  </si>
  <si>
    <t>Alçada</t>
  </si>
  <si>
    <t>Parcial</t>
  </si>
  <si>
    <t>Subtotal</t>
  </si>
  <si>
    <t>Escenari</t>
  </si>
  <si>
    <t>NIG030</t>
  </si>
  <si>
    <t>Partida</t>
  </si>
  <si>
    <t>m²</t>
  </si>
  <si>
    <t>Impermeabiliztació de galeries i balcons, amb làmines de poliolefines.</t>
  </si>
  <si>
    <t>Impermeabiliztació de galeries i balcons, amb làmina impermeabilitzant flexible tipus EVAC, Dry50 30 "REVESTECH", composta d'un doble full de poliolefina termoplàstica amb acetat de vinil etilè, amb ambdues cares revestides de fibres de polièster no teixides, de 0,52 mm d'espessor i 335 g/m², fixada amb adhesiu cimentós millorat, deformable i tixòtrop, C2 TE S1, al suport. Inclús complements de reforç en tractament de punts singulars mitjançant l'ús de peces especials "REVESTECH" per a la resolució d'angles interns Dry50 Cornerin, resolució d'unions amb banda Dry50 Banda 13x30, resolució de trobades amb paraments i segellat de junts amb Seal Plus.
Criteri de valoració econòmica: El preu no inclou la superfície suport ni el paviment.
Inclou: Col·locació de la impermeabilització. Resolució dels punts singulars.
Criteri d'amidament de projecte: Superfície mesurada en projecció horitzontal, segons documentació gràfica de Projecte, des de les cares interiors dels ampits o plastrons perimetrals que la limiten.
Criteri de mesura d'obra: Es mesurarà, en projecció horitzontal, la superfície realment executada segons especificacions de Projecte, des de les cares interiors dels ampits o plastrons perimetrals que la limiten.</t>
  </si>
  <si>
    <t>Uts.</t>
  </si>
  <si>
    <t>Llargada</t>
  </si>
  <si>
    <t>Amplada</t>
  </si>
  <si>
    <t>Alçada</t>
  </si>
  <si>
    <t>Parcial</t>
  </si>
  <si>
    <t>Subtotal</t>
  </si>
  <si>
    <t>Escenari</t>
  </si>
  <si>
    <t>EHE020</t>
  </si>
  <si>
    <t>Partida</t>
  </si>
  <si>
    <t>m²</t>
  </si>
  <si>
    <t>Escala de formigó vist.</t>
  </si>
  <si>
    <t>Escala de formigó vist, amb llosa d'escala i esglaonat de formigó armat, realitzada amb 15 cm de gruix de formigó HA-25/F/20/XC2 fabricat en central, i abocament amb cubilot, i acer UNE-EN 10080 B 500 S, amb una quantia aproximada de 18 kg/m², quedant vist el formigó del fons i dels laterals de la llosa; Muntatge i desmuntatge de sistema d'encofrat, amb acabat vist amb textura llisa a la seva cara inferior i laterals, en planta de fins a 3 m d'altura lliure, format per: superfície encofrant de taulons de fusta de pi, amortitzables en 10 usos, folrats amb tauler aglomerat hidròfug, d'un sol ús amb una de les seves cares plastificada, estructura suport horitzontal de taulons de fusta de pi, amortitzables en 10 usos i estructura suport vertical de puntals metàl·lics, amortitzables en 150 usos. Inclús filferro de lligar, separadors, líquid desencofrant, per evitar l'adherència del formigó a l'encofrat i agent filmogen, per la cura de formigons i morters.
Criteri de valoració econòmica: El preu inclou l'elaboració de la ferralla (tall, doblegat i conformat d'elements) en taller industrial i el muntatge en el lloc definitiu de la seva col·locació en obra.
Inclou: Replanteig i marcat de nivells de plantes i reblerts. Muntatge del sistema d'encofrat. Col·locació de les armadures amb separadors homologats. Abocament i compactació del formigó. Curat del formigó. Desmuntatge del sistema d'encofrat.
Criteri d'amidament de projecte: Superfície mesurada pel seu intradós en veritable magnitud, segons documentació gràfica de Projecte.
Criteri de mesura d'obra: Es mesurarà, pel intradós, la superfície realment executada segons especificacions de Projecte.</t>
  </si>
  <si>
    <t>Uts.</t>
  </si>
  <si>
    <t>Llargada</t>
  </si>
  <si>
    <t>Amplada</t>
  </si>
  <si>
    <t>Alçada</t>
  </si>
  <si>
    <t>Parcial</t>
  </si>
  <si>
    <t>Subtotal</t>
  </si>
  <si>
    <t>Escala accés escenari</t>
  </si>
  <si>
    <t>UXM010</t>
  </si>
  <si>
    <t>Partida</t>
  </si>
  <si>
    <t>m²</t>
  </si>
  <si>
    <t>Tarima de fusta per a exterior. Fenòlic</t>
  </si>
  <si>
    <t>Paviment realitzat amb una estructura de suport de fusta de pi amb tractament antihumitat de 50x50mm, col·locats cada 45cm, i amb revestiment superior formada per panells fenòlics de 2500mm*1250mm*21mm, resistència al lliscament classe 3, segons CTE DB SU, fixades mitjançant el sistema de fixació vista, fixats a la solera de formigó amb tacs expansius metàl·lics i tirafons. Inclús tirafons per a subjecció i peces especials.
Criteri de valoració econòmica: El preu no inclou la solera de formigó.
Inclou: Replanteig, anivellació i fixació de les llates d'empostissar. Col·locació dels posts de la primera filada, fixats amb un punt de massilla elastomèrica de poliuretà. Fixació dels posts de la primera filada sobre les llates d'empostissar. Col·locació i fixació de les successives filades. Polit.
Criteri d'amidament de projecte: Superfície útil, mesura segons documentació gràfica de Projecte. No s'ha incrementat l'amidament per trencaments i retallades, ja que en la descomposició s'ha considerat un 5% més de peces.
Criteri de mesura d'obra: Es mesurarà la superfície realment executada segons especificacions de Projecte.</t>
  </si>
  <si>
    <t>Uts.</t>
  </si>
  <si>
    <t>Llargada</t>
  </si>
  <si>
    <t>Amplada</t>
  </si>
  <si>
    <t>Alçada</t>
  </si>
  <si>
    <t>Parcial</t>
  </si>
  <si>
    <t>Subtotal</t>
  </si>
  <si>
    <t>Escenari</t>
  </si>
  <si>
    <t>ESC2</t>
  </si>
  <si>
    <t>ESC3</t>
  </si>
  <si>
    <t>Capítol</t>
  </si>
  <si>
    <t>Instal·lacions</t>
  </si>
  <si>
    <t>UIV010</t>
  </si>
  <si>
    <t>Partida</t>
  </si>
  <si>
    <t>U</t>
  </si>
  <si>
    <t>Muntatge Fanal per a enllumenat viari.</t>
  </si>
  <si>
    <t>Muntatge Fanal per a enllumenat per escenari. El fanal s'aprofita dels que ja hi havia.
Inclou: Replanteig. Fixació de la columna.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</si>
  <si>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IEC020</t>
  </si>
  <si>
    <t>Partida</t>
  </si>
  <si>
    <t>U</t>
  </si>
  <si>
    <t>Petit quadre de control per escenari, amb endolls i proteccions. Armari estanc i amb clau.</t>
  </si>
  <si>
    <t>Subministrament i instal·lació en exterior de fornícula mural de caixa general de protecció, equipada amb borns de connexió, bases unipolars previstes per a col·locar fusibles de intensitat màxima 40 A, esquema 1, per a protecció de la línia general d'alimentació, formada per una envoltant aïllant, precintable i autoventilada, segons UNE-EN 60439-1, grau d'inflamabilitat segons s'indica en UNE-EN 60439-3, amb graus de protecció IP43 segons UNE 20324 i IK08 segons UNE-EN 50102, que es tancarà amb porta de protecció metàl·lica amb grau de protecció IK10 segons UNE-EN 50102, protegida de la corrosió i amb pany o cadenat. Normalitzada per l'empresa subministradora i preparada per connexió de servei subterrània. Inclús fusibles i elements de fixació i connexió amb la conducció soterrada de connexió de terra. Totalment muntada, connexionada i provada.
Inclou: Replanteig de la situació dels conductes i ancoratges de la caixa. Fixació del marc. Col·locació de la porta. Col·locació de tubs i peces especials. Connexionat.
Criteri d'amidament de projecte: Nombre d'unitats previstes, segons documentació gràfica de Projecte.
Criteri de mesura d'obra: Es mesurarà el nombre d'unitats realment executades segons especificacions de Projecte.</t>
  </si>
  <si>
    <t>ESC3</t>
  </si>
  <si>
    <t>ESC</t>
  </si>
  <si>
    <t>ASC</t>
  </si>
  <si>
    <t>Capítol</t>
  </si>
  <si>
    <t>Ascensor</t>
  </si>
  <si>
    <t>YFF010</t>
  </si>
  <si>
    <t>Partida</t>
  </si>
  <si>
    <t>Pa</t>
  </si>
  <si>
    <t>Partida de formació de fossar ascensor.</t>
  </si>
  <si>
    <t>Partida alçada de formació del fassar de l'ascensor de 2x2x0,30. Inclou repicat paviment existent, excavació i formació del fossar amb solera de 15cm i murets perimetrals de bloc reblert de formigó.</t>
  </si>
  <si>
    <t>FEF010</t>
  </si>
  <si>
    <t>Partida</t>
  </si>
  <si>
    <t>m²</t>
  </si>
  <si>
    <t>Mur de càrrega de fàbrica de maó ceràmic.</t>
  </si>
  <si>
    <t>Mur de càrrega de 14 cm d'espessor de fàbrica de maó ceràmic calat (gero), per revestir, 29x14x5 cm, resistència a compressió 10 N/mm², amb junts horitzontals i verticals de 10 mm d'espessor, rebuda amb morter de ciment industrial, color gris, M-7,5, subministrat a granel.
Criteri de valoració econòmica: El preu no inclou els cèrcols horitzontals ni la formació de les llindes dels buits del parament.
Inclou: Neteja i preparació de la superfície suport. Replanteig, planta a planta. Col·locació i aplomat de mires de referència. Estesa de fils entre mires. Col·locació de ploms fixos a les arestes. Col·locació de les peces per filades a nivell.
Criteri d'amidament de projecte: Superfície mesurada segons documentació gràfica de Projecte, sense duplicar cantonades ni encontres, deduint els buits de superfície major de 2 m².
Criteri de mesura d'obra: Es mesurarà la superfície realment executada segons especificacions de Projecte, sense duplicar cantonades ni encontres, deduint els buits de superfície major de 2 m².</t>
  </si>
  <si>
    <t>Uts.</t>
  </si>
  <si>
    <t>Llargada</t>
  </si>
  <si>
    <t>Amplada</t>
  </si>
  <si>
    <t>Alçada</t>
  </si>
  <si>
    <t>Parcial</t>
  </si>
  <si>
    <t>Subtotal</t>
  </si>
  <si>
    <t>Caixa ascensor</t>
  </si>
  <si>
    <t>RPE010</t>
  </si>
  <si>
    <t>Partida</t>
  </si>
  <si>
    <t>m²</t>
  </si>
  <si>
    <t>Arrebossat de ciment sobre parament exterior.</t>
  </si>
  <si>
    <t>Formació de revestiment continuu de morter de ciment, tipus GP CSIII W1, a bona vista, de 15 mm de gruix, aplicat sobre un parament vertical exterior, acabat superficial remolinat. Inclús, col·locació de malla de fibra de vidre antiàlcalis per a reforç de trobades entre materials diferents i en els fronts de forjat, a un 20% de la superfície del parament, formació de juntes, racons, mestres amb separació entre elles no superior a tres metre, arestes, queixals, brancals, llindes, acabaments en els trobament amb paraments, revestiments o altres elements rebuts en la seva superfície.
Inclou: Col·locació de la malla entre diferents materials i en els fronts de forjat. Especejament de panys de treball. Realització de mestres. Aplicació del morter. Realització de juntes i punts de trobada. Acabat superficial. Cura del morter.
Criteri d'amidament de projecte: Superfície mesurada segons documentació gràfica de Projecte, sense deduir forats menors de 4 m² i deduint, en els buits de superfície major de 4 m², l'excés sobre 4 m².
Criteri de mesura d'obra: Es mesurarà la superfície realment executada segons especificacions de Projecte, deduint, en els buits de superfície major de 4 m², l'excés sobre 4 m².</t>
  </si>
  <si>
    <t>Uts.</t>
  </si>
  <si>
    <t>Llargada</t>
  </si>
  <si>
    <t>Amplada</t>
  </si>
  <si>
    <t>Alçada</t>
  </si>
  <si>
    <t>Parcial</t>
  </si>
  <si>
    <t>Subtotal</t>
  </si>
  <si>
    <t>Caixa ascensor</t>
  </si>
  <si>
    <t>EAV010</t>
  </si>
  <si>
    <t>Partida</t>
  </si>
  <si>
    <t>kg</t>
  </si>
  <si>
    <t>Acer en bigues.</t>
  </si>
  <si>
    <t>Acer UNE-EN 10025 S275JR, en bigues formades por peces simples de perfils laminats en calent de les sèries IPN, IPE, HEB, HEA, HEM o UPN, acabat amb emprimació antioxidant, amb unions soldades en obra, a una altura de fins a 3 m.
Criteri de valoració econòmica: El preu inclou les soldadures, els talls, les escapçadures, les peces especials, els casquets i els elements auxiliars de muntatge.
Inclou: Neteja i preparació del plànol de suport. Replanteig i marcat dels eixos. Col·locació i fixació provisional de la biga. Aplomat i anivellació. Execució de les unions soldades.
Criteri d'amidament de projecte: Pes nominal mesurat segons documentació gràfica de Projecte.
Criteri de mesura d'obra: Es determinarà, a partir del pes obtingut en bàscula oficial de les unitats arribades a obra, el pes de les unitats realment executades segons especificacions de Projecte.</t>
  </si>
  <si>
    <t>Uts.</t>
  </si>
  <si>
    <t>Llargada</t>
  </si>
  <si>
    <t>Amplada</t>
  </si>
  <si>
    <t>Alçada</t>
  </si>
  <si>
    <t>Parcial</t>
  </si>
  <si>
    <t>Subtotal</t>
  </si>
  <si>
    <t>Previsió</t>
  </si>
  <si>
    <t>FLA015bb</t>
  </si>
  <si>
    <t>Partida</t>
  </si>
  <si>
    <t>m²</t>
  </si>
  <si>
    <t>Façana simple, de xapa perfilada d'acer.</t>
  </si>
  <si>
    <t>Façana simple, de xapa perfilada ondulada d'acer prelacat, ACH 18 Minionda, espessor 0,6 mm, 18 mm d'altura de perfil i 76 mm d'intereix, COL·LOCACIÓ: en posició horitzontal, una ona de cavalcament de la xapa superior sobre la inferior i 100 mm de cavalcament lateral entre xapes. Inclús accessorisi subestructura necessària de fixació de les xapes.
Criteri de valoració econòmica: El preu no inclou l'estructura suport ni la resolució de punts singulars.
Inclou: Replanteig de les xapes. Tall, preparació i col·locació de les xapes. Fixació mecànica de les xapes.
Criteri d'amidament de projecte: Superfície mesurada segons documentació gràfica de Projecte, sense duplicar cantonades ni encontres, deduint els buits de superfície major de 1 m².
Criteri de mesura d'obra: Es mesurarà la superfície realment executada segons especificacions de Projecte, sense duplicar cantonades ni encontres, deduint els buits de superfície major de 1 m².</t>
  </si>
  <si>
    <t>Uts.</t>
  </si>
  <si>
    <t>Llargada</t>
  </si>
  <si>
    <t>Amplada</t>
  </si>
  <si>
    <t>Alçada</t>
  </si>
  <si>
    <t>Parcial</t>
  </si>
  <si>
    <t>Subtotal</t>
  </si>
  <si>
    <t>façana ascensor</t>
  </si>
  <si>
    <t>QUM020bb</t>
  </si>
  <si>
    <t>Partida</t>
  </si>
  <si>
    <t>m²</t>
  </si>
  <si>
    <t>Cobertura inclinada de panells sandvitx aïllants, d'acer.</t>
  </si>
  <si>
    <t>Cobertura de panells sandvitx d'acer galvanitzat, de poliuretà, formats per cara exterior de xapa grecada amb tres greques acabat amb pintura de polièster, de 0,5 mm d'espessor, ànima aïllant de poliuretà de densitat mitjana 40 kg/m³ i cara interior de xapa llisa acabat amb pintura de polièster, de 0,6 mm d'espessor, conductivitat tèrmica 0,66 W/(mK), Euroclasse C-s3, d0 de reacció al foc, segons UNE-EN 13501-1, col·locats amb un cavalcament del panell superior de 200 mm i fixats mecànicament sobre entramat lleuger metàl·lic, a coberta inclinada, amb una pendent major del 10%. Inclús accessoris de fixació dels panells sandvitx, cinta flexible de butil, adhesiva per ambdues cares, per al segellat d'estanquitat dels cavalcaments entre panells sandvitx i pintura antioxidant d'assecat ràpid, per a la protecció dels cavalcaments entre panells sandvitx.
Criteri de valoració econòmica: El preu no inclou la superfície suport ni els punts singulars i les peces especials de la cobertura.
Inclou: Neteja de la superfície suport. Replanteig dels panells per faldó. Tall, preparació i col·locació dels panells. Fixació mecànica dels panells. Segellat de junts. Aplicació d'una mà de pintura antioxidant en els cavalcaments entre panells.
Criteri d'amidament de projecte: Superfície mesurada en veritable magnitud, segons documentació gràfica de Projecte.
Criteri de mesura d'obra: Es mesurarà, en veritable magnitud, la superfície realment executada segons especificacions de Projecte.</t>
  </si>
  <si>
    <t>Uts.</t>
  </si>
  <si>
    <t>Llargada</t>
  </si>
  <si>
    <t>Amplada</t>
  </si>
  <si>
    <t>Alçada</t>
  </si>
  <si>
    <t>Parcial</t>
  </si>
  <si>
    <t>Subtotal</t>
  </si>
  <si>
    <t>DFF021</t>
  </si>
  <si>
    <t>Partida</t>
  </si>
  <si>
    <t>pa</t>
  </si>
  <si>
    <t>Obertura de buit en full de façana, de fàbrica revestida.</t>
  </si>
  <si>
    <t>Obertura de buit per a posterior formació de pas accés ascensor, en full exterior i interior de tancament de façana, de fàbrica revestida, formada per maó calat de 11/12 cm d'espessor, amb mitjans manuals, sense afectar a l'estabilitat del full o dels elements constructius contigus, i càrrega manual sobre camió o contenidor. Inclou perfil estintolament façana i acabat de tot els brancals, llinda i passos. per deixar-ho tot acabat.</t>
  </si>
  <si>
    <t>ITA010</t>
  </si>
  <si>
    <t>Partida</t>
  </si>
  <si>
    <t>U</t>
  </si>
  <si>
    <t>Ascensor per a persones.</t>
  </si>
  <si>
    <t>Subministrament i instal·lació completa d'ascensor elèctric d'adherència de 1 m/s de velocitat, 2 parades, 630 kg de càrrega nominal, amb capacitat per a 8 persones, nivell mig d'acabat en cabina de 1100x1400x2200 mm, amb enllumenat elèctric permanent de 50 lux com a mínim, maniobra universal simple, portes interiors automàtiques d'acer inoxidable i portes exteriors automàtiques en acer per pintar de 800x2000 mm. Inclús ganxos de fixació, llums d'enllumenat del buit, guies, cables de tracció i passacables, amortidors de vall, contrapesos, portes d'accés, grup tractor, quadre i cable de maniobra, bastidor, xassís i portes de cabina amb acabats, limitador de velocitat i paracaigudes, botoneres de pis i de cabina, selector de parades, instal·lació elèctrica, línia telefònica i sistemes de seguretat. (PREVISIÓ A FALTA DE PROJECTE I DETALLS)
Inclou: Replanteig de guies i nivells. Col·locació dels punts de fixació. Instal·lació dels llums d'enllumenat del buit. Muntatge de guies, cables de tracció i passacables. Col·locació dels amortidors de fossa. Col·locació de contrapesos. Presentació de les portes d'accés. Muntatge del grup tractor. Muntatge del quadre i connexió del cable de maniobra. Muntatge del bastidor, el xassís i les portes de cabina amb els seus acabats. Instal·lació del limitador de velocitat i el paracaigudes. Instal·lació de les botoneres de pis i de cabina. Instal·lació del selector de parades. Connexionat amb la xarxa elèctrica. Instal·lació de la línia telefònica i dels sistemes de seguretat. Comprovació del seu correcte funcionament.
Criteri d'amidament de projecte: Nombre d'unitats previstes, segons documentació gràfica de Projecte.
Criteri de mesura d'obra: Es mesurarà el nombre d'unitats realment executades segons especificacions de Projecte.</t>
  </si>
  <si>
    <t>IEI050</t>
  </si>
  <si>
    <t>Partida</t>
  </si>
  <si>
    <t>U</t>
  </si>
  <si>
    <t>Sala de maquines ascensor</t>
  </si>
  <si>
    <t>Petit armario sala de maquines ascensor per encabir quadre ascensor, 1700 x 500 x400mm. Amb proteccions elèctrique i endoll adicional.</t>
  </si>
  <si>
    <t>ASC</t>
  </si>
  <si>
    <t>G</t>
  </si>
  <si>
    <t>Capítol</t>
  </si>
  <si>
    <t>Gestió de residus</t>
  </si>
  <si>
    <t>GR</t>
  </si>
  <si>
    <t>Capítol</t>
  </si>
  <si>
    <t>Gestió de residus inertes</t>
  </si>
  <si>
    <t>GRA010</t>
  </si>
  <si>
    <t>Partida</t>
  </si>
  <si>
    <t>U</t>
  </si>
  <si>
    <t>Transport de residus inertes amb contenidor.</t>
  </si>
  <si>
    <t>Transport de mescla sense classificar de residus inerts produïts en obres de construcció i/o demolició, amb contenidor de 5 m³, a abocador específic, instal·lació de tractament de residus de construcció i demolició externa a l'obra o centre de valorització o eliminació de residus. També servei de lliurament, lloguer i recollida en obra del contenidor.
Inclou: Càrrega a camió del contenidor. Transport de residus de construcció a l'abocador específic, instal·lació de tractament de residus de construcció i demolició externa a l'obra o centre de valorització o eliminació de residus.
Criteri d'amidament de projecte: Nombre d'unitats previstes, segons documentació gràfica de Projecte.
Criteri de mesura d'obra: Es mesurarà el nombre d'unitats realment transportades segons especificacions de Projecte.</t>
  </si>
  <si>
    <t>Uts.</t>
  </si>
  <si>
    <t>Llargada</t>
  </si>
  <si>
    <t>Amplada</t>
  </si>
  <si>
    <t>Alçada</t>
  </si>
  <si>
    <t>Parcial</t>
  </si>
  <si>
    <t>Subtotal</t>
  </si>
  <si>
    <t>Previsió</t>
  </si>
  <si>
    <t>GRB020</t>
  </si>
  <si>
    <t>Partida</t>
  </si>
  <si>
    <t>m³</t>
  </si>
  <si>
    <t>Cànon d'abocament per lliurament de residus inerts a gestor autoritzat.</t>
  </si>
  <si>
    <t>Cànon d'abocament per lliurament de mescla sense classificar de residus inerts produïts a obres de construcció i/o demolició, en abocador específic, instal·lació de tractament de residus de construcció i demolició externa a l'obra o centre de valorització o eliminació de residus.
Criteri de valoració econòmica: El preu no inclou el transport.
Inclou: Nada.
Criteri d'amidament de projecte: Volum teòric, estimat a partir del pes i la densitat aparent dels diferents materials que componen els residus, segons documentació gràfica de Projecte.
Criteri de mesura d'obra: Es mesurarà, incloent l'estufament, el volum de residus realment entregat segons especificacions de Projecte.</t>
  </si>
  <si>
    <t>Uts.</t>
  </si>
  <si>
    <t>M3</t>
  </si>
  <si>
    <t>Amplada</t>
  </si>
  <si>
    <t>Alçada</t>
  </si>
  <si>
    <t>Parcial</t>
  </si>
  <si>
    <t>Subtotal</t>
  </si>
  <si>
    <t>Previsió</t>
  </si>
  <si>
    <t>GR</t>
  </si>
  <si>
    <t>GT</t>
  </si>
  <si>
    <t>Capítol</t>
  </si>
  <si>
    <t>Gestió de terres</t>
  </si>
  <si>
    <t>GTA020</t>
  </si>
  <si>
    <t>Partida</t>
  </si>
  <si>
    <t>m³</t>
  </si>
  <si>
    <t>Transport de terres amb camió.</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</si>
  <si>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màxima de 20 km.
Criteri de valoració econòmica: El preu inclou el temps d'espera en obra durant les operacions de càrrega, el viatge d'anada, la descàrrega i el viatge de tornada, però no inclou la càrrega en obra.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
Criteri de mesura d'obra: Es mesurarà, incloent l'estufament, el volum de terres realment transportat segons especificacions de Projecte.</t>
  </si>
  <si>
    <t>Uts.</t>
  </si>
  <si>
    <t>Llargada</t>
  </si>
  <si>
    <t>Amplada</t>
  </si>
  <si>
    <t>Alçada</t>
  </si>
  <si>
    <t>Parcial</t>
  </si>
  <si>
    <t>Subtotal</t>
  </si>
  <si>
    <t>Comptar deixar la meitat de terres a la mateixa obra</t>
  </si>
  <si>
    <t>0</t>
  </si>
  <si>
    <t>Es considera de mitjana 0,50 m d' alçada</t>
  </si>
  <si>
    <t>Per instalacions</t>
  </si>
  <si>
    <t>0</t>
  </si>
  <si>
    <t xml:space="preserve">   Sanejament</t>
  </si>
  <si>
    <t xml:space="preserve">   Electricitat</t>
  </si>
  <si>
    <t xml:space="preserve">   Fontaneria</t>
  </si>
  <si>
    <t>Sabates corregudes</t>
  </si>
  <si>
    <t>Sabates aïllades</t>
  </si>
  <si>
    <t>0</t>
  </si>
  <si>
    <t>GTB020</t>
  </si>
  <si>
    <t>Partida</t>
  </si>
  <si>
    <t>m³</t>
  </si>
  <si>
    <t>Cànon d'abocament per lliurament de terres a gestor autoritzat.</t>
  </si>
  <si>
    <t>Cànon d'abocament per lliurament de terres procedents de l'excavació, en abocador específic, instal·lació de tractament de residus de construcció i demolició externa a l'obra o centre de valorització o eliminació de residus.
Criteri de valoració econòmica: El preu no inclou el transport.
Inclou: Nada.
Criteri d'amidament de projecte: Volum mesurat sobre les seccions teòriques de les excavacions, incrementades cadascuna d'elles pel seu corresponent coeficient d'esponjament, d'acord amb el tipus de terreny considerat.
Criteri de mesura d'obra: Es mesurarà, incloent l'estufament, el volum de terres realment entregat segons especificacions de Projecte.</t>
  </si>
  <si>
    <t>Uts.</t>
  </si>
  <si>
    <t>Llargada</t>
  </si>
  <si>
    <t>Amplada</t>
  </si>
  <si>
    <t>Alçada</t>
  </si>
  <si>
    <t>Parcial</t>
  </si>
  <si>
    <t>Subtotal</t>
  </si>
  <si>
    <t>Comptar deixar la meitat de terres a la mateixa obra</t>
  </si>
  <si>
    <t>0</t>
  </si>
  <si>
    <t>Es considera de mitjana 0,50 m d' alçada</t>
  </si>
  <si>
    <t>Per instalacions</t>
  </si>
  <si>
    <t>0</t>
  </si>
  <si>
    <t xml:space="preserve">   Sanejament</t>
  </si>
  <si>
    <t xml:space="preserve">   Electricitat</t>
  </si>
  <si>
    <t xml:space="preserve">   Fontaneria</t>
  </si>
  <si>
    <t>Sabates corregudes</t>
  </si>
  <si>
    <t>Sabates aïllades</t>
  </si>
  <si>
    <t>GT</t>
  </si>
  <si>
    <t>G</t>
  </si>
  <si>
    <t>X</t>
  </si>
  <si>
    <t>Capítol</t>
  </si>
  <si>
    <t>Control de qualitat i assaigs</t>
  </si>
  <si>
    <t>XUX010b</t>
  </si>
  <si>
    <t>Partida</t>
  </si>
  <si>
    <t>Pa</t>
  </si>
  <si>
    <t>Control de qualitat segons documentació del Pla de control de qualitat.</t>
  </si>
  <si>
    <t>Queden incloses els controls necessaris i posades en marxa i la seva legalització de totes les instal·lacions segons la normativa corresponent (RITE, CTE, etc...).
Aquest control de qualitat es podrà ampliar o modificar segons la planificació d'obra i si els certificats dels materials no justifiquen les característiques solicitades per projecte o per la normativa corresponent, realitzant assaigs o proves per determinar-les.</t>
  </si>
  <si>
    <t>X</t>
  </si>
  <si>
    <t>Y</t>
  </si>
  <si>
    <t>Capítol</t>
  </si>
  <si>
    <t>Seguretat i salut</t>
  </si>
  <si>
    <t>YFF010b</t>
  </si>
  <si>
    <t>Partida</t>
  </si>
  <si>
    <t>Pa</t>
  </si>
  <si>
    <t>Partida alçada de seguretat i salut de tota l'execució obra.</t>
  </si>
  <si>
    <t>Partida alçada de Seguretat i Salut. Redacció del Plà de Seguretat i Salut, llibre de subcontractació, obertura de centre de treballs i tota documentació tècnica i administrativa que marca la normativa. Inclou tots els elements necessaris que marca l'EBSS, així com tots els EPI's necessaris, proteccions col·lectives, instalacions provisionals d'higiene i benestar, realització de jornades informatives a peu d'obra mensuals als treballadors, medicina preventiva, etc.</t>
  </si>
  <si>
    <t>Y</t>
  </si>
  <si>
    <t>25001_250610_AMIDAMENTS_4AULES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</si>
</sst>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2">
    <fill>
      <patternFill patternType="none"/>
    </fill>
    <fill>
      <patternFill patternType="gray125"/>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rgb="FF808080"/>
      </bottom>
      <diagonal/>
    </border>
    <border>
      <left/>
      <right/>
      <top style="thin">
        <color rgb="FF808080"/>
      </top>
      <bottom/>
      <diagonal/>
    </border>
  </borders>
  <cellStyleXfs count="1">
    <xf numFmtId="0" fontId="0" fillId="0" borderId="0"/>
  </cellStyleXfs>
  <cellXfs count="41">
    <xf numFmtId="0" fontId="0" fillId="0" borderId="0" xfId="0" applyFont="1" applyAlignment="1">
      <alignment horizontal="left" vertical="center"/>
    </xf>
    <xf numFmtId="0" fontId="1" fillId="0" borderId="0" xfId="0" applyFont="1" applyFill="1" applyAlignment="1">
      <alignment horizontal="right" vertical="top" wrapText="1"/>
    </xf>
    <xf numFmtId="0" fontId="1" fillId="0" borderId="0" xfId="0" applyFont="1" applyFill="1" applyAlignment="1">
      <alignment horizontal="left" vertical="top" wrapText="1"/>
    </xf>
    <xf numFmtId="0" fontId="0" fillId="0" borderId="0" xfId="0" applyFont="1" applyFill="1" applyAlignment="1">
      <alignment horizontal="left" vertical="top" wrapText="1"/>
    </xf>
    <xf numFmtId="0" fontId="2" fillId="0" borderId="0" xfId="0" applyFont="1" applyFill="1" applyAlignment="1">
      <alignment horizontal="right" vertical="top" wrapText="1"/>
    </xf>
    <xf numFmtId="0" fontId="2" fillId="0" borderId="0" xfId="0" applyFont="1" applyFill="1" applyAlignment="1">
      <alignment horizontal="left" vertical="top" wrapText="1"/>
    </xf>
    <xf numFmtId="0" fontId="3"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3" fillId="0" borderId="1" xfId="0" applyFont="1" applyFill="1" applyBorder="1" applyAlignment="1">
      <alignment horizontal="right" vertical="top" wrapText="1"/>
    </xf>
    <xf numFmtId="0" fontId="4" fillId="0" borderId="2" xfId="0" applyFont="1" applyFill="1" applyBorder="1" applyAlignment="1">
      <alignment horizontal="left" vertical="top" wrapText="1"/>
    </xf>
    <xf numFmtId="0" fontId="0" fillId="0" borderId="2" xfId="0" applyFont="1" applyFill="1" applyBorder="1" applyAlignment="1">
      <alignment horizontal="left" vertical="top" wrapText="1"/>
    </xf>
    <xf numFmtId="0" fontId="4" fillId="0" borderId="2" xfId="0" applyFont="1" applyFill="1" applyBorder="1" applyAlignment="1">
      <alignment horizontal="justify" vertical="top" wrapText="1"/>
    </xf>
    <xf numFmtId="4" fontId="4" fillId="0" borderId="2" xfId="0" applyNumberFormat="1" applyFont="1" applyFill="1" applyBorder="1" applyAlignment="1">
      <alignment horizontal="right" vertical="top" wrapText="1"/>
    </xf>
    <xf numFmtId="0" fontId="4" fillId="0" borderId="0" xfId="0" applyFont="1" applyFill="1" applyAlignment="1">
      <alignment horizontal="left" vertical="top" wrapText="1"/>
    </xf>
    <xf numFmtId="0" fontId="4" fillId="0" borderId="0" xfId="0" applyFont="1" applyFill="1" applyAlignment="1">
      <alignment horizontal="justify" vertical="top" wrapText="1"/>
    </xf>
    <xf numFmtId="4" fontId="4" fillId="0" borderId="0" xfId="0" applyNumberFormat="1" applyFont="1" applyFill="1" applyAlignment="1">
      <alignment horizontal="right" vertical="top" wrapText="1"/>
    </xf>
    <xf numFmtId="0" fontId="2" fillId="0" borderId="0" xfId="0" applyFont="1" applyFill="1" applyAlignment="1">
      <alignment horizontal="justify" vertical="top" wrapText="1"/>
    </xf>
    <xf numFmtId="164" fontId="2" fillId="0" borderId="0" xfId="0" applyNumberFormat="1" applyFont="1" applyFill="1" applyAlignment="1">
      <alignment horizontal="right" vertical="top" wrapText="1"/>
    </xf>
    <xf numFmtId="4" fontId="2" fillId="0" borderId="0" xfId="0" applyNumberFormat="1" applyFont="1" applyFill="1" applyAlignment="1">
      <alignment horizontal="right" vertical="top" wrapText="1"/>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4" fontId="4" fillId="0" borderId="1" xfId="0" applyNumberFormat="1" applyFont="1" applyFill="1" applyBorder="1" applyAlignment="1">
      <alignment horizontal="right" vertical="top" wrapText="1"/>
    </xf>
    <xf numFmtId="0" fontId="0" fillId="0" borderId="3" xfId="0" applyFont="1" applyFill="1" applyBorder="1" applyAlignment="1">
      <alignment horizontal="center" vertical="center" wrapText="1"/>
    </xf>
    <xf numFmtId="0" fontId="4" fillId="0" borderId="3" xfId="0" applyFont="1" applyFill="1" applyBorder="1" applyAlignment="1">
      <alignment horizontal="left" vertical="top" wrapText="1"/>
    </xf>
    <xf numFmtId="0" fontId="0" fillId="0" borderId="3" xfId="0" applyFont="1" applyFill="1" applyBorder="1" applyAlignment="1">
      <alignment horizontal="left" vertical="top" wrapText="1"/>
    </xf>
    <xf numFmtId="4" fontId="4" fillId="0" borderId="3" xfId="0" applyNumberFormat="1" applyFont="1" applyFill="1" applyBorder="1" applyAlignment="1">
      <alignment horizontal="right" vertical="top" wrapText="1"/>
    </xf>
    <xf numFmtId="0" fontId="5" fillId="0" borderId="4" xfId="0" applyFont="1" applyFill="1" applyBorder="1" applyAlignment="1">
      <alignment horizontal="left" vertical="top" wrapText="1"/>
    </xf>
    <xf numFmtId="0" fontId="5" fillId="0" borderId="4" xfId="0" applyFont="1" applyFill="1" applyBorder="1" applyAlignment="1">
      <alignment horizontal="right" vertical="top" wrapText="1"/>
    </xf>
    <xf numFmtId="0" fontId="5" fillId="0" borderId="0" xfId="0" applyFont="1" applyFill="1" applyAlignment="1">
      <alignment horizontal="left" vertical="top" wrapText="1"/>
    </xf>
    <xf numFmtId="0" fontId="2" fillId="0" borderId="5" xfId="0" applyFont="1" applyFill="1" applyBorder="1" applyAlignment="1">
      <alignment horizontal="left" vertical="top" wrapText="1"/>
    </xf>
    <xf numFmtId="0" fontId="2" fillId="0" borderId="5" xfId="0" applyFont="1" applyFill="1" applyBorder="1" applyAlignment="1">
      <alignment horizontal="right" vertical="top" wrapText="1"/>
    </xf>
    <xf numFmtId="164" fontId="2" fillId="0" borderId="5" xfId="0" applyNumberFormat="1" applyFont="1" applyFill="1" applyBorder="1" applyAlignment="1">
      <alignment horizontal="right" vertical="top" wrapText="1"/>
    </xf>
    <xf numFmtId="164" fontId="5" fillId="0" borderId="5" xfId="0" applyNumberFormat="1" applyFont="1" applyFill="1" applyBorder="1" applyAlignment="1">
      <alignment horizontal="right" vertical="top" wrapText="1"/>
    </xf>
    <xf numFmtId="164" fontId="6" fillId="0" borderId="5" xfId="0" applyNumberFormat="1" applyFont="1" applyFill="1" applyBorder="1" applyAlignment="1">
      <alignment horizontal="right" vertical="top" wrapText="1"/>
    </xf>
    <xf numFmtId="0" fontId="5" fillId="0" borderId="5" xfId="0" applyFont="1" applyFill="1" applyBorder="1" applyAlignment="1">
      <alignment horizontal="right" vertical="top" wrapText="1"/>
    </xf>
    <xf numFmtId="0" fontId="0" fillId="0" borderId="5" xfId="0" applyFont="1" applyFill="1" applyBorder="1" applyAlignment="1">
      <alignment horizontal="center" vertical="center" wrapText="1"/>
    </xf>
    <xf numFmtId="164" fontId="5" fillId="0" borderId="0" xfId="0" applyNumberFormat="1" applyFont="1" applyFill="1" applyAlignment="1">
      <alignment horizontal="right" vertical="top" wrapText="1"/>
    </xf>
    <xf numFmtId="164" fontId="6" fillId="0" borderId="0" xfId="0" applyNumberFormat="1" applyFont="1" applyFill="1" applyAlignment="1">
      <alignment horizontal="right" vertical="top" wrapText="1"/>
    </xf>
    <xf numFmtId="0" fontId="5" fillId="0" borderId="0" xfId="0" applyFont="1" applyFill="1" applyAlignment="1">
      <alignment horizontal="right" vertical="top" wrapText="1"/>
    </xf>
    <xf numFmtId="0" fontId="0" fillId="0" borderId="0" xfId="0" applyFont="1"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19"/>
  <sheetViews>
    <sheetView tabSelected="1" view="pageLayout" topLeftCell="A339" workbookViewId="0">
      <selection activeCell="D342" sqref="D342:M342"/>
    </sheetView>
  </sheetViews>
  <sheetFormatPr baseColWidth="10" defaultRowHeight="15" x14ac:dyDescent="0.2"/>
  <cols>
    <col min="1" max="1" width="7.3984375" style="40" customWidth="1"/>
    <col min="2" max="2" width="6.59765625" style="40" customWidth="1"/>
    <col min="3" max="3" width="3.09765625" style="40" customWidth="1"/>
    <col min="4" max="4" width="17.69921875" style="40" customWidth="1"/>
    <col min="5" max="5" width="10.296875" style="40" customWidth="1"/>
    <col min="6" max="7" width="5.59765625" style="40" customWidth="1"/>
    <col min="8" max="8" width="5.69921875" style="40" customWidth="1"/>
    <col min="9" max="9" width="4.8984375" style="40" customWidth="1"/>
    <col min="10" max="10" width="6.19921875" style="40" customWidth="1"/>
    <col min="11" max="11" width="8.19921875" style="40" customWidth="1"/>
    <col min="12" max="12" width="8.09765625" style="40" customWidth="1"/>
    <col min="13" max="13" width="8.19921875" style="40" customWidth="1"/>
  </cols>
  <sheetData>
    <row r="1" spans="1:13" ht="17.850000000000001" customHeight="1" thickBot="1" x14ac:dyDescent="0.25">
      <c r="A1" s="1" t="s">
        <v>0</v>
      </c>
      <c r="B1" s="2" t="s">
        <v>1</v>
      </c>
      <c r="C1" s="2"/>
      <c r="D1" s="2"/>
      <c r="E1" s="2"/>
      <c r="F1" s="2"/>
      <c r="G1" s="2"/>
      <c r="H1" s="2"/>
      <c r="I1" s="2"/>
      <c r="J1" s="2"/>
      <c r="K1" s="2"/>
      <c r="L1" s="2"/>
      <c r="M1" s="2"/>
    </row>
    <row r="2" spans="1:13" ht="17.850000000000001" customHeight="1" thickBot="1" x14ac:dyDescent="0.25">
      <c r="A2" s="2" t="s">
        <v>2</v>
      </c>
      <c r="B2" s="2"/>
      <c r="C2" s="2"/>
      <c r="D2" s="3"/>
      <c r="E2" s="3"/>
      <c r="F2" s="3"/>
      <c r="G2" s="3"/>
      <c r="H2" s="3"/>
      <c r="I2" s="3"/>
      <c r="J2" s="3"/>
      <c r="K2" s="3"/>
      <c r="L2" s="4" t="s">
        <v>3</v>
      </c>
      <c r="M2" s="5">
        <v>5</v>
      </c>
    </row>
    <row r="3" spans="1:13" ht="16.7" customHeight="1" thickBot="1" x14ac:dyDescent="0.25">
      <c r="A3" s="6" t="s">
        <v>4</v>
      </c>
      <c r="B3" s="6" t="s">
        <v>5</v>
      </c>
      <c r="C3" s="6" t="s">
        <v>6</v>
      </c>
      <c r="D3" s="6" t="s">
        <v>7</v>
      </c>
      <c r="E3" s="7"/>
      <c r="F3" s="7"/>
      <c r="G3" s="7"/>
      <c r="H3" s="7"/>
      <c r="I3" s="7"/>
      <c r="J3" s="7"/>
      <c r="K3" s="8" t="s">
        <v>8</v>
      </c>
      <c r="L3" s="8" t="s">
        <v>9</v>
      </c>
      <c r="M3" s="8" t="s">
        <v>10</v>
      </c>
    </row>
    <row r="4" spans="1:13" ht="34.700000000000003" customHeight="1" thickBot="1" x14ac:dyDescent="0.25">
      <c r="A4" s="9" t="s">
        <v>11</v>
      </c>
      <c r="B4" s="9" t="s">
        <v>12</v>
      </c>
      <c r="C4" s="10"/>
      <c r="D4" s="11"/>
      <c r="E4" s="11"/>
      <c r="F4" s="11"/>
      <c r="G4" s="11"/>
      <c r="H4" s="11"/>
      <c r="I4" s="11"/>
      <c r="J4" s="11"/>
      <c r="K4" s="10"/>
      <c r="L4" s="12">
        <f>L619</f>
        <v>0</v>
      </c>
      <c r="M4" s="12">
        <f>ROUND(L4,2)</f>
        <v>0</v>
      </c>
    </row>
    <row r="5" spans="1:13" ht="15.4" customHeight="1" thickBot="1" x14ac:dyDescent="0.25">
      <c r="A5" s="13" t="s">
        <v>13</v>
      </c>
      <c r="B5" s="13" t="s">
        <v>14</v>
      </c>
      <c r="C5" s="3"/>
      <c r="D5" s="14" t="s">
        <v>15</v>
      </c>
      <c r="E5" s="14"/>
      <c r="F5" s="14"/>
      <c r="G5" s="14"/>
      <c r="H5" s="14"/>
      <c r="I5" s="14"/>
      <c r="J5" s="14"/>
      <c r="K5" s="3"/>
      <c r="L5" s="15">
        <f>L10</f>
        <v>0</v>
      </c>
      <c r="M5" s="15">
        <f>ROUND(L5,2)</f>
        <v>0</v>
      </c>
    </row>
    <row r="6" spans="1:13" ht="15.4" customHeight="1" thickBot="1" x14ac:dyDescent="0.25">
      <c r="A6" s="13" t="s">
        <v>16</v>
      </c>
      <c r="B6" s="13" t="s">
        <v>17</v>
      </c>
      <c r="C6" s="3"/>
      <c r="D6" s="14" t="s">
        <v>18</v>
      </c>
      <c r="E6" s="14"/>
      <c r="F6" s="14"/>
      <c r="G6" s="14"/>
      <c r="H6" s="14"/>
      <c r="I6" s="14"/>
      <c r="J6" s="14"/>
      <c r="K6" s="3"/>
      <c r="L6" s="15">
        <f>L9</f>
        <v>0</v>
      </c>
      <c r="M6" s="15">
        <f>ROUND(L6,2)</f>
        <v>0</v>
      </c>
    </row>
    <row r="7" spans="1:13" ht="15.4" customHeight="1" thickBot="1" x14ac:dyDescent="0.25">
      <c r="A7" s="13" t="s">
        <v>19</v>
      </c>
      <c r="B7" s="5" t="s">
        <v>20</v>
      </c>
      <c r="C7" s="5" t="s">
        <v>21</v>
      </c>
      <c r="D7" s="16" t="s">
        <v>22</v>
      </c>
      <c r="E7" s="16"/>
      <c r="F7" s="16"/>
      <c r="G7" s="16"/>
      <c r="H7" s="16"/>
      <c r="I7" s="16"/>
      <c r="J7" s="16"/>
      <c r="K7" s="17">
        <f>ROUND(30,2)</f>
        <v>30</v>
      </c>
      <c r="L7" s="18">
        <v>0</v>
      </c>
      <c r="M7" s="18">
        <f>ROUND(K7*L7,2)</f>
        <v>0</v>
      </c>
    </row>
    <row r="8" spans="1:13" ht="76.900000000000006" customHeight="1" thickBot="1" x14ac:dyDescent="0.25">
      <c r="A8" s="19"/>
      <c r="B8" s="19"/>
      <c r="C8" s="19"/>
      <c r="D8" s="16" t="s">
        <v>23</v>
      </c>
      <c r="E8" s="16"/>
      <c r="F8" s="16"/>
      <c r="G8" s="16"/>
      <c r="H8" s="16"/>
      <c r="I8" s="16"/>
      <c r="J8" s="16"/>
      <c r="K8" s="16"/>
      <c r="L8" s="16"/>
      <c r="M8" s="16"/>
    </row>
    <row r="9" spans="1:13" ht="15.4" customHeight="1" thickBot="1" x14ac:dyDescent="0.25">
      <c r="A9" s="20"/>
      <c r="B9" s="20"/>
      <c r="C9" s="20"/>
      <c r="D9" s="21" t="s">
        <v>24</v>
      </c>
      <c r="E9" s="7"/>
      <c r="F9" s="7"/>
      <c r="G9" s="7"/>
      <c r="H9" s="7"/>
      <c r="I9" s="7"/>
      <c r="J9" s="7"/>
      <c r="K9" s="7"/>
      <c r="L9" s="22">
        <f>M7</f>
        <v>0</v>
      </c>
      <c r="M9" s="22">
        <f>ROUND(L9,2)</f>
        <v>0</v>
      </c>
    </row>
    <row r="10" spans="1:13" ht="15.4" customHeight="1" thickBot="1" x14ac:dyDescent="0.25">
      <c r="A10" s="23"/>
      <c r="B10" s="23"/>
      <c r="C10" s="23"/>
      <c r="D10" s="24" t="s">
        <v>25</v>
      </c>
      <c r="E10" s="25"/>
      <c r="F10" s="25"/>
      <c r="G10" s="25"/>
      <c r="H10" s="25"/>
      <c r="I10" s="25"/>
      <c r="J10" s="25"/>
      <c r="K10" s="25"/>
      <c r="L10" s="26">
        <f>M9</f>
        <v>0</v>
      </c>
      <c r="M10" s="26">
        <f>ROUND(L10,2)</f>
        <v>0</v>
      </c>
    </row>
    <row r="11" spans="1:13" ht="15.4" customHeight="1" thickBot="1" x14ac:dyDescent="0.25">
      <c r="A11" s="9" t="s">
        <v>26</v>
      </c>
      <c r="B11" s="9" t="s">
        <v>27</v>
      </c>
      <c r="C11" s="10"/>
      <c r="D11" s="11" t="s">
        <v>28</v>
      </c>
      <c r="E11" s="11"/>
      <c r="F11" s="11"/>
      <c r="G11" s="11"/>
      <c r="H11" s="11"/>
      <c r="I11" s="11"/>
      <c r="J11" s="11"/>
      <c r="K11" s="10"/>
      <c r="L11" s="12">
        <f>L20</f>
        <v>0</v>
      </c>
      <c r="M11" s="12">
        <f>ROUND(L11,2)</f>
        <v>0</v>
      </c>
    </row>
    <row r="12" spans="1:13" ht="15.4" customHeight="1" thickBot="1" x14ac:dyDescent="0.25">
      <c r="A12" s="13" t="s">
        <v>29</v>
      </c>
      <c r="B12" s="5" t="s">
        <v>30</v>
      </c>
      <c r="C12" s="5" t="s">
        <v>31</v>
      </c>
      <c r="D12" s="16" t="s">
        <v>32</v>
      </c>
      <c r="E12" s="16"/>
      <c r="F12" s="16"/>
      <c r="G12" s="16"/>
      <c r="H12" s="16"/>
      <c r="I12" s="16"/>
      <c r="J12" s="16"/>
      <c r="K12" s="17">
        <f>ROUND(3,2)</f>
        <v>3</v>
      </c>
      <c r="L12" s="18">
        <v>0</v>
      </c>
      <c r="M12" s="18">
        <f>ROUND(K12*L12,2)</f>
        <v>0</v>
      </c>
    </row>
    <row r="13" spans="1:13" ht="58.35" customHeight="1" thickBot="1" x14ac:dyDescent="0.25">
      <c r="A13" s="19"/>
      <c r="B13" s="19"/>
      <c r="C13" s="19"/>
      <c r="D13" s="16" t="s">
        <v>33</v>
      </c>
      <c r="E13" s="16"/>
      <c r="F13" s="16"/>
      <c r="G13" s="16"/>
      <c r="H13" s="16"/>
      <c r="I13" s="16"/>
      <c r="J13" s="16"/>
      <c r="K13" s="16"/>
      <c r="L13" s="16"/>
      <c r="M13" s="16"/>
    </row>
    <row r="14" spans="1:13" ht="15.4" customHeight="1" thickBot="1" x14ac:dyDescent="0.25">
      <c r="A14" s="13" t="s">
        <v>34</v>
      </c>
      <c r="B14" s="5" t="s">
        <v>35</v>
      </c>
      <c r="C14" s="5" t="s">
        <v>36</v>
      </c>
      <c r="D14" s="16" t="s">
        <v>37</v>
      </c>
      <c r="E14" s="16"/>
      <c r="F14" s="16"/>
      <c r="G14" s="16"/>
      <c r="H14" s="16"/>
      <c r="I14" s="16"/>
      <c r="J14" s="16"/>
      <c r="K14" s="17">
        <f>ROUND(1,2)</f>
        <v>1</v>
      </c>
      <c r="L14" s="18">
        <v>0</v>
      </c>
      <c r="M14" s="18">
        <f>ROUND(K14*L14,2)</f>
        <v>0</v>
      </c>
    </row>
    <row r="15" spans="1:13" ht="67.5" customHeight="1" thickBot="1" x14ac:dyDescent="0.25">
      <c r="A15" s="19"/>
      <c r="B15" s="19"/>
      <c r="C15" s="19"/>
      <c r="D15" s="16" t="s">
        <v>38</v>
      </c>
      <c r="E15" s="16"/>
      <c r="F15" s="16"/>
      <c r="G15" s="16"/>
      <c r="H15" s="16"/>
      <c r="I15" s="16"/>
      <c r="J15" s="16"/>
      <c r="K15" s="16"/>
      <c r="L15" s="16"/>
      <c r="M15" s="16"/>
    </row>
    <row r="16" spans="1:13" ht="15.4" customHeight="1" thickBot="1" x14ac:dyDescent="0.25">
      <c r="A16" s="13" t="s">
        <v>39</v>
      </c>
      <c r="B16" s="5" t="s">
        <v>40</v>
      </c>
      <c r="C16" s="5" t="s">
        <v>41</v>
      </c>
      <c r="D16" s="16" t="s">
        <v>42</v>
      </c>
      <c r="E16" s="16"/>
      <c r="F16" s="16"/>
      <c r="G16" s="16"/>
      <c r="H16" s="16"/>
      <c r="I16" s="16"/>
      <c r="J16" s="16"/>
      <c r="K16" s="17">
        <f>SUM(K19:K19)</f>
        <v>38.159999999999997</v>
      </c>
      <c r="L16" s="18">
        <v>0</v>
      </c>
      <c r="M16" s="18">
        <f>ROUND(K16*L16,2)</f>
        <v>0</v>
      </c>
    </row>
    <row r="17" spans="1:13" ht="58.35" customHeight="1" thickBot="1" x14ac:dyDescent="0.25">
      <c r="A17" s="19"/>
      <c r="B17" s="19"/>
      <c r="C17" s="19"/>
      <c r="D17" s="16" t="s">
        <v>43</v>
      </c>
      <c r="E17" s="16"/>
      <c r="F17" s="16"/>
      <c r="G17" s="16"/>
      <c r="H17" s="16"/>
      <c r="I17" s="16"/>
      <c r="J17" s="16"/>
      <c r="K17" s="16"/>
      <c r="L17" s="16"/>
      <c r="M17" s="16"/>
    </row>
    <row r="18" spans="1:13" ht="15.2" customHeight="1" thickBot="1" x14ac:dyDescent="0.25">
      <c r="A18" s="19"/>
      <c r="B18" s="19"/>
      <c r="C18" s="19"/>
      <c r="D18" s="19"/>
      <c r="E18" s="27"/>
      <c r="F18" s="28" t="s">
        <v>44</v>
      </c>
      <c r="G18" s="28" t="s">
        <v>45</v>
      </c>
      <c r="H18" s="28" t="s">
        <v>46</v>
      </c>
      <c r="I18" s="28" t="s">
        <v>47</v>
      </c>
      <c r="J18" s="28" t="s">
        <v>48</v>
      </c>
      <c r="K18" s="28" t="s">
        <v>49</v>
      </c>
      <c r="L18" s="19"/>
      <c r="M18" s="19"/>
    </row>
    <row r="19" spans="1:13" ht="15.2" customHeight="1" thickBot="1" x14ac:dyDescent="0.25">
      <c r="A19" s="19"/>
      <c r="B19" s="19"/>
      <c r="C19" s="19"/>
      <c r="D19" s="29"/>
      <c r="E19" s="30" t="s">
        <v>50</v>
      </c>
      <c r="F19" s="31">
        <v>1</v>
      </c>
      <c r="G19" s="32">
        <v>31.8</v>
      </c>
      <c r="H19" s="32">
        <v>1.2</v>
      </c>
      <c r="I19" s="32"/>
      <c r="J19" s="33">
        <f>ROUND(F19*G19*H19,3)</f>
        <v>38.159999999999997</v>
      </c>
      <c r="K19" s="34">
        <f>SUM(J19:J19)</f>
        <v>38.159999999999997</v>
      </c>
      <c r="L19" s="19"/>
      <c r="M19" s="19"/>
    </row>
    <row r="20" spans="1:13" ht="15.4" customHeight="1" thickBot="1" x14ac:dyDescent="0.25">
      <c r="A20" s="20"/>
      <c r="B20" s="20"/>
      <c r="C20" s="20"/>
      <c r="D20" s="21" t="s">
        <v>51</v>
      </c>
      <c r="E20" s="7"/>
      <c r="F20" s="7"/>
      <c r="G20" s="7"/>
      <c r="H20" s="7"/>
      <c r="I20" s="7"/>
      <c r="J20" s="7"/>
      <c r="K20" s="7"/>
      <c r="L20" s="22">
        <f>M12+M14+M16</f>
        <v>0</v>
      </c>
      <c r="M20" s="22">
        <f>ROUND(L20,2)</f>
        <v>0</v>
      </c>
    </row>
    <row r="21" spans="1:13" ht="15.4" customHeight="1" thickBot="1" x14ac:dyDescent="0.25">
      <c r="A21" s="9" t="s">
        <v>52</v>
      </c>
      <c r="B21" s="9" t="s">
        <v>53</v>
      </c>
      <c r="C21" s="10"/>
      <c r="D21" s="11" t="s">
        <v>54</v>
      </c>
      <c r="E21" s="11"/>
      <c r="F21" s="11"/>
      <c r="G21" s="11"/>
      <c r="H21" s="11"/>
      <c r="I21" s="11"/>
      <c r="J21" s="11"/>
      <c r="K21" s="10"/>
      <c r="L21" s="12">
        <f>L55</f>
        <v>0</v>
      </c>
      <c r="M21" s="12">
        <f>ROUND(L21,2)</f>
        <v>0</v>
      </c>
    </row>
    <row r="22" spans="1:13" ht="15.4" customHeight="1" thickBot="1" x14ac:dyDescent="0.25">
      <c r="A22" s="13" t="s">
        <v>55</v>
      </c>
      <c r="B22" s="13" t="s">
        <v>56</v>
      </c>
      <c r="C22" s="3"/>
      <c r="D22" s="14" t="s">
        <v>57</v>
      </c>
      <c r="E22" s="14"/>
      <c r="F22" s="14"/>
      <c r="G22" s="14"/>
      <c r="H22" s="14"/>
      <c r="I22" s="14"/>
      <c r="J22" s="14"/>
      <c r="K22" s="3"/>
      <c r="L22" s="15">
        <f>L54</f>
        <v>0</v>
      </c>
      <c r="M22" s="15">
        <f>ROUND(L22,2)</f>
        <v>0</v>
      </c>
    </row>
    <row r="23" spans="1:13" ht="15.4" customHeight="1" thickBot="1" x14ac:dyDescent="0.25">
      <c r="A23" s="13" t="s">
        <v>58</v>
      </c>
      <c r="B23" s="13" t="s">
        <v>59</v>
      </c>
      <c r="C23" s="3"/>
      <c r="D23" s="14" t="s">
        <v>60</v>
      </c>
      <c r="E23" s="14"/>
      <c r="F23" s="14"/>
      <c r="G23" s="14"/>
      <c r="H23" s="14"/>
      <c r="I23" s="14"/>
      <c r="J23" s="14"/>
      <c r="K23" s="3"/>
      <c r="L23" s="15">
        <f>L36</f>
        <v>0</v>
      </c>
      <c r="M23" s="15">
        <f>ROUND(L23,2)</f>
        <v>0</v>
      </c>
    </row>
    <row r="24" spans="1:13" ht="15.4" customHeight="1" thickBot="1" x14ac:dyDescent="0.25">
      <c r="A24" s="13" t="s">
        <v>61</v>
      </c>
      <c r="B24" s="5" t="s">
        <v>62</v>
      </c>
      <c r="C24" s="5" t="s">
        <v>63</v>
      </c>
      <c r="D24" s="16" t="s">
        <v>64</v>
      </c>
      <c r="E24" s="16"/>
      <c r="F24" s="16"/>
      <c r="G24" s="16"/>
      <c r="H24" s="16"/>
      <c r="I24" s="16"/>
      <c r="J24" s="16"/>
      <c r="K24" s="17">
        <f>SUM(K27:K27)</f>
        <v>435.66</v>
      </c>
      <c r="L24" s="18">
        <v>0</v>
      </c>
      <c r="M24" s="18">
        <f>ROUND(K24*L24,2)</f>
        <v>0</v>
      </c>
    </row>
    <row r="25" spans="1:13" ht="86.1" customHeight="1" thickBot="1" x14ac:dyDescent="0.25">
      <c r="A25" s="19"/>
      <c r="B25" s="19"/>
      <c r="C25" s="19"/>
      <c r="D25" s="16" t="s">
        <v>65</v>
      </c>
      <c r="E25" s="16"/>
      <c r="F25" s="16"/>
      <c r="G25" s="16"/>
      <c r="H25" s="16"/>
      <c r="I25" s="16"/>
      <c r="J25" s="16"/>
      <c r="K25" s="16"/>
      <c r="L25" s="16"/>
      <c r="M25" s="16"/>
    </row>
    <row r="26" spans="1:13" ht="15.2" customHeight="1" thickBot="1" x14ac:dyDescent="0.25">
      <c r="A26" s="19"/>
      <c r="B26" s="19"/>
      <c r="C26" s="19"/>
      <c r="D26" s="19"/>
      <c r="E26" s="27"/>
      <c r="F26" s="28" t="s">
        <v>66</v>
      </c>
      <c r="G26" s="28" t="s">
        <v>67</v>
      </c>
      <c r="H26" s="28" t="s">
        <v>68</v>
      </c>
      <c r="I26" s="28" t="s">
        <v>69</v>
      </c>
      <c r="J26" s="28" t="s">
        <v>70</v>
      </c>
      <c r="K26" s="28" t="s">
        <v>71</v>
      </c>
      <c r="L26" s="19"/>
      <c r="M26" s="19"/>
    </row>
    <row r="27" spans="1:13" ht="15.2" customHeight="1" thickBot="1" x14ac:dyDescent="0.25">
      <c r="A27" s="19"/>
      <c r="B27" s="19"/>
      <c r="C27" s="19"/>
      <c r="D27" s="29"/>
      <c r="E27" s="30" t="s">
        <v>72</v>
      </c>
      <c r="F27" s="31">
        <v>1</v>
      </c>
      <c r="G27" s="32">
        <v>31.8</v>
      </c>
      <c r="H27" s="32">
        <v>13.7</v>
      </c>
      <c r="I27" s="32"/>
      <c r="J27" s="33">
        <f>ROUND(F27*G27*H27,3)</f>
        <v>435.66</v>
      </c>
      <c r="K27" s="34">
        <f>SUM(J27:J27)</f>
        <v>435.66</v>
      </c>
      <c r="L27" s="19"/>
      <c r="M27" s="19"/>
    </row>
    <row r="28" spans="1:13" ht="15.4" customHeight="1" thickBot="1" x14ac:dyDescent="0.25">
      <c r="A28" s="13" t="s">
        <v>73</v>
      </c>
      <c r="B28" s="5" t="s">
        <v>74</v>
      </c>
      <c r="C28" s="5" t="s">
        <v>75</v>
      </c>
      <c r="D28" s="16" t="s">
        <v>76</v>
      </c>
      <c r="E28" s="16"/>
      <c r="F28" s="16"/>
      <c r="G28" s="16"/>
      <c r="H28" s="16"/>
      <c r="I28" s="16"/>
      <c r="J28" s="16"/>
      <c r="K28" s="17">
        <f>SUM(K31:K31)</f>
        <v>3</v>
      </c>
      <c r="L28" s="18">
        <v>0</v>
      </c>
      <c r="M28" s="18">
        <f>ROUND(K28*L28,2)</f>
        <v>0</v>
      </c>
    </row>
    <row r="29" spans="1:13" ht="58.35" customHeight="1" thickBot="1" x14ac:dyDescent="0.25">
      <c r="A29" s="19"/>
      <c r="B29" s="19"/>
      <c r="C29" s="19"/>
      <c r="D29" s="16" t="s">
        <v>77</v>
      </c>
      <c r="E29" s="16"/>
      <c r="F29" s="16"/>
      <c r="G29" s="16"/>
      <c r="H29" s="16"/>
      <c r="I29" s="16"/>
      <c r="J29" s="16"/>
      <c r="K29" s="16"/>
      <c r="L29" s="16"/>
      <c r="M29" s="16"/>
    </row>
    <row r="30" spans="1:13" ht="15.2" customHeight="1" thickBot="1" x14ac:dyDescent="0.25">
      <c r="A30" s="19"/>
      <c r="B30" s="19"/>
      <c r="C30" s="19"/>
      <c r="D30" s="19"/>
      <c r="E30" s="27"/>
      <c r="F30" s="28" t="s">
        <v>78</v>
      </c>
      <c r="G30" s="28" t="s">
        <v>79</v>
      </c>
      <c r="H30" s="28" t="s">
        <v>80</v>
      </c>
      <c r="I30" s="28" t="s">
        <v>81</v>
      </c>
      <c r="J30" s="28" t="s">
        <v>82</v>
      </c>
      <c r="K30" s="28" t="s">
        <v>83</v>
      </c>
      <c r="L30" s="19"/>
      <c r="M30" s="19"/>
    </row>
    <row r="31" spans="1:13" ht="15.2" customHeight="1" thickBot="1" x14ac:dyDescent="0.25">
      <c r="A31" s="19"/>
      <c r="B31" s="19"/>
      <c r="C31" s="19"/>
      <c r="D31" s="29"/>
      <c r="E31" s="30" t="s">
        <v>84</v>
      </c>
      <c r="F31" s="31">
        <v>3</v>
      </c>
      <c r="G31" s="32"/>
      <c r="H31" s="32"/>
      <c r="I31" s="32"/>
      <c r="J31" s="33">
        <f>ROUND(F31,3)</f>
        <v>3</v>
      </c>
      <c r="K31" s="34">
        <f>SUM(J31:J31)</f>
        <v>3</v>
      </c>
      <c r="L31" s="19"/>
      <c r="M31" s="19"/>
    </row>
    <row r="32" spans="1:13" ht="15.4" customHeight="1" thickBot="1" x14ac:dyDescent="0.25">
      <c r="A32" s="13" t="s">
        <v>85</v>
      </c>
      <c r="B32" s="5" t="s">
        <v>86</v>
      </c>
      <c r="C32" s="5" t="s">
        <v>87</v>
      </c>
      <c r="D32" s="16" t="s">
        <v>88</v>
      </c>
      <c r="E32" s="16"/>
      <c r="F32" s="16"/>
      <c r="G32" s="16"/>
      <c r="H32" s="16"/>
      <c r="I32" s="16"/>
      <c r="J32" s="16"/>
      <c r="K32" s="17">
        <f>SUM(K35:K35)</f>
        <v>5</v>
      </c>
      <c r="L32" s="18">
        <v>0</v>
      </c>
      <c r="M32" s="18">
        <f>ROUND(K32*L32,2)</f>
        <v>0</v>
      </c>
    </row>
    <row r="33" spans="1:13" ht="58.35" customHeight="1" thickBot="1" x14ac:dyDescent="0.25">
      <c r="A33" s="19"/>
      <c r="B33" s="19"/>
      <c r="C33" s="19"/>
      <c r="D33" s="16" t="s">
        <v>89</v>
      </c>
      <c r="E33" s="16"/>
      <c r="F33" s="16"/>
      <c r="G33" s="16"/>
      <c r="H33" s="16"/>
      <c r="I33" s="16"/>
      <c r="J33" s="16"/>
      <c r="K33" s="16"/>
      <c r="L33" s="16"/>
      <c r="M33" s="16"/>
    </row>
    <row r="34" spans="1:13" ht="15.2" customHeight="1" thickBot="1" x14ac:dyDescent="0.25">
      <c r="A34" s="19"/>
      <c r="B34" s="19"/>
      <c r="C34" s="19"/>
      <c r="D34" s="19"/>
      <c r="E34" s="27"/>
      <c r="F34" s="28" t="s">
        <v>90</v>
      </c>
      <c r="G34" s="28" t="s">
        <v>91</v>
      </c>
      <c r="H34" s="28" t="s">
        <v>92</v>
      </c>
      <c r="I34" s="28" t="s">
        <v>93</v>
      </c>
      <c r="J34" s="28" t="s">
        <v>94</v>
      </c>
      <c r="K34" s="28" t="s">
        <v>95</v>
      </c>
      <c r="L34" s="19"/>
      <c r="M34" s="19"/>
    </row>
    <row r="35" spans="1:13" ht="15.2" customHeight="1" thickBot="1" x14ac:dyDescent="0.25">
      <c r="A35" s="19"/>
      <c r="B35" s="19"/>
      <c r="C35" s="19"/>
      <c r="D35" s="29"/>
      <c r="E35" s="30" t="s">
        <v>96</v>
      </c>
      <c r="F35" s="31">
        <v>5</v>
      </c>
      <c r="G35" s="32"/>
      <c r="H35" s="32"/>
      <c r="I35" s="32"/>
      <c r="J35" s="33">
        <f>ROUND(F35,3)</f>
        <v>5</v>
      </c>
      <c r="K35" s="34">
        <f>SUM(J35:J35)</f>
        <v>5</v>
      </c>
      <c r="L35" s="19"/>
      <c r="M35" s="19"/>
    </row>
    <row r="36" spans="1:13" ht="15.4" customHeight="1" thickBot="1" x14ac:dyDescent="0.25">
      <c r="A36" s="20"/>
      <c r="B36" s="20"/>
      <c r="C36" s="20"/>
      <c r="D36" s="21" t="s">
        <v>97</v>
      </c>
      <c r="E36" s="7"/>
      <c r="F36" s="7"/>
      <c r="G36" s="7"/>
      <c r="H36" s="7"/>
      <c r="I36" s="7"/>
      <c r="J36" s="7"/>
      <c r="K36" s="7"/>
      <c r="L36" s="22">
        <f>M24+M28+M32</f>
        <v>0</v>
      </c>
      <c r="M36" s="22">
        <f>ROUND(L36,2)</f>
        <v>0</v>
      </c>
    </row>
    <row r="37" spans="1:13" ht="15.4" customHeight="1" thickBot="1" x14ac:dyDescent="0.25">
      <c r="A37" s="9" t="s">
        <v>98</v>
      </c>
      <c r="B37" s="9" t="s">
        <v>99</v>
      </c>
      <c r="C37" s="10"/>
      <c r="D37" s="11" t="s">
        <v>100</v>
      </c>
      <c r="E37" s="11"/>
      <c r="F37" s="11"/>
      <c r="G37" s="11"/>
      <c r="H37" s="11"/>
      <c r="I37" s="11"/>
      <c r="J37" s="11"/>
      <c r="K37" s="10"/>
      <c r="L37" s="12">
        <f>L42</f>
        <v>0</v>
      </c>
      <c r="M37" s="12">
        <f>ROUND(L37,2)</f>
        <v>0</v>
      </c>
    </row>
    <row r="38" spans="1:13" ht="15.4" customHeight="1" thickBot="1" x14ac:dyDescent="0.25">
      <c r="A38" s="13" t="s">
        <v>101</v>
      </c>
      <c r="B38" s="5" t="s">
        <v>102</v>
      </c>
      <c r="C38" s="5" t="s">
        <v>103</v>
      </c>
      <c r="D38" s="16" t="s">
        <v>104</v>
      </c>
      <c r="E38" s="16"/>
      <c r="F38" s="16"/>
      <c r="G38" s="16"/>
      <c r="H38" s="16"/>
      <c r="I38" s="16"/>
      <c r="J38" s="16"/>
      <c r="K38" s="17">
        <f>SUM(K41:K41)</f>
        <v>95.4</v>
      </c>
      <c r="L38" s="18">
        <v>0</v>
      </c>
      <c r="M38" s="18">
        <f>ROUND(K38*L38,2)</f>
        <v>0</v>
      </c>
    </row>
    <row r="39" spans="1:13" ht="86.1" customHeight="1" thickBot="1" x14ac:dyDescent="0.25">
      <c r="A39" s="19"/>
      <c r="B39" s="19"/>
      <c r="C39" s="19"/>
      <c r="D39" s="16" t="s">
        <v>105</v>
      </c>
      <c r="E39" s="16"/>
      <c r="F39" s="16"/>
      <c r="G39" s="16"/>
      <c r="H39" s="16"/>
      <c r="I39" s="16"/>
      <c r="J39" s="16"/>
      <c r="K39" s="16"/>
      <c r="L39" s="16"/>
      <c r="M39" s="16"/>
    </row>
    <row r="40" spans="1:13" ht="15.2" customHeight="1" thickBot="1" x14ac:dyDescent="0.25">
      <c r="A40" s="19"/>
      <c r="B40" s="19"/>
      <c r="C40" s="19"/>
      <c r="D40" s="19"/>
      <c r="E40" s="27"/>
      <c r="F40" s="28" t="s">
        <v>106</v>
      </c>
      <c r="G40" s="28" t="s">
        <v>107</v>
      </c>
      <c r="H40" s="28" t="s">
        <v>108</v>
      </c>
      <c r="I40" s="28" t="s">
        <v>109</v>
      </c>
      <c r="J40" s="28" t="s">
        <v>110</v>
      </c>
      <c r="K40" s="28" t="s">
        <v>111</v>
      </c>
      <c r="L40" s="19"/>
      <c r="M40" s="19"/>
    </row>
    <row r="41" spans="1:13" ht="30.6" customHeight="1" thickBot="1" x14ac:dyDescent="0.25">
      <c r="A41" s="19"/>
      <c r="B41" s="19"/>
      <c r="C41" s="19"/>
      <c r="D41" s="29"/>
      <c r="E41" s="30" t="s">
        <v>112</v>
      </c>
      <c r="F41" s="31">
        <v>1</v>
      </c>
      <c r="G41" s="32">
        <v>31.8</v>
      </c>
      <c r="H41" s="32">
        <v>6</v>
      </c>
      <c r="I41" s="32">
        <v>0.5</v>
      </c>
      <c r="J41" s="33">
        <f>ROUND(F41*G41*H41*I41,3)</f>
        <v>95.4</v>
      </c>
      <c r="K41" s="34">
        <f>SUM(J41:J41)</f>
        <v>95.4</v>
      </c>
      <c r="L41" s="19"/>
      <c r="M41" s="19"/>
    </row>
    <row r="42" spans="1:13" ht="15.4" customHeight="1" thickBot="1" x14ac:dyDescent="0.25">
      <c r="A42" s="20"/>
      <c r="B42" s="20"/>
      <c r="C42" s="20"/>
      <c r="D42" s="21" t="s">
        <v>113</v>
      </c>
      <c r="E42" s="7"/>
      <c r="F42" s="7"/>
      <c r="G42" s="7"/>
      <c r="H42" s="7"/>
      <c r="I42" s="7"/>
      <c r="J42" s="7"/>
      <c r="K42" s="7"/>
      <c r="L42" s="22">
        <f>M38</f>
        <v>0</v>
      </c>
      <c r="M42" s="22">
        <f>ROUND(L42,2)</f>
        <v>0</v>
      </c>
    </row>
    <row r="43" spans="1:13" ht="15.4" customHeight="1" thickBot="1" x14ac:dyDescent="0.25">
      <c r="A43" s="9" t="s">
        <v>114</v>
      </c>
      <c r="B43" s="9" t="s">
        <v>115</v>
      </c>
      <c r="C43" s="10"/>
      <c r="D43" s="11" t="s">
        <v>116</v>
      </c>
      <c r="E43" s="11"/>
      <c r="F43" s="11"/>
      <c r="G43" s="11"/>
      <c r="H43" s="11"/>
      <c r="I43" s="11"/>
      <c r="J43" s="11"/>
      <c r="K43" s="10"/>
      <c r="L43" s="12">
        <f>L53</f>
        <v>0</v>
      </c>
      <c r="M43" s="12">
        <f>ROUND(L43,2)</f>
        <v>0</v>
      </c>
    </row>
    <row r="44" spans="1:13" ht="15.4" customHeight="1" thickBot="1" x14ac:dyDescent="0.25">
      <c r="A44" s="13" t="s">
        <v>117</v>
      </c>
      <c r="B44" s="5" t="s">
        <v>118</v>
      </c>
      <c r="C44" s="5" t="s">
        <v>119</v>
      </c>
      <c r="D44" s="16" t="s">
        <v>120</v>
      </c>
      <c r="E44" s="16"/>
      <c r="F44" s="16"/>
      <c r="G44" s="16"/>
      <c r="H44" s="16"/>
      <c r="I44" s="16"/>
      <c r="J44" s="16"/>
      <c r="K44" s="17">
        <f>SUM(K47:K52)</f>
        <v>61.739999999999995</v>
      </c>
      <c r="L44" s="18">
        <v>0</v>
      </c>
      <c r="M44" s="18">
        <f>ROUND(K44*L44,2)</f>
        <v>0</v>
      </c>
    </row>
    <row r="45" spans="1:13" ht="95.25" customHeight="1" thickBot="1" x14ac:dyDescent="0.25">
      <c r="A45" s="19"/>
      <c r="B45" s="19"/>
      <c r="C45" s="19"/>
      <c r="D45" s="16" t="s">
        <v>121</v>
      </c>
      <c r="E45" s="16"/>
      <c r="F45" s="16"/>
      <c r="G45" s="16"/>
      <c r="H45" s="16"/>
      <c r="I45" s="16"/>
      <c r="J45" s="16"/>
      <c r="K45" s="16"/>
      <c r="L45" s="16"/>
      <c r="M45" s="16"/>
    </row>
    <row r="46" spans="1:13" ht="15.2" customHeight="1" thickBot="1" x14ac:dyDescent="0.25">
      <c r="A46" s="19"/>
      <c r="B46" s="19"/>
      <c r="C46" s="19"/>
      <c r="D46" s="19"/>
      <c r="E46" s="27"/>
      <c r="F46" s="28" t="s">
        <v>122</v>
      </c>
      <c r="G46" s="28" t="s">
        <v>123</v>
      </c>
      <c r="H46" s="28" t="s">
        <v>124</v>
      </c>
      <c r="I46" s="28" t="s">
        <v>125</v>
      </c>
      <c r="J46" s="28" t="s">
        <v>126</v>
      </c>
      <c r="K46" s="28" t="s">
        <v>127</v>
      </c>
      <c r="L46" s="19"/>
      <c r="M46" s="19"/>
    </row>
    <row r="47" spans="1:13" ht="15.2" customHeight="1" thickBot="1" x14ac:dyDescent="0.25">
      <c r="A47" s="19"/>
      <c r="B47" s="19"/>
      <c r="C47" s="19"/>
      <c r="D47" s="29"/>
      <c r="E47" s="30" t="s">
        <v>128</v>
      </c>
      <c r="F47" s="31"/>
      <c r="G47" s="32"/>
      <c r="H47" s="32"/>
      <c r="I47" s="32"/>
      <c r="J47" s="35" t="s">
        <v>129</v>
      </c>
      <c r="K47" s="36"/>
      <c r="L47" s="19"/>
      <c r="M47" s="19"/>
    </row>
    <row r="48" spans="1:13" ht="15.2" customHeight="1" thickBot="1" x14ac:dyDescent="0.25">
      <c r="A48" s="19"/>
      <c r="B48" s="19"/>
      <c r="C48" s="19"/>
      <c r="D48" s="29"/>
      <c r="E48" s="5" t="s">
        <v>130</v>
      </c>
      <c r="F48" s="4">
        <v>1</v>
      </c>
      <c r="G48" s="17">
        <v>70</v>
      </c>
      <c r="H48" s="17">
        <v>0.6</v>
      </c>
      <c r="I48" s="17">
        <v>0.6</v>
      </c>
      <c r="J48" s="37">
        <f>ROUND(F48*G48*H48*I48,3)</f>
        <v>25.2</v>
      </c>
      <c r="K48" s="19"/>
      <c r="L48" s="19"/>
      <c r="M48" s="19"/>
    </row>
    <row r="49" spans="1:13" ht="15.2" customHeight="1" thickBot="1" x14ac:dyDescent="0.25">
      <c r="A49" s="19"/>
      <c r="B49" s="19"/>
      <c r="C49" s="19"/>
      <c r="D49" s="29"/>
      <c r="E49" s="5" t="s">
        <v>131</v>
      </c>
      <c r="F49" s="4">
        <v>1</v>
      </c>
      <c r="G49" s="17">
        <v>10</v>
      </c>
      <c r="H49" s="17">
        <v>0.6</v>
      </c>
      <c r="I49" s="17">
        <v>0.6</v>
      </c>
      <c r="J49" s="37">
        <f>ROUND(F49*G49*H49*I49,3)</f>
        <v>3.6</v>
      </c>
      <c r="K49" s="19"/>
      <c r="L49" s="19"/>
      <c r="M49" s="19"/>
    </row>
    <row r="50" spans="1:13" ht="15.2" customHeight="1" thickBot="1" x14ac:dyDescent="0.25">
      <c r="A50" s="19"/>
      <c r="B50" s="19"/>
      <c r="C50" s="19"/>
      <c r="D50" s="29"/>
      <c r="E50" s="5" t="s">
        <v>132</v>
      </c>
      <c r="F50" s="4">
        <v>1</v>
      </c>
      <c r="G50" s="17">
        <v>10</v>
      </c>
      <c r="H50" s="17">
        <v>0.6</v>
      </c>
      <c r="I50" s="17">
        <v>0.6</v>
      </c>
      <c r="J50" s="37">
        <f>ROUND(F50*G50*H50*I50,3)</f>
        <v>3.6</v>
      </c>
      <c r="K50" s="19"/>
      <c r="L50" s="19"/>
      <c r="M50" s="19"/>
    </row>
    <row r="51" spans="1:13" ht="15.2" customHeight="1" thickBot="1" x14ac:dyDescent="0.25">
      <c r="A51" s="19"/>
      <c r="B51" s="19"/>
      <c r="C51" s="19"/>
      <c r="D51" s="29"/>
      <c r="E51" s="5" t="s">
        <v>133</v>
      </c>
      <c r="F51" s="4">
        <v>1</v>
      </c>
      <c r="G51" s="17">
        <v>75</v>
      </c>
      <c r="H51" s="17">
        <v>0.6</v>
      </c>
      <c r="I51" s="17">
        <v>0.5</v>
      </c>
      <c r="J51" s="37">
        <f>ROUND(F51*G51*H51*I51,3)</f>
        <v>22.5</v>
      </c>
      <c r="K51" s="19"/>
      <c r="L51" s="19"/>
      <c r="M51" s="19"/>
    </row>
    <row r="52" spans="1:13" ht="15.2" customHeight="1" thickBot="1" x14ac:dyDescent="0.25">
      <c r="A52" s="19"/>
      <c r="B52" s="19"/>
      <c r="C52" s="19"/>
      <c r="D52" s="29"/>
      <c r="E52" s="5" t="s">
        <v>134</v>
      </c>
      <c r="F52" s="4">
        <v>4</v>
      </c>
      <c r="G52" s="17">
        <v>5.7</v>
      </c>
      <c r="H52" s="17">
        <v>0.6</v>
      </c>
      <c r="I52" s="17">
        <v>0.5</v>
      </c>
      <c r="J52" s="37">
        <f>ROUND(F52*G52*H52*I52,3)</f>
        <v>6.84</v>
      </c>
      <c r="K52" s="38">
        <f>SUM(J47:J52)</f>
        <v>61.739999999999995</v>
      </c>
      <c r="L52" s="19"/>
      <c r="M52" s="19"/>
    </row>
    <row r="53" spans="1:13" ht="15.4" customHeight="1" thickBot="1" x14ac:dyDescent="0.25">
      <c r="A53" s="20"/>
      <c r="B53" s="20"/>
      <c r="C53" s="20"/>
      <c r="D53" s="21" t="s">
        <v>135</v>
      </c>
      <c r="E53" s="7"/>
      <c r="F53" s="7"/>
      <c r="G53" s="7"/>
      <c r="H53" s="7"/>
      <c r="I53" s="7"/>
      <c r="J53" s="7"/>
      <c r="K53" s="7"/>
      <c r="L53" s="22">
        <f>M44</f>
        <v>0</v>
      </c>
      <c r="M53" s="22">
        <f t="shared" ref="M53:M58" si="0">ROUND(L53,2)</f>
        <v>0</v>
      </c>
    </row>
    <row r="54" spans="1:13" ht="15.4" customHeight="1" thickBot="1" x14ac:dyDescent="0.25">
      <c r="A54" s="23"/>
      <c r="B54" s="23"/>
      <c r="C54" s="23"/>
      <c r="D54" s="24" t="s">
        <v>136</v>
      </c>
      <c r="E54" s="25"/>
      <c r="F54" s="25"/>
      <c r="G54" s="25"/>
      <c r="H54" s="25"/>
      <c r="I54" s="25"/>
      <c r="J54" s="25"/>
      <c r="K54" s="25"/>
      <c r="L54" s="26">
        <f>M36+M42+M53</f>
        <v>0</v>
      </c>
      <c r="M54" s="26">
        <f t="shared" si="0"/>
        <v>0</v>
      </c>
    </row>
    <row r="55" spans="1:13" ht="15.4" customHeight="1" thickBot="1" x14ac:dyDescent="0.25">
      <c r="A55" s="23"/>
      <c r="B55" s="23"/>
      <c r="C55" s="23"/>
      <c r="D55" s="24" t="s">
        <v>137</v>
      </c>
      <c r="E55" s="25"/>
      <c r="F55" s="25"/>
      <c r="G55" s="25"/>
      <c r="H55" s="25"/>
      <c r="I55" s="25"/>
      <c r="J55" s="25"/>
      <c r="K55" s="25"/>
      <c r="L55" s="26">
        <f>M54</f>
        <v>0</v>
      </c>
      <c r="M55" s="26">
        <f t="shared" si="0"/>
        <v>0</v>
      </c>
    </row>
    <row r="56" spans="1:13" ht="15.4" customHeight="1" thickBot="1" x14ac:dyDescent="0.25">
      <c r="A56" s="9" t="s">
        <v>138</v>
      </c>
      <c r="B56" s="9" t="s">
        <v>139</v>
      </c>
      <c r="C56" s="10"/>
      <c r="D56" s="11" t="s">
        <v>140</v>
      </c>
      <c r="E56" s="11"/>
      <c r="F56" s="11"/>
      <c r="G56" s="11"/>
      <c r="H56" s="11"/>
      <c r="I56" s="11"/>
      <c r="J56" s="11"/>
      <c r="K56" s="10"/>
      <c r="L56" s="12">
        <f>L102</f>
        <v>0</v>
      </c>
      <c r="M56" s="12">
        <f t="shared" si="0"/>
        <v>0</v>
      </c>
    </row>
    <row r="57" spans="1:13" ht="15.4" customHeight="1" thickBot="1" x14ac:dyDescent="0.25">
      <c r="A57" s="13" t="s">
        <v>141</v>
      </c>
      <c r="B57" s="13" t="s">
        <v>142</v>
      </c>
      <c r="C57" s="3"/>
      <c r="D57" s="14" t="s">
        <v>143</v>
      </c>
      <c r="E57" s="14"/>
      <c r="F57" s="14"/>
      <c r="G57" s="14"/>
      <c r="H57" s="14"/>
      <c r="I57" s="14"/>
      <c r="J57" s="14"/>
      <c r="K57" s="3"/>
      <c r="L57" s="15">
        <f>L70</f>
        <v>0</v>
      </c>
      <c r="M57" s="15">
        <f t="shared" si="0"/>
        <v>0</v>
      </c>
    </row>
    <row r="58" spans="1:13" ht="15.4" customHeight="1" thickBot="1" x14ac:dyDescent="0.25">
      <c r="A58" s="13" t="s">
        <v>144</v>
      </c>
      <c r="B58" s="13" t="s">
        <v>145</v>
      </c>
      <c r="C58" s="3"/>
      <c r="D58" s="14" t="s">
        <v>146</v>
      </c>
      <c r="E58" s="14"/>
      <c r="F58" s="14"/>
      <c r="G58" s="14"/>
      <c r="H58" s="14"/>
      <c r="I58" s="14"/>
      <c r="J58" s="14"/>
      <c r="K58" s="3"/>
      <c r="L58" s="15">
        <f>L69</f>
        <v>0</v>
      </c>
      <c r="M58" s="15">
        <f t="shared" si="0"/>
        <v>0</v>
      </c>
    </row>
    <row r="59" spans="1:13" ht="15.4" customHeight="1" thickBot="1" x14ac:dyDescent="0.25">
      <c r="A59" s="13" t="s">
        <v>147</v>
      </c>
      <c r="B59" s="5" t="s">
        <v>148</v>
      </c>
      <c r="C59" s="5" t="s">
        <v>149</v>
      </c>
      <c r="D59" s="16" t="s">
        <v>150</v>
      </c>
      <c r="E59" s="16"/>
      <c r="F59" s="16"/>
      <c r="G59" s="16"/>
      <c r="H59" s="16"/>
      <c r="I59" s="16"/>
      <c r="J59" s="16"/>
      <c r="K59" s="17">
        <f>SUM(K62:K63)</f>
        <v>58.68</v>
      </c>
      <c r="L59" s="18">
        <v>0</v>
      </c>
      <c r="M59" s="18">
        <f>ROUND(K59*L59,2)</f>
        <v>0</v>
      </c>
    </row>
    <row r="60" spans="1:13" ht="58.35" customHeight="1" thickBot="1" x14ac:dyDescent="0.25">
      <c r="A60" s="19"/>
      <c r="B60" s="19"/>
      <c r="C60" s="19"/>
      <c r="D60" s="16" t="s">
        <v>151</v>
      </c>
      <c r="E60" s="16"/>
      <c r="F60" s="16"/>
      <c r="G60" s="16"/>
      <c r="H60" s="16"/>
      <c r="I60" s="16"/>
      <c r="J60" s="16"/>
      <c r="K60" s="16"/>
      <c r="L60" s="16"/>
      <c r="M60" s="16"/>
    </row>
    <row r="61" spans="1:13" ht="15.2" customHeight="1" thickBot="1" x14ac:dyDescent="0.25">
      <c r="A61" s="19"/>
      <c r="B61" s="19"/>
      <c r="C61" s="19"/>
      <c r="D61" s="19"/>
      <c r="E61" s="27"/>
      <c r="F61" s="28" t="s">
        <v>152</v>
      </c>
      <c r="G61" s="28" t="s">
        <v>153</v>
      </c>
      <c r="H61" s="28" t="s">
        <v>154</v>
      </c>
      <c r="I61" s="28" t="s">
        <v>155</v>
      </c>
      <c r="J61" s="28" t="s">
        <v>156</v>
      </c>
      <c r="K61" s="28" t="s">
        <v>157</v>
      </c>
      <c r="L61" s="19"/>
      <c r="M61" s="19"/>
    </row>
    <row r="62" spans="1:13" ht="15.2" customHeight="1" thickBot="1" x14ac:dyDescent="0.25">
      <c r="A62" s="19"/>
      <c r="B62" s="19"/>
      <c r="C62" s="19"/>
      <c r="D62" s="29"/>
      <c r="E62" s="30" t="s">
        <v>158</v>
      </c>
      <c r="F62" s="31">
        <v>1</v>
      </c>
      <c r="G62" s="32">
        <v>75</v>
      </c>
      <c r="H62" s="32">
        <v>0.6</v>
      </c>
      <c r="I62" s="32"/>
      <c r="J62" s="33">
        <f>ROUND(F62*G62*H62,3)</f>
        <v>45</v>
      </c>
      <c r="K62" s="36"/>
      <c r="L62" s="19"/>
      <c r="M62" s="19"/>
    </row>
    <row r="63" spans="1:13" ht="15.2" customHeight="1" thickBot="1" x14ac:dyDescent="0.25">
      <c r="A63" s="19"/>
      <c r="B63" s="19"/>
      <c r="C63" s="19"/>
      <c r="D63" s="29"/>
      <c r="E63" s="5" t="s">
        <v>159</v>
      </c>
      <c r="F63" s="4">
        <v>4</v>
      </c>
      <c r="G63" s="17">
        <v>5.7</v>
      </c>
      <c r="H63" s="17">
        <v>0.6</v>
      </c>
      <c r="I63" s="17"/>
      <c r="J63" s="37">
        <f>ROUND(F63*G63*H63,3)</f>
        <v>13.68</v>
      </c>
      <c r="K63" s="38">
        <f>SUM(J62:J63)</f>
        <v>58.68</v>
      </c>
      <c r="L63" s="19"/>
      <c r="M63" s="19"/>
    </row>
    <row r="64" spans="1:13" ht="15.4" customHeight="1" thickBot="1" x14ac:dyDescent="0.25">
      <c r="A64" s="13" t="s">
        <v>160</v>
      </c>
      <c r="B64" s="5" t="s">
        <v>161</v>
      </c>
      <c r="C64" s="5" t="s">
        <v>162</v>
      </c>
      <c r="D64" s="16" t="s">
        <v>163</v>
      </c>
      <c r="E64" s="16"/>
      <c r="F64" s="16"/>
      <c r="G64" s="16"/>
      <c r="H64" s="16"/>
      <c r="I64" s="16"/>
      <c r="J64" s="16"/>
      <c r="K64" s="17">
        <f>SUM(K67:K68)</f>
        <v>29.34</v>
      </c>
      <c r="L64" s="18">
        <v>0</v>
      </c>
      <c r="M64" s="18">
        <f>ROUND(K64*L64,2)</f>
        <v>0</v>
      </c>
    </row>
    <row r="65" spans="1:13" ht="86.1" customHeight="1" thickBot="1" x14ac:dyDescent="0.25">
      <c r="A65" s="19"/>
      <c r="B65" s="19"/>
      <c r="C65" s="19"/>
      <c r="D65" s="16" t="s">
        <v>164</v>
      </c>
      <c r="E65" s="16"/>
      <c r="F65" s="16"/>
      <c r="G65" s="16"/>
      <c r="H65" s="16"/>
      <c r="I65" s="16"/>
      <c r="J65" s="16"/>
      <c r="K65" s="16"/>
      <c r="L65" s="16"/>
      <c r="M65" s="16"/>
    </row>
    <row r="66" spans="1:13" ht="15.2" customHeight="1" thickBot="1" x14ac:dyDescent="0.25">
      <c r="A66" s="19"/>
      <c r="B66" s="19"/>
      <c r="C66" s="19"/>
      <c r="D66" s="19"/>
      <c r="E66" s="27"/>
      <c r="F66" s="28" t="s">
        <v>165</v>
      </c>
      <c r="G66" s="28" t="s">
        <v>166</v>
      </c>
      <c r="H66" s="28" t="s">
        <v>167</v>
      </c>
      <c r="I66" s="28" t="s">
        <v>168</v>
      </c>
      <c r="J66" s="28" t="s">
        <v>169</v>
      </c>
      <c r="K66" s="28" t="s">
        <v>170</v>
      </c>
      <c r="L66" s="19"/>
      <c r="M66" s="19"/>
    </row>
    <row r="67" spans="1:13" ht="15.2" customHeight="1" thickBot="1" x14ac:dyDescent="0.25">
      <c r="A67" s="19"/>
      <c r="B67" s="19"/>
      <c r="C67" s="19"/>
      <c r="D67" s="29"/>
      <c r="E67" s="30" t="s">
        <v>171</v>
      </c>
      <c r="F67" s="31">
        <v>1</v>
      </c>
      <c r="G67" s="32">
        <v>75</v>
      </c>
      <c r="H67" s="32">
        <v>0.6</v>
      </c>
      <c r="I67" s="32">
        <v>0.5</v>
      </c>
      <c r="J67" s="33">
        <f>ROUND(F67*G67*H67*I67,3)</f>
        <v>22.5</v>
      </c>
      <c r="K67" s="36"/>
      <c r="L67" s="19"/>
      <c r="M67" s="19"/>
    </row>
    <row r="68" spans="1:13" ht="15.2" customHeight="1" thickBot="1" x14ac:dyDescent="0.25">
      <c r="A68" s="19"/>
      <c r="B68" s="19"/>
      <c r="C68" s="19"/>
      <c r="D68" s="29"/>
      <c r="E68" s="5" t="s">
        <v>172</v>
      </c>
      <c r="F68" s="4">
        <v>4</v>
      </c>
      <c r="G68" s="17">
        <v>5.7</v>
      </c>
      <c r="H68" s="17">
        <v>0.6</v>
      </c>
      <c r="I68" s="17">
        <v>0.5</v>
      </c>
      <c r="J68" s="37">
        <f>ROUND(F68*G68*H68*I68,3)</f>
        <v>6.84</v>
      </c>
      <c r="K68" s="38">
        <f>SUM(J67:J68)</f>
        <v>29.34</v>
      </c>
      <c r="L68" s="19"/>
      <c r="M68" s="19"/>
    </row>
    <row r="69" spans="1:13" ht="15.4" customHeight="1" thickBot="1" x14ac:dyDescent="0.25">
      <c r="A69" s="20"/>
      <c r="B69" s="20"/>
      <c r="C69" s="20"/>
      <c r="D69" s="21" t="s">
        <v>173</v>
      </c>
      <c r="E69" s="7"/>
      <c r="F69" s="7"/>
      <c r="G69" s="7"/>
      <c r="H69" s="7"/>
      <c r="I69" s="7"/>
      <c r="J69" s="7"/>
      <c r="K69" s="7"/>
      <c r="L69" s="22">
        <f>M59+M64</f>
        <v>0</v>
      </c>
      <c r="M69" s="22">
        <f>ROUND(L69,2)</f>
        <v>0</v>
      </c>
    </row>
    <row r="70" spans="1:13" ht="15.4" customHeight="1" thickBot="1" x14ac:dyDescent="0.25">
      <c r="A70" s="23"/>
      <c r="B70" s="23"/>
      <c r="C70" s="23"/>
      <c r="D70" s="24" t="s">
        <v>174</v>
      </c>
      <c r="E70" s="25"/>
      <c r="F70" s="25"/>
      <c r="G70" s="25"/>
      <c r="H70" s="25"/>
      <c r="I70" s="25"/>
      <c r="J70" s="25"/>
      <c r="K70" s="25"/>
      <c r="L70" s="26">
        <f>M69</f>
        <v>0</v>
      </c>
      <c r="M70" s="26">
        <f>ROUND(L70,2)</f>
        <v>0</v>
      </c>
    </row>
    <row r="71" spans="1:13" ht="15.4" customHeight="1" thickBot="1" x14ac:dyDescent="0.25">
      <c r="A71" s="9" t="s">
        <v>175</v>
      </c>
      <c r="B71" s="9" t="s">
        <v>176</v>
      </c>
      <c r="C71" s="10"/>
      <c r="D71" s="11" t="s">
        <v>177</v>
      </c>
      <c r="E71" s="11"/>
      <c r="F71" s="11"/>
      <c r="G71" s="11"/>
      <c r="H71" s="11"/>
      <c r="I71" s="11"/>
      <c r="J71" s="11"/>
      <c r="K71" s="10"/>
      <c r="L71" s="12">
        <f>L101</f>
        <v>0</v>
      </c>
      <c r="M71" s="12">
        <f>ROUND(L71,2)</f>
        <v>0</v>
      </c>
    </row>
    <row r="72" spans="1:13" ht="15.4" customHeight="1" thickBot="1" x14ac:dyDescent="0.25">
      <c r="A72" s="13" t="s">
        <v>178</v>
      </c>
      <c r="B72" s="5" t="s">
        <v>179</v>
      </c>
      <c r="C72" s="5" t="s">
        <v>180</v>
      </c>
      <c r="D72" s="16" t="s">
        <v>181</v>
      </c>
      <c r="E72" s="16"/>
      <c r="F72" s="16"/>
      <c r="G72" s="16"/>
      <c r="H72" s="16"/>
      <c r="I72" s="16"/>
      <c r="J72" s="16"/>
      <c r="K72" s="17">
        <f>SUM(K75:K75)</f>
        <v>75</v>
      </c>
      <c r="L72" s="18">
        <v>0</v>
      </c>
      <c r="M72" s="18">
        <f>ROUND(K72*L72,2)</f>
        <v>0</v>
      </c>
    </row>
    <row r="73" spans="1:13" ht="123" customHeight="1" thickBot="1" x14ac:dyDescent="0.25">
      <c r="A73" s="19"/>
      <c r="B73" s="19"/>
      <c r="C73" s="19"/>
      <c r="D73" s="16" t="s">
        <v>182</v>
      </c>
      <c r="E73" s="16"/>
      <c r="F73" s="16"/>
      <c r="G73" s="16"/>
      <c r="H73" s="16"/>
      <c r="I73" s="16"/>
      <c r="J73" s="16"/>
      <c r="K73" s="16"/>
      <c r="L73" s="16"/>
      <c r="M73" s="16"/>
    </row>
    <row r="74" spans="1:13" ht="15.2" customHeight="1" thickBot="1" x14ac:dyDescent="0.25">
      <c r="A74" s="19"/>
      <c r="B74" s="19"/>
      <c r="C74" s="19"/>
      <c r="D74" s="19"/>
      <c r="E74" s="27"/>
      <c r="F74" s="28" t="s">
        <v>183</v>
      </c>
      <c r="G74" s="28" t="s">
        <v>184</v>
      </c>
      <c r="H74" s="28" t="s">
        <v>185</v>
      </c>
      <c r="I74" s="28" t="s">
        <v>186</v>
      </c>
      <c r="J74" s="28" t="s">
        <v>187</v>
      </c>
      <c r="K74" s="28" t="s">
        <v>188</v>
      </c>
      <c r="L74" s="19"/>
      <c r="M74" s="19"/>
    </row>
    <row r="75" spans="1:13" ht="15.2" customHeight="1" thickBot="1" x14ac:dyDescent="0.25">
      <c r="A75" s="19"/>
      <c r="B75" s="19"/>
      <c r="C75" s="19"/>
      <c r="D75" s="29"/>
      <c r="E75" s="30" t="s">
        <v>189</v>
      </c>
      <c r="F75" s="31">
        <v>1</v>
      </c>
      <c r="G75" s="32">
        <v>75</v>
      </c>
      <c r="H75" s="32"/>
      <c r="I75" s="32"/>
      <c r="J75" s="33">
        <f>ROUND(F75*G75,3)</f>
        <v>75</v>
      </c>
      <c r="K75" s="34">
        <f>SUM(J75:J75)</f>
        <v>75</v>
      </c>
      <c r="L75" s="19"/>
      <c r="M75" s="19"/>
    </row>
    <row r="76" spans="1:13" ht="15.4" customHeight="1" thickBot="1" x14ac:dyDescent="0.25">
      <c r="A76" s="13" t="s">
        <v>190</v>
      </c>
      <c r="B76" s="5" t="s">
        <v>191</v>
      </c>
      <c r="C76" s="5" t="s">
        <v>192</v>
      </c>
      <c r="D76" s="16" t="s">
        <v>193</v>
      </c>
      <c r="E76" s="16"/>
      <c r="F76" s="16"/>
      <c r="G76" s="16"/>
      <c r="H76" s="16"/>
      <c r="I76" s="16"/>
      <c r="J76" s="16"/>
      <c r="K76" s="17">
        <f>SUM(K79:K79)</f>
        <v>190.8</v>
      </c>
      <c r="L76" s="18">
        <v>0</v>
      </c>
      <c r="M76" s="18">
        <f>ROUND(K76*L76,2)</f>
        <v>0</v>
      </c>
    </row>
    <row r="77" spans="1:13" ht="67.5" customHeight="1" thickBot="1" x14ac:dyDescent="0.25">
      <c r="A77" s="19"/>
      <c r="B77" s="19"/>
      <c r="C77" s="19"/>
      <c r="D77" s="16" t="s">
        <v>194</v>
      </c>
      <c r="E77" s="16"/>
      <c r="F77" s="16"/>
      <c r="G77" s="16"/>
      <c r="H77" s="16"/>
      <c r="I77" s="16"/>
      <c r="J77" s="16"/>
      <c r="K77" s="16"/>
      <c r="L77" s="16"/>
      <c r="M77" s="16"/>
    </row>
    <row r="78" spans="1:13" ht="15.2" customHeight="1" thickBot="1" x14ac:dyDescent="0.25">
      <c r="A78" s="19"/>
      <c r="B78" s="19"/>
      <c r="C78" s="19"/>
      <c r="D78" s="19"/>
      <c r="E78" s="27"/>
      <c r="F78" s="28" t="s">
        <v>195</v>
      </c>
      <c r="G78" s="28" t="s">
        <v>196</v>
      </c>
      <c r="H78" s="28" t="s">
        <v>197</v>
      </c>
      <c r="I78" s="28" t="s">
        <v>198</v>
      </c>
      <c r="J78" s="28" t="s">
        <v>199</v>
      </c>
      <c r="K78" s="28" t="s">
        <v>200</v>
      </c>
      <c r="L78" s="19"/>
      <c r="M78" s="19"/>
    </row>
    <row r="79" spans="1:13" ht="15.2" customHeight="1" thickBot="1" x14ac:dyDescent="0.25">
      <c r="A79" s="19"/>
      <c r="B79" s="19"/>
      <c r="C79" s="19"/>
      <c r="D79" s="29"/>
      <c r="E79" s="30" t="s">
        <v>201</v>
      </c>
      <c r="F79" s="31">
        <v>1</v>
      </c>
      <c r="G79" s="32">
        <v>31.8</v>
      </c>
      <c r="H79" s="32">
        <v>6</v>
      </c>
      <c r="I79" s="32"/>
      <c r="J79" s="33">
        <f>ROUND(F79*G79*H79,3)</f>
        <v>190.8</v>
      </c>
      <c r="K79" s="34">
        <f>SUM(J79:J79)</f>
        <v>190.8</v>
      </c>
      <c r="L79" s="19"/>
      <c r="M79" s="19"/>
    </row>
    <row r="80" spans="1:13" ht="15.4" customHeight="1" thickBot="1" x14ac:dyDescent="0.25">
      <c r="A80" s="13" t="s">
        <v>202</v>
      </c>
      <c r="B80" s="5" t="s">
        <v>203</v>
      </c>
      <c r="C80" s="5" t="s">
        <v>204</v>
      </c>
      <c r="D80" s="16" t="s">
        <v>205</v>
      </c>
      <c r="E80" s="16"/>
      <c r="F80" s="16"/>
      <c r="G80" s="16"/>
      <c r="H80" s="16"/>
      <c r="I80" s="16"/>
      <c r="J80" s="16"/>
      <c r="K80" s="17">
        <f>SUM(K83:K83)</f>
        <v>190.8</v>
      </c>
      <c r="L80" s="18">
        <v>0</v>
      </c>
      <c r="M80" s="18">
        <f>ROUND(K80*L80,2)</f>
        <v>0</v>
      </c>
    </row>
    <row r="81" spans="1:13" ht="58.35" customHeight="1" thickBot="1" x14ac:dyDescent="0.25">
      <c r="A81" s="19"/>
      <c r="B81" s="19"/>
      <c r="C81" s="19"/>
      <c r="D81" s="16" t="s">
        <v>206</v>
      </c>
      <c r="E81" s="16"/>
      <c r="F81" s="16"/>
      <c r="G81" s="16"/>
      <c r="H81" s="16"/>
      <c r="I81" s="16"/>
      <c r="J81" s="16"/>
      <c r="K81" s="16"/>
      <c r="L81" s="16"/>
      <c r="M81" s="16"/>
    </row>
    <row r="82" spans="1:13" ht="15.2" customHeight="1" thickBot="1" x14ac:dyDescent="0.25">
      <c r="A82" s="19"/>
      <c r="B82" s="19"/>
      <c r="C82" s="19"/>
      <c r="D82" s="19"/>
      <c r="E82" s="27"/>
      <c r="F82" s="28" t="s">
        <v>207</v>
      </c>
      <c r="G82" s="28" t="s">
        <v>208</v>
      </c>
      <c r="H82" s="28" t="s">
        <v>209</v>
      </c>
      <c r="I82" s="28" t="s">
        <v>210</v>
      </c>
      <c r="J82" s="28" t="s">
        <v>211</v>
      </c>
      <c r="K82" s="28" t="s">
        <v>212</v>
      </c>
      <c r="L82" s="19"/>
      <c r="M82" s="19"/>
    </row>
    <row r="83" spans="1:13" ht="15.2" customHeight="1" thickBot="1" x14ac:dyDescent="0.25">
      <c r="A83" s="19"/>
      <c r="B83" s="19"/>
      <c r="C83" s="19"/>
      <c r="D83" s="29"/>
      <c r="E83" s="30" t="s">
        <v>213</v>
      </c>
      <c r="F83" s="31">
        <v>1</v>
      </c>
      <c r="G83" s="32">
        <v>31.8</v>
      </c>
      <c r="H83" s="32">
        <v>6</v>
      </c>
      <c r="I83" s="32"/>
      <c r="J83" s="33">
        <f>ROUND(F83*G83*H83,3)</f>
        <v>190.8</v>
      </c>
      <c r="K83" s="34">
        <f>SUM(J83:J83)</f>
        <v>190.8</v>
      </c>
      <c r="L83" s="19"/>
      <c r="M83" s="19"/>
    </row>
    <row r="84" spans="1:13" ht="15.4" customHeight="1" thickBot="1" x14ac:dyDescent="0.25">
      <c r="A84" s="13" t="s">
        <v>214</v>
      </c>
      <c r="B84" s="5" t="s">
        <v>215</v>
      </c>
      <c r="C84" s="5" t="s">
        <v>216</v>
      </c>
      <c r="D84" s="16" t="s">
        <v>217</v>
      </c>
      <c r="E84" s="16"/>
      <c r="F84" s="16"/>
      <c r="G84" s="16"/>
      <c r="H84" s="16"/>
      <c r="I84" s="16"/>
      <c r="J84" s="16"/>
      <c r="K84" s="17">
        <f>SUM(K87:K88)</f>
        <v>249.6</v>
      </c>
      <c r="L84" s="18">
        <v>0</v>
      </c>
      <c r="M84" s="18">
        <f>ROUND(K84*L84,2)</f>
        <v>0</v>
      </c>
    </row>
    <row r="85" spans="1:13" ht="104.45" customHeight="1" thickBot="1" x14ac:dyDescent="0.25">
      <c r="A85" s="19"/>
      <c r="B85" s="19"/>
      <c r="C85" s="19"/>
      <c r="D85" s="16" t="s">
        <v>218</v>
      </c>
      <c r="E85" s="16"/>
      <c r="F85" s="16"/>
      <c r="G85" s="16"/>
      <c r="H85" s="16"/>
      <c r="I85" s="16"/>
      <c r="J85" s="16"/>
      <c r="K85" s="16"/>
      <c r="L85" s="16"/>
      <c r="M85" s="16"/>
    </row>
    <row r="86" spans="1:13" ht="15.2" customHeight="1" thickBot="1" x14ac:dyDescent="0.25">
      <c r="A86" s="19"/>
      <c r="B86" s="19"/>
      <c r="C86" s="19"/>
      <c r="D86" s="19"/>
      <c r="E86" s="27"/>
      <c r="F86" s="28" t="s">
        <v>219</v>
      </c>
      <c r="G86" s="28" t="s">
        <v>220</v>
      </c>
      <c r="H86" s="28" t="s">
        <v>221</v>
      </c>
      <c r="I86" s="28" t="s">
        <v>222</v>
      </c>
      <c r="J86" s="28" t="s">
        <v>223</v>
      </c>
      <c r="K86" s="28" t="s">
        <v>224</v>
      </c>
      <c r="L86" s="19"/>
      <c r="M86" s="19"/>
    </row>
    <row r="87" spans="1:13" ht="30.6" customHeight="1" thickBot="1" x14ac:dyDescent="0.25">
      <c r="A87" s="19"/>
      <c r="B87" s="19"/>
      <c r="C87" s="19"/>
      <c r="D87" s="29"/>
      <c r="E87" s="30" t="s">
        <v>225</v>
      </c>
      <c r="F87" s="31">
        <v>1</v>
      </c>
      <c r="G87" s="32">
        <v>32.799999999999997</v>
      </c>
      <c r="H87" s="32">
        <v>7</v>
      </c>
      <c r="I87" s="32"/>
      <c r="J87" s="33">
        <f>ROUND(F87*G87*H87,3)</f>
        <v>229.6</v>
      </c>
      <c r="K87" s="36"/>
      <c r="L87" s="19"/>
      <c r="M87" s="19"/>
    </row>
    <row r="88" spans="1:13" ht="21.4" customHeight="1" thickBot="1" x14ac:dyDescent="0.25">
      <c r="A88" s="19"/>
      <c r="B88" s="19"/>
      <c r="C88" s="19"/>
      <c r="D88" s="29"/>
      <c r="E88" s="5" t="s">
        <v>226</v>
      </c>
      <c r="F88" s="4">
        <v>0.1</v>
      </c>
      <c r="G88" s="17">
        <v>200</v>
      </c>
      <c r="H88" s="17"/>
      <c r="I88" s="17"/>
      <c r="J88" s="37">
        <f>ROUND(F88*G88,3)</f>
        <v>20</v>
      </c>
      <c r="K88" s="38">
        <f>SUM(J87:J88)</f>
        <v>249.6</v>
      </c>
      <c r="L88" s="19"/>
      <c r="M88" s="19"/>
    </row>
    <row r="89" spans="1:13" ht="15.4" customHeight="1" thickBot="1" x14ac:dyDescent="0.25">
      <c r="A89" s="13" t="s">
        <v>227</v>
      </c>
      <c r="B89" s="5" t="s">
        <v>228</v>
      </c>
      <c r="C89" s="5" t="s">
        <v>229</v>
      </c>
      <c r="D89" s="16" t="s">
        <v>230</v>
      </c>
      <c r="E89" s="16"/>
      <c r="F89" s="16"/>
      <c r="G89" s="16"/>
      <c r="H89" s="16"/>
      <c r="I89" s="16"/>
      <c r="J89" s="16"/>
      <c r="K89" s="17">
        <f>SUM(K92:K92)</f>
        <v>190.8</v>
      </c>
      <c r="L89" s="18">
        <v>0</v>
      </c>
      <c r="M89" s="18">
        <f>ROUND(K89*L89,2)</f>
        <v>0</v>
      </c>
    </row>
    <row r="90" spans="1:13" ht="67.5" customHeight="1" thickBot="1" x14ac:dyDescent="0.25">
      <c r="A90" s="19"/>
      <c r="B90" s="19"/>
      <c r="C90" s="19"/>
      <c r="D90" s="16" t="s">
        <v>231</v>
      </c>
      <c r="E90" s="16"/>
      <c r="F90" s="16"/>
      <c r="G90" s="16"/>
      <c r="H90" s="16"/>
      <c r="I90" s="16"/>
      <c r="J90" s="16"/>
      <c r="K90" s="16"/>
      <c r="L90" s="16"/>
      <c r="M90" s="16"/>
    </row>
    <row r="91" spans="1:13" ht="15.2" customHeight="1" thickBot="1" x14ac:dyDescent="0.25">
      <c r="A91" s="19"/>
      <c r="B91" s="19"/>
      <c r="C91" s="19"/>
      <c r="D91" s="19"/>
      <c r="E91" s="27"/>
      <c r="F91" s="28" t="s">
        <v>232</v>
      </c>
      <c r="G91" s="28" t="s">
        <v>233</v>
      </c>
      <c r="H91" s="28" t="s">
        <v>234</v>
      </c>
      <c r="I91" s="28" t="s">
        <v>235</v>
      </c>
      <c r="J91" s="28" t="s">
        <v>236</v>
      </c>
      <c r="K91" s="28" t="s">
        <v>237</v>
      </c>
      <c r="L91" s="19"/>
      <c r="M91" s="19"/>
    </row>
    <row r="92" spans="1:13" ht="15.2" customHeight="1" thickBot="1" x14ac:dyDescent="0.25">
      <c r="A92" s="19"/>
      <c r="B92" s="19"/>
      <c r="C92" s="19"/>
      <c r="D92" s="29"/>
      <c r="E92" s="30" t="s">
        <v>238</v>
      </c>
      <c r="F92" s="31">
        <v>1</v>
      </c>
      <c r="G92" s="32">
        <v>31.8</v>
      </c>
      <c r="H92" s="32">
        <v>6</v>
      </c>
      <c r="I92" s="32"/>
      <c r="J92" s="33">
        <f>ROUND(F92*G92*H92,3)</f>
        <v>190.8</v>
      </c>
      <c r="K92" s="34">
        <f>SUM(J92:J92)</f>
        <v>190.8</v>
      </c>
      <c r="L92" s="19"/>
      <c r="M92" s="19"/>
    </row>
    <row r="93" spans="1:13" ht="15.4" customHeight="1" thickBot="1" x14ac:dyDescent="0.25">
      <c r="A93" s="13" t="s">
        <v>239</v>
      </c>
      <c r="B93" s="5" t="s">
        <v>240</v>
      </c>
      <c r="C93" s="5" t="s">
        <v>241</v>
      </c>
      <c r="D93" s="16" t="s">
        <v>242</v>
      </c>
      <c r="E93" s="16"/>
      <c r="F93" s="16"/>
      <c r="G93" s="16"/>
      <c r="H93" s="16"/>
      <c r="I93" s="16"/>
      <c r="J93" s="16"/>
      <c r="K93" s="17">
        <f>SUM(K96:K96)</f>
        <v>190.8</v>
      </c>
      <c r="L93" s="18">
        <v>0</v>
      </c>
      <c r="M93" s="18">
        <f>ROUND(K93*L93,2)</f>
        <v>0</v>
      </c>
    </row>
    <row r="94" spans="1:13" ht="113.85" customHeight="1" thickBot="1" x14ac:dyDescent="0.25">
      <c r="A94" s="19"/>
      <c r="B94" s="19"/>
      <c r="C94" s="19"/>
      <c r="D94" s="16" t="s">
        <v>243</v>
      </c>
      <c r="E94" s="16"/>
      <c r="F94" s="16"/>
      <c r="G94" s="16"/>
      <c r="H94" s="16"/>
      <c r="I94" s="16"/>
      <c r="J94" s="16"/>
      <c r="K94" s="16"/>
      <c r="L94" s="16"/>
      <c r="M94" s="16"/>
    </row>
    <row r="95" spans="1:13" ht="15.2" customHeight="1" thickBot="1" x14ac:dyDescent="0.25">
      <c r="A95" s="19"/>
      <c r="B95" s="19"/>
      <c r="C95" s="19"/>
      <c r="D95" s="19"/>
      <c r="E95" s="27"/>
      <c r="F95" s="28" t="s">
        <v>244</v>
      </c>
      <c r="G95" s="28" t="s">
        <v>245</v>
      </c>
      <c r="H95" s="28" t="s">
        <v>246</v>
      </c>
      <c r="I95" s="28" t="s">
        <v>247</v>
      </c>
      <c r="J95" s="28" t="s">
        <v>248</v>
      </c>
      <c r="K95" s="28" t="s">
        <v>249</v>
      </c>
      <c r="L95" s="19"/>
      <c r="M95" s="19"/>
    </row>
    <row r="96" spans="1:13" ht="15.2" customHeight="1" thickBot="1" x14ac:dyDescent="0.25">
      <c r="A96" s="19"/>
      <c r="B96" s="19"/>
      <c r="C96" s="19"/>
      <c r="D96" s="29"/>
      <c r="E96" s="30" t="s">
        <v>250</v>
      </c>
      <c r="F96" s="31">
        <v>1</v>
      </c>
      <c r="G96" s="32">
        <v>31.8</v>
      </c>
      <c r="H96" s="32">
        <v>6</v>
      </c>
      <c r="I96" s="32"/>
      <c r="J96" s="33">
        <f>ROUND(F96*G96*H96,3)</f>
        <v>190.8</v>
      </c>
      <c r="K96" s="34">
        <f>SUM(J96:J96)</f>
        <v>190.8</v>
      </c>
      <c r="L96" s="19"/>
      <c r="M96" s="19"/>
    </row>
    <row r="97" spans="1:13" ht="15.4" customHeight="1" thickBot="1" x14ac:dyDescent="0.25">
      <c r="A97" s="13" t="s">
        <v>251</v>
      </c>
      <c r="B97" s="5" t="s">
        <v>252</v>
      </c>
      <c r="C97" s="5" t="s">
        <v>253</v>
      </c>
      <c r="D97" s="16" t="s">
        <v>254</v>
      </c>
      <c r="E97" s="16"/>
      <c r="F97" s="16"/>
      <c r="G97" s="16"/>
      <c r="H97" s="16"/>
      <c r="I97" s="16"/>
      <c r="J97" s="16"/>
      <c r="K97" s="17">
        <f>SUM(K100:K100)</f>
        <v>244.86</v>
      </c>
      <c r="L97" s="18">
        <v>0</v>
      </c>
      <c r="M97" s="18">
        <f>ROUND(K97*L97,2)</f>
        <v>0</v>
      </c>
    </row>
    <row r="98" spans="1:13" ht="113.85" customHeight="1" thickBot="1" x14ac:dyDescent="0.25">
      <c r="A98" s="19"/>
      <c r="B98" s="19"/>
      <c r="C98" s="19"/>
      <c r="D98" s="16" t="s">
        <v>255</v>
      </c>
      <c r="E98" s="16"/>
      <c r="F98" s="16"/>
      <c r="G98" s="16"/>
      <c r="H98" s="16"/>
      <c r="I98" s="16"/>
      <c r="J98" s="16"/>
      <c r="K98" s="16"/>
      <c r="L98" s="16"/>
      <c r="M98" s="16"/>
    </row>
    <row r="99" spans="1:13" ht="15.2" customHeight="1" thickBot="1" x14ac:dyDescent="0.25">
      <c r="A99" s="19"/>
      <c r="B99" s="19"/>
      <c r="C99" s="19"/>
      <c r="D99" s="19"/>
      <c r="E99" s="27"/>
      <c r="F99" s="28" t="s">
        <v>256</v>
      </c>
      <c r="G99" s="28" t="s">
        <v>257</v>
      </c>
      <c r="H99" s="28" t="s">
        <v>258</v>
      </c>
      <c r="I99" s="28" t="s">
        <v>259</v>
      </c>
      <c r="J99" s="28" t="s">
        <v>260</v>
      </c>
      <c r="K99" s="28" t="s">
        <v>261</v>
      </c>
      <c r="L99" s="19"/>
      <c r="M99" s="19"/>
    </row>
    <row r="100" spans="1:13" ht="21.4" customHeight="1" thickBot="1" x14ac:dyDescent="0.25">
      <c r="A100" s="19"/>
      <c r="B100" s="19"/>
      <c r="C100" s="19"/>
      <c r="D100" s="29"/>
      <c r="E100" s="30" t="s">
        <v>262</v>
      </c>
      <c r="F100" s="31">
        <v>1</v>
      </c>
      <c r="G100" s="32">
        <v>31.8</v>
      </c>
      <c r="H100" s="32">
        <v>7.7</v>
      </c>
      <c r="I100" s="32"/>
      <c r="J100" s="33">
        <f>ROUND(F100*G100*H100,3)</f>
        <v>244.86</v>
      </c>
      <c r="K100" s="34">
        <f>SUM(J100:J100)</f>
        <v>244.86</v>
      </c>
      <c r="L100" s="19"/>
      <c r="M100" s="19"/>
    </row>
    <row r="101" spans="1:13" ht="15.4" customHeight="1" thickBot="1" x14ac:dyDescent="0.25">
      <c r="A101" s="20"/>
      <c r="B101" s="20"/>
      <c r="C101" s="20"/>
      <c r="D101" s="21" t="s">
        <v>263</v>
      </c>
      <c r="E101" s="7"/>
      <c r="F101" s="7"/>
      <c r="G101" s="7"/>
      <c r="H101" s="7"/>
      <c r="I101" s="7"/>
      <c r="J101" s="7"/>
      <c r="K101" s="7"/>
      <c r="L101" s="22">
        <f>M72+M76+M80+M84+M89+M93+M97</f>
        <v>0</v>
      </c>
      <c r="M101" s="22">
        <f>ROUND(L101,2)</f>
        <v>0</v>
      </c>
    </row>
    <row r="102" spans="1:13" ht="15.4" customHeight="1" thickBot="1" x14ac:dyDescent="0.25">
      <c r="A102" s="23"/>
      <c r="B102" s="23"/>
      <c r="C102" s="23"/>
      <c r="D102" s="24" t="s">
        <v>264</v>
      </c>
      <c r="E102" s="25"/>
      <c r="F102" s="25"/>
      <c r="G102" s="25"/>
      <c r="H102" s="25"/>
      <c r="I102" s="25"/>
      <c r="J102" s="25"/>
      <c r="K102" s="25"/>
      <c r="L102" s="26">
        <f>M70+M101</f>
        <v>0</v>
      </c>
      <c r="M102" s="26">
        <f>ROUND(L102,2)</f>
        <v>0</v>
      </c>
    </row>
    <row r="103" spans="1:13" ht="15.4" customHeight="1" thickBot="1" x14ac:dyDescent="0.25">
      <c r="A103" s="9" t="s">
        <v>265</v>
      </c>
      <c r="B103" s="9" t="s">
        <v>266</v>
      </c>
      <c r="C103" s="10"/>
      <c r="D103" s="11" t="s">
        <v>267</v>
      </c>
      <c r="E103" s="11"/>
      <c r="F103" s="11"/>
      <c r="G103" s="11"/>
      <c r="H103" s="11"/>
      <c r="I103" s="11"/>
      <c r="J103" s="11"/>
      <c r="K103" s="10"/>
      <c r="L103" s="12">
        <f>L133</f>
        <v>0</v>
      </c>
      <c r="M103" s="12">
        <f>ROUND(L103,2)</f>
        <v>0</v>
      </c>
    </row>
    <row r="104" spans="1:13" ht="15.4" customHeight="1" thickBot="1" x14ac:dyDescent="0.25">
      <c r="A104" s="13" t="s">
        <v>268</v>
      </c>
      <c r="B104" s="13" t="s">
        <v>269</v>
      </c>
      <c r="C104" s="3"/>
      <c r="D104" s="14" t="s">
        <v>270</v>
      </c>
      <c r="E104" s="14"/>
      <c r="F104" s="14"/>
      <c r="G104" s="14"/>
      <c r="H104" s="14"/>
      <c r="I104" s="14"/>
      <c r="J104" s="14"/>
      <c r="K104" s="3"/>
      <c r="L104" s="15">
        <f>L132</f>
        <v>0</v>
      </c>
      <c r="M104" s="15">
        <f>ROUND(L104,2)</f>
        <v>0</v>
      </c>
    </row>
    <row r="105" spans="1:13" ht="15.4" customHeight="1" thickBot="1" x14ac:dyDescent="0.25">
      <c r="A105" s="13" t="s">
        <v>271</v>
      </c>
      <c r="B105" s="5" t="s">
        <v>272</v>
      </c>
      <c r="C105" s="5" t="s">
        <v>273</v>
      </c>
      <c r="D105" s="16" t="s">
        <v>274</v>
      </c>
      <c r="E105" s="16"/>
      <c r="F105" s="16"/>
      <c r="G105" s="16"/>
      <c r="H105" s="16"/>
      <c r="I105" s="16"/>
      <c r="J105" s="16"/>
      <c r="K105" s="17">
        <f>SUM(K108:K116)</f>
        <v>7111.3899999999994</v>
      </c>
      <c r="L105" s="18">
        <v>0</v>
      </c>
      <c r="M105" s="18">
        <f>ROUND(K105*L105,2)</f>
        <v>0</v>
      </c>
    </row>
    <row r="106" spans="1:13" ht="86.1" customHeight="1" thickBot="1" x14ac:dyDescent="0.25">
      <c r="A106" s="19"/>
      <c r="B106" s="19"/>
      <c r="C106" s="19"/>
      <c r="D106" s="16" t="s">
        <v>275</v>
      </c>
      <c r="E106" s="16"/>
      <c r="F106" s="16"/>
      <c r="G106" s="16"/>
      <c r="H106" s="16"/>
      <c r="I106" s="16"/>
      <c r="J106" s="16"/>
      <c r="K106" s="16"/>
      <c r="L106" s="16"/>
      <c r="M106" s="16"/>
    </row>
    <row r="107" spans="1:13" ht="15.2" customHeight="1" thickBot="1" x14ac:dyDescent="0.25">
      <c r="A107" s="19"/>
      <c r="B107" s="19"/>
      <c r="C107" s="19"/>
      <c r="D107" s="19"/>
      <c r="E107" s="27"/>
      <c r="F107" s="28" t="s">
        <v>276</v>
      </c>
      <c r="G107" s="28" t="s">
        <v>277</v>
      </c>
      <c r="H107" s="28" t="s">
        <v>278</v>
      </c>
      <c r="I107" s="28" t="s">
        <v>279</v>
      </c>
      <c r="J107" s="28" t="s">
        <v>280</v>
      </c>
      <c r="K107" s="28" t="s">
        <v>281</v>
      </c>
      <c r="L107" s="19"/>
      <c r="M107" s="19"/>
    </row>
    <row r="108" spans="1:13" ht="15.2" customHeight="1" thickBot="1" x14ac:dyDescent="0.25">
      <c r="A108" s="19"/>
      <c r="B108" s="19"/>
      <c r="C108" s="19"/>
      <c r="D108" s="29"/>
      <c r="E108" s="30" t="s">
        <v>282</v>
      </c>
      <c r="F108" s="31"/>
      <c r="G108" s="32">
        <v>97.92</v>
      </c>
      <c r="H108" s="32"/>
      <c r="I108" s="32"/>
      <c r="J108" s="33">
        <f t="shared" ref="J108:J116" si="1">ROUND(G108,3)</f>
        <v>97.92</v>
      </c>
      <c r="K108" s="36"/>
      <c r="L108" s="19"/>
      <c r="M108" s="19"/>
    </row>
    <row r="109" spans="1:13" ht="15.2" customHeight="1" thickBot="1" x14ac:dyDescent="0.25">
      <c r="A109" s="19"/>
      <c r="B109" s="19"/>
      <c r="C109" s="19"/>
      <c r="D109" s="29"/>
      <c r="E109" s="5" t="s">
        <v>283</v>
      </c>
      <c r="F109" s="4"/>
      <c r="G109" s="17">
        <v>712.2</v>
      </c>
      <c r="H109" s="17"/>
      <c r="I109" s="17"/>
      <c r="J109" s="37">
        <f t="shared" si="1"/>
        <v>712.2</v>
      </c>
      <c r="K109" s="19"/>
      <c r="L109" s="19"/>
      <c r="M109" s="19"/>
    </row>
    <row r="110" spans="1:13" ht="15.2" customHeight="1" thickBot="1" x14ac:dyDescent="0.25">
      <c r="A110" s="19"/>
      <c r="B110" s="19"/>
      <c r="C110" s="19"/>
      <c r="D110" s="29"/>
      <c r="E110" s="5" t="s">
        <v>284</v>
      </c>
      <c r="F110" s="4"/>
      <c r="G110" s="17">
        <v>316.16000000000003</v>
      </c>
      <c r="H110" s="17"/>
      <c r="I110" s="17"/>
      <c r="J110" s="37">
        <f t="shared" si="1"/>
        <v>316.16000000000003</v>
      </c>
      <c r="K110" s="19"/>
      <c r="L110" s="19"/>
      <c r="M110" s="19"/>
    </row>
    <row r="111" spans="1:13" ht="15.2" customHeight="1" thickBot="1" x14ac:dyDescent="0.25">
      <c r="A111" s="19"/>
      <c r="B111" s="19"/>
      <c r="C111" s="19"/>
      <c r="D111" s="29"/>
      <c r="E111" s="5" t="s">
        <v>285</v>
      </c>
      <c r="F111" s="4"/>
      <c r="G111" s="17">
        <v>1014.85</v>
      </c>
      <c r="H111" s="17"/>
      <c r="I111" s="17"/>
      <c r="J111" s="37">
        <f t="shared" si="1"/>
        <v>1014.85</v>
      </c>
      <c r="K111" s="19"/>
      <c r="L111" s="19"/>
      <c r="M111" s="19"/>
    </row>
    <row r="112" spans="1:13" ht="15.2" customHeight="1" thickBot="1" x14ac:dyDescent="0.25">
      <c r="A112" s="19"/>
      <c r="B112" s="19"/>
      <c r="C112" s="19"/>
      <c r="D112" s="29"/>
      <c r="E112" s="5" t="s">
        <v>286</v>
      </c>
      <c r="F112" s="4"/>
      <c r="G112" s="17">
        <v>278.49</v>
      </c>
      <c r="H112" s="17"/>
      <c r="I112" s="17"/>
      <c r="J112" s="37">
        <f t="shared" si="1"/>
        <v>278.49</v>
      </c>
      <c r="K112" s="19"/>
      <c r="L112" s="19"/>
      <c r="M112" s="19"/>
    </row>
    <row r="113" spans="1:13" ht="15.2" customHeight="1" thickBot="1" x14ac:dyDescent="0.25">
      <c r="A113" s="19"/>
      <c r="B113" s="19"/>
      <c r="C113" s="19"/>
      <c r="D113" s="29"/>
      <c r="E113" s="5" t="s">
        <v>287</v>
      </c>
      <c r="F113" s="4"/>
      <c r="G113" s="17">
        <v>665</v>
      </c>
      <c r="H113" s="17"/>
      <c r="I113" s="17"/>
      <c r="J113" s="37">
        <f t="shared" si="1"/>
        <v>665</v>
      </c>
      <c r="K113" s="19"/>
      <c r="L113" s="19"/>
      <c r="M113" s="19"/>
    </row>
    <row r="114" spans="1:13" ht="15.2" customHeight="1" thickBot="1" x14ac:dyDescent="0.25">
      <c r="A114" s="19"/>
      <c r="B114" s="19"/>
      <c r="C114" s="19"/>
      <c r="D114" s="29"/>
      <c r="E114" s="5" t="s">
        <v>288</v>
      </c>
      <c r="F114" s="4"/>
      <c r="G114" s="17">
        <v>3413.77</v>
      </c>
      <c r="H114" s="17"/>
      <c r="I114" s="17"/>
      <c r="J114" s="37">
        <f t="shared" si="1"/>
        <v>3413.77</v>
      </c>
      <c r="K114" s="19"/>
      <c r="L114" s="19"/>
      <c r="M114" s="19"/>
    </row>
    <row r="115" spans="1:13" ht="15.2" customHeight="1" thickBot="1" x14ac:dyDescent="0.25">
      <c r="A115" s="19"/>
      <c r="B115" s="19"/>
      <c r="C115" s="19"/>
      <c r="D115" s="29"/>
      <c r="E115" s="5" t="s">
        <v>289</v>
      </c>
      <c r="F115" s="4"/>
      <c r="G115" s="17">
        <v>263</v>
      </c>
      <c r="H115" s="17"/>
      <c r="I115" s="17"/>
      <c r="J115" s="37">
        <f t="shared" si="1"/>
        <v>263</v>
      </c>
      <c r="K115" s="19"/>
      <c r="L115" s="19"/>
      <c r="M115" s="19"/>
    </row>
    <row r="116" spans="1:13" ht="15.2" customHeight="1" thickBot="1" x14ac:dyDescent="0.25">
      <c r="A116" s="19"/>
      <c r="B116" s="19"/>
      <c r="C116" s="19"/>
      <c r="D116" s="29"/>
      <c r="E116" s="5" t="s">
        <v>290</v>
      </c>
      <c r="F116" s="4"/>
      <c r="G116" s="17">
        <v>350</v>
      </c>
      <c r="H116" s="17"/>
      <c r="I116" s="17"/>
      <c r="J116" s="37">
        <f t="shared" si="1"/>
        <v>350</v>
      </c>
      <c r="K116" s="38">
        <f>SUM(J108:J116)</f>
        <v>7111.3899999999994</v>
      </c>
      <c r="L116" s="19"/>
      <c r="M116" s="19"/>
    </row>
    <row r="117" spans="1:13" ht="15.4" customHeight="1" thickBot="1" x14ac:dyDescent="0.25">
      <c r="A117" s="13" t="s">
        <v>291</v>
      </c>
      <c r="B117" s="5" t="s">
        <v>292</v>
      </c>
      <c r="C117" s="5" t="s">
        <v>293</v>
      </c>
      <c r="D117" s="16" t="s">
        <v>294</v>
      </c>
      <c r="E117" s="16"/>
      <c r="F117" s="16"/>
      <c r="G117" s="16"/>
      <c r="H117" s="16"/>
      <c r="I117" s="16"/>
      <c r="J117" s="16"/>
      <c r="K117" s="17">
        <f>SUM(K120:K123)</f>
        <v>1502.12</v>
      </c>
      <c r="L117" s="18">
        <v>0</v>
      </c>
      <c r="M117" s="18">
        <f>ROUND(K117*L117,2)</f>
        <v>0</v>
      </c>
    </row>
    <row r="118" spans="1:13" ht="67.5" customHeight="1" thickBot="1" x14ac:dyDescent="0.25">
      <c r="A118" s="19"/>
      <c r="B118" s="19"/>
      <c r="C118" s="19"/>
      <c r="D118" s="16" t="s">
        <v>295</v>
      </c>
      <c r="E118" s="16"/>
      <c r="F118" s="16"/>
      <c r="G118" s="16"/>
      <c r="H118" s="16"/>
      <c r="I118" s="16"/>
      <c r="J118" s="16"/>
      <c r="K118" s="16"/>
      <c r="L118" s="16"/>
      <c r="M118" s="16"/>
    </row>
    <row r="119" spans="1:13" ht="15.2" customHeight="1" thickBot="1" x14ac:dyDescent="0.25">
      <c r="A119" s="19"/>
      <c r="B119" s="19"/>
      <c r="C119" s="19"/>
      <c r="D119" s="19"/>
      <c r="E119" s="27"/>
      <c r="F119" s="28" t="s">
        <v>296</v>
      </c>
      <c r="G119" s="28" t="s">
        <v>297</v>
      </c>
      <c r="H119" s="28" t="s">
        <v>298</v>
      </c>
      <c r="I119" s="28" t="s">
        <v>299</v>
      </c>
      <c r="J119" s="28" t="s">
        <v>300</v>
      </c>
      <c r="K119" s="28" t="s">
        <v>301</v>
      </c>
      <c r="L119" s="19"/>
      <c r="M119" s="19"/>
    </row>
    <row r="120" spans="1:13" ht="15.2" customHeight="1" thickBot="1" x14ac:dyDescent="0.25">
      <c r="A120" s="19"/>
      <c r="B120" s="19"/>
      <c r="C120" s="19"/>
      <c r="D120" s="29"/>
      <c r="E120" s="30" t="s">
        <v>302</v>
      </c>
      <c r="F120" s="31">
        <v>22</v>
      </c>
      <c r="G120" s="32">
        <v>2.65</v>
      </c>
      <c r="H120" s="32">
        <v>6.16</v>
      </c>
      <c r="I120" s="32"/>
      <c r="J120" s="33">
        <f>ROUND(F120*G120*H120,3)</f>
        <v>359.12799999999999</v>
      </c>
      <c r="K120" s="36"/>
      <c r="L120" s="19"/>
      <c r="M120" s="19"/>
    </row>
    <row r="121" spans="1:13" ht="15.2" customHeight="1" thickBot="1" x14ac:dyDescent="0.25">
      <c r="A121" s="19"/>
      <c r="B121" s="19"/>
      <c r="C121" s="19"/>
      <c r="D121" s="29"/>
      <c r="E121" s="5" t="s">
        <v>303</v>
      </c>
      <c r="F121" s="4">
        <v>40</v>
      </c>
      <c r="G121" s="17">
        <v>3.15</v>
      </c>
      <c r="H121" s="17">
        <v>6.16</v>
      </c>
      <c r="I121" s="17"/>
      <c r="J121" s="37">
        <f>ROUND(F121*G121*H121,3)</f>
        <v>776.16</v>
      </c>
      <c r="K121" s="19"/>
      <c r="L121" s="19"/>
      <c r="M121" s="19"/>
    </row>
    <row r="122" spans="1:13" ht="15.2" customHeight="1" thickBot="1" x14ac:dyDescent="0.25">
      <c r="A122" s="19"/>
      <c r="B122" s="19"/>
      <c r="C122" s="19"/>
      <c r="D122" s="29"/>
      <c r="E122" s="5" t="s">
        <v>304</v>
      </c>
      <c r="F122" s="4">
        <v>22</v>
      </c>
      <c r="G122" s="17">
        <v>1.6</v>
      </c>
      <c r="H122" s="17">
        <v>6.16</v>
      </c>
      <c r="I122" s="17"/>
      <c r="J122" s="37">
        <f>ROUND(F122*G122*H122,3)</f>
        <v>216.83199999999999</v>
      </c>
      <c r="K122" s="19"/>
      <c r="L122" s="19"/>
      <c r="M122" s="19"/>
    </row>
    <row r="123" spans="1:13" ht="15.2" customHeight="1" thickBot="1" x14ac:dyDescent="0.25">
      <c r="A123" s="19"/>
      <c r="B123" s="19"/>
      <c r="C123" s="19"/>
      <c r="D123" s="29"/>
      <c r="E123" s="5" t="s">
        <v>305</v>
      </c>
      <c r="F123" s="4">
        <v>1</v>
      </c>
      <c r="G123" s="17"/>
      <c r="H123" s="17">
        <v>150</v>
      </c>
      <c r="I123" s="17"/>
      <c r="J123" s="37">
        <f>ROUND(F123*H123,3)</f>
        <v>150</v>
      </c>
      <c r="K123" s="38">
        <f>SUM(J120:J123)</f>
        <v>1502.12</v>
      </c>
      <c r="L123" s="19"/>
      <c r="M123" s="19"/>
    </row>
    <row r="124" spans="1:13" ht="15.4" customHeight="1" thickBot="1" x14ac:dyDescent="0.25">
      <c r="A124" s="13" t="s">
        <v>306</v>
      </c>
      <c r="B124" s="5" t="s">
        <v>307</v>
      </c>
      <c r="C124" s="5" t="s">
        <v>308</v>
      </c>
      <c r="D124" s="16" t="s">
        <v>309</v>
      </c>
      <c r="E124" s="16"/>
      <c r="F124" s="16"/>
      <c r="G124" s="16"/>
      <c r="H124" s="16"/>
      <c r="I124" s="16"/>
      <c r="J124" s="16"/>
      <c r="K124" s="17">
        <f>SUM(K127:K131)</f>
        <v>1000.6199999999999</v>
      </c>
      <c r="L124" s="18">
        <v>0</v>
      </c>
      <c r="M124" s="18">
        <f>ROUND(K124*L124,2)</f>
        <v>0</v>
      </c>
    </row>
    <row r="125" spans="1:13" ht="58.35" customHeight="1" thickBot="1" x14ac:dyDescent="0.25">
      <c r="A125" s="19"/>
      <c r="B125" s="19"/>
      <c r="C125" s="19"/>
      <c r="D125" s="16" t="s">
        <v>310</v>
      </c>
      <c r="E125" s="16"/>
      <c r="F125" s="16"/>
      <c r="G125" s="16"/>
      <c r="H125" s="16"/>
      <c r="I125" s="16"/>
      <c r="J125" s="16"/>
      <c r="K125" s="16"/>
      <c r="L125" s="16"/>
      <c r="M125" s="16"/>
    </row>
    <row r="126" spans="1:13" ht="15.2" customHeight="1" thickBot="1" x14ac:dyDescent="0.25">
      <c r="A126" s="19"/>
      <c r="B126" s="19"/>
      <c r="C126" s="19"/>
      <c r="D126" s="19"/>
      <c r="E126" s="27"/>
      <c r="F126" s="28" t="s">
        <v>311</v>
      </c>
      <c r="G126" s="28" t="s">
        <v>312</v>
      </c>
      <c r="H126" s="28" t="s">
        <v>313</v>
      </c>
      <c r="I126" s="28" t="s">
        <v>314</v>
      </c>
      <c r="J126" s="28" t="s">
        <v>315</v>
      </c>
      <c r="K126" s="28" t="s">
        <v>316</v>
      </c>
      <c r="L126" s="19"/>
      <c r="M126" s="19"/>
    </row>
    <row r="127" spans="1:13" ht="15.2" customHeight="1" thickBot="1" x14ac:dyDescent="0.25">
      <c r="A127" s="19"/>
      <c r="B127" s="19"/>
      <c r="C127" s="19"/>
      <c r="D127" s="29"/>
      <c r="E127" s="30" t="s">
        <v>317</v>
      </c>
      <c r="F127" s="31">
        <v>11</v>
      </c>
      <c r="G127" s="32">
        <v>0.4</v>
      </c>
      <c r="H127" s="32">
        <v>6.16</v>
      </c>
      <c r="I127" s="32"/>
      <c r="J127" s="33">
        <f>ROUND(F127*G127*H127,3)</f>
        <v>27.103999999999999</v>
      </c>
      <c r="K127" s="36"/>
      <c r="L127" s="19"/>
      <c r="M127" s="19"/>
    </row>
    <row r="128" spans="1:13" ht="15.2" customHeight="1" thickBot="1" x14ac:dyDescent="0.25">
      <c r="A128" s="19"/>
      <c r="B128" s="19"/>
      <c r="C128" s="19"/>
      <c r="D128" s="29"/>
      <c r="E128" s="5"/>
      <c r="F128" s="4">
        <v>11</v>
      </c>
      <c r="G128" s="17">
        <v>0.25</v>
      </c>
      <c r="H128" s="17">
        <v>6.16</v>
      </c>
      <c r="I128" s="17"/>
      <c r="J128" s="37">
        <f>ROUND(F128*G128*H128,3)</f>
        <v>16.940000000000001</v>
      </c>
      <c r="K128" s="19"/>
      <c r="L128" s="19"/>
      <c r="M128" s="19"/>
    </row>
    <row r="129" spans="1:13" ht="15.2" customHeight="1" thickBot="1" x14ac:dyDescent="0.25">
      <c r="A129" s="19"/>
      <c r="B129" s="19"/>
      <c r="C129" s="19"/>
      <c r="D129" s="29"/>
      <c r="E129" s="5"/>
      <c r="F129" s="4">
        <v>11</v>
      </c>
      <c r="G129" s="17">
        <v>0.1</v>
      </c>
      <c r="H129" s="17">
        <v>6.16</v>
      </c>
      <c r="I129" s="17"/>
      <c r="J129" s="37">
        <f>ROUND(F129*G129*H129,3)</f>
        <v>6.7759999999999998</v>
      </c>
      <c r="K129" s="19"/>
      <c r="L129" s="19"/>
      <c r="M129" s="19"/>
    </row>
    <row r="130" spans="1:13" ht="15.2" customHeight="1" thickBot="1" x14ac:dyDescent="0.25">
      <c r="A130" s="19"/>
      <c r="B130" s="19"/>
      <c r="C130" s="19"/>
      <c r="D130" s="29"/>
      <c r="E130" s="5" t="s">
        <v>318</v>
      </c>
      <c r="F130" s="4">
        <v>3</v>
      </c>
      <c r="G130" s="17">
        <v>31</v>
      </c>
      <c r="H130" s="17">
        <v>8.6</v>
      </c>
      <c r="I130" s="17"/>
      <c r="J130" s="37">
        <f>ROUND(F130*G130*H130,3)</f>
        <v>799.8</v>
      </c>
      <c r="K130" s="19"/>
      <c r="L130" s="19"/>
      <c r="M130" s="19"/>
    </row>
    <row r="131" spans="1:13" ht="15.2" customHeight="1" thickBot="1" x14ac:dyDescent="0.25">
      <c r="A131" s="19"/>
      <c r="B131" s="19"/>
      <c r="C131" s="19"/>
      <c r="D131" s="29"/>
      <c r="E131" s="5" t="s">
        <v>319</v>
      </c>
      <c r="F131" s="4">
        <v>1</v>
      </c>
      <c r="G131" s="17"/>
      <c r="H131" s="17">
        <v>150</v>
      </c>
      <c r="I131" s="17"/>
      <c r="J131" s="37">
        <f>ROUND(F131*H131,3)</f>
        <v>150</v>
      </c>
      <c r="K131" s="38">
        <f>SUM(J127:J131)</f>
        <v>1000.6199999999999</v>
      </c>
      <c r="L131" s="19"/>
      <c r="M131" s="19"/>
    </row>
    <row r="132" spans="1:13" ht="15.4" customHeight="1" thickBot="1" x14ac:dyDescent="0.25">
      <c r="A132" s="20"/>
      <c r="B132" s="20"/>
      <c r="C132" s="20"/>
      <c r="D132" s="21" t="s">
        <v>320</v>
      </c>
      <c r="E132" s="7"/>
      <c r="F132" s="7"/>
      <c r="G132" s="7"/>
      <c r="H132" s="7"/>
      <c r="I132" s="7"/>
      <c r="J132" s="7"/>
      <c r="K132" s="7"/>
      <c r="L132" s="22">
        <f>M105+M117+M124</f>
        <v>0</v>
      </c>
      <c r="M132" s="22">
        <f>ROUND(L132,2)</f>
        <v>0</v>
      </c>
    </row>
    <row r="133" spans="1:13" ht="15.4" customHeight="1" thickBot="1" x14ac:dyDescent="0.25">
      <c r="A133" s="23"/>
      <c r="B133" s="23"/>
      <c r="C133" s="23"/>
      <c r="D133" s="24" t="s">
        <v>321</v>
      </c>
      <c r="E133" s="25"/>
      <c r="F133" s="25"/>
      <c r="G133" s="25"/>
      <c r="H133" s="25"/>
      <c r="I133" s="25"/>
      <c r="J133" s="25"/>
      <c r="K133" s="25"/>
      <c r="L133" s="26">
        <f>M132</f>
        <v>0</v>
      </c>
      <c r="M133" s="26">
        <f>ROUND(L133,2)</f>
        <v>0</v>
      </c>
    </row>
    <row r="134" spans="1:13" ht="15.4" customHeight="1" thickBot="1" x14ac:dyDescent="0.25">
      <c r="A134" s="9" t="s">
        <v>322</v>
      </c>
      <c r="B134" s="9" t="s">
        <v>323</v>
      </c>
      <c r="C134" s="10"/>
      <c r="D134" s="11" t="s">
        <v>324</v>
      </c>
      <c r="E134" s="11"/>
      <c r="F134" s="11"/>
      <c r="G134" s="11"/>
      <c r="H134" s="11"/>
      <c r="I134" s="11"/>
      <c r="J134" s="11"/>
      <c r="K134" s="10"/>
      <c r="L134" s="12">
        <f>L216</f>
        <v>0</v>
      </c>
      <c r="M134" s="12">
        <f>ROUND(L134,2)</f>
        <v>0</v>
      </c>
    </row>
    <row r="135" spans="1:13" ht="15.4" customHeight="1" thickBot="1" x14ac:dyDescent="0.25">
      <c r="A135" s="13" t="s">
        <v>325</v>
      </c>
      <c r="B135" s="13" t="s">
        <v>326</v>
      </c>
      <c r="C135" s="3"/>
      <c r="D135" s="14" t="s">
        <v>327</v>
      </c>
      <c r="E135" s="14"/>
      <c r="F135" s="14"/>
      <c r="G135" s="14"/>
      <c r="H135" s="14"/>
      <c r="I135" s="14"/>
      <c r="J135" s="14"/>
      <c r="K135" s="3"/>
      <c r="L135" s="15">
        <f>L163</f>
        <v>0</v>
      </c>
      <c r="M135" s="15">
        <f>ROUND(L135,2)</f>
        <v>0</v>
      </c>
    </row>
    <row r="136" spans="1:13" ht="15.4" customHeight="1" thickBot="1" x14ac:dyDescent="0.25">
      <c r="A136" s="13" t="s">
        <v>328</v>
      </c>
      <c r="B136" s="5" t="s">
        <v>329</v>
      </c>
      <c r="C136" s="5" t="s">
        <v>330</v>
      </c>
      <c r="D136" s="16" t="s">
        <v>331</v>
      </c>
      <c r="E136" s="16"/>
      <c r="F136" s="16"/>
      <c r="G136" s="16"/>
      <c r="H136" s="16"/>
      <c r="I136" s="16"/>
      <c r="J136" s="16"/>
      <c r="K136" s="17">
        <f>SUM(K139:K140)</f>
        <v>206.07999999999998</v>
      </c>
      <c r="L136" s="18">
        <v>0</v>
      </c>
      <c r="M136" s="18">
        <f>ROUND(K136*L136,2)</f>
        <v>0</v>
      </c>
    </row>
    <row r="137" spans="1:13" ht="132.19999999999999" customHeight="1" thickBot="1" x14ac:dyDescent="0.25">
      <c r="A137" s="19"/>
      <c r="B137" s="19"/>
      <c r="C137" s="19"/>
      <c r="D137" s="16" t="s">
        <v>332</v>
      </c>
      <c r="E137" s="16"/>
      <c r="F137" s="16"/>
      <c r="G137" s="16"/>
      <c r="H137" s="16"/>
      <c r="I137" s="16"/>
      <c r="J137" s="16"/>
      <c r="K137" s="16"/>
      <c r="L137" s="16"/>
      <c r="M137" s="16"/>
    </row>
    <row r="138" spans="1:13" ht="15.2" customHeight="1" thickBot="1" x14ac:dyDescent="0.25">
      <c r="A138" s="19"/>
      <c r="B138" s="19"/>
      <c r="C138" s="19"/>
      <c r="D138" s="19"/>
      <c r="E138" s="27"/>
      <c r="F138" s="28" t="s">
        <v>333</v>
      </c>
      <c r="G138" s="28" t="s">
        <v>334</v>
      </c>
      <c r="H138" s="28" t="s">
        <v>335</v>
      </c>
      <c r="I138" s="28" t="s">
        <v>336</v>
      </c>
      <c r="J138" s="28" t="s">
        <v>337</v>
      </c>
      <c r="K138" s="28" t="s">
        <v>338</v>
      </c>
      <c r="L138" s="19"/>
      <c r="M138" s="19"/>
    </row>
    <row r="139" spans="1:13" ht="15.2" customHeight="1" thickBot="1" x14ac:dyDescent="0.25">
      <c r="A139" s="19"/>
      <c r="B139" s="19"/>
      <c r="C139" s="19"/>
      <c r="D139" s="29"/>
      <c r="E139" s="30" t="s">
        <v>339</v>
      </c>
      <c r="F139" s="31">
        <v>2</v>
      </c>
      <c r="G139" s="32">
        <v>5.6</v>
      </c>
      <c r="H139" s="32"/>
      <c r="I139" s="32">
        <v>2.8</v>
      </c>
      <c r="J139" s="33">
        <f>ROUND(F139*G139*I139,3)</f>
        <v>31.36</v>
      </c>
      <c r="K139" s="36"/>
      <c r="L139" s="19"/>
      <c r="M139" s="19"/>
    </row>
    <row r="140" spans="1:13" ht="15.2" customHeight="1" thickBot="1" x14ac:dyDescent="0.25">
      <c r="A140" s="19"/>
      <c r="B140" s="19"/>
      <c r="C140" s="19"/>
      <c r="D140" s="29"/>
      <c r="E140" s="5"/>
      <c r="F140" s="4">
        <v>2</v>
      </c>
      <c r="G140" s="17">
        <v>31.2</v>
      </c>
      <c r="H140" s="17"/>
      <c r="I140" s="17">
        <v>2.8</v>
      </c>
      <c r="J140" s="37">
        <f>ROUND(F140*G140*I140,3)</f>
        <v>174.72</v>
      </c>
      <c r="K140" s="38">
        <f>SUM(J139:J140)</f>
        <v>206.07999999999998</v>
      </c>
      <c r="L140" s="19"/>
      <c r="M140" s="19"/>
    </row>
    <row r="141" spans="1:13" ht="15.4" customHeight="1" thickBot="1" x14ac:dyDescent="0.25">
      <c r="A141" s="13" t="s">
        <v>340</v>
      </c>
      <c r="B141" s="5" t="s">
        <v>341</v>
      </c>
      <c r="C141" s="5" t="s">
        <v>342</v>
      </c>
      <c r="D141" s="16" t="s">
        <v>343</v>
      </c>
      <c r="E141" s="16"/>
      <c r="F141" s="16"/>
      <c r="G141" s="16"/>
      <c r="H141" s="16"/>
      <c r="I141" s="16"/>
      <c r="J141" s="16"/>
      <c r="K141" s="17">
        <f>SUM(K144:K145)</f>
        <v>206.07999999999998</v>
      </c>
      <c r="L141" s="18">
        <v>0</v>
      </c>
      <c r="M141" s="18">
        <f>ROUND(K141*L141,2)</f>
        <v>0</v>
      </c>
    </row>
    <row r="142" spans="1:13" ht="49.15" customHeight="1" thickBot="1" x14ac:dyDescent="0.25">
      <c r="A142" s="19"/>
      <c r="B142" s="19"/>
      <c r="C142" s="19"/>
      <c r="D142" s="16" t="s">
        <v>344</v>
      </c>
      <c r="E142" s="16"/>
      <c r="F142" s="16"/>
      <c r="G142" s="16"/>
      <c r="H142" s="16"/>
      <c r="I142" s="16"/>
      <c r="J142" s="16"/>
      <c r="K142" s="16"/>
      <c r="L142" s="16"/>
      <c r="M142" s="16"/>
    </row>
    <row r="143" spans="1:13" ht="15.2" customHeight="1" thickBot="1" x14ac:dyDescent="0.25">
      <c r="A143" s="19"/>
      <c r="B143" s="19"/>
      <c r="C143" s="19"/>
      <c r="D143" s="19"/>
      <c r="E143" s="27"/>
      <c r="F143" s="28" t="s">
        <v>345</v>
      </c>
      <c r="G143" s="28" t="s">
        <v>346</v>
      </c>
      <c r="H143" s="28" t="s">
        <v>347</v>
      </c>
      <c r="I143" s="28" t="s">
        <v>348</v>
      </c>
      <c r="J143" s="28" t="s">
        <v>349</v>
      </c>
      <c r="K143" s="28" t="s">
        <v>350</v>
      </c>
      <c r="L143" s="19"/>
      <c r="M143" s="19"/>
    </row>
    <row r="144" spans="1:13" ht="15.2" customHeight="1" thickBot="1" x14ac:dyDescent="0.25">
      <c r="A144" s="19"/>
      <c r="B144" s="19"/>
      <c r="C144" s="19"/>
      <c r="D144" s="29"/>
      <c r="E144" s="30" t="s">
        <v>351</v>
      </c>
      <c r="F144" s="31">
        <v>2</v>
      </c>
      <c r="G144" s="32">
        <v>5.6</v>
      </c>
      <c r="H144" s="32"/>
      <c r="I144" s="32">
        <v>2.8</v>
      </c>
      <c r="J144" s="33">
        <f>ROUND(F144*G144*I144,3)</f>
        <v>31.36</v>
      </c>
      <c r="K144" s="36"/>
      <c r="L144" s="19"/>
      <c r="M144" s="19"/>
    </row>
    <row r="145" spans="1:13" ht="15.2" customHeight="1" thickBot="1" x14ac:dyDescent="0.25">
      <c r="A145" s="19"/>
      <c r="B145" s="19"/>
      <c r="C145" s="19"/>
      <c r="D145" s="29"/>
      <c r="E145" s="5"/>
      <c r="F145" s="4">
        <v>2</v>
      </c>
      <c r="G145" s="17">
        <v>31.2</v>
      </c>
      <c r="H145" s="17"/>
      <c r="I145" s="17">
        <v>2.8</v>
      </c>
      <c r="J145" s="37">
        <f>ROUND(F145*G145*I145,3)</f>
        <v>174.72</v>
      </c>
      <c r="K145" s="38">
        <f>SUM(J144:J145)</f>
        <v>206.07999999999998</v>
      </c>
      <c r="L145" s="19"/>
      <c r="M145" s="19"/>
    </row>
    <row r="146" spans="1:13" ht="15.4" customHeight="1" thickBot="1" x14ac:dyDescent="0.25">
      <c r="A146" s="13" t="s">
        <v>352</v>
      </c>
      <c r="B146" s="5" t="s">
        <v>353</v>
      </c>
      <c r="C146" s="5" t="s">
        <v>354</v>
      </c>
      <c r="D146" s="16" t="s">
        <v>355</v>
      </c>
      <c r="E146" s="16"/>
      <c r="F146" s="16"/>
      <c r="G146" s="16"/>
      <c r="H146" s="16"/>
      <c r="I146" s="16"/>
      <c r="J146" s="16"/>
      <c r="K146" s="17">
        <f>SUM(K149:K149)</f>
        <v>62.72</v>
      </c>
      <c r="L146" s="18">
        <v>0</v>
      </c>
      <c r="M146" s="18">
        <f>ROUND(K146*L146,2)</f>
        <v>0</v>
      </c>
    </row>
    <row r="147" spans="1:13" ht="159.94999999999999" customHeight="1" thickBot="1" x14ac:dyDescent="0.25">
      <c r="A147" s="19"/>
      <c r="B147" s="19"/>
      <c r="C147" s="19"/>
      <c r="D147" s="16" t="s">
        <v>356</v>
      </c>
      <c r="E147" s="16"/>
      <c r="F147" s="16"/>
      <c r="G147" s="16"/>
      <c r="H147" s="16"/>
      <c r="I147" s="16"/>
      <c r="J147" s="16"/>
      <c r="K147" s="16"/>
      <c r="L147" s="16"/>
      <c r="M147" s="16"/>
    </row>
    <row r="148" spans="1:13" ht="15.2" customHeight="1" thickBot="1" x14ac:dyDescent="0.25">
      <c r="A148" s="19"/>
      <c r="B148" s="19"/>
      <c r="C148" s="19"/>
      <c r="D148" s="19"/>
      <c r="E148" s="27"/>
      <c r="F148" s="28" t="s">
        <v>357</v>
      </c>
      <c r="G148" s="28" t="s">
        <v>358</v>
      </c>
      <c r="H148" s="28" t="s">
        <v>359</v>
      </c>
      <c r="I148" s="28" t="s">
        <v>360</v>
      </c>
      <c r="J148" s="28" t="s">
        <v>361</v>
      </c>
      <c r="K148" s="28" t="s">
        <v>362</v>
      </c>
      <c r="L148" s="19"/>
      <c r="M148" s="19"/>
    </row>
    <row r="149" spans="1:13" ht="21.4" customHeight="1" thickBot="1" x14ac:dyDescent="0.25">
      <c r="A149" s="19"/>
      <c r="B149" s="19"/>
      <c r="C149" s="19"/>
      <c r="D149" s="29"/>
      <c r="E149" s="30" t="s">
        <v>363</v>
      </c>
      <c r="F149" s="31">
        <v>4</v>
      </c>
      <c r="G149" s="32">
        <v>5.6</v>
      </c>
      <c r="H149" s="32"/>
      <c r="I149" s="32">
        <v>2.8</v>
      </c>
      <c r="J149" s="33">
        <f>ROUND(F149*G149*I149,3)</f>
        <v>62.72</v>
      </c>
      <c r="K149" s="34">
        <f>SUM(J149:J149)</f>
        <v>62.72</v>
      </c>
      <c r="L149" s="19"/>
      <c r="M149" s="19"/>
    </row>
    <row r="150" spans="1:13" ht="15.4" customHeight="1" thickBot="1" x14ac:dyDescent="0.25">
      <c r="A150" s="13" t="s">
        <v>364</v>
      </c>
      <c r="B150" s="5" t="s">
        <v>365</v>
      </c>
      <c r="C150" s="5" t="s">
        <v>366</v>
      </c>
      <c r="D150" s="16" t="s">
        <v>367</v>
      </c>
      <c r="E150" s="16"/>
      <c r="F150" s="16"/>
      <c r="G150" s="16"/>
      <c r="H150" s="16"/>
      <c r="I150" s="16"/>
      <c r="J150" s="16"/>
      <c r="K150" s="17">
        <f>SUM(K153:K154)</f>
        <v>14.84</v>
      </c>
      <c r="L150" s="18">
        <v>0</v>
      </c>
      <c r="M150" s="18">
        <f>ROUND(K150*L150,2)</f>
        <v>0</v>
      </c>
    </row>
    <row r="151" spans="1:13" ht="150.75" customHeight="1" thickBot="1" x14ac:dyDescent="0.25">
      <c r="A151" s="19"/>
      <c r="B151" s="19"/>
      <c r="C151" s="19"/>
      <c r="D151" s="16" t="s">
        <v>368</v>
      </c>
      <c r="E151" s="16"/>
      <c r="F151" s="16"/>
      <c r="G151" s="16"/>
      <c r="H151" s="16"/>
      <c r="I151" s="16"/>
      <c r="J151" s="16"/>
      <c r="K151" s="16"/>
      <c r="L151" s="16"/>
      <c r="M151" s="16"/>
    </row>
    <row r="152" spans="1:13" ht="15.2" customHeight="1" thickBot="1" x14ac:dyDescent="0.25">
      <c r="A152" s="19"/>
      <c r="B152" s="19"/>
      <c r="C152" s="19"/>
      <c r="D152" s="19"/>
      <c r="E152" s="27"/>
      <c r="F152" s="28" t="s">
        <v>369</v>
      </c>
      <c r="G152" s="28" t="s">
        <v>370</v>
      </c>
      <c r="H152" s="28" t="s">
        <v>371</v>
      </c>
      <c r="I152" s="28" t="s">
        <v>372</v>
      </c>
      <c r="J152" s="28" t="s">
        <v>373</v>
      </c>
      <c r="K152" s="28" t="s">
        <v>374</v>
      </c>
      <c r="L152" s="19"/>
      <c r="M152" s="19"/>
    </row>
    <row r="153" spans="1:13" ht="15.2" customHeight="1" thickBot="1" x14ac:dyDescent="0.25">
      <c r="A153" s="19"/>
      <c r="B153" s="19"/>
      <c r="C153" s="19"/>
      <c r="D153" s="29"/>
      <c r="E153" s="30" t="s">
        <v>375</v>
      </c>
      <c r="F153" s="31">
        <v>2</v>
      </c>
      <c r="G153" s="32">
        <v>1.9</v>
      </c>
      <c r="H153" s="32"/>
      <c r="I153" s="32">
        <v>2.8</v>
      </c>
      <c r="J153" s="33">
        <f>ROUND(F153*G153*I153,3)</f>
        <v>10.64</v>
      </c>
      <c r="K153" s="36"/>
      <c r="L153" s="19"/>
      <c r="M153" s="19"/>
    </row>
    <row r="154" spans="1:13" ht="15.2" customHeight="1" thickBot="1" x14ac:dyDescent="0.25">
      <c r="A154" s="19"/>
      <c r="B154" s="19"/>
      <c r="C154" s="19"/>
      <c r="D154" s="29"/>
      <c r="E154" s="5"/>
      <c r="F154" s="4">
        <v>1</v>
      </c>
      <c r="G154" s="17">
        <v>1.5</v>
      </c>
      <c r="H154" s="17"/>
      <c r="I154" s="17">
        <v>2.8</v>
      </c>
      <c r="J154" s="37">
        <f>ROUND(F154*G154*I154,3)</f>
        <v>4.2</v>
      </c>
      <c r="K154" s="38">
        <f>SUM(J153:J154)</f>
        <v>14.84</v>
      </c>
      <c r="L154" s="19"/>
      <c r="M154" s="19"/>
    </row>
    <row r="155" spans="1:13" ht="15.4" customHeight="1" thickBot="1" x14ac:dyDescent="0.25">
      <c r="A155" s="13" t="s">
        <v>376</v>
      </c>
      <c r="B155" s="5" t="s">
        <v>377</v>
      </c>
      <c r="C155" s="5" t="s">
        <v>378</v>
      </c>
      <c r="D155" s="16" t="s">
        <v>379</v>
      </c>
      <c r="E155" s="16"/>
      <c r="F155" s="16"/>
      <c r="G155" s="16"/>
      <c r="H155" s="16"/>
      <c r="I155" s="16"/>
      <c r="J155" s="16"/>
      <c r="K155" s="17">
        <f>SUM(K158:K162)</f>
        <v>169.67500000000001</v>
      </c>
      <c r="L155" s="18">
        <v>0</v>
      </c>
      <c r="M155" s="18">
        <f>ROUND(K155*L155,2)</f>
        <v>0</v>
      </c>
    </row>
    <row r="156" spans="1:13" ht="132.19999999999999" customHeight="1" thickBot="1" x14ac:dyDescent="0.25">
      <c r="A156" s="19"/>
      <c r="B156" s="19"/>
      <c r="C156" s="19"/>
      <c r="D156" s="16" t="s">
        <v>380</v>
      </c>
      <c r="E156" s="16"/>
      <c r="F156" s="16"/>
      <c r="G156" s="16"/>
      <c r="H156" s="16"/>
      <c r="I156" s="16"/>
      <c r="J156" s="16"/>
      <c r="K156" s="16"/>
      <c r="L156" s="16"/>
      <c r="M156" s="16"/>
    </row>
    <row r="157" spans="1:13" ht="15.2" customHeight="1" thickBot="1" x14ac:dyDescent="0.25">
      <c r="A157" s="19"/>
      <c r="B157" s="19"/>
      <c r="C157" s="19"/>
      <c r="D157" s="19"/>
      <c r="E157" s="27"/>
      <c r="F157" s="28" t="s">
        <v>381</v>
      </c>
      <c r="G157" s="28" t="s">
        <v>382</v>
      </c>
      <c r="H157" s="28" t="s">
        <v>383</v>
      </c>
      <c r="I157" s="28" t="s">
        <v>384</v>
      </c>
      <c r="J157" s="28" t="s">
        <v>385</v>
      </c>
      <c r="K157" s="28" t="s">
        <v>386</v>
      </c>
      <c r="L157" s="19"/>
      <c r="M157" s="19"/>
    </row>
    <row r="158" spans="1:13" ht="15.2" customHeight="1" thickBot="1" x14ac:dyDescent="0.25">
      <c r="A158" s="19"/>
      <c r="B158" s="19"/>
      <c r="C158" s="19"/>
      <c r="D158" s="29"/>
      <c r="E158" s="30" t="s">
        <v>387</v>
      </c>
      <c r="F158" s="31">
        <v>1</v>
      </c>
      <c r="G158" s="32">
        <v>6.85</v>
      </c>
      <c r="H158" s="32">
        <v>5.5</v>
      </c>
      <c r="I158" s="32"/>
      <c r="J158" s="33">
        <f>ROUND(F158*G158*H158,3)</f>
        <v>37.674999999999997</v>
      </c>
      <c r="K158" s="36"/>
      <c r="L158" s="19"/>
      <c r="M158" s="19"/>
    </row>
    <row r="159" spans="1:13" ht="15.2" customHeight="1" thickBot="1" x14ac:dyDescent="0.25">
      <c r="A159" s="19"/>
      <c r="B159" s="19"/>
      <c r="C159" s="19"/>
      <c r="D159" s="29"/>
      <c r="E159" s="5" t="s">
        <v>388</v>
      </c>
      <c r="F159" s="4">
        <v>1</v>
      </c>
      <c r="G159" s="17">
        <v>6.85</v>
      </c>
      <c r="H159" s="17">
        <v>5.5</v>
      </c>
      <c r="I159" s="17"/>
      <c r="J159" s="37">
        <f>ROUND(F159*G159*H159,3)</f>
        <v>37.674999999999997</v>
      </c>
      <c r="K159" s="19"/>
      <c r="L159" s="19"/>
      <c r="M159" s="19"/>
    </row>
    <row r="160" spans="1:13" ht="15.2" customHeight="1" thickBot="1" x14ac:dyDescent="0.25">
      <c r="A160" s="19"/>
      <c r="B160" s="19"/>
      <c r="C160" s="19"/>
      <c r="D160" s="29"/>
      <c r="E160" s="5" t="s">
        <v>389</v>
      </c>
      <c r="F160" s="4">
        <v>1</v>
      </c>
      <c r="G160" s="17">
        <v>6.85</v>
      </c>
      <c r="H160" s="17">
        <v>5.5</v>
      </c>
      <c r="I160" s="17"/>
      <c r="J160" s="37">
        <f>ROUND(F160*G160*H160,3)</f>
        <v>37.674999999999997</v>
      </c>
      <c r="K160" s="19"/>
      <c r="L160" s="19"/>
      <c r="M160" s="19"/>
    </row>
    <row r="161" spans="1:13" ht="15.2" customHeight="1" thickBot="1" x14ac:dyDescent="0.25">
      <c r="A161" s="19"/>
      <c r="B161" s="19"/>
      <c r="C161" s="19"/>
      <c r="D161" s="29"/>
      <c r="E161" s="5" t="s">
        <v>390</v>
      </c>
      <c r="F161" s="4">
        <v>1</v>
      </c>
      <c r="G161" s="17">
        <v>3.45</v>
      </c>
      <c r="H161" s="17">
        <v>5.5</v>
      </c>
      <c r="I161" s="17"/>
      <c r="J161" s="37">
        <f>ROUND(F161*G161*H161,3)</f>
        <v>18.975000000000001</v>
      </c>
      <c r="K161" s="19"/>
      <c r="L161" s="19"/>
      <c r="M161" s="19"/>
    </row>
    <row r="162" spans="1:13" ht="15.2" customHeight="1" thickBot="1" x14ac:dyDescent="0.25">
      <c r="A162" s="19"/>
      <c r="B162" s="19"/>
      <c r="C162" s="19"/>
      <c r="D162" s="29"/>
      <c r="E162" s="5" t="s">
        <v>391</v>
      </c>
      <c r="F162" s="4">
        <v>1</v>
      </c>
      <c r="G162" s="17">
        <v>6.85</v>
      </c>
      <c r="H162" s="17">
        <v>5.5</v>
      </c>
      <c r="I162" s="17"/>
      <c r="J162" s="37">
        <f>ROUND(F162*G162*H162,3)</f>
        <v>37.674999999999997</v>
      </c>
      <c r="K162" s="38">
        <f>SUM(J158:J162)</f>
        <v>169.67500000000001</v>
      </c>
      <c r="L162" s="19"/>
      <c r="M162" s="19"/>
    </row>
    <row r="163" spans="1:13" ht="15.4" customHeight="1" thickBot="1" x14ac:dyDescent="0.25">
      <c r="A163" s="20"/>
      <c r="B163" s="20"/>
      <c r="C163" s="20"/>
      <c r="D163" s="21" t="s">
        <v>392</v>
      </c>
      <c r="E163" s="7"/>
      <c r="F163" s="7"/>
      <c r="G163" s="7"/>
      <c r="H163" s="7"/>
      <c r="I163" s="7"/>
      <c r="J163" s="7"/>
      <c r="K163" s="7"/>
      <c r="L163" s="22">
        <f>M136+M141+M146+M150+M155</f>
        <v>0</v>
      </c>
      <c r="M163" s="22">
        <f>ROUND(L163,2)</f>
        <v>0</v>
      </c>
    </row>
    <row r="164" spans="1:13" ht="15.4" customHeight="1" thickBot="1" x14ac:dyDescent="0.25">
      <c r="A164" s="9" t="s">
        <v>393</v>
      </c>
      <c r="B164" s="9" t="s">
        <v>394</v>
      </c>
      <c r="C164" s="10"/>
      <c r="D164" s="11" t="s">
        <v>395</v>
      </c>
      <c r="E164" s="11"/>
      <c r="F164" s="11"/>
      <c r="G164" s="11"/>
      <c r="H164" s="11"/>
      <c r="I164" s="11"/>
      <c r="J164" s="11"/>
      <c r="K164" s="10"/>
      <c r="L164" s="12">
        <f>L207</f>
        <v>0</v>
      </c>
      <c r="M164" s="12">
        <f>ROUND(L164,2)</f>
        <v>0</v>
      </c>
    </row>
    <row r="165" spans="1:13" ht="15.4" customHeight="1" thickBot="1" x14ac:dyDescent="0.25">
      <c r="A165" s="13" t="s">
        <v>396</v>
      </c>
      <c r="B165" s="13" t="s">
        <v>397</v>
      </c>
      <c r="C165" s="3"/>
      <c r="D165" s="14" t="s">
        <v>398</v>
      </c>
      <c r="E165" s="14"/>
      <c r="F165" s="14"/>
      <c r="G165" s="14"/>
      <c r="H165" s="14"/>
      <c r="I165" s="14"/>
      <c r="J165" s="14"/>
      <c r="K165" s="3"/>
      <c r="L165" s="15">
        <f>L177</f>
        <v>0</v>
      </c>
      <c r="M165" s="15">
        <f>ROUND(L165,2)</f>
        <v>0</v>
      </c>
    </row>
    <row r="166" spans="1:13" ht="15.4" customHeight="1" thickBot="1" x14ac:dyDescent="0.25">
      <c r="A166" s="13" t="s">
        <v>399</v>
      </c>
      <c r="B166" s="5" t="s">
        <v>400</v>
      </c>
      <c r="C166" s="5" t="s">
        <v>401</v>
      </c>
      <c r="D166" s="16" t="s">
        <v>402</v>
      </c>
      <c r="E166" s="16"/>
      <c r="F166" s="16"/>
      <c r="G166" s="16"/>
      <c r="H166" s="16"/>
      <c r="I166" s="16"/>
      <c r="J166" s="16"/>
      <c r="K166" s="17">
        <f>SUM(K169:K171)</f>
        <v>243.12</v>
      </c>
      <c r="L166" s="18">
        <v>0</v>
      </c>
      <c r="M166" s="18">
        <f>ROUND(K166*L166,2)</f>
        <v>0</v>
      </c>
    </row>
    <row r="167" spans="1:13" ht="95.25" customHeight="1" thickBot="1" x14ac:dyDescent="0.25">
      <c r="A167" s="19"/>
      <c r="B167" s="19"/>
      <c r="C167" s="19"/>
      <c r="D167" s="16" t="s">
        <v>403</v>
      </c>
      <c r="E167" s="16"/>
      <c r="F167" s="16"/>
      <c r="G167" s="16"/>
      <c r="H167" s="16"/>
      <c r="I167" s="16"/>
      <c r="J167" s="16"/>
      <c r="K167" s="16"/>
      <c r="L167" s="16"/>
      <c r="M167" s="16"/>
    </row>
    <row r="168" spans="1:13" ht="15.2" customHeight="1" thickBot="1" x14ac:dyDescent="0.25">
      <c r="A168" s="19"/>
      <c r="B168" s="19"/>
      <c r="C168" s="19"/>
      <c r="D168" s="19"/>
      <c r="E168" s="27"/>
      <c r="F168" s="28" t="s">
        <v>404</v>
      </c>
      <c r="G168" s="28" t="s">
        <v>405</v>
      </c>
      <c r="H168" s="28" t="s">
        <v>406</v>
      </c>
      <c r="I168" s="28" t="s">
        <v>407</v>
      </c>
      <c r="J168" s="28" t="s">
        <v>408</v>
      </c>
      <c r="K168" s="28" t="s">
        <v>409</v>
      </c>
      <c r="L168" s="19"/>
      <c r="M168" s="19"/>
    </row>
    <row r="169" spans="1:13" ht="15.2" customHeight="1" thickBot="1" x14ac:dyDescent="0.25">
      <c r="A169" s="19"/>
      <c r="B169" s="19"/>
      <c r="C169" s="19"/>
      <c r="D169" s="29"/>
      <c r="E169" s="30" t="s">
        <v>410</v>
      </c>
      <c r="F169" s="31">
        <v>1</v>
      </c>
      <c r="G169" s="32">
        <v>31.8</v>
      </c>
      <c r="H169" s="32"/>
      <c r="I169" s="32">
        <v>3.3</v>
      </c>
      <c r="J169" s="33">
        <f>ROUND(F169*G169*I169,3)</f>
        <v>104.94</v>
      </c>
      <c r="K169" s="36"/>
      <c r="L169" s="19"/>
      <c r="M169" s="19"/>
    </row>
    <row r="170" spans="1:13" ht="15.2" customHeight="1" thickBot="1" x14ac:dyDescent="0.25">
      <c r="A170" s="19"/>
      <c r="B170" s="19"/>
      <c r="C170" s="19"/>
      <c r="D170" s="29"/>
      <c r="E170" s="5"/>
      <c r="F170" s="4">
        <v>2</v>
      </c>
      <c r="G170" s="17">
        <v>6</v>
      </c>
      <c r="H170" s="17"/>
      <c r="I170" s="17">
        <v>3.3</v>
      </c>
      <c r="J170" s="37">
        <f>ROUND(F170*G170*I170,3)</f>
        <v>39.6</v>
      </c>
      <c r="K170" s="19"/>
      <c r="L170" s="19"/>
      <c r="M170" s="19"/>
    </row>
    <row r="171" spans="1:13" ht="15.2" customHeight="1" thickBot="1" x14ac:dyDescent="0.25">
      <c r="A171" s="19"/>
      <c r="B171" s="19"/>
      <c r="C171" s="19"/>
      <c r="D171" s="29"/>
      <c r="E171" s="5" t="s">
        <v>411</v>
      </c>
      <c r="F171" s="4">
        <v>1</v>
      </c>
      <c r="G171" s="17">
        <v>31.8</v>
      </c>
      <c r="H171" s="17"/>
      <c r="I171" s="17">
        <v>3.1</v>
      </c>
      <c r="J171" s="37">
        <f>ROUND(F171*G171*I171,3)</f>
        <v>98.58</v>
      </c>
      <c r="K171" s="38">
        <f>SUM(J169:J171)</f>
        <v>243.12</v>
      </c>
      <c r="L171" s="19"/>
      <c r="M171" s="19"/>
    </row>
    <row r="172" spans="1:13" ht="15.4" customHeight="1" thickBot="1" x14ac:dyDescent="0.25">
      <c r="A172" s="13" t="s">
        <v>412</v>
      </c>
      <c r="B172" s="5" t="s">
        <v>413</v>
      </c>
      <c r="C172" s="5" t="s">
        <v>414</v>
      </c>
      <c r="D172" s="16" t="s">
        <v>415</v>
      </c>
      <c r="E172" s="16"/>
      <c r="F172" s="16"/>
      <c r="G172" s="16"/>
      <c r="H172" s="16"/>
      <c r="I172" s="16"/>
      <c r="J172" s="16"/>
      <c r="K172" s="17">
        <f>SUM(K175:K176)</f>
        <v>249.48</v>
      </c>
      <c r="L172" s="18">
        <v>0</v>
      </c>
      <c r="M172" s="18">
        <f>ROUND(K172*L172,2)</f>
        <v>0</v>
      </c>
    </row>
    <row r="173" spans="1:13" ht="86.1" customHeight="1" thickBot="1" x14ac:dyDescent="0.25">
      <c r="A173" s="19"/>
      <c r="B173" s="19"/>
      <c r="C173" s="19"/>
      <c r="D173" s="16" t="s">
        <v>416</v>
      </c>
      <c r="E173" s="16"/>
      <c r="F173" s="16"/>
      <c r="G173" s="16"/>
      <c r="H173" s="16"/>
      <c r="I173" s="16"/>
      <c r="J173" s="16"/>
      <c r="K173" s="16"/>
      <c r="L173" s="16"/>
      <c r="M173" s="16"/>
    </row>
    <row r="174" spans="1:13" ht="15.2" customHeight="1" thickBot="1" x14ac:dyDescent="0.25">
      <c r="A174" s="19"/>
      <c r="B174" s="19"/>
      <c r="C174" s="19"/>
      <c r="D174" s="19"/>
      <c r="E174" s="27"/>
      <c r="F174" s="28" t="s">
        <v>417</v>
      </c>
      <c r="G174" s="28" t="s">
        <v>418</v>
      </c>
      <c r="H174" s="28" t="s">
        <v>419</v>
      </c>
      <c r="I174" s="28" t="s">
        <v>420</v>
      </c>
      <c r="J174" s="28" t="s">
        <v>421</v>
      </c>
      <c r="K174" s="28" t="s">
        <v>422</v>
      </c>
      <c r="L174" s="19"/>
      <c r="M174" s="19"/>
    </row>
    <row r="175" spans="1:13" ht="15.2" customHeight="1" thickBot="1" x14ac:dyDescent="0.25">
      <c r="A175" s="19"/>
      <c r="B175" s="19"/>
      <c r="C175" s="19"/>
      <c r="D175" s="29"/>
      <c r="E175" s="30" t="s">
        <v>423</v>
      </c>
      <c r="F175" s="31">
        <v>2</v>
      </c>
      <c r="G175" s="32">
        <v>31.8</v>
      </c>
      <c r="H175" s="32"/>
      <c r="I175" s="32">
        <v>3.3</v>
      </c>
      <c r="J175" s="33">
        <f>ROUND(F175*G175*I175,3)</f>
        <v>209.88</v>
      </c>
      <c r="K175" s="36"/>
      <c r="L175" s="19"/>
      <c r="M175" s="19"/>
    </row>
    <row r="176" spans="1:13" ht="15.2" customHeight="1" thickBot="1" x14ac:dyDescent="0.25">
      <c r="A176" s="19"/>
      <c r="B176" s="19"/>
      <c r="C176" s="19"/>
      <c r="D176" s="29"/>
      <c r="E176" s="5"/>
      <c r="F176" s="4">
        <v>2</v>
      </c>
      <c r="G176" s="17">
        <v>6</v>
      </c>
      <c r="H176" s="17"/>
      <c r="I176" s="17">
        <v>3.3</v>
      </c>
      <c r="J176" s="37">
        <f>ROUND(F176*G176*I176,3)</f>
        <v>39.6</v>
      </c>
      <c r="K176" s="38">
        <f>SUM(J175:J176)</f>
        <v>249.48</v>
      </c>
      <c r="L176" s="19"/>
      <c r="M176" s="19"/>
    </row>
    <row r="177" spans="1:13" ht="15.4" customHeight="1" thickBot="1" x14ac:dyDescent="0.25">
      <c r="A177" s="20"/>
      <c r="B177" s="20"/>
      <c r="C177" s="20"/>
      <c r="D177" s="21" t="s">
        <v>424</v>
      </c>
      <c r="E177" s="7"/>
      <c r="F177" s="7"/>
      <c r="G177" s="7"/>
      <c r="H177" s="7"/>
      <c r="I177" s="7"/>
      <c r="J177" s="7"/>
      <c r="K177" s="7"/>
      <c r="L177" s="22">
        <f>M166+M172</f>
        <v>0</v>
      </c>
      <c r="M177" s="22">
        <f>ROUND(L177,2)</f>
        <v>0</v>
      </c>
    </row>
    <row r="178" spans="1:13" ht="15.4" customHeight="1" thickBot="1" x14ac:dyDescent="0.25">
      <c r="A178" s="9" t="s">
        <v>425</v>
      </c>
      <c r="B178" s="9" t="s">
        <v>426</v>
      </c>
      <c r="C178" s="10"/>
      <c r="D178" s="11" t="s">
        <v>427</v>
      </c>
      <c r="E178" s="11"/>
      <c r="F178" s="11"/>
      <c r="G178" s="11"/>
      <c r="H178" s="11"/>
      <c r="I178" s="11"/>
      <c r="J178" s="11"/>
      <c r="K178" s="10"/>
      <c r="L178" s="12">
        <f>L206</f>
        <v>0</v>
      </c>
      <c r="M178" s="12">
        <f>ROUND(L178,2)</f>
        <v>0</v>
      </c>
    </row>
    <row r="179" spans="1:13" ht="15.4" customHeight="1" thickBot="1" x14ac:dyDescent="0.25">
      <c r="A179" s="13" t="s">
        <v>428</v>
      </c>
      <c r="B179" s="5" t="s">
        <v>429</v>
      </c>
      <c r="C179" s="5" t="s">
        <v>430</v>
      </c>
      <c r="D179" s="16" t="s">
        <v>431</v>
      </c>
      <c r="E179" s="16"/>
      <c r="F179" s="16"/>
      <c r="G179" s="16"/>
      <c r="H179" s="16"/>
      <c r="I179" s="16"/>
      <c r="J179" s="16"/>
      <c r="K179" s="17">
        <f>SUM(K182:K183)</f>
        <v>44</v>
      </c>
      <c r="L179" s="18">
        <v>0</v>
      </c>
      <c r="M179" s="18">
        <f>ROUND(K179*L179,2)</f>
        <v>0</v>
      </c>
    </row>
    <row r="180" spans="1:13" ht="86.1" customHeight="1" thickBot="1" x14ac:dyDescent="0.25">
      <c r="A180" s="19"/>
      <c r="B180" s="19"/>
      <c r="C180" s="19"/>
      <c r="D180" s="16" t="s">
        <v>432</v>
      </c>
      <c r="E180" s="16"/>
      <c r="F180" s="16"/>
      <c r="G180" s="16"/>
      <c r="H180" s="16"/>
      <c r="I180" s="16"/>
      <c r="J180" s="16"/>
      <c r="K180" s="16"/>
      <c r="L180" s="16"/>
      <c r="M180" s="16"/>
    </row>
    <row r="181" spans="1:13" ht="15.2" customHeight="1" thickBot="1" x14ac:dyDescent="0.25">
      <c r="A181" s="19"/>
      <c r="B181" s="19"/>
      <c r="C181" s="19"/>
      <c r="D181" s="19"/>
      <c r="E181" s="27"/>
      <c r="F181" s="28" t="s">
        <v>433</v>
      </c>
      <c r="G181" s="28" t="s">
        <v>434</v>
      </c>
      <c r="H181" s="28" t="s">
        <v>435</v>
      </c>
      <c r="I181" s="28" t="s">
        <v>436</v>
      </c>
      <c r="J181" s="28" t="s">
        <v>437</v>
      </c>
      <c r="K181" s="28" t="s">
        <v>438</v>
      </c>
      <c r="L181" s="19"/>
      <c r="M181" s="19"/>
    </row>
    <row r="182" spans="1:13" ht="15.2" customHeight="1" thickBot="1" x14ac:dyDescent="0.25">
      <c r="A182" s="19"/>
      <c r="B182" s="19"/>
      <c r="C182" s="19"/>
      <c r="D182" s="29"/>
      <c r="E182" s="30" t="s">
        <v>439</v>
      </c>
      <c r="F182" s="31">
        <v>1</v>
      </c>
      <c r="G182" s="32">
        <v>32</v>
      </c>
      <c r="H182" s="32"/>
      <c r="I182" s="32"/>
      <c r="J182" s="33">
        <f>ROUND(F182*G182,3)</f>
        <v>32</v>
      </c>
      <c r="K182" s="36"/>
      <c r="L182" s="19"/>
      <c r="M182" s="19"/>
    </row>
    <row r="183" spans="1:13" ht="15.2" customHeight="1" thickBot="1" x14ac:dyDescent="0.25">
      <c r="A183" s="19"/>
      <c r="B183" s="19"/>
      <c r="C183" s="19"/>
      <c r="D183" s="29"/>
      <c r="E183" s="5" t="s">
        <v>440</v>
      </c>
      <c r="F183" s="4">
        <v>2</v>
      </c>
      <c r="G183" s="17">
        <v>6</v>
      </c>
      <c r="H183" s="17"/>
      <c r="I183" s="17"/>
      <c r="J183" s="37">
        <f>ROUND(F183*G183,3)</f>
        <v>12</v>
      </c>
      <c r="K183" s="38">
        <f>SUM(J182:J183)</f>
        <v>44</v>
      </c>
      <c r="L183" s="19"/>
      <c r="M183" s="19"/>
    </row>
    <row r="184" spans="1:13" ht="15.4" customHeight="1" thickBot="1" x14ac:dyDescent="0.25">
      <c r="A184" s="13" t="s">
        <v>441</v>
      </c>
      <c r="B184" s="5" t="s">
        <v>442</v>
      </c>
      <c r="C184" s="5" t="s">
        <v>443</v>
      </c>
      <c r="D184" s="16" t="s">
        <v>444</v>
      </c>
      <c r="E184" s="16"/>
      <c r="F184" s="16"/>
      <c r="G184" s="16"/>
      <c r="H184" s="16"/>
      <c r="I184" s="16"/>
      <c r="J184" s="16"/>
      <c r="K184" s="17">
        <f>SUM(K187:K188)</f>
        <v>49.8</v>
      </c>
      <c r="L184" s="18">
        <v>0</v>
      </c>
      <c r="M184" s="18">
        <f>ROUND(K184*L184,2)</f>
        <v>0</v>
      </c>
    </row>
    <row r="185" spans="1:13" ht="95.25" customHeight="1" thickBot="1" x14ac:dyDescent="0.25">
      <c r="A185" s="19"/>
      <c r="B185" s="19"/>
      <c r="C185" s="19"/>
      <c r="D185" s="16" t="s">
        <v>445</v>
      </c>
      <c r="E185" s="16"/>
      <c r="F185" s="16"/>
      <c r="G185" s="16"/>
      <c r="H185" s="16"/>
      <c r="I185" s="16"/>
      <c r="J185" s="16"/>
      <c r="K185" s="16"/>
      <c r="L185" s="16"/>
      <c r="M185" s="16"/>
    </row>
    <row r="186" spans="1:13" ht="15.2" customHeight="1" thickBot="1" x14ac:dyDescent="0.25">
      <c r="A186" s="19"/>
      <c r="B186" s="19"/>
      <c r="C186" s="19"/>
      <c r="D186" s="19"/>
      <c r="E186" s="27"/>
      <c r="F186" s="28" t="s">
        <v>446</v>
      </c>
      <c r="G186" s="28" t="s">
        <v>447</v>
      </c>
      <c r="H186" s="28" t="s">
        <v>448</v>
      </c>
      <c r="I186" s="28" t="s">
        <v>449</v>
      </c>
      <c r="J186" s="28" t="s">
        <v>450</v>
      </c>
      <c r="K186" s="28" t="s">
        <v>451</v>
      </c>
      <c r="L186" s="19"/>
      <c r="M186" s="19"/>
    </row>
    <row r="187" spans="1:13" ht="15.2" customHeight="1" thickBot="1" x14ac:dyDescent="0.25">
      <c r="A187" s="19"/>
      <c r="B187" s="19"/>
      <c r="C187" s="19"/>
      <c r="D187" s="29"/>
      <c r="E187" s="30" t="s">
        <v>452</v>
      </c>
      <c r="F187" s="31">
        <v>24</v>
      </c>
      <c r="G187" s="32"/>
      <c r="H187" s="32"/>
      <c r="I187" s="32">
        <v>1.2</v>
      </c>
      <c r="J187" s="33">
        <f>ROUND(F187*I187,3)</f>
        <v>28.8</v>
      </c>
      <c r="K187" s="36"/>
      <c r="L187" s="19"/>
      <c r="M187" s="19"/>
    </row>
    <row r="188" spans="1:13" ht="15.2" customHeight="1" thickBot="1" x14ac:dyDescent="0.25">
      <c r="A188" s="19"/>
      <c r="B188" s="19"/>
      <c r="C188" s="19"/>
      <c r="D188" s="29"/>
      <c r="E188" s="5" t="s">
        <v>453</v>
      </c>
      <c r="F188" s="4">
        <v>10</v>
      </c>
      <c r="G188" s="17"/>
      <c r="H188" s="17"/>
      <c r="I188" s="17">
        <v>2.1</v>
      </c>
      <c r="J188" s="37">
        <f>ROUND(F188*I188,3)</f>
        <v>21</v>
      </c>
      <c r="K188" s="38">
        <f>SUM(J187:J188)</f>
        <v>49.8</v>
      </c>
      <c r="L188" s="19"/>
      <c r="M188" s="19"/>
    </row>
    <row r="189" spans="1:13" ht="15.4" customHeight="1" thickBot="1" x14ac:dyDescent="0.25">
      <c r="A189" s="13" t="s">
        <v>454</v>
      </c>
      <c r="B189" s="5" t="s">
        <v>455</v>
      </c>
      <c r="C189" s="5" t="s">
        <v>456</v>
      </c>
      <c r="D189" s="16" t="s">
        <v>457</v>
      </c>
      <c r="E189" s="16"/>
      <c r="F189" s="16"/>
      <c r="G189" s="16"/>
      <c r="H189" s="16"/>
      <c r="I189" s="16"/>
      <c r="J189" s="16"/>
      <c r="K189" s="17">
        <f>SUM(K192:K192)</f>
        <v>14.4</v>
      </c>
      <c r="L189" s="18">
        <v>0</v>
      </c>
      <c r="M189" s="18">
        <f>ROUND(K189*L189,2)</f>
        <v>0</v>
      </c>
    </row>
    <row r="190" spans="1:13" ht="95.25" customHeight="1" thickBot="1" x14ac:dyDescent="0.25">
      <c r="A190" s="19"/>
      <c r="B190" s="19"/>
      <c r="C190" s="19"/>
      <c r="D190" s="16" t="s">
        <v>458</v>
      </c>
      <c r="E190" s="16"/>
      <c r="F190" s="16"/>
      <c r="G190" s="16"/>
      <c r="H190" s="16"/>
      <c r="I190" s="16"/>
      <c r="J190" s="16"/>
      <c r="K190" s="16"/>
      <c r="L190" s="16"/>
      <c r="M190" s="16"/>
    </row>
    <row r="191" spans="1:13" ht="15.2" customHeight="1" thickBot="1" x14ac:dyDescent="0.25">
      <c r="A191" s="19"/>
      <c r="B191" s="19"/>
      <c r="C191" s="19"/>
      <c r="D191" s="19"/>
      <c r="E191" s="27"/>
      <c r="F191" s="28" t="s">
        <v>459</v>
      </c>
      <c r="G191" s="28" t="s">
        <v>460</v>
      </c>
      <c r="H191" s="28" t="s">
        <v>461</v>
      </c>
      <c r="I191" s="28" t="s">
        <v>462</v>
      </c>
      <c r="J191" s="28" t="s">
        <v>463</v>
      </c>
      <c r="K191" s="28" t="s">
        <v>464</v>
      </c>
      <c r="L191" s="19"/>
      <c r="M191" s="19"/>
    </row>
    <row r="192" spans="1:13" ht="15.2" customHeight="1" thickBot="1" x14ac:dyDescent="0.25">
      <c r="A192" s="19"/>
      <c r="B192" s="19"/>
      <c r="C192" s="19"/>
      <c r="D192" s="29"/>
      <c r="E192" s="30" t="s">
        <v>465</v>
      </c>
      <c r="F192" s="31">
        <v>12</v>
      </c>
      <c r="G192" s="32"/>
      <c r="H192" s="32">
        <v>1.2</v>
      </c>
      <c r="I192" s="32"/>
      <c r="J192" s="33">
        <f>ROUND(F192*H192,3)</f>
        <v>14.4</v>
      </c>
      <c r="K192" s="34">
        <f>SUM(J192:J192)</f>
        <v>14.4</v>
      </c>
      <c r="L192" s="19"/>
      <c r="M192" s="19"/>
    </row>
    <row r="193" spans="1:13" ht="15.4" customHeight="1" thickBot="1" x14ac:dyDescent="0.25">
      <c r="A193" s="13" t="s">
        <v>466</v>
      </c>
      <c r="B193" s="5" t="s">
        <v>467</v>
      </c>
      <c r="C193" s="5" t="s">
        <v>468</v>
      </c>
      <c r="D193" s="16" t="s">
        <v>469</v>
      </c>
      <c r="E193" s="16"/>
      <c r="F193" s="16"/>
      <c r="G193" s="16"/>
      <c r="H193" s="16"/>
      <c r="I193" s="16"/>
      <c r="J193" s="16"/>
      <c r="K193" s="17">
        <f>SUM(K196:K197)</f>
        <v>19.399999999999999</v>
      </c>
      <c r="L193" s="18">
        <v>0</v>
      </c>
      <c r="M193" s="18">
        <f>ROUND(K193*L193,2)</f>
        <v>0</v>
      </c>
    </row>
    <row r="194" spans="1:13" ht="95.25" customHeight="1" thickBot="1" x14ac:dyDescent="0.25">
      <c r="A194" s="19"/>
      <c r="B194" s="19"/>
      <c r="C194" s="19"/>
      <c r="D194" s="16" t="s">
        <v>470</v>
      </c>
      <c r="E194" s="16"/>
      <c r="F194" s="16"/>
      <c r="G194" s="16"/>
      <c r="H194" s="16"/>
      <c r="I194" s="16"/>
      <c r="J194" s="16"/>
      <c r="K194" s="16"/>
      <c r="L194" s="16"/>
      <c r="M194" s="16"/>
    </row>
    <row r="195" spans="1:13" ht="15.2" customHeight="1" thickBot="1" x14ac:dyDescent="0.25">
      <c r="A195" s="19"/>
      <c r="B195" s="19"/>
      <c r="C195" s="19"/>
      <c r="D195" s="19"/>
      <c r="E195" s="27"/>
      <c r="F195" s="28" t="s">
        <v>471</v>
      </c>
      <c r="G195" s="28" t="s">
        <v>472</v>
      </c>
      <c r="H195" s="28" t="s">
        <v>473</v>
      </c>
      <c r="I195" s="28" t="s">
        <v>474</v>
      </c>
      <c r="J195" s="28" t="s">
        <v>475</v>
      </c>
      <c r="K195" s="28" t="s">
        <v>476</v>
      </c>
      <c r="L195" s="19"/>
      <c r="M195" s="19"/>
    </row>
    <row r="196" spans="1:13" ht="15.2" customHeight="1" thickBot="1" x14ac:dyDescent="0.25">
      <c r="A196" s="19"/>
      <c r="B196" s="19"/>
      <c r="C196" s="19"/>
      <c r="D196" s="29"/>
      <c r="E196" s="30" t="s">
        <v>477</v>
      </c>
      <c r="F196" s="31">
        <v>12</v>
      </c>
      <c r="G196" s="32"/>
      <c r="H196" s="32">
        <v>1.2</v>
      </c>
      <c r="I196" s="32"/>
      <c r="J196" s="33">
        <f>ROUND(F196*H196,3)</f>
        <v>14.4</v>
      </c>
      <c r="K196" s="36"/>
      <c r="L196" s="19"/>
      <c r="M196" s="19"/>
    </row>
    <row r="197" spans="1:13" ht="15.2" customHeight="1" thickBot="1" x14ac:dyDescent="0.25">
      <c r="A197" s="19"/>
      <c r="B197" s="19"/>
      <c r="C197" s="19"/>
      <c r="D197" s="29"/>
      <c r="E197" s="5" t="s">
        <v>478</v>
      </c>
      <c r="F197" s="4">
        <v>5</v>
      </c>
      <c r="G197" s="17"/>
      <c r="H197" s="17">
        <v>1</v>
      </c>
      <c r="I197" s="17"/>
      <c r="J197" s="37">
        <f>ROUND(F197*H197,3)</f>
        <v>5</v>
      </c>
      <c r="K197" s="38">
        <f>SUM(J196:J197)</f>
        <v>19.399999999999999</v>
      </c>
      <c r="L197" s="19"/>
      <c r="M197" s="19"/>
    </row>
    <row r="198" spans="1:13" ht="15.4" customHeight="1" thickBot="1" x14ac:dyDescent="0.25">
      <c r="A198" s="13" t="s">
        <v>479</v>
      </c>
      <c r="B198" s="5" t="s">
        <v>480</v>
      </c>
      <c r="C198" s="5" t="s">
        <v>481</v>
      </c>
      <c r="D198" s="16" t="s">
        <v>482</v>
      </c>
      <c r="E198" s="16"/>
      <c r="F198" s="16"/>
      <c r="G198" s="16"/>
      <c r="H198" s="16"/>
      <c r="I198" s="16"/>
      <c r="J198" s="16"/>
      <c r="K198" s="17">
        <f>SUM(K201:K201)</f>
        <v>75</v>
      </c>
      <c r="L198" s="18">
        <v>0</v>
      </c>
      <c r="M198" s="18">
        <f>ROUND(K198*L198,2)</f>
        <v>0</v>
      </c>
    </row>
    <row r="199" spans="1:13" ht="86.1" customHeight="1" thickBot="1" x14ac:dyDescent="0.25">
      <c r="A199" s="19"/>
      <c r="B199" s="19"/>
      <c r="C199" s="19"/>
      <c r="D199" s="16" t="s">
        <v>483</v>
      </c>
      <c r="E199" s="16"/>
      <c r="F199" s="16"/>
      <c r="G199" s="16"/>
      <c r="H199" s="16"/>
      <c r="I199" s="16"/>
      <c r="J199" s="16"/>
      <c r="K199" s="16"/>
      <c r="L199" s="16"/>
      <c r="M199" s="16"/>
    </row>
    <row r="200" spans="1:13" ht="15.2" customHeight="1" thickBot="1" x14ac:dyDescent="0.25">
      <c r="A200" s="19"/>
      <c r="B200" s="19"/>
      <c r="C200" s="19"/>
      <c r="D200" s="19"/>
      <c r="E200" s="27"/>
      <c r="F200" s="28" t="s">
        <v>484</v>
      </c>
      <c r="G200" s="28" t="s">
        <v>485</v>
      </c>
      <c r="H200" s="28" t="s">
        <v>486</v>
      </c>
      <c r="I200" s="28" t="s">
        <v>487</v>
      </c>
      <c r="J200" s="28" t="s">
        <v>488</v>
      </c>
      <c r="K200" s="28" t="s">
        <v>489</v>
      </c>
      <c r="L200" s="19"/>
      <c r="M200" s="19"/>
    </row>
    <row r="201" spans="1:13" ht="15.2" customHeight="1" thickBot="1" x14ac:dyDescent="0.25">
      <c r="A201" s="19"/>
      <c r="B201" s="19"/>
      <c r="C201" s="19"/>
      <c r="D201" s="29"/>
      <c r="E201" s="30" t="s">
        <v>490</v>
      </c>
      <c r="F201" s="31">
        <v>1</v>
      </c>
      <c r="G201" s="32">
        <v>75</v>
      </c>
      <c r="H201" s="32"/>
      <c r="I201" s="32"/>
      <c r="J201" s="33">
        <f>ROUND(F201*G201,3)</f>
        <v>75</v>
      </c>
      <c r="K201" s="34">
        <f>SUM(J201:J201)</f>
        <v>75</v>
      </c>
      <c r="L201" s="19"/>
      <c r="M201" s="19"/>
    </row>
    <row r="202" spans="1:13" ht="15.4" customHeight="1" thickBot="1" x14ac:dyDescent="0.25">
      <c r="A202" s="13" t="s">
        <v>491</v>
      </c>
      <c r="B202" s="5" t="s">
        <v>492</v>
      </c>
      <c r="C202" s="5" t="s">
        <v>493</v>
      </c>
      <c r="D202" s="16" t="s">
        <v>494</v>
      </c>
      <c r="E202" s="16"/>
      <c r="F202" s="16"/>
      <c r="G202" s="16"/>
      <c r="H202" s="16"/>
      <c r="I202" s="16"/>
      <c r="J202" s="16"/>
      <c r="K202" s="17">
        <f>SUM(K205:K205)</f>
        <v>13.2</v>
      </c>
      <c r="L202" s="18">
        <v>0</v>
      </c>
      <c r="M202" s="18">
        <f>ROUND(K202*L202,2)</f>
        <v>0</v>
      </c>
    </row>
    <row r="203" spans="1:13" ht="49.15" customHeight="1" thickBot="1" x14ac:dyDescent="0.25">
      <c r="A203" s="19"/>
      <c r="B203" s="19"/>
      <c r="C203" s="19"/>
      <c r="D203" s="16" t="s">
        <v>495</v>
      </c>
      <c r="E203" s="16"/>
      <c r="F203" s="16"/>
      <c r="G203" s="16"/>
      <c r="H203" s="16"/>
      <c r="I203" s="16"/>
      <c r="J203" s="16"/>
      <c r="K203" s="16"/>
      <c r="L203" s="16"/>
      <c r="M203" s="16"/>
    </row>
    <row r="204" spans="1:13" ht="15.2" customHeight="1" thickBot="1" x14ac:dyDescent="0.25">
      <c r="A204" s="19"/>
      <c r="B204" s="19"/>
      <c r="C204" s="19"/>
      <c r="D204" s="19"/>
      <c r="E204" s="27"/>
      <c r="F204" s="28" t="s">
        <v>496</v>
      </c>
      <c r="G204" s="28" t="s">
        <v>497</v>
      </c>
      <c r="H204" s="28" t="s">
        <v>498</v>
      </c>
      <c r="I204" s="28" t="s">
        <v>499</v>
      </c>
      <c r="J204" s="28" t="s">
        <v>500</v>
      </c>
      <c r="K204" s="28" t="s">
        <v>501</v>
      </c>
      <c r="L204" s="19"/>
      <c r="M204" s="19"/>
    </row>
    <row r="205" spans="1:13" ht="15.2" customHeight="1" thickBot="1" x14ac:dyDescent="0.25">
      <c r="A205" s="19"/>
      <c r="B205" s="19"/>
      <c r="C205" s="19"/>
      <c r="D205" s="29"/>
      <c r="E205" s="30" t="s">
        <v>502</v>
      </c>
      <c r="F205" s="31">
        <v>4</v>
      </c>
      <c r="G205" s="32"/>
      <c r="H205" s="32"/>
      <c r="I205" s="32">
        <v>3.3</v>
      </c>
      <c r="J205" s="33">
        <f>ROUND(F205*I205,3)</f>
        <v>13.2</v>
      </c>
      <c r="K205" s="34">
        <f>SUM(J205:J205)</f>
        <v>13.2</v>
      </c>
      <c r="L205" s="19"/>
      <c r="M205" s="19"/>
    </row>
    <row r="206" spans="1:13" ht="15.4" customHeight="1" thickBot="1" x14ac:dyDescent="0.25">
      <c r="A206" s="20"/>
      <c r="B206" s="20"/>
      <c r="C206" s="20"/>
      <c r="D206" s="21" t="s">
        <v>503</v>
      </c>
      <c r="E206" s="7"/>
      <c r="F206" s="7"/>
      <c r="G206" s="7"/>
      <c r="H206" s="7"/>
      <c r="I206" s="7"/>
      <c r="J206" s="7"/>
      <c r="K206" s="7"/>
      <c r="L206" s="22">
        <f>M179+M184+M189+M193+M198+M202</f>
        <v>0</v>
      </c>
      <c r="M206" s="22">
        <f>ROUND(L206,2)</f>
        <v>0</v>
      </c>
    </row>
    <row r="207" spans="1:13" ht="15.4" customHeight="1" thickBot="1" x14ac:dyDescent="0.25">
      <c r="A207" s="23"/>
      <c r="B207" s="23"/>
      <c r="C207" s="23"/>
      <c r="D207" s="24" t="s">
        <v>504</v>
      </c>
      <c r="E207" s="25"/>
      <c r="F207" s="25"/>
      <c r="G207" s="25"/>
      <c r="H207" s="25"/>
      <c r="I207" s="25"/>
      <c r="J207" s="25"/>
      <c r="K207" s="25"/>
      <c r="L207" s="26">
        <f>M177+M206</f>
        <v>0</v>
      </c>
      <c r="M207" s="26">
        <f>ROUND(L207,2)</f>
        <v>0</v>
      </c>
    </row>
    <row r="208" spans="1:13" ht="15.4" customHeight="1" thickBot="1" x14ac:dyDescent="0.25">
      <c r="A208" s="9" t="s">
        <v>505</v>
      </c>
      <c r="B208" s="9" t="s">
        <v>506</v>
      </c>
      <c r="C208" s="10"/>
      <c r="D208" s="11" t="s">
        <v>507</v>
      </c>
      <c r="E208" s="11"/>
      <c r="F208" s="11"/>
      <c r="G208" s="11"/>
      <c r="H208" s="11"/>
      <c r="I208" s="11"/>
      <c r="J208" s="11"/>
      <c r="K208" s="10"/>
      <c r="L208" s="12">
        <f>L215</f>
        <v>0</v>
      </c>
      <c r="M208" s="12">
        <f>ROUND(L208,2)</f>
        <v>0</v>
      </c>
    </row>
    <row r="209" spans="1:13" ht="15.4" customHeight="1" thickBot="1" x14ac:dyDescent="0.25">
      <c r="A209" s="13" t="s">
        <v>508</v>
      </c>
      <c r="B209" s="13" t="s">
        <v>509</v>
      </c>
      <c r="C209" s="3"/>
      <c r="D209" s="14" t="s">
        <v>510</v>
      </c>
      <c r="E209" s="14"/>
      <c r="F209" s="14"/>
      <c r="G209" s="14"/>
      <c r="H209" s="14"/>
      <c r="I209" s="14"/>
      <c r="J209" s="14"/>
      <c r="K209" s="3"/>
      <c r="L209" s="15">
        <f>L214</f>
        <v>0</v>
      </c>
      <c r="M209" s="15">
        <f>ROUND(L209,2)</f>
        <v>0</v>
      </c>
    </row>
    <row r="210" spans="1:13" ht="15.4" customHeight="1" thickBot="1" x14ac:dyDescent="0.25">
      <c r="A210" s="13" t="s">
        <v>511</v>
      </c>
      <c r="B210" s="5" t="s">
        <v>512</v>
      </c>
      <c r="C210" s="5" t="s">
        <v>513</v>
      </c>
      <c r="D210" s="16" t="s">
        <v>514</v>
      </c>
      <c r="E210" s="16"/>
      <c r="F210" s="16"/>
      <c r="G210" s="16"/>
      <c r="H210" s="16"/>
      <c r="I210" s="16"/>
      <c r="J210" s="16"/>
      <c r="K210" s="17">
        <f>SUM(K213:K213)</f>
        <v>0</v>
      </c>
      <c r="L210" s="18">
        <v>0</v>
      </c>
      <c r="M210" s="18">
        <f>ROUND(K210*L210,2)</f>
        <v>0</v>
      </c>
    </row>
    <row r="211" spans="1:13" ht="67.5" customHeight="1" thickBot="1" x14ac:dyDescent="0.25">
      <c r="A211" s="19"/>
      <c r="B211" s="19"/>
      <c r="C211" s="19"/>
      <c r="D211" s="16" t="s">
        <v>515</v>
      </c>
      <c r="E211" s="16"/>
      <c r="F211" s="16"/>
      <c r="G211" s="16"/>
      <c r="H211" s="16"/>
      <c r="I211" s="16"/>
      <c r="J211" s="16"/>
      <c r="K211" s="16"/>
      <c r="L211" s="16"/>
      <c r="M211" s="16"/>
    </row>
    <row r="212" spans="1:13" ht="15.2" customHeight="1" thickBot="1" x14ac:dyDescent="0.25">
      <c r="A212" s="19"/>
      <c r="B212" s="19"/>
      <c r="C212" s="19"/>
      <c r="D212" s="19"/>
      <c r="E212" s="27"/>
      <c r="F212" s="28" t="s">
        <v>516</v>
      </c>
      <c r="G212" s="28" t="s">
        <v>517</v>
      </c>
      <c r="H212" s="28" t="s">
        <v>518</v>
      </c>
      <c r="I212" s="28" t="s">
        <v>519</v>
      </c>
      <c r="J212" s="28" t="s">
        <v>520</v>
      </c>
      <c r="K212" s="28" t="s">
        <v>521</v>
      </c>
      <c r="L212" s="19"/>
      <c r="M212" s="19"/>
    </row>
    <row r="213" spans="1:13" ht="15.2" customHeight="1" thickBot="1" x14ac:dyDescent="0.25">
      <c r="A213" s="19"/>
      <c r="B213" s="19"/>
      <c r="C213" s="19"/>
      <c r="D213" s="29"/>
      <c r="E213" s="30" t="s">
        <v>522</v>
      </c>
      <c r="F213" s="31"/>
      <c r="G213" s="32"/>
      <c r="H213" s="32"/>
      <c r="I213" s="32"/>
      <c r="J213" s="35" t="s">
        <v>523</v>
      </c>
      <c r="K213" s="34">
        <f>SUM(J213:J213)</f>
        <v>0</v>
      </c>
      <c r="L213" s="19"/>
      <c r="M213" s="19"/>
    </row>
    <row r="214" spans="1:13" ht="15.4" customHeight="1" thickBot="1" x14ac:dyDescent="0.25">
      <c r="A214" s="20"/>
      <c r="B214" s="20"/>
      <c r="C214" s="20"/>
      <c r="D214" s="21" t="s">
        <v>524</v>
      </c>
      <c r="E214" s="7"/>
      <c r="F214" s="7"/>
      <c r="G214" s="7"/>
      <c r="H214" s="7"/>
      <c r="I214" s="7"/>
      <c r="J214" s="7"/>
      <c r="K214" s="7"/>
      <c r="L214" s="22">
        <f>M210</f>
        <v>0</v>
      </c>
      <c r="M214" s="22">
        <f>ROUND(L214,2)</f>
        <v>0</v>
      </c>
    </row>
    <row r="215" spans="1:13" ht="15.4" customHeight="1" thickBot="1" x14ac:dyDescent="0.25">
      <c r="A215" s="23"/>
      <c r="B215" s="23"/>
      <c r="C215" s="23"/>
      <c r="D215" s="24" t="s">
        <v>525</v>
      </c>
      <c r="E215" s="25"/>
      <c r="F215" s="25"/>
      <c r="G215" s="25"/>
      <c r="H215" s="25"/>
      <c r="I215" s="25"/>
      <c r="J215" s="25"/>
      <c r="K215" s="25"/>
      <c r="L215" s="26">
        <f>M214</f>
        <v>0</v>
      </c>
      <c r="M215" s="26">
        <f>ROUND(L215,2)</f>
        <v>0</v>
      </c>
    </row>
    <row r="216" spans="1:13" ht="15.4" customHeight="1" thickBot="1" x14ac:dyDescent="0.25">
      <c r="A216" s="23"/>
      <c r="B216" s="23"/>
      <c r="C216" s="23"/>
      <c r="D216" s="24" t="s">
        <v>526</v>
      </c>
      <c r="E216" s="25"/>
      <c r="F216" s="25"/>
      <c r="G216" s="25"/>
      <c r="H216" s="25"/>
      <c r="I216" s="25"/>
      <c r="J216" s="25"/>
      <c r="K216" s="25"/>
      <c r="L216" s="26">
        <f>M163+M207+M215</f>
        <v>0</v>
      </c>
      <c r="M216" s="26">
        <f>ROUND(L216,2)</f>
        <v>0</v>
      </c>
    </row>
    <row r="217" spans="1:13" ht="15.4" customHeight="1" thickBot="1" x14ac:dyDescent="0.25">
      <c r="A217" s="9" t="s">
        <v>527</v>
      </c>
      <c r="B217" s="9" t="s">
        <v>528</v>
      </c>
      <c r="C217" s="10"/>
      <c r="D217" s="11" t="s">
        <v>529</v>
      </c>
      <c r="E217" s="11"/>
      <c r="F217" s="11"/>
      <c r="G217" s="11"/>
      <c r="H217" s="11"/>
      <c r="I217" s="11"/>
      <c r="J217" s="11"/>
      <c r="K217" s="10"/>
      <c r="L217" s="12">
        <f>L250</f>
        <v>0</v>
      </c>
      <c r="M217" s="12">
        <f>ROUND(L217,2)</f>
        <v>0</v>
      </c>
    </row>
    <row r="218" spans="1:13" ht="15.4" customHeight="1" thickBot="1" x14ac:dyDescent="0.25">
      <c r="A218" s="13" t="s">
        <v>530</v>
      </c>
      <c r="B218" s="13" t="s">
        <v>531</v>
      </c>
      <c r="C218" s="3"/>
      <c r="D218" s="14" t="s">
        <v>532</v>
      </c>
      <c r="E218" s="14"/>
      <c r="F218" s="14"/>
      <c r="G218" s="14"/>
      <c r="H218" s="14"/>
      <c r="I218" s="14"/>
      <c r="J218" s="14"/>
      <c r="K218" s="3"/>
      <c r="L218" s="15">
        <f>L223</f>
        <v>0</v>
      </c>
      <c r="M218" s="15">
        <f>ROUND(L218,2)</f>
        <v>0</v>
      </c>
    </row>
    <row r="219" spans="1:13" ht="15.4" customHeight="1" thickBot="1" x14ac:dyDescent="0.25">
      <c r="A219" s="13" t="s">
        <v>533</v>
      </c>
      <c r="B219" s="5" t="s">
        <v>534</v>
      </c>
      <c r="C219" s="5" t="s">
        <v>535</v>
      </c>
      <c r="D219" s="16" t="s">
        <v>536</v>
      </c>
      <c r="E219" s="16"/>
      <c r="F219" s="16"/>
      <c r="G219" s="16"/>
      <c r="H219" s="16"/>
      <c r="I219" s="16"/>
      <c r="J219" s="16"/>
      <c r="K219" s="17">
        <f>SUM(K222:K222)</f>
        <v>12</v>
      </c>
      <c r="L219" s="18">
        <v>0</v>
      </c>
      <c r="M219" s="18">
        <f>ROUND(K219*L219,2)</f>
        <v>0</v>
      </c>
    </row>
    <row r="220" spans="1:13" ht="104.45" customHeight="1" thickBot="1" x14ac:dyDescent="0.25">
      <c r="A220" s="19"/>
      <c r="B220" s="19"/>
      <c r="C220" s="19"/>
      <c r="D220" s="16" t="s">
        <v>537</v>
      </c>
      <c r="E220" s="16"/>
      <c r="F220" s="16"/>
      <c r="G220" s="16"/>
      <c r="H220" s="16"/>
      <c r="I220" s="16"/>
      <c r="J220" s="16"/>
      <c r="K220" s="16"/>
      <c r="L220" s="16"/>
      <c r="M220" s="16"/>
    </row>
    <row r="221" spans="1:13" ht="15.2" customHeight="1" thickBot="1" x14ac:dyDescent="0.25">
      <c r="A221" s="19"/>
      <c r="B221" s="19"/>
      <c r="C221" s="19"/>
      <c r="D221" s="19"/>
      <c r="E221" s="27"/>
      <c r="F221" s="28" t="s">
        <v>538</v>
      </c>
      <c r="G221" s="28" t="s">
        <v>539</v>
      </c>
      <c r="H221" s="28" t="s">
        <v>540</v>
      </c>
      <c r="I221" s="28" t="s">
        <v>541</v>
      </c>
      <c r="J221" s="28" t="s">
        <v>542</v>
      </c>
      <c r="K221" s="28" t="s">
        <v>543</v>
      </c>
      <c r="L221" s="19"/>
      <c r="M221" s="19"/>
    </row>
    <row r="222" spans="1:13" ht="15.2" customHeight="1" thickBot="1" x14ac:dyDescent="0.25">
      <c r="A222" s="19"/>
      <c r="B222" s="19"/>
      <c r="C222" s="19"/>
      <c r="D222" s="29"/>
      <c r="E222" s="30" t="s">
        <v>544</v>
      </c>
      <c r="F222" s="31">
        <v>4</v>
      </c>
      <c r="G222" s="32">
        <v>3</v>
      </c>
      <c r="H222" s="32"/>
      <c r="I222" s="32"/>
      <c r="J222" s="33">
        <f>ROUND(F222*G222,3)</f>
        <v>12</v>
      </c>
      <c r="K222" s="34">
        <f>SUM(J222:J222)</f>
        <v>12</v>
      </c>
      <c r="L222" s="19"/>
      <c r="M222" s="19"/>
    </row>
    <row r="223" spans="1:13" ht="15.4" customHeight="1" thickBot="1" x14ac:dyDescent="0.25">
      <c r="A223" s="20"/>
      <c r="B223" s="20"/>
      <c r="C223" s="20"/>
      <c r="D223" s="21" t="s">
        <v>545</v>
      </c>
      <c r="E223" s="7"/>
      <c r="F223" s="7"/>
      <c r="G223" s="7"/>
      <c r="H223" s="7"/>
      <c r="I223" s="7"/>
      <c r="J223" s="7"/>
      <c r="K223" s="7"/>
      <c r="L223" s="22">
        <f>M219</f>
        <v>0</v>
      </c>
      <c r="M223" s="22">
        <f>ROUND(L223,2)</f>
        <v>0</v>
      </c>
    </row>
    <row r="224" spans="1:13" ht="15.4" customHeight="1" thickBot="1" x14ac:dyDescent="0.25">
      <c r="A224" s="9" t="s">
        <v>546</v>
      </c>
      <c r="B224" s="9" t="s">
        <v>547</v>
      </c>
      <c r="C224" s="10"/>
      <c r="D224" s="11" t="s">
        <v>548</v>
      </c>
      <c r="E224" s="11"/>
      <c r="F224" s="11"/>
      <c r="G224" s="11"/>
      <c r="H224" s="11"/>
      <c r="I224" s="11"/>
      <c r="J224" s="11"/>
      <c r="K224" s="10"/>
      <c r="L224" s="12">
        <f>L229</f>
        <v>0</v>
      </c>
      <c r="M224" s="12">
        <f>ROUND(L224,2)</f>
        <v>0</v>
      </c>
    </row>
    <row r="225" spans="1:13" ht="15.4" customHeight="1" thickBot="1" x14ac:dyDescent="0.25">
      <c r="A225" s="13" t="s">
        <v>549</v>
      </c>
      <c r="B225" s="5" t="s">
        <v>550</v>
      </c>
      <c r="C225" s="5" t="s">
        <v>551</v>
      </c>
      <c r="D225" s="16" t="s">
        <v>552</v>
      </c>
      <c r="E225" s="16"/>
      <c r="F225" s="16"/>
      <c r="G225" s="16"/>
      <c r="H225" s="16"/>
      <c r="I225" s="16"/>
      <c r="J225" s="16"/>
      <c r="K225" s="17">
        <f>SUM(K228:K228)</f>
        <v>12</v>
      </c>
      <c r="L225" s="18">
        <v>0</v>
      </c>
      <c r="M225" s="18">
        <f>ROUND(K225*L225,2)</f>
        <v>0</v>
      </c>
    </row>
    <row r="226" spans="1:13" ht="49.15" customHeight="1" thickBot="1" x14ac:dyDescent="0.25">
      <c r="A226" s="19"/>
      <c r="B226" s="19"/>
      <c r="C226" s="19"/>
      <c r="D226" s="16" t="s">
        <v>553</v>
      </c>
      <c r="E226" s="16"/>
      <c r="F226" s="16"/>
      <c r="G226" s="16"/>
      <c r="H226" s="16"/>
      <c r="I226" s="16"/>
      <c r="J226" s="16"/>
      <c r="K226" s="16"/>
      <c r="L226" s="16"/>
      <c r="M226" s="16"/>
    </row>
    <row r="227" spans="1:13" ht="15.2" customHeight="1" thickBot="1" x14ac:dyDescent="0.25">
      <c r="A227" s="19"/>
      <c r="B227" s="19"/>
      <c r="C227" s="19"/>
      <c r="D227" s="19"/>
      <c r="E227" s="27"/>
      <c r="F227" s="28" t="s">
        <v>554</v>
      </c>
      <c r="G227" s="28" t="s">
        <v>555</v>
      </c>
      <c r="H227" s="28" t="s">
        <v>556</v>
      </c>
      <c r="I227" s="28" t="s">
        <v>557</v>
      </c>
      <c r="J227" s="28" t="s">
        <v>558</v>
      </c>
      <c r="K227" s="28" t="s">
        <v>559</v>
      </c>
      <c r="L227" s="19"/>
      <c r="M227" s="19"/>
    </row>
    <row r="228" spans="1:13" ht="15.2" customHeight="1" thickBot="1" x14ac:dyDescent="0.25">
      <c r="A228" s="19"/>
      <c r="B228" s="19"/>
      <c r="C228" s="19"/>
      <c r="D228" s="29"/>
      <c r="E228" s="30" t="s">
        <v>560</v>
      </c>
      <c r="F228" s="31">
        <v>4</v>
      </c>
      <c r="G228" s="32">
        <v>3</v>
      </c>
      <c r="H228" s="32"/>
      <c r="I228" s="32"/>
      <c r="J228" s="33">
        <f>ROUND(F228*G228,3)</f>
        <v>12</v>
      </c>
      <c r="K228" s="34">
        <f>SUM(J228:J228)</f>
        <v>12</v>
      </c>
      <c r="L228" s="19"/>
      <c r="M228" s="19"/>
    </row>
    <row r="229" spans="1:13" ht="15.4" customHeight="1" thickBot="1" x14ac:dyDescent="0.25">
      <c r="A229" s="20"/>
      <c r="B229" s="20"/>
      <c r="C229" s="20"/>
      <c r="D229" s="21" t="s">
        <v>561</v>
      </c>
      <c r="E229" s="7"/>
      <c r="F229" s="7"/>
      <c r="G229" s="7"/>
      <c r="H229" s="7"/>
      <c r="I229" s="7"/>
      <c r="J229" s="7"/>
      <c r="K229" s="7"/>
      <c r="L229" s="22">
        <f>M225</f>
        <v>0</v>
      </c>
      <c r="M229" s="22">
        <f>ROUND(L229,2)</f>
        <v>0</v>
      </c>
    </row>
    <row r="230" spans="1:13" ht="15.4" customHeight="1" thickBot="1" x14ac:dyDescent="0.25">
      <c r="A230" s="9" t="s">
        <v>562</v>
      </c>
      <c r="B230" s="9" t="s">
        <v>563</v>
      </c>
      <c r="C230" s="10"/>
      <c r="D230" s="11" t="s">
        <v>564</v>
      </c>
      <c r="E230" s="11"/>
      <c r="F230" s="11"/>
      <c r="G230" s="11"/>
      <c r="H230" s="11"/>
      <c r="I230" s="11"/>
      <c r="J230" s="11"/>
      <c r="K230" s="10"/>
      <c r="L230" s="12">
        <f>L235</f>
        <v>0</v>
      </c>
      <c r="M230" s="12">
        <f>ROUND(L230,2)</f>
        <v>0</v>
      </c>
    </row>
    <row r="231" spans="1:13" ht="15.4" customHeight="1" thickBot="1" x14ac:dyDescent="0.25">
      <c r="A231" s="13" t="s">
        <v>565</v>
      </c>
      <c r="B231" s="5" t="s">
        <v>566</v>
      </c>
      <c r="C231" s="5" t="s">
        <v>567</v>
      </c>
      <c r="D231" s="16" t="s">
        <v>568</v>
      </c>
      <c r="E231" s="16"/>
      <c r="F231" s="16"/>
      <c r="G231" s="16"/>
      <c r="H231" s="16"/>
      <c r="I231" s="16"/>
      <c r="J231" s="16"/>
      <c r="K231" s="17">
        <f>SUM(K234:K234)</f>
        <v>5</v>
      </c>
      <c r="L231" s="18">
        <v>0</v>
      </c>
      <c r="M231" s="18">
        <f>ROUND(K231*L231,2)</f>
        <v>0</v>
      </c>
    </row>
    <row r="232" spans="1:13" ht="95.25" customHeight="1" thickBot="1" x14ac:dyDescent="0.25">
      <c r="A232" s="19"/>
      <c r="B232" s="19"/>
      <c r="C232" s="19"/>
      <c r="D232" s="16" t="s">
        <v>569</v>
      </c>
      <c r="E232" s="16"/>
      <c r="F232" s="16"/>
      <c r="G232" s="16"/>
      <c r="H232" s="16"/>
      <c r="I232" s="16"/>
      <c r="J232" s="16"/>
      <c r="K232" s="16"/>
      <c r="L232" s="16"/>
      <c r="M232" s="16"/>
    </row>
    <row r="233" spans="1:13" ht="15.2" customHeight="1" thickBot="1" x14ac:dyDescent="0.25">
      <c r="A233" s="19"/>
      <c r="B233" s="19"/>
      <c r="C233" s="19"/>
      <c r="D233" s="19"/>
      <c r="E233" s="27"/>
      <c r="F233" s="28" t="s">
        <v>570</v>
      </c>
      <c r="G233" s="28" t="s">
        <v>571</v>
      </c>
      <c r="H233" s="28" t="s">
        <v>572</v>
      </c>
      <c r="I233" s="28" t="s">
        <v>573</v>
      </c>
      <c r="J233" s="28" t="s">
        <v>574</v>
      </c>
      <c r="K233" s="28" t="s">
        <v>575</v>
      </c>
      <c r="L233" s="19"/>
      <c r="M233" s="19"/>
    </row>
    <row r="234" spans="1:13" ht="15.2" customHeight="1" thickBot="1" x14ac:dyDescent="0.25">
      <c r="A234" s="19"/>
      <c r="B234" s="19"/>
      <c r="C234" s="19"/>
      <c r="D234" s="29"/>
      <c r="E234" s="30" t="s">
        <v>576</v>
      </c>
      <c r="F234" s="31">
        <v>5</v>
      </c>
      <c r="G234" s="32"/>
      <c r="H234" s="32"/>
      <c r="I234" s="32"/>
      <c r="J234" s="33">
        <f>ROUND(F234,3)</f>
        <v>5</v>
      </c>
      <c r="K234" s="34">
        <f>SUM(J234:J234)</f>
        <v>5</v>
      </c>
      <c r="L234" s="19"/>
      <c r="M234" s="19"/>
    </row>
    <row r="235" spans="1:13" ht="15.4" customHeight="1" thickBot="1" x14ac:dyDescent="0.25">
      <c r="A235" s="20"/>
      <c r="B235" s="20"/>
      <c r="C235" s="20"/>
      <c r="D235" s="21" t="s">
        <v>577</v>
      </c>
      <c r="E235" s="7"/>
      <c r="F235" s="7"/>
      <c r="G235" s="7"/>
      <c r="H235" s="7"/>
      <c r="I235" s="7"/>
      <c r="J235" s="7"/>
      <c r="K235" s="7"/>
      <c r="L235" s="22">
        <f>M231</f>
        <v>0</v>
      </c>
      <c r="M235" s="22">
        <f>ROUND(L235,2)</f>
        <v>0</v>
      </c>
    </row>
    <row r="236" spans="1:13" ht="15.4" customHeight="1" thickBot="1" x14ac:dyDescent="0.25">
      <c r="A236" s="9" t="s">
        <v>578</v>
      </c>
      <c r="B236" s="9" t="s">
        <v>579</v>
      </c>
      <c r="C236" s="10"/>
      <c r="D236" s="11" t="s">
        <v>580</v>
      </c>
      <c r="E236" s="11"/>
      <c r="F236" s="11"/>
      <c r="G236" s="11"/>
      <c r="H236" s="11"/>
      <c r="I236" s="11"/>
      <c r="J236" s="11"/>
      <c r="K236" s="10"/>
      <c r="L236" s="12">
        <f>L249</f>
        <v>0</v>
      </c>
      <c r="M236" s="12">
        <f>ROUND(L236,2)</f>
        <v>0</v>
      </c>
    </row>
    <row r="237" spans="1:13" ht="15.4" customHeight="1" thickBot="1" x14ac:dyDescent="0.25">
      <c r="A237" s="13" t="s">
        <v>581</v>
      </c>
      <c r="B237" s="5" t="s">
        <v>582</v>
      </c>
      <c r="C237" s="5" t="s">
        <v>583</v>
      </c>
      <c r="D237" s="16" t="s">
        <v>584</v>
      </c>
      <c r="E237" s="16"/>
      <c r="F237" s="16"/>
      <c r="G237" s="16"/>
      <c r="H237" s="16"/>
      <c r="I237" s="16"/>
      <c r="J237" s="16"/>
      <c r="K237" s="17">
        <f>SUM(K240:K240)</f>
        <v>3</v>
      </c>
      <c r="L237" s="18">
        <v>0</v>
      </c>
      <c r="M237" s="18">
        <f>ROUND(K237*L237,2)</f>
        <v>0</v>
      </c>
    </row>
    <row r="238" spans="1:13" ht="67.5" customHeight="1" thickBot="1" x14ac:dyDescent="0.25">
      <c r="A238" s="19"/>
      <c r="B238" s="19"/>
      <c r="C238" s="19"/>
      <c r="D238" s="16" t="s">
        <v>585</v>
      </c>
      <c r="E238" s="16"/>
      <c r="F238" s="16"/>
      <c r="G238" s="16"/>
      <c r="H238" s="16"/>
      <c r="I238" s="16"/>
      <c r="J238" s="16"/>
      <c r="K238" s="16"/>
      <c r="L238" s="16"/>
      <c r="M238" s="16"/>
    </row>
    <row r="239" spans="1:13" ht="15.2" customHeight="1" thickBot="1" x14ac:dyDescent="0.25">
      <c r="A239" s="19"/>
      <c r="B239" s="19"/>
      <c r="C239" s="19"/>
      <c r="D239" s="19"/>
      <c r="E239" s="27"/>
      <c r="F239" s="28" t="s">
        <v>586</v>
      </c>
      <c r="G239" s="28" t="s">
        <v>587</v>
      </c>
      <c r="H239" s="28" t="s">
        <v>588</v>
      </c>
      <c r="I239" s="28" t="s">
        <v>589</v>
      </c>
      <c r="J239" s="28" t="s">
        <v>590</v>
      </c>
      <c r="K239" s="28" t="s">
        <v>591</v>
      </c>
      <c r="L239" s="19"/>
      <c r="M239" s="19"/>
    </row>
    <row r="240" spans="1:13" ht="15.2" customHeight="1" thickBot="1" x14ac:dyDescent="0.25">
      <c r="A240" s="19"/>
      <c r="B240" s="19"/>
      <c r="C240" s="19"/>
      <c r="D240" s="29"/>
      <c r="E240" s="30" t="s">
        <v>592</v>
      </c>
      <c r="F240" s="31">
        <v>3</v>
      </c>
      <c r="G240" s="32"/>
      <c r="H240" s="32"/>
      <c r="I240" s="32"/>
      <c r="J240" s="33">
        <f>ROUND(F240,3)</f>
        <v>3</v>
      </c>
      <c r="K240" s="34">
        <f>SUM(J240:J240)</f>
        <v>3</v>
      </c>
      <c r="L240" s="19"/>
      <c r="M240" s="19"/>
    </row>
    <row r="241" spans="1:13" ht="15.4" customHeight="1" thickBot="1" x14ac:dyDescent="0.25">
      <c r="A241" s="13" t="s">
        <v>593</v>
      </c>
      <c r="B241" s="5" t="s">
        <v>594</v>
      </c>
      <c r="C241" s="5" t="s">
        <v>595</v>
      </c>
      <c r="D241" s="16" t="s">
        <v>596</v>
      </c>
      <c r="E241" s="16"/>
      <c r="F241" s="16"/>
      <c r="G241" s="16"/>
      <c r="H241" s="16"/>
      <c r="I241" s="16"/>
      <c r="J241" s="16"/>
      <c r="K241" s="17">
        <f>SUM(K244:K244)</f>
        <v>1</v>
      </c>
      <c r="L241" s="18">
        <v>0</v>
      </c>
      <c r="M241" s="18">
        <f>ROUND(K241*L241,2)</f>
        <v>0</v>
      </c>
    </row>
    <row r="242" spans="1:13" ht="67.5" customHeight="1" thickBot="1" x14ac:dyDescent="0.25">
      <c r="A242" s="19"/>
      <c r="B242" s="19"/>
      <c r="C242" s="19"/>
      <c r="D242" s="16" t="s">
        <v>597</v>
      </c>
      <c r="E242" s="16"/>
      <c r="F242" s="16"/>
      <c r="G242" s="16"/>
      <c r="H242" s="16"/>
      <c r="I242" s="16"/>
      <c r="J242" s="16"/>
      <c r="K242" s="16"/>
      <c r="L242" s="16"/>
      <c r="M242" s="16"/>
    </row>
    <row r="243" spans="1:13" ht="15.2" customHeight="1" thickBot="1" x14ac:dyDescent="0.25">
      <c r="A243" s="19"/>
      <c r="B243" s="19"/>
      <c r="C243" s="19"/>
      <c r="D243" s="19"/>
      <c r="E243" s="27"/>
      <c r="F243" s="28" t="s">
        <v>598</v>
      </c>
      <c r="G243" s="28" t="s">
        <v>599</v>
      </c>
      <c r="H243" s="28" t="s">
        <v>600</v>
      </c>
      <c r="I243" s="28" t="s">
        <v>601</v>
      </c>
      <c r="J243" s="28" t="s">
        <v>602</v>
      </c>
      <c r="K243" s="28" t="s">
        <v>603</v>
      </c>
      <c r="L243" s="19"/>
      <c r="M243" s="19"/>
    </row>
    <row r="244" spans="1:13" ht="15.2" customHeight="1" thickBot="1" x14ac:dyDescent="0.25">
      <c r="A244" s="19"/>
      <c r="B244" s="19"/>
      <c r="C244" s="19"/>
      <c r="D244" s="29"/>
      <c r="E244" s="30" t="s">
        <v>604</v>
      </c>
      <c r="F244" s="31">
        <v>1</v>
      </c>
      <c r="G244" s="32"/>
      <c r="H244" s="32"/>
      <c r="I244" s="32"/>
      <c r="J244" s="33">
        <f>ROUND(F244,3)</f>
        <v>1</v>
      </c>
      <c r="K244" s="34">
        <f>SUM(J244:J244)</f>
        <v>1</v>
      </c>
      <c r="L244" s="19"/>
      <c r="M244" s="19"/>
    </row>
    <row r="245" spans="1:13" ht="15.4" customHeight="1" thickBot="1" x14ac:dyDescent="0.25">
      <c r="A245" s="13" t="s">
        <v>605</v>
      </c>
      <c r="B245" s="5" t="s">
        <v>606</v>
      </c>
      <c r="C245" s="5" t="s">
        <v>607</v>
      </c>
      <c r="D245" s="16" t="s">
        <v>608</v>
      </c>
      <c r="E245" s="16"/>
      <c r="F245" s="16"/>
      <c r="G245" s="16"/>
      <c r="H245" s="16"/>
      <c r="I245" s="16"/>
      <c r="J245" s="16"/>
      <c r="K245" s="17">
        <f>SUM(K248:K248)</f>
        <v>1</v>
      </c>
      <c r="L245" s="18">
        <v>0</v>
      </c>
      <c r="M245" s="18">
        <f>ROUND(K245*L245,2)</f>
        <v>0</v>
      </c>
    </row>
    <row r="246" spans="1:13" ht="58.35" customHeight="1" thickBot="1" x14ac:dyDescent="0.25">
      <c r="A246" s="19"/>
      <c r="B246" s="19"/>
      <c r="C246" s="19"/>
      <c r="D246" s="16" t="s">
        <v>609</v>
      </c>
      <c r="E246" s="16"/>
      <c r="F246" s="16"/>
      <c r="G246" s="16"/>
      <c r="H246" s="16"/>
      <c r="I246" s="16"/>
      <c r="J246" s="16"/>
      <c r="K246" s="16"/>
      <c r="L246" s="16"/>
      <c r="M246" s="16"/>
    </row>
    <row r="247" spans="1:13" ht="15.2" customHeight="1" thickBot="1" x14ac:dyDescent="0.25">
      <c r="A247" s="19"/>
      <c r="B247" s="19"/>
      <c r="C247" s="19"/>
      <c r="D247" s="19"/>
      <c r="E247" s="27"/>
      <c r="F247" s="28" t="s">
        <v>610</v>
      </c>
      <c r="G247" s="28" t="s">
        <v>611</v>
      </c>
      <c r="H247" s="28" t="s">
        <v>612</v>
      </c>
      <c r="I247" s="28" t="s">
        <v>613</v>
      </c>
      <c r="J247" s="28" t="s">
        <v>614</v>
      </c>
      <c r="K247" s="28" t="s">
        <v>615</v>
      </c>
      <c r="L247" s="19"/>
      <c r="M247" s="19"/>
    </row>
    <row r="248" spans="1:13" ht="15.2" customHeight="1" thickBot="1" x14ac:dyDescent="0.25">
      <c r="A248" s="19"/>
      <c r="B248" s="19"/>
      <c r="C248" s="19"/>
      <c r="D248" s="29"/>
      <c r="E248" s="30" t="s">
        <v>616</v>
      </c>
      <c r="F248" s="31">
        <v>1</v>
      </c>
      <c r="G248" s="32"/>
      <c r="H248" s="32"/>
      <c r="I248" s="32"/>
      <c r="J248" s="33">
        <f>ROUND(F248,3)</f>
        <v>1</v>
      </c>
      <c r="K248" s="34">
        <f>SUM(J248:J248)</f>
        <v>1</v>
      </c>
      <c r="L248" s="19"/>
      <c r="M248" s="19"/>
    </row>
    <row r="249" spans="1:13" ht="15.4" customHeight="1" thickBot="1" x14ac:dyDescent="0.25">
      <c r="A249" s="20"/>
      <c r="B249" s="20"/>
      <c r="C249" s="20"/>
      <c r="D249" s="21" t="s">
        <v>617</v>
      </c>
      <c r="E249" s="7"/>
      <c r="F249" s="7"/>
      <c r="G249" s="7"/>
      <c r="H249" s="7"/>
      <c r="I249" s="7"/>
      <c r="J249" s="7"/>
      <c r="K249" s="7"/>
      <c r="L249" s="22">
        <f>M237+M241+M245</f>
        <v>0</v>
      </c>
      <c r="M249" s="22">
        <f>ROUND(L249,2)</f>
        <v>0</v>
      </c>
    </row>
    <row r="250" spans="1:13" ht="15.4" customHeight="1" thickBot="1" x14ac:dyDescent="0.25">
      <c r="A250" s="23"/>
      <c r="B250" s="23"/>
      <c r="C250" s="23"/>
      <c r="D250" s="24" t="s">
        <v>618</v>
      </c>
      <c r="E250" s="25"/>
      <c r="F250" s="25"/>
      <c r="G250" s="25"/>
      <c r="H250" s="25"/>
      <c r="I250" s="25"/>
      <c r="J250" s="25"/>
      <c r="K250" s="25"/>
      <c r="L250" s="26">
        <f>M223+M229+M235+M249</f>
        <v>0</v>
      </c>
      <c r="M250" s="26">
        <f>ROUND(L250,2)</f>
        <v>0</v>
      </c>
    </row>
    <row r="251" spans="1:13" ht="15.4" customHeight="1" thickBot="1" x14ac:dyDescent="0.25">
      <c r="A251" s="9" t="s">
        <v>619</v>
      </c>
      <c r="B251" s="9" t="s">
        <v>620</v>
      </c>
      <c r="C251" s="10"/>
      <c r="D251" s="11" t="s">
        <v>621</v>
      </c>
      <c r="E251" s="11"/>
      <c r="F251" s="11"/>
      <c r="G251" s="11"/>
      <c r="H251" s="11"/>
      <c r="I251" s="11"/>
      <c r="J251" s="11"/>
      <c r="K251" s="10"/>
      <c r="L251" s="12">
        <f>L371</f>
        <v>0</v>
      </c>
      <c r="M251" s="12">
        <f>ROUND(L251,2)</f>
        <v>0</v>
      </c>
    </row>
    <row r="252" spans="1:13" ht="15.4" customHeight="1" thickBot="1" x14ac:dyDescent="0.25">
      <c r="A252" s="13" t="s">
        <v>622</v>
      </c>
      <c r="B252" s="13" t="s">
        <v>623</v>
      </c>
      <c r="C252" s="3"/>
      <c r="D252" s="14" t="s">
        <v>624</v>
      </c>
      <c r="E252" s="14"/>
      <c r="F252" s="14"/>
      <c r="G252" s="14"/>
      <c r="H252" s="14"/>
      <c r="I252" s="14"/>
      <c r="J252" s="14"/>
      <c r="K252" s="3"/>
      <c r="L252" s="15">
        <f>L262</f>
        <v>0</v>
      </c>
      <c r="M252" s="15">
        <f>ROUND(L252,2)</f>
        <v>0</v>
      </c>
    </row>
    <row r="253" spans="1:13" ht="15.4" customHeight="1" thickBot="1" x14ac:dyDescent="0.25">
      <c r="A253" s="13" t="s">
        <v>625</v>
      </c>
      <c r="B253" s="5" t="s">
        <v>626</v>
      </c>
      <c r="C253" s="5" t="s">
        <v>627</v>
      </c>
      <c r="D253" s="16" t="s">
        <v>628</v>
      </c>
      <c r="E253" s="16"/>
      <c r="F253" s="16"/>
      <c r="G253" s="16"/>
      <c r="H253" s="16"/>
      <c r="I253" s="16"/>
      <c r="J253" s="16"/>
      <c r="K253" s="17">
        <f>ROUND(1,2)</f>
        <v>1</v>
      </c>
      <c r="L253" s="18">
        <v>0</v>
      </c>
      <c r="M253" s="18">
        <f>ROUND(K253*L253,2)</f>
        <v>0</v>
      </c>
    </row>
    <row r="254" spans="1:13" ht="76.900000000000006" customHeight="1" thickBot="1" x14ac:dyDescent="0.25">
      <c r="A254" s="19"/>
      <c r="B254" s="19"/>
      <c r="C254" s="19"/>
      <c r="D254" s="16" t="s">
        <v>629</v>
      </c>
      <c r="E254" s="16"/>
      <c r="F254" s="16"/>
      <c r="G254" s="16"/>
      <c r="H254" s="16"/>
      <c r="I254" s="16"/>
      <c r="J254" s="16"/>
      <c r="K254" s="16"/>
      <c r="L254" s="16"/>
      <c r="M254" s="16"/>
    </row>
    <row r="255" spans="1:13" ht="15.4" customHeight="1" thickBot="1" x14ac:dyDescent="0.25">
      <c r="A255" s="13" t="s">
        <v>630</v>
      </c>
      <c r="B255" s="5" t="s">
        <v>631</v>
      </c>
      <c r="C255" s="5" t="s">
        <v>632</v>
      </c>
      <c r="D255" s="16" t="s">
        <v>633</v>
      </c>
      <c r="E255" s="16"/>
      <c r="F255" s="16"/>
      <c r="G255" s="16"/>
      <c r="H255" s="16"/>
      <c r="I255" s="16"/>
      <c r="J255" s="16"/>
      <c r="K255" s="17">
        <f>SUM(K258:K259)</f>
        <v>22</v>
      </c>
      <c r="L255" s="18">
        <v>0</v>
      </c>
      <c r="M255" s="18">
        <f>ROUND(K255*L255,2)</f>
        <v>0</v>
      </c>
    </row>
    <row r="256" spans="1:13" ht="76.900000000000006" customHeight="1" thickBot="1" x14ac:dyDescent="0.25">
      <c r="A256" s="19"/>
      <c r="B256" s="19"/>
      <c r="C256" s="19"/>
      <c r="D256" s="16" t="s">
        <v>634</v>
      </c>
      <c r="E256" s="16"/>
      <c r="F256" s="16"/>
      <c r="G256" s="16"/>
      <c r="H256" s="16"/>
      <c r="I256" s="16"/>
      <c r="J256" s="16"/>
      <c r="K256" s="16"/>
      <c r="L256" s="16"/>
      <c r="M256" s="16"/>
    </row>
    <row r="257" spans="1:13" ht="15.2" customHeight="1" thickBot="1" x14ac:dyDescent="0.25">
      <c r="A257" s="19"/>
      <c r="B257" s="19"/>
      <c r="C257" s="19"/>
      <c r="D257" s="19"/>
      <c r="E257" s="27"/>
      <c r="F257" s="28" t="s">
        <v>635</v>
      </c>
      <c r="G257" s="28" t="s">
        <v>636</v>
      </c>
      <c r="H257" s="28" t="s">
        <v>637</v>
      </c>
      <c r="I257" s="28" t="s">
        <v>638</v>
      </c>
      <c r="J257" s="28" t="s">
        <v>639</v>
      </c>
      <c r="K257" s="28" t="s">
        <v>640</v>
      </c>
      <c r="L257" s="19"/>
      <c r="M257" s="19"/>
    </row>
    <row r="258" spans="1:13" ht="15.2" customHeight="1" thickBot="1" x14ac:dyDescent="0.25">
      <c r="A258" s="19"/>
      <c r="B258" s="19"/>
      <c r="C258" s="19"/>
      <c r="D258" s="29"/>
      <c r="E258" s="30" t="s">
        <v>641</v>
      </c>
      <c r="F258" s="31">
        <v>1</v>
      </c>
      <c r="G258" s="32">
        <v>10</v>
      </c>
      <c r="H258" s="32"/>
      <c r="I258" s="32"/>
      <c r="J258" s="33">
        <f>ROUND(F258*G258,3)</f>
        <v>10</v>
      </c>
      <c r="K258" s="36"/>
      <c r="L258" s="19"/>
      <c r="M258" s="19"/>
    </row>
    <row r="259" spans="1:13" ht="15.2" customHeight="1" thickBot="1" x14ac:dyDescent="0.25">
      <c r="A259" s="19"/>
      <c r="B259" s="19"/>
      <c r="C259" s="19"/>
      <c r="D259" s="29"/>
      <c r="E259" s="5" t="s">
        <v>642</v>
      </c>
      <c r="F259" s="4">
        <v>1</v>
      </c>
      <c r="G259" s="17">
        <v>12</v>
      </c>
      <c r="H259" s="17"/>
      <c r="I259" s="17"/>
      <c r="J259" s="37">
        <f>ROUND(F259*G259,3)</f>
        <v>12</v>
      </c>
      <c r="K259" s="38">
        <f>SUM(J258:J259)</f>
        <v>22</v>
      </c>
      <c r="L259" s="19"/>
      <c r="M259" s="19"/>
    </row>
    <row r="260" spans="1:13" ht="15.4" customHeight="1" thickBot="1" x14ac:dyDescent="0.25">
      <c r="A260" s="13" t="s">
        <v>643</v>
      </c>
      <c r="B260" s="5" t="s">
        <v>644</v>
      </c>
      <c r="C260" s="5" t="s">
        <v>645</v>
      </c>
      <c r="D260" s="16" t="s">
        <v>646</v>
      </c>
      <c r="E260" s="16"/>
      <c r="F260" s="16"/>
      <c r="G260" s="16"/>
      <c r="H260" s="16"/>
      <c r="I260" s="16"/>
      <c r="J260" s="16"/>
      <c r="K260" s="17">
        <f>ROUND(1,2)</f>
        <v>1</v>
      </c>
      <c r="L260" s="18">
        <v>0</v>
      </c>
      <c r="M260" s="18">
        <f>ROUND(K260*L260,2)</f>
        <v>0</v>
      </c>
    </row>
    <row r="261" spans="1:13" ht="49.15" customHeight="1" thickBot="1" x14ac:dyDescent="0.25">
      <c r="A261" s="19"/>
      <c r="B261" s="19"/>
      <c r="C261" s="19"/>
      <c r="D261" s="16" t="s">
        <v>647</v>
      </c>
      <c r="E261" s="16"/>
      <c r="F261" s="16"/>
      <c r="G261" s="16"/>
      <c r="H261" s="16"/>
      <c r="I261" s="16"/>
      <c r="J261" s="16"/>
      <c r="K261" s="16"/>
      <c r="L261" s="16"/>
      <c r="M261" s="16"/>
    </row>
    <row r="262" spans="1:13" ht="15.4" customHeight="1" thickBot="1" x14ac:dyDescent="0.25">
      <c r="A262" s="20"/>
      <c r="B262" s="20"/>
      <c r="C262" s="20"/>
      <c r="D262" s="21" t="s">
        <v>648</v>
      </c>
      <c r="E262" s="7"/>
      <c r="F262" s="7"/>
      <c r="G262" s="7"/>
      <c r="H262" s="7"/>
      <c r="I262" s="7"/>
      <c r="J262" s="7"/>
      <c r="K262" s="7"/>
      <c r="L262" s="22">
        <f>M253+M255+M260</f>
        <v>0</v>
      </c>
      <c r="M262" s="22">
        <f>ROUND(L262,2)</f>
        <v>0</v>
      </c>
    </row>
    <row r="263" spans="1:13" ht="15.4" customHeight="1" thickBot="1" x14ac:dyDescent="0.25">
      <c r="A263" s="9" t="s">
        <v>649</v>
      </c>
      <c r="B263" s="9" t="s">
        <v>650</v>
      </c>
      <c r="C263" s="10"/>
      <c r="D263" s="11" t="s">
        <v>651</v>
      </c>
      <c r="E263" s="11"/>
      <c r="F263" s="11"/>
      <c r="G263" s="11"/>
      <c r="H263" s="11"/>
      <c r="I263" s="11"/>
      <c r="J263" s="11"/>
      <c r="K263" s="10"/>
      <c r="L263" s="12">
        <f>L271</f>
        <v>0</v>
      </c>
      <c r="M263" s="12">
        <f>ROUND(L263,2)</f>
        <v>0</v>
      </c>
    </row>
    <row r="264" spans="1:13" ht="15.4" customHeight="1" thickBot="1" x14ac:dyDescent="0.25">
      <c r="A264" s="13" t="s">
        <v>652</v>
      </c>
      <c r="B264" s="13" t="s">
        <v>653</v>
      </c>
      <c r="C264" s="3"/>
      <c r="D264" s="14" t="s">
        <v>654</v>
      </c>
      <c r="E264" s="14"/>
      <c r="F264" s="14"/>
      <c r="G264" s="14"/>
      <c r="H264" s="14"/>
      <c r="I264" s="14"/>
      <c r="J264" s="14"/>
      <c r="K264" s="3"/>
      <c r="L264" s="15">
        <f>L270</f>
        <v>0</v>
      </c>
      <c r="M264" s="15">
        <f>ROUND(L264,2)</f>
        <v>0</v>
      </c>
    </row>
    <row r="265" spans="1:13" ht="15.4" customHeight="1" thickBot="1" x14ac:dyDescent="0.25">
      <c r="A265" s="13" t="s">
        <v>655</v>
      </c>
      <c r="B265" s="5" t="s">
        <v>656</v>
      </c>
      <c r="C265" s="5" t="s">
        <v>657</v>
      </c>
      <c r="D265" s="16" t="s">
        <v>658</v>
      </c>
      <c r="E265" s="16"/>
      <c r="F265" s="16"/>
      <c r="G265" s="16"/>
      <c r="H265" s="16"/>
      <c r="I265" s="16"/>
      <c r="J265" s="16"/>
      <c r="K265" s="17">
        <f>SUM(K268:K269)</f>
        <v>2</v>
      </c>
      <c r="L265" s="18">
        <v>0</v>
      </c>
      <c r="M265" s="18">
        <f>ROUND(K265*L265,2)</f>
        <v>0</v>
      </c>
    </row>
    <row r="266" spans="1:13" ht="113.85" customHeight="1" thickBot="1" x14ac:dyDescent="0.25">
      <c r="A266" s="19"/>
      <c r="B266" s="19"/>
      <c r="C266" s="19"/>
      <c r="D266" s="16" t="s">
        <v>659</v>
      </c>
      <c r="E266" s="16"/>
      <c r="F266" s="16"/>
      <c r="G266" s="16"/>
      <c r="H266" s="16"/>
      <c r="I266" s="16"/>
      <c r="J266" s="16"/>
      <c r="K266" s="16"/>
      <c r="L266" s="16"/>
      <c r="M266" s="16"/>
    </row>
    <row r="267" spans="1:13" ht="15.2" customHeight="1" thickBot="1" x14ac:dyDescent="0.25">
      <c r="A267" s="19"/>
      <c r="B267" s="19"/>
      <c r="C267" s="19"/>
      <c r="D267" s="19"/>
      <c r="E267" s="27"/>
      <c r="F267" s="28" t="s">
        <v>660</v>
      </c>
      <c r="G267" s="28" t="s">
        <v>661</v>
      </c>
      <c r="H267" s="28" t="s">
        <v>662</v>
      </c>
      <c r="I267" s="28" t="s">
        <v>663</v>
      </c>
      <c r="J267" s="28" t="s">
        <v>664</v>
      </c>
      <c r="K267" s="28" t="s">
        <v>665</v>
      </c>
      <c r="L267" s="19"/>
      <c r="M267" s="19"/>
    </row>
    <row r="268" spans="1:13" ht="15.2" customHeight="1" thickBot="1" x14ac:dyDescent="0.25">
      <c r="A268" s="19"/>
      <c r="B268" s="19"/>
      <c r="C268" s="19"/>
      <c r="D268" s="29"/>
      <c r="E268" s="30" t="s">
        <v>666</v>
      </c>
      <c r="F268" s="31">
        <v>1</v>
      </c>
      <c r="G268" s="32"/>
      <c r="H268" s="32"/>
      <c r="I268" s="32"/>
      <c r="J268" s="33">
        <f>ROUND(F268,3)</f>
        <v>1</v>
      </c>
      <c r="K268" s="36"/>
      <c r="L268" s="19"/>
      <c r="M268" s="19"/>
    </row>
    <row r="269" spans="1:13" ht="15.2" customHeight="1" thickBot="1" x14ac:dyDescent="0.25">
      <c r="A269" s="19"/>
      <c r="B269" s="19"/>
      <c r="C269" s="19"/>
      <c r="D269" s="29"/>
      <c r="E269" s="5" t="s">
        <v>667</v>
      </c>
      <c r="F269" s="4">
        <v>1</v>
      </c>
      <c r="G269" s="17"/>
      <c r="H269" s="17"/>
      <c r="I269" s="17"/>
      <c r="J269" s="37">
        <f>ROUND(F269,3)</f>
        <v>1</v>
      </c>
      <c r="K269" s="38">
        <f>SUM(J268:J269)</f>
        <v>2</v>
      </c>
      <c r="L269" s="19"/>
      <c r="M269" s="19"/>
    </row>
    <row r="270" spans="1:13" ht="15.4" customHeight="1" thickBot="1" x14ac:dyDescent="0.25">
      <c r="A270" s="20"/>
      <c r="B270" s="20"/>
      <c r="C270" s="20"/>
      <c r="D270" s="21" t="s">
        <v>668</v>
      </c>
      <c r="E270" s="7"/>
      <c r="F270" s="7"/>
      <c r="G270" s="7"/>
      <c r="H270" s="7"/>
      <c r="I270" s="7"/>
      <c r="J270" s="7"/>
      <c r="K270" s="7"/>
      <c r="L270" s="22">
        <f>M265</f>
        <v>0</v>
      </c>
      <c r="M270" s="22">
        <f>ROUND(L270,2)</f>
        <v>0</v>
      </c>
    </row>
    <row r="271" spans="1:13" ht="15.4" customHeight="1" thickBot="1" x14ac:dyDescent="0.25">
      <c r="A271" s="23"/>
      <c r="B271" s="23"/>
      <c r="C271" s="23"/>
      <c r="D271" s="24" t="s">
        <v>669</v>
      </c>
      <c r="E271" s="25"/>
      <c r="F271" s="25"/>
      <c r="G271" s="25"/>
      <c r="H271" s="25"/>
      <c r="I271" s="25"/>
      <c r="J271" s="25"/>
      <c r="K271" s="25"/>
      <c r="L271" s="26">
        <f>M270</f>
        <v>0</v>
      </c>
      <c r="M271" s="26">
        <f>ROUND(L271,2)</f>
        <v>0</v>
      </c>
    </row>
    <row r="272" spans="1:13" ht="15.4" customHeight="1" thickBot="1" x14ac:dyDescent="0.25">
      <c r="A272" s="9" t="s">
        <v>670</v>
      </c>
      <c r="B272" s="9" t="s">
        <v>671</v>
      </c>
      <c r="C272" s="10"/>
      <c r="D272" s="11" t="s">
        <v>672</v>
      </c>
      <c r="E272" s="11"/>
      <c r="F272" s="11"/>
      <c r="G272" s="11"/>
      <c r="H272" s="11"/>
      <c r="I272" s="11"/>
      <c r="J272" s="11"/>
      <c r="K272" s="10"/>
      <c r="L272" s="12">
        <f>L292</f>
        <v>0</v>
      </c>
      <c r="M272" s="12">
        <f>ROUND(L272,2)</f>
        <v>0</v>
      </c>
    </row>
    <row r="273" spans="1:13" ht="15.4" customHeight="1" thickBot="1" x14ac:dyDescent="0.25">
      <c r="A273" s="13" t="s">
        <v>673</v>
      </c>
      <c r="B273" s="5" t="s">
        <v>674</v>
      </c>
      <c r="C273" s="5" t="s">
        <v>675</v>
      </c>
      <c r="D273" s="16" t="s">
        <v>676</v>
      </c>
      <c r="E273" s="16"/>
      <c r="F273" s="16"/>
      <c r="G273" s="16"/>
      <c r="H273" s="16"/>
      <c r="I273" s="16"/>
      <c r="J273" s="16"/>
      <c r="K273" s="17">
        <f>ROUND(1,2)</f>
        <v>1</v>
      </c>
      <c r="L273" s="18">
        <v>0</v>
      </c>
      <c r="M273" s="18">
        <f>ROUND(K273*L273,2)</f>
        <v>0</v>
      </c>
    </row>
    <row r="274" spans="1:13" ht="49.15" customHeight="1" thickBot="1" x14ac:dyDescent="0.25">
      <c r="A274" s="19"/>
      <c r="B274" s="19"/>
      <c r="C274" s="19"/>
      <c r="D274" s="16" t="s">
        <v>677</v>
      </c>
      <c r="E274" s="16"/>
      <c r="F274" s="16"/>
      <c r="G274" s="16"/>
      <c r="H274" s="16"/>
      <c r="I274" s="16"/>
      <c r="J274" s="16"/>
      <c r="K274" s="16"/>
      <c r="L274" s="16"/>
      <c r="M274" s="16"/>
    </row>
    <row r="275" spans="1:13" ht="15.4" customHeight="1" thickBot="1" x14ac:dyDescent="0.25">
      <c r="A275" s="13" t="s">
        <v>678</v>
      </c>
      <c r="B275" s="5" t="s">
        <v>679</v>
      </c>
      <c r="C275" s="5" t="s">
        <v>680</v>
      </c>
      <c r="D275" s="16" t="s">
        <v>681</v>
      </c>
      <c r="E275" s="16"/>
      <c r="F275" s="16"/>
      <c r="G275" s="16"/>
      <c r="H275" s="16"/>
      <c r="I275" s="16"/>
      <c r="J275" s="16"/>
      <c r="K275" s="17">
        <f>SUM(K278:K279)</f>
        <v>22</v>
      </c>
      <c r="L275" s="18">
        <v>0</v>
      </c>
      <c r="M275" s="18">
        <f>ROUND(K275*L275,2)</f>
        <v>0</v>
      </c>
    </row>
    <row r="276" spans="1:13" ht="86.1" customHeight="1" thickBot="1" x14ac:dyDescent="0.25">
      <c r="A276" s="19"/>
      <c r="B276" s="19"/>
      <c r="C276" s="19"/>
      <c r="D276" s="16" t="s">
        <v>682</v>
      </c>
      <c r="E276" s="16"/>
      <c r="F276" s="16"/>
      <c r="G276" s="16"/>
      <c r="H276" s="16"/>
      <c r="I276" s="16"/>
      <c r="J276" s="16"/>
      <c r="K276" s="16"/>
      <c r="L276" s="16"/>
      <c r="M276" s="16"/>
    </row>
    <row r="277" spans="1:13" ht="15.2" customHeight="1" thickBot="1" x14ac:dyDescent="0.25">
      <c r="A277" s="19"/>
      <c r="B277" s="19"/>
      <c r="C277" s="19"/>
      <c r="D277" s="19"/>
      <c r="E277" s="27"/>
      <c r="F277" s="28" t="s">
        <v>683</v>
      </c>
      <c r="G277" s="28" t="s">
        <v>684</v>
      </c>
      <c r="H277" s="28" t="s">
        <v>685</v>
      </c>
      <c r="I277" s="28" t="s">
        <v>686</v>
      </c>
      <c r="J277" s="28" t="s">
        <v>687</v>
      </c>
      <c r="K277" s="28" t="s">
        <v>688</v>
      </c>
      <c r="L277" s="19"/>
      <c r="M277" s="19"/>
    </row>
    <row r="278" spans="1:13" ht="15.2" customHeight="1" thickBot="1" x14ac:dyDescent="0.25">
      <c r="A278" s="19"/>
      <c r="B278" s="19"/>
      <c r="C278" s="19"/>
      <c r="D278" s="29"/>
      <c r="E278" s="30" t="s">
        <v>689</v>
      </c>
      <c r="F278" s="31">
        <v>1</v>
      </c>
      <c r="G278" s="32">
        <v>10</v>
      </c>
      <c r="H278" s="32"/>
      <c r="I278" s="32"/>
      <c r="J278" s="33">
        <f>ROUND(F278*G278,3)</f>
        <v>10</v>
      </c>
      <c r="K278" s="36"/>
      <c r="L278" s="19"/>
      <c r="M278" s="19"/>
    </row>
    <row r="279" spans="1:13" ht="15.2" customHeight="1" thickBot="1" x14ac:dyDescent="0.25">
      <c r="A279" s="19"/>
      <c r="B279" s="19"/>
      <c r="C279" s="19"/>
      <c r="D279" s="29"/>
      <c r="E279" s="5" t="s">
        <v>690</v>
      </c>
      <c r="F279" s="4">
        <v>1</v>
      </c>
      <c r="G279" s="17">
        <v>12</v>
      </c>
      <c r="H279" s="17"/>
      <c r="I279" s="17"/>
      <c r="J279" s="37">
        <f>ROUND(F279*G279,3)</f>
        <v>12</v>
      </c>
      <c r="K279" s="38">
        <f>SUM(J278:J279)</f>
        <v>22</v>
      </c>
      <c r="L279" s="19"/>
      <c r="M279" s="19"/>
    </row>
    <row r="280" spans="1:13" ht="15.4" customHeight="1" thickBot="1" x14ac:dyDescent="0.25">
      <c r="A280" s="13" t="s">
        <v>691</v>
      </c>
      <c r="B280" s="5" t="s">
        <v>692</v>
      </c>
      <c r="C280" s="5" t="s">
        <v>693</v>
      </c>
      <c r="D280" s="16" t="s">
        <v>694</v>
      </c>
      <c r="E280" s="16"/>
      <c r="F280" s="16"/>
      <c r="G280" s="16"/>
      <c r="H280" s="16"/>
      <c r="I280" s="16"/>
      <c r="J280" s="16"/>
      <c r="K280" s="17">
        <f>ROUND(1,2)</f>
        <v>1</v>
      </c>
      <c r="L280" s="18">
        <v>0</v>
      </c>
      <c r="M280" s="18">
        <f>ROUND(K280*L280,2)</f>
        <v>0</v>
      </c>
    </row>
    <row r="281" spans="1:13" ht="67.5" customHeight="1" thickBot="1" x14ac:dyDescent="0.25">
      <c r="A281" s="19"/>
      <c r="B281" s="19"/>
      <c r="C281" s="19"/>
      <c r="D281" s="16" t="s">
        <v>695</v>
      </c>
      <c r="E281" s="16"/>
      <c r="F281" s="16"/>
      <c r="G281" s="16"/>
      <c r="H281" s="16"/>
      <c r="I281" s="16"/>
      <c r="J281" s="16"/>
      <c r="K281" s="16"/>
      <c r="L281" s="16"/>
      <c r="M281" s="16"/>
    </row>
    <row r="282" spans="1:13" ht="15.4" customHeight="1" thickBot="1" x14ac:dyDescent="0.25">
      <c r="A282" s="13" t="s">
        <v>696</v>
      </c>
      <c r="B282" s="5" t="s">
        <v>697</v>
      </c>
      <c r="C282" s="5" t="s">
        <v>698</v>
      </c>
      <c r="D282" s="16" t="s">
        <v>699</v>
      </c>
      <c r="E282" s="16"/>
      <c r="F282" s="16"/>
      <c r="G282" s="16"/>
      <c r="H282" s="16"/>
      <c r="I282" s="16"/>
      <c r="J282" s="16"/>
      <c r="K282" s="17">
        <f>ROUND(4,2)</f>
        <v>4</v>
      </c>
      <c r="L282" s="18">
        <v>0</v>
      </c>
      <c r="M282" s="18">
        <f>ROUND(K282*L282,2)</f>
        <v>0</v>
      </c>
    </row>
    <row r="283" spans="1:13" ht="86.1" customHeight="1" thickBot="1" x14ac:dyDescent="0.25">
      <c r="A283" s="19"/>
      <c r="B283" s="19"/>
      <c r="C283" s="19"/>
      <c r="D283" s="16" t="s">
        <v>700</v>
      </c>
      <c r="E283" s="16"/>
      <c r="F283" s="16"/>
      <c r="G283" s="16"/>
      <c r="H283" s="16"/>
      <c r="I283" s="16"/>
      <c r="J283" s="16"/>
      <c r="K283" s="16"/>
      <c r="L283" s="16"/>
      <c r="M283" s="16"/>
    </row>
    <row r="284" spans="1:13" ht="15.4" customHeight="1" thickBot="1" x14ac:dyDescent="0.25">
      <c r="A284" s="13" t="s">
        <v>701</v>
      </c>
      <c r="B284" s="5" t="s">
        <v>702</v>
      </c>
      <c r="C284" s="5" t="s">
        <v>703</v>
      </c>
      <c r="D284" s="16" t="s">
        <v>704</v>
      </c>
      <c r="E284" s="16"/>
      <c r="F284" s="16"/>
      <c r="G284" s="16"/>
      <c r="H284" s="16"/>
      <c r="I284" s="16"/>
      <c r="J284" s="16"/>
      <c r="K284" s="17">
        <f>ROUND(4,2)</f>
        <v>4</v>
      </c>
      <c r="L284" s="18">
        <v>0</v>
      </c>
      <c r="M284" s="18">
        <f>ROUND(K284*L284,2)</f>
        <v>0</v>
      </c>
    </row>
    <row r="285" spans="1:13" ht="39.75" customHeight="1" thickBot="1" x14ac:dyDescent="0.25">
      <c r="A285" s="19"/>
      <c r="B285" s="19"/>
      <c r="C285" s="19"/>
      <c r="D285" s="16" t="s">
        <v>705</v>
      </c>
      <c r="E285" s="16"/>
      <c r="F285" s="16"/>
      <c r="G285" s="16"/>
      <c r="H285" s="16"/>
      <c r="I285" s="16"/>
      <c r="J285" s="16"/>
      <c r="K285" s="16"/>
      <c r="L285" s="16"/>
      <c r="M285" s="16"/>
    </row>
    <row r="286" spans="1:13" ht="15.4" customHeight="1" thickBot="1" x14ac:dyDescent="0.25">
      <c r="A286" s="13" t="s">
        <v>706</v>
      </c>
      <c r="B286" s="5" t="s">
        <v>707</v>
      </c>
      <c r="C286" s="5" t="s">
        <v>708</v>
      </c>
      <c r="D286" s="16" t="s">
        <v>709</v>
      </c>
      <c r="E286" s="16"/>
      <c r="F286" s="16"/>
      <c r="G286" s="16"/>
      <c r="H286" s="16"/>
      <c r="I286" s="16"/>
      <c r="J286" s="16"/>
      <c r="K286" s="17">
        <f>ROUND(1,2)</f>
        <v>1</v>
      </c>
      <c r="L286" s="18">
        <v>0</v>
      </c>
      <c r="M286" s="18">
        <f>ROUND(K286*L286,2)</f>
        <v>0</v>
      </c>
    </row>
    <row r="287" spans="1:13" ht="58.35" customHeight="1" thickBot="1" x14ac:dyDescent="0.25">
      <c r="A287" s="19"/>
      <c r="B287" s="19"/>
      <c r="C287" s="19"/>
      <c r="D287" s="16" t="s">
        <v>710</v>
      </c>
      <c r="E287" s="16"/>
      <c r="F287" s="16"/>
      <c r="G287" s="16"/>
      <c r="H287" s="16"/>
      <c r="I287" s="16"/>
      <c r="J287" s="16"/>
      <c r="K287" s="16"/>
      <c r="L287" s="16"/>
      <c r="M287" s="16"/>
    </row>
    <row r="288" spans="1:13" ht="15.4" customHeight="1" thickBot="1" x14ac:dyDescent="0.25">
      <c r="A288" s="13" t="s">
        <v>711</v>
      </c>
      <c r="B288" s="5" t="s">
        <v>712</v>
      </c>
      <c r="C288" s="5" t="s">
        <v>713</v>
      </c>
      <c r="D288" s="16" t="s">
        <v>714</v>
      </c>
      <c r="E288" s="16"/>
      <c r="F288" s="16"/>
      <c r="G288" s="16"/>
      <c r="H288" s="16"/>
      <c r="I288" s="16"/>
      <c r="J288" s="16"/>
      <c r="K288" s="17">
        <f>ROUND(1,2)</f>
        <v>1</v>
      </c>
      <c r="L288" s="18">
        <v>0</v>
      </c>
      <c r="M288" s="18">
        <f>ROUND(K288*L288,2)</f>
        <v>0</v>
      </c>
    </row>
    <row r="289" spans="1:13" ht="67.5" customHeight="1" thickBot="1" x14ac:dyDescent="0.25">
      <c r="A289" s="19"/>
      <c r="B289" s="19"/>
      <c r="C289" s="19"/>
      <c r="D289" s="16" t="s">
        <v>715</v>
      </c>
      <c r="E289" s="16"/>
      <c r="F289" s="16"/>
      <c r="G289" s="16"/>
      <c r="H289" s="16"/>
      <c r="I289" s="16"/>
      <c r="J289" s="16"/>
      <c r="K289" s="16"/>
      <c r="L289" s="16"/>
      <c r="M289" s="16"/>
    </row>
    <row r="290" spans="1:13" ht="15.4" customHeight="1" thickBot="1" x14ac:dyDescent="0.25">
      <c r="A290" s="13" t="s">
        <v>716</v>
      </c>
      <c r="B290" s="5" t="s">
        <v>717</v>
      </c>
      <c r="C290" s="5" t="s">
        <v>718</v>
      </c>
      <c r="D290" s="16" t="s">
        <v>719</v>
      </c>
      <c r="E290" s="16"/>
      <c r="F290" s="16"/>
      <c r="G290" s="16"/>
      <c r="H290" s="16"/>
      <c r="I290" s="16"/>
      <c r="J290" s="16"/>
      <c r="K290" s="17">
        <f>ROUND(1,2)</f>
        <v>1</v>
      </c>
      <c r="L290" s="18">
        <v>0</v>
      </c>
      <c r="M290" s="18">
        <f>ROUND(K290*L290,2)</f>
        <v>0</v>
      </c>
    </row>
    <row r="291" spans="1:13" ht="39.75" customHeight="1" thickBot="1" x14ac:dyDescent="0.25">
      <c r="A291" s="19"/>
      <c r="B291" s="19"/>
      <c r="C291" s="19"/>
      <c r="D291" s="16" t="s">
        <v>720</v>
      </c>
      <c r="E291" s="16"/>
      <c r="F291" s="16"/>
      <c r="G291" s="16"/>
      <c r="H291" s="16"/>
      <c r="I291" s="16"/>
      <c r="J291" s="16"/>
      <c r="K291" s="16"/>
      <c r="L291" s="16"/>
      <c r="M291" s="16"/>
    </row>
    <row r="292" spans="1:13" ht="15.4" customHeight="1" thickBot="1" x14ac:dyDescent="0.25">
      <c r="A292" s="20"/>
      <c r="B292" s="20"/>
      <c r="C292" s="20"/>
      <c r="D292" s="21" t="s">
        <v>721</v>
      </c>
      <c r="E292" s="7"/>
      <c r="F292" s="7"/>
      <c r="G292" s="7"/>
      <c r="H292" s="7"/>
      <c r="I292" s="7"/>
      <c r="J292" s="7"/>
      <c r="K292" s="7"/>
      <c r="L292" s="22">
        <f>M273+M275+M280+M282+M284+M286+M288+M290</f>
        <v>0</v>
      </c>
      <c r="M292" s="22">
        <f>ROUND(L292,2)</f>
        <v>0</v>
      </c>
    </row>
    <row r="293" spans="1:13" ht="15.4" customHeight="1" thickBot="1" x14ac:dyDescent="0.25">
      <c r="A293" s="9" t="s">
        <v>722</v>
      </c>
      <c r="B293" s="9" t="s">
        <v>723</v>
      </c>
      <c r="C293" s="10"/>
      <c r="D293" s="11" t="s">
        <v>724</v>
      </c>
      <c r="E293" s="11"/>
      <c r="F293" s="11"/>
      <c r="G293" s="11"/>
      <c r="H293" s="11"/>
      <c r="I293" s="11"/>
      <c r="J293" s="11"/>
      <c r="K293" s="10"/>
      <c r="L293" s="12">
        <f>L307</f>
        <v>0</v>
      </c>
      <c r="M293" s="12">
        <f>ROUND(L293,2)</f>
        <v>0</v>
      </c>
    </row>
    <row r="294" spans="1:13" ht="15.4" customHeight="1" thickBot="1" x14ac:dyDescent="0.25">
      <c r="A294" s="13" t="s">
        <v>725</v>
      </c>
      <c r="B294" s="5" t="s">
        <v>726</v>
      </c>
      <c r="C294" s="5" t="s">
        <v>727</v>
      </c>
      <c r="D294" s="16" t="s">
        <v>728</v>
      </c>
      <c r="E294" s="16"/>
      <c r="F294" s="16"/>
      <c r="G294" s="16"/>
      <c r="H294" s="16"/>
      <c r="I294" s="16"/>
      <c r="J294" s="16"/>
      <c r="K294" s="17">
        <f>SUM(K297:K297)</f>
        <v>24</v>
      </c>
      <c r="L294" s="18">
        <v>0</v>
      </c>
      <c r="M294" s="18">
        <f>ROUND(K294*L294,2)</f>
        <v>0</v>
      </c>
    </row>
    <row r="295" spans="1:13" ht="58.35" customHeight="1" thickBot="1" x14ac:dyDescent="0.25">
      <c r="A295" s="19"/>
      <c r="B295" s="19"/>
      <c r="C295" s="19"/>
      <c r="D295" s="16" t="s">
        <v>729</v>
      </c>
      <c r="E295" s="16"/>
      <c r="F295" s="16"/>
      <c r="G295" s="16"/>
      <c r="H295" s="16"/>
      <c r="I295" s="16"/>
      <c r="J295" s="16"/>
      <c r="K295" s="16"/>
      <c r="L295" s="16"/>
      <c r="M295" s="16"/>
    </row>
    <row r="296" spans="1:13" ht="15.2" customHeight="1" thickBot="1" x14ac:dyDescent="0.25">
      <c r="A296" s="19"/>
      <c r="B296" s="19"/>
      <c r="C296" s="19"/>
      <c r="D296" s="19"/>
      <c r="E296" s="27"/>
      <c r="F296" s="28" t="s">
        <v>730</v>
      </c>
      <c r="G296" s="28" t="s">
        <v>731</v>
      </c>
      <c r="H296" s="28" t="s">
        <v>732</v>
      </c>
      <c r="I296" s="28" t="s">
        <v>733</v>
      </c>
      <c r="J296" s="28" t="s">
        <v>734</v>
      </c>
      <c r="K296" s="28" t="s">
        <v>735</v>
      </c>
      <c r="L296" s="19"/>
      <c r="M296" s="19"/>
    </row>
    <row r="297" spans="1:13" ht="15.2" customHeight="1" thickBot="1" x14ac:dyDescent="0.25">
      <c r="A297" s="19"/>
      <c r="B297" s="19"/>
      <c r="C297" s="19"/>
      <c r="D297" s="29"/>
      <c r="E297" s="30" t="s">
        <v>736</v>
      </c>
      <c r="F297" s="31">
        <v>4</v>
      </c>
      <c r="G297" s="32">
        <v>6</v>
      </c>
      <c r="H297" s="32"/>
      <c r="I297" s="32"/>
      <c r="J297" s="33">
        <f>ROUND(F297*G297,3)</f>
        <v>24</v>
      </c>
      <c r="K297" s="34">
        <f>SUM(J297:J297)</f>
        <v>24</v>
      </c>
      <c r="L297" s="19"/>
      <c r="M297" s="19"/>
    </row>
    <row r="298" spans="1:13" ht="15.4" customHeight="1" thickBot="1" x14ac:dyDescent="0.25">
      <c r="A298" s="13" t="s">
        <v>737</v>
      </c>
      <c r="B298" s="5" t="s">
        <v>738</v>
      </c>
      <c r="C298" s="5" t="s">
        <v>739</v>
      </c>
      <c r="D298" s="16" t="s">
        <v>740</v>
      </c>
      <c r="E298" s="16"/>
      <c r="F298" s="16"/>
      <c r="G298" s="16"/>
      <c r="H298" s="16"/>
      <c r="I298" s="16"/>
      <c r="J298" s="16"/>
      <c r="K298" s="17">
        <f>SUM(K301:K301)</f>
        <v>8</v>
      </c>
      <c r="L298" s="18">
        <v>0</v>
      </c>
      <c r="M298" s="18">
        <f>ROUND(K298*L298,2)</f>
        <v>0</v>
      </c>
    </row>
    <row r="299" spans="1:13" ht="67.5" customHeight="1" thickBot="1" x14ac:dyDescent="0.25">
      <c r="A299" s="19"/>
      <c r="B299" s="19"/>
      <c r="C299" s="19"/>
      <c r="D299" s="16" t="s">
        <v>741</v>
      </c>
      <c r="E299" s="16"/>
      <c r="F299" s="16"/>
      <c r="G299" s="16"/>
      <c r="H299" s="16"/>
      <c r="I299" s="16"/>
      <c r="J299" s="16"/>
      <c r="K299" s="16"/>
      <c r="L299" s="16"/>
      <c r="M299" s="16"/>
    </row>
    <row r="300" spans="1:13" ht="15.2" customHeight="1" thickBot="1" x14ac:dyDescent="0.25">
      <c r="A300" s="19"/>
      <c r="B300" s="19"/>
      <c r="C300" s="19"/>
      <c r="D300" s="19"/>
      <c r="E300" s="27"/>
      <c r="F300" s="28" t="s">
        <v>742</v>
      </c>
      <c r="G300" s="28" t="s">
        <v>743</v>
      </c>
      <c r="H300" s="28" t="s">
        <v>744</v>
      </c>
      <c r="I300" s="28" t="s">
        <v>745</v>
      </c>
      <c r="J300" s="28" t="s">
        <v>746</v>
      </c>
      <c r="K300" s="28" t="s">
        <v>747</v>
      </c>
      <c r="L300" s="19"/>
      <c r="M300" s="19"/>
    </row>
    <row r="301" spans="1:13" ht="15.2" customHeight="1" thickBot="1" x14ac:dyDescent="0.25">
      <c r="A301" s="19"/>
      <c r="B301" s="19"/>
      <c r="C301" s="19"/>
      <c r="D301" s="29"/>
      <c r="E301" s="30" t="s">
        <v>748</v>
      </c>
      <c r="F301" s="31">
        <v>8</v>
      </c>
      <c r="G301" s="32"/>
      <c r="H301" s="32"/>
      <c r="I301" s="32"/>
      <c r="J301" s="33">
        <f>ROUND(F301,3)</f>
        <v>8</v>
      </c>
      <c r="K301" s="34">
        <f>SUM(J301:J301)</f>
        <v>8</v>
      </c>
      <c r="L301" s="19"/>
      <c r="M301" s="19"/>
    </row>
    <row r="302" spans="1:13" ht="15.4" customHeight="1" thickBot="1" x14ac:dyDescent="0.25">
      <c r="A302" s="13" t="s">
        <v>749</v>
      </c>
      <c r="B302" s="5" t="s">
        <v>750</v>
      </c>
      <c r="C302" s="5" t="s">
        <v>751</v>
      </c>
      <c r="D302" s="16" t="s">
        <v>752</v>
      </c>
      <c r="E302" s="16"/>
      <c r="F302" s="16"/>
      <c r="G302" s="16"/>
      <c r="H302" s="16"/>
      <c r="I302" s="16"/>
      <c r="J302" s="16"/>
      <c r="K302" s="17">
        <f>SUM(K305:K306)</f>
        <v>5</v>
      </c>
      <c r="L302" s="18">
        <v>0</v>
      </c>
      <c r="M302" s="18">
        <f>ROUND(K302*L302,2)</f>
        <v>0</v>
      </c>
    </row>
    <row r="303" spans="1:13" ht="58.35" customHeight="1" thickBot="1" x14ac:dyDescent="0.25">
      <c r="A303" s="19"/>
      <c r="B303" s="19"/>
      <c r="C303" s="19"/>
      <c r="D303" s="16" t="s">
        <v>753</v>
      </c>
      <c r="E303" s="16"/>
      <c r="F303" s="16"/>
      <c r="G303" s="16"/>
      <c r="H303" s="16"/>
      <c r="I303" s="16"/>
      <c r="J303" s="16"/>
      <c r="K303" s="16"/>
      <c r="L303" s="16"/>
      <c r="M303" s="16"/>
    </row>
    <row r="304" spans="1:13" ht="15.2" customHeight="1" thickBot="1" x14ac:dyDescent="0.25">
      <c r="A304" s="19"/>
      <c r="B304" s="19"/>
      <c r="C304" s="19"/>
      <c r="D304" s="19"/>
      <c r="E304" s="27"/>
      <c r="F304" s="28" t="s">
        <v>754</v>
      </c>
      <c r="G304" s="28" t="s">
        <v>755</v>
      </c>
      <c r="H304" s="28" t="s">
        <v>756</v>
      </c>
      <c r="I304" s="28" t="s">
        <v>757</v>
      </c>
      <c r="J304" s="28" t="s">
        <v>758</v>
      </c>
      <c r="K304" s="28" t="s">
        <v>759</v>
      </c>
      <c r="L304" s="19"/>
      <c r="M304" s="19"/>
    </row>
    <row r="305" spans="1:13" ht="15.2" customHeight="1" thickBot="1" x14ac:dyDescent="0.25">
      <c r="A305" s="19"/>
      <c r="B305" s="19"/>
      <c r="C305" s="19"/>
      <c r="D305" s="29"/>
      <c r="E305" s="30" t="s">
        <v>760</v>
      </c>
      <c r="F305" s="31">
        <v>4</v>
      </c>
      <c r="G305" s="32"/>
      <c r="H305" s="32"/>
      <c r="I305" s="32"/>
      <c r="J305" s="33">
        <f>ROUND(F305,3)</f>
        <v>4</v>
      </c>
      <c r="K305" s="36"/>
      <c r="L305" s="19"/>
      <c r="M305" s="19"/>
    </row>
    <row r="306" spans="1:13" ht="15.2" customHeight="1" thickBot="1" x14ac:dyDescent="0.25">
      <c r="A306" s="19"/>
      <c r="B306" s="19"/>
      <c r="C306" s="19"/>
      <c r="D306" s="29"/>
      <c r="E306" s="5" t="s">
        <v>761</v>
      </c>
      <c r="F306" s="4">
        <v>1</v>
      </c>
      <c r="G306" s="17"/>
      <c r="H306" s="17"/>
      <c r="I306" s="17"/>
      <c r="J306" s="37">
        <f>ROUND(F306,3)</f>
        <v>1</v>
      </c>
      <c r="K306" s="38">
        <f>SUM(J305:J306)</f>
        <v>5</v>
      </c>
      <c r="L306" s="19"/>
      <c r="M306" s="19"/>
    </row>
    <row r="307" spans="1:13" ht="15.4" customHeight="1" thickBot="1" x14ac:dyDescent="0.25">
      <c r="A307" s="20"/>
      <c r="B307" s="20"/>
      <c r="C307" s="20"/>
      <c r="D307" s="21" t="s">
        <v>762</v>
      </c>
      <c r="E307" s="7"/>
      <c r="F307" s="7"/>
      <c r="G307" s="7"/>
      <c r="H307" s="7"/>
      <c r="I307" s="7"/>
      <c r="J307" s="7"/>
      <c r="K307" s="7"/>
      <c r="L307" s="22">
        <f>M294+M298+M302</f>
        <v>0</v>
      </c>
      <c r="M307" s="22">
        <f>ROUND(L307,2)</f>
        <v>0</v>
      </c>
    </row>
    <row r="308" spans="1:13" ht="15.4" customHeight="1" thickBot="1" x14ac:dyDescent="0.25">
      <c r="A308" s="9" t="s">
        <v>763</v>
      </c>
      <c r="B308" s="9" t="s">
        <v>764</v>
      </c>
      <c r="C308" s="10"/>
      <c r="D308" s="11" t="s">
        <v>765</v>
      </c>
      <c r="E308" s="11"/>
      <c r="F308" s="11"/>
      <c r="G308" s="11"/>
      <c r="H308" s="11"/>
      <c r="I308" s="11"/>
      <c r="J308" s="11"/>
      <c r="K308" s="10"/>
      <c r="L308" s="12">
        <f>L315</f>
        <v>0</v>
      </c>
      <c r="M308" s="12">
        <f>ROUND(L308,2)</f>
        <v>0</v>
      </c>
    </row>
    <row r="309" spans="1:13" ht="15.4" customHeight="1" thickBot="1" x14ac:dyDescent="0.25">
      <c r="A309" s="13" t="s">
        <v>766</v>
      </c>
      <c r="B309" s="5" t="s">
        <v>767</v>
      </c>
      <c r="C309" s="5" t="s">
        <v>768</v>
      </c>
      <c r="D309" s="16" t="s">
        <v>769</v>
      </c>
      <c r="E309" s="16"/>
      <c r="F309" s="16"/>
      <c r="G309" s="16"/>
      <c r="H309" s="16"/>
      <c r="I309" s="16"/>
      <c r="J309" s="16"/>
      <c r="K309" s="17">
        <f>ROUND(10,2)</f>
        <v>10</v>
      </c>
      <c r="L309" s="18">
        <v>0</v>
      </c>
      <c r="M309" s="18">
        <f>ROUND(K309*L309,2)</f>
        <v>0</v>
      </c>
    </row>
    <row r="310" spans="1:13" ht="86.1" customHeight="1" thickBot="1" x14ac:dyDescent="0.25">
      <c r="A310" s="19"/>
      <c r="B310" s="19"/>
      <c r="C310" s="19"/>
      <c r="D310" s="16" t="s">
        <v>770</v>
      </c>
      <c r="E310" s="16"/>
      <c r="F310" s="16"/>
      <c r="G310" s="16"/>
      <c r="H310" s="16"/>
      <c r="I310" s="16"/>
      <c r="J310" s="16"/>
      <c r="K310" s="16"/>
      <c r="L310" s="16"/>
      <c r="M310" s="16"/>
    </row>
    <row r="311" spans="1:13" ht="15.4" customHeight="1" thickBot="1" x14ac:dyDescent="0.25">
      <c r="A311" s="13" t="s">
        <v>771</v>
      </c>
      <c r="B311" s="5" t="s">
        <v>772</v>
      </c>
      <c r="C311" s="5" t="s">
        <v>773</v>
      </c>
      <c r="D311" s="16" t="s">
        <v>774</v>
      </c>
      <c r="E311" s="16"/>
      <c r="F311" s="16"/>
      <c r="G311" s="16"/>
      <c r="H311" s="16"/>
      <c r="I311" s="16"/>
      <c r="J311" s="16"/>
      <c r="K311" s="17">
        <f>ROUND(1,2)</f>
        <v>1</v>
      </c>
      <c r="L311" s="18">
        <v>0</v>
      </c>
      <c r="M311" s="18">
        <f>ROUND(K311*L311,2)</f>
        <v>0</v>
      </c>
    </row>
    <row r="312" spans="1:13" ht="67.5" customHeight="1" thickBot="1" x14ac:dyDescent="0.25">
      <c r="A312" s="19"/>
      <c r="B312" s="19"/>
      <c r="C312" s="19"/>
      <c r="D312" s="16" t="s">
        <v>775</v>
      </c>
      <c r="E312" s="16"/>
      <c r="F312" s="16"/>
      <c r="G312" s="16"/>
      <c r="H312" s="16"/>
      <c r="I312" s="16"/>
      <c r="J312" s="16"/>
      <c r="K312" s="16"/>
      <c r="L312" s="16"/>
      <c r="M312" s="16"/>
    </row>
    <row r="313" spans="1:13" ht="15.4" customHeight="1" thickBot="1" x14ac:dyDescent="0.25">
      <c r="A313" s="13" t="s">
        <v>776</v>
      </c>
      <c r="B313" s="5" t="s">
        <v>777</v>
      </c>
      <c r="C313" s="5" t="s">
        <v>778</v>
      </c>
      <c r="D313" s="16" t="s">
        <v>779</v>
      </c>
      <c r="E313" s="16"/>
      <c r="F313" s="16"/>
      <c r="G313" s="16"/>
      <c r="H313" s="16"/>
      <c r="I313" s="16"/>
      <c r="J313" s="16"/>
      <c r="K313" s="17">
        <f>ROUND(4,2)</f>
        <v>4</v>
      </c>
      <c r="L313" s="18">
        <v>0</v>
      </c>
      <c r="M313" s="18">
        <f>ROUND(K313*L313,2)</f>
        <v>0</v>
      </c>
    </row>
    <row r="314" spans="1:13" ht="76.900000000000006" customHeight="1" thickBot="1" x14ac:dyDescent="0.25">
      <c r="A314" s="19"/>
      <c r="B314" s="19"/>
      <c r="C314" s="19"/>
      <c r="D314" s="16" t="s">
        <v>780</v>
      </c>
      <c r="E314" s="16"/>
      <c r="F314" s="16"/>
      <c r="G314" s="16"/>
      <c r="H314" s="16"/>
      <c r="I314" s="16"/>
      <c r="J314" s="16"/>
      <c r="K314" s="16"/>
      <c r="L314" s="16"/>
      <c r="M314" s="16"/>
    </row>
    <row r="315" spans="1:13" ht="15.4" customHeight="1" thickBot="1" x14ac:dyDescent="0.25">
      <c r="A315" s="20"/>
      <c r="B315" s="20"/>
      <c r="C315" s="20"/>
      <c r="D315" s="21" t="s">
        <v>781</v>
      </c>
      <c r="E315" s="7"/>
      <c r="F315" s="7"/>
      <c r="G315" s="7"/>
      <c r="H315" s="7"/>
      <c r="I315" s="7"/>
      <c r="J315" s="7"/>
      <c r="K315" s="7"/>
      <c r="L315" s="22">
        <f>M309+M311+M313</f>
        <v>0</v>
      </c>
      <c r="M315" s="22">
        <f>ROUND(L315,2)</f>
        <v>0</v>
      </c>
    </row>
    <row r="316" spans="1:13" ht="15.4" customHeight="1" thickBot="1" x14ac:dyDescent="0.25">
      <c r="A316" s="9" t="s">
        <v>782</v>
      </c>
      <c r="B316" s="9" t="s">
        <v>783</v>
      </c>
      <c r="C316" s="10"/>
      <c r="D316" s="11" t="s">
        <v>784</v>
      </c>
      <c r="E316" s="11"/>
      <c r="F316" s="11"/>
      <c r="G316" s="11"/>
      <c r="H316" s="11"/>
      <c r="I316" s="11"/>
      <c r="J316" s="11"/>
      <c r="K316" s="10"/>
      <c r="L316" s="12">
        <f>L349</f>
        <v>0</v>
      </c>
      <c r="M316" s="12">
        <f>ROUND(L316,2)</f>
        <v>0</v>
      </c>
    </row>
    <row r="317" spans="1:13" ht="15.4" customHeight="1" thickBot="1" x14ac:dyDescent="0.25">
      <c r="A317" s="13" t="s">
        <v>785</v>
      </c>
      <c r="B317" s="5" t="s">
        <v>786</v>
      </c>
      <c r="C317" s="5" t="s">
        <v>787</v>
      </c>
      <c r="D317" s="16" t="s">
        <v>788</v>
      </c>
      <c r="E317" s="16"/>
      <c r="F317" s="16"/>
      <c r="G317" s="16"/>
      <c r="H317" s="16"/>
      <c r="I317" s="16"/>
      <c r="J317" s="16"/>
      <c r="K317" s="17">
        <f>ROUND(70,2)</f>
        <v>70</v>
      </c>
      <c r="L317" s="18">
        <v>0</v>
      </c>
      <c r="M317" s="18">
        <f>ROUND(K317*L317,2)</f>
        <v>0</v>
      </c>
    </row>
    <row r="318" spans="1:13" ht="95.25" customHeight="1" thickBot="1" x14ac:dyDescent="0.25">
      <c r="A318" s="19"/>
      <c r="B318" s="19"/>
      <c r="C318" s="19"/>
      <c r="D318" s="16" t="s">
        <v>789</v>
      </c>
      <c r="E318" s="16"/>
      <c r="F318" s="16"/>
      <c r="G318" s="16"/>
      <c r="H318" s="16"/>
      <c r="I318" s="16"/>
      <c r="J318" s="16"/>
      <c r="K318" s="16"/>
      <c r="L318" s="16"/>
      <c r="M318" s="16"/>
    </row>
    <row r="319" spans="1:13" ht="15.4" customHeight="1" thickBot="1" x14ac:dyDescent="0.25">
      <c r="A319" s="13" t="s">
        <v>790</v>
      </c>
      <c r="B319" s="5" t="s">
        <v>791</v>
      </c>
      <c r="C319" s="5" t="s">
        <v>792</v>
      </c>
      <c r="D319" s="16" t="s">
        <v>793</v>
      </c>
      <c r="E319" s="16"/>
      <c r="F319" s="16"/>
      <c r="G319" s="16"/>
      <c r="H319" s="16"/>
      <c r="I319" s="16"/>
      <c r="J319" s="16"/>
      <c r="K319" s="17">
        <f>SUM(K322:K322)</f>
        <v>4</v>
      </c>
      <c r="L319" s="18">
        <v>0</v>
      </c>
      <c r="M319" s="18">
        <f>ROUND(K319*L319,2)</f>
        <v>0</v>
      </c>
    </row>
    <row r="320" spans="1:13" ht="86.1" customHeight="1" thickBot="1" x14ac:dyDescent="0.25">
      <c r="A320" s="19"/>
      <c r="B320" s="19"/>
      <c r="C320" s="19"/>
      <c r="D320" s="16" t="s">
        <v>794</v>
      </c>
      <c r="E320" s="16"/>
      <c r="F320" s="16"/>
      <c r="G320" s="16"/>
      <c r="H320" s="16"/>
      <c r="I320" s="16"/>
      <c r="J320" s="16"/>
      <c r="K320" s="16"/>
      <c r="L320" s="16"/>
      <c r="M320" s="16"/>
    </row>
    <row r="321" spans="1:13" ht="15.2" customHeight="1" thickBot="1" x14ac:dyDescent="0.25">
      <c r="A321" s="19"/>
      <c r="B321" s="19"/>
      <c r="C321" s="19"/>
      <c r="D321" s="19"/>
      <c r="E321" s="27"/>
      <c r="F321" s="28" t="s">
        <v>795</v>
      </c>
      <c r="G321" s="28" t="s">
        <v>796</v>
      </c>
      <c r="H321" s="28" t="s">
        <v>797</v>
      </c>
      <c r="I321" s="28" t="s">
        <v>798</v>
      </c>
      <c r="J321" s="28" t="s">
        <v>799</v>
      </c>
      <c r="K321" s="28" t="s">
        <v>800</v>
      </c>
      <c r="L321" s="19"/>
      <c r="M321" s="19"/>
    </row>
    <row r="322" spans="1:13" ht="15.2" customHeight="1" thickBot="1" x14ac:dyDescent="0.25">
      <c r="A322" s="19"/>
      <c r="B322" s="19"/>
      <c r="C322" s="19"/>
      <c r="D322" s="29"/>
      <c r="E322" s="30" t="s">
        <v>801</v>
      </c>
      <c r="F322" s="31">
        <v>4</v>
      </c>
      <c r="G322" s="32"/>
      <c r="H322" s="32"/>
      <c r="I322" s="32"/>
      <c r="J322" s="33">
        <f>ROUND(F322,3)</f>
        <v>4</v>
      </c>
      <c r="K322" s="34">
        <f>SUM(J322:J322)</f>
        <v>4</v>
      </c>
      <c r="L322" s="19"/>
      <c r="M322" s="19"/>
    </row>
    <row r="323" spans="1:13" ht="15.4" customHeight="1" thickBot="1" x14ac:dyDescent="0.25">
      <c r="A323" s="13" t="s">
        <v>802</v>
      </c>
      <c r="B323" s="5" t="s">
        <v>803</v>
      </c>
      <c r="C323" s="5" t="s">
        <v>804</v>
      </c>
      <c r="D323" s="16" t="s">
        <v>805</v>
      </c>
      <c r="E323" s="16"/>
      <c r="F323" s="16"/>
      <c r="G323" s="16"/>
      <c r="H323" s="16"/>
      <c r="I323" s="16"/>
      <c r="J323" s="16"/>
      <c r="K323" s="17">
        <f>SUM(K326:K326)</f>
        <v>3</v>
      </c>
      <c r="L323" s="18">
        <v>0</v>
      </c>
      <c r="M323" s="18">
        <f>ROUND(K323*L323,2)</f>
        <v>0</v>
      </c>
    </row>
    <row r="324" spans="1:13" ht="67.5" customHeight="1" thickBot="1" x14ac:dyDescent="0.25">
      <c r="A324" s="19"/>
      <c r="B324" s="19"/>
      <c r="C324" s="19"/>
      <c r="D324" s="16" t="s">
        <v>806</v>
      </c>
      <c r="E324" s="16"/>
      <c r="F324" s="16"/>
      <c r="G324" s="16"/>
      <c r="H324" s="16"/>
      <c r="I324" s="16"/>
      <c r="J324" s="16"/>
      <c r="K324" s="16"/>
      <c r="L324" s="16"/>
      <c r="M324" s="16"/>
    </row>
    <row r="325" spans="1:13" ht="15.2" customHeight="1" thickBot="1" x14ac:dyDescent="0.25">
      <c r="A325" s="19"/>
      <c r="B325" s="19"/>
      <c r="C325" s="19"/>
      <c r="D325" s="19"/>
      <c r="E325" s="27"/>
      <c r="F325" s="28" t="s">
        <v>807</v>
      </c>
      <c r="G325" s="28" t="s">
        <v>808</v>
      </c>
      <c r="H325" s="28" t="s">
        <v>809</v>
      </c>
      <c r="I325" s="28" t="s">
        <v>810</v>
      </c>
      <c r="J325" s="28" t="s">
        <v>811</v>
      </c>
      <c r="K325" s="28" t="s">
        <v>812</v>
      </c>
      <c r="L325" s="19"/>
      <c r="M325" s="19"/>
    </row>
    <row r="326" spans="1:13" ht="21.4" customHeight="1" thickBot="1" x14ac:dyDescent="0.25">
      <c r="A326" s="19"/>
      <c r="B326" s="19"/>
      <c r="C326" s="19"/>
      <c r="D326" s="29"/>
      <c r="E326" s="30" t="s">
        <v>813</v>
      </c>
      <c r="F326" s="31">
        <v>3</v>
      </c>
      <c r="G326" s="32"/>
      <c r="H326" s="32"/>
      <c r="I326" s="32"/>
      <c r="J326" s="33">
        <f>ROUND(F326,3)</f>
        <v>3</v>
      </c>
      <c r="K326" s="34">
        <f>SUM(J326:J326)</f>
        <v>3</v>
      </c>
      <c r="L326" s="19"/>
      <c r="M326" s="19"/>
    </row>
    <row r="327" spans="1:13" ht="15.4" customHeight="1" thickBot="1" x14ac:dyDescent="0.25">
      <c r="A327" s="13" t="s">
        <v>814</v>
      </c>
      <c r="B327" s="5" t="s">
        <v>815</v>
      </c>
      <c r="C327" s="5" t="s">
        <v>816</v>
      </c>
      <c r="D327" s="16" t="s">
        <v>817</v>
      </c>
      <c r="E327" s="16"/>
      <c r="F327" s="16"/>
      <c r="G327" s="16"/>
      <c r="H327" s="16"/>
      <c r="I327" s="16"/>
      <c r="J327" s="16"/>
      <c r="K327" s="17">
        <f>SUM(K330:K330)</f>
        <v>1</v>
      </c>
      <c r="L327" s="18">
        <v>0</v>
      </c>
      <c r="M327" s="18">
        <f>ROUND(K327*L327,2)</f>
        <v>0</v>
      </c>
    </row>
    <row r="328" spans="1:13" ht="113.85" customHeight="1" thickBot="1" x14ac:dyDescent="0.25">
      <c r="A328" s="19"/>
      <c r="B328" s="19"/>
      <c r="C328" s="19"/>
      <c r="D328" s="16" t="s">
        <v>818</v>
      </c>
      <c r="E328" s="16"/>
      <c r="F328" s="16"/>
      <c r="G328" s="16"/>
      <c r="H328" s="16"/>
      <c r="I328" s="16"/>
      <c r="J328" s="16"/>
      <c r="K328" s="16"/>
      <c r="L328" s="16"/>
      <c r="M328" s="16"/>
    </row>
    <row r="329" spans="1:13" ht="15.2" customHeight="1" thickBot="1" x14ac:dyDescent="0.25">
      <c r="A329" s="19"/>
      <c r="B329" s="19"/>
      <c r="C329" s="19"/>
      <c r="D329" s="19"/>
      <c r="E329" s="27"/>
      <c r="F329" s="28" t="s">
        <v>819</v>
      </c>
      <c r="G329" s="28" t="s">
        <v>820</v>
      </c>
      <c r="H329" s="28" t="s">
        <v>821</v>
      </c>
      <c r="I329" s="28" t="s">
        <v>822</v>
      </c>
      <c r="J329" s="28" t="s">
        <v>823</v>
      </c>
      <c r="K329" s="28" t="s">
        <v>824</v>
      </c>
      <c r="L329" s="19"/>
      <c r="M329" s="19"/>
    </row>
    <row r="330" spans="1:13" ht="21.4" customHeight="1" thickBot="1" x14ac:dyDescent="0.25">
      <c r="A330" s="19"/>
      <c r="B330" s="19"/>
      <c r="C330" s="19"/>
      <c r="D330" s="29"/>
      <c r="E330" s="30" t="s">
        <v>825</v>
      </c>
      <c r="F330" s="31">
        <v>1</v>
      </c>
      <c r="G330" s="32"/>
      <c r="H330" s="32"/>
      <c r="I330" s="32"/>
      <c r="J330" s="33">
        <f>ROUND(F330,3)</f>
        <v>1</v>
      </c>
      <c r="K330" s="34">
        <f>SUM(J330:J330)</f>
        <v>1</v>
      </c>
      <c r="L330" s="19"/>
      <c r="M330" s="19"/>
    </row>
    <row r="331" spans="1:13" ht="15.4" customHeight="1" thickBot="1" x14ac:dyDescent="0.25">
      <c r="A331" s="13" t="s">
        <v>826</v>
      </c>
      <c r="B331" s="5" t="s">
        <v>827</v>
      </c>
      <c r="C331" s="5" t="s">
        <v>828</v>
      </c>
      <c r="D331" s="16" t="s">
        <v>829</v>
      </c>
      <c r="E331" s="16"/>
      <c r="F331" s="16"/>
      <c r="G331" s="16"/>
      <c r="H331" s="16"/>
      <c r="I331" s="16"/>
      <c r="J331" s="16"/>
      <c r="K331" s="17">
        <f>SUM(K334:K334)</f>
        <v>1</v>
      </c>
      <c r="L331" s="18">
        <v>0</v>
      </c>
      <c r="M331" s="18">
        <f>ROUND(K331*L331,2)</f>
        <v>0</v>
      </c>
    </row>
    <row r="332" spans="1:13" ht="104.45" customHeight="1" thickBot="1" x14ac:dyDescent="0.25">
      <c r="A332" s="19"/>
      <c r="B332" s="19"/>
      <c r="C332" s="19"/>
      <c r="D332" s="16" t="s">
        <v>830</v>
      </c>
      <c r="E332" s="16"/>
      <c r="F332" s="16"/>
      <c r="G332" s="16"/>
      <c r="H332" s="16"/>
      <c r="I332" s="16"/>
      <c r="J332" s="16"/>
      <c r="K332" s="16"/>
      <c r="L332" s="16"/>
      <c r="M332" s="16"/>
    </row>
    <row r="333" spans="1:13" ht="15.2" customHeight="1" thickBot="1" x14ac:dyDescent="0.25">
      <c r="A333" s="19"/>
      <c r="B333" s="19"/>
      <c r="C333" s="19"/>
      <c r="D333" s="19"/>
      <c r="E333" s="27"/>
      <c r="F333" s="28" t="s">
        <v>831</v>
      </c>
      <c r="G333" s="28" t="s">
        <v>832</v>
      </c>
      <c r="H333" s="28" t="s">
        <v>833</v>
      </c>
      <c r="I333" s="28" t="s">
        <v>834</v>
      </c>
      <c r="J333" s="28" t="s">
        <v>835</v>
      </c>
      <c r="K333" s="28" t="s">
        <v>836</v>
      </c>
      <c r="L333" s="19"/>
      <c r="M333" s="19"/>
    </row>
    <row r="334" spans="1:13" ht="15.2" customHeight="1" thickBot="1" x14ac:dyDescent="0.25">
      <c r="A334" s="19"/>
      <c r="B334" s="19"/>
      <c r="C334" s="19"/>
      <c r="D334" s="29"/>
      <c r="E334" s="30" t="s">
        <v>837</v>
      </c>
      <c r="F334" s="31">
        <v>1</v>
      </c>
      <c r="G334" s="32"/>
      <c r="H334" s="32"/>
      <c r="I334" s="32"/>
      <c r="J334" s="33">
        <f>ROUND(F334,3)</f>
        <v>1</v>
      </c>
      <c r="K334" s="34">
        <f>SUM(J334:J334)</f>
        <v>1</v>
      </c>
      <c r="L334" s="19"/>
      <c r="M334" s="19"/>
    </row>
    <row r="335" spans="1:13" ht="15.4" customHeight="1" thickBot="1" x14ac:dyDescent="0.25">
      <c r="A335" s="13" t="s">
        <v>838</v>
      </c>
      <c r="B335" s="5" t="s">
        <v>839</v>
      </c>
      <c r="C335" s="5" t="s">
        <v>840</v>
      </c>
      <c r="D335" s="16" t="s">
        <v>841</v>
      </c>
      <c r="E335" s="16"/>
      <c r="F335" s="16"/>
      <c r="G335" s="16"/>
      <c r="H335" s="16"/>
      <c r="I335" s="16"/>
      <c r="J335" s="16"/>
      <c r="K335" s="17">
        <f>SUM(K338:K338)</f>
        <v>31.8</v>
      </c>
      <c r="L335" s="18">
        <v>0</v>
      </c>
      <c r="M335" s="18">
        <f>ROUND(K335*L335,2)</f>
        <v>0</v>
      </c>
    </row>
    <row r="336" spans="1:13" ht="58.35" customHeight="1" thickBot="1" x14ac:dyDescent="0.25">
      <c r="A336" s="19"/>
      <c r="B336" s="19"/>
      <c r="C336" s="19"/>
      <c r="D336" s="16" t="s">
        <v>842</v>
      </c>
      <c r="E336" s="16"/>
      <c r="F336" s="16"/>
      <c r="G336" s="16"/>
      <c r="H336" s="16"/>
      <c r="I336" s="16"/>
      <c r="J336" s="16"/>
      <c r="K336" s="16"/>
      <c r="L336" s="16"/>
      <c r="M336" s="16"/>
    </row>
    <row r="337" spans="1:13" ht="15.2" customHeight="1" thickBot="1" x14ac:dyDescent="0.25">
      <c r="A337" s="19"/>
      <c r="B337" s="19"/>
      <c r="C337" s="19"/>
      <c r="D337" s="19"/>
      <c r="E337" s="27"/>
      <c r="F337" s="28" t="s">
        <v>843</v>
      </c>
      <c r="G337" s="28" t="s">
        <v>844</v>
      </c>
      <c r="H337" s="28" t="s">
        <v>845</v>
      </c>
      <c r="I337" s="28" t="s">
        <v>846</v>
      </c>
      <c r="J337" s="28" t="s">
        <v>847</v>
      </c>
      <c r="K337" s="28" t="s">
        <v>848</v>
      </c>
      <c r="L337" s="19"/>
      <c r="M337" s="19"/>
    </row>
    <row r="338" spans="1:13" ht="15.2" customHeight="1" thickBot="1" x14ac:dyDescent="0.25">
      <c r="A338" s="19"/>
      <c r="B338" s="19"/>
      <c r="C338" s="19"/>
      <c r="D338" s="29"/>
      <c r="E338" s="30"/>
      <c r="F338" s="31">
        <v>1</v>
      </c>
      <c r="G338" s="32">
        <v>31.8</v>
      </c>
      <c r="H338" s="32"/>
      <c r="I338" s="32"/>
      <c r="J338" s="33">
        <f>ROUND(F338*G338,3)</f>
        <v>31.8</v>
      </c>
      <c r="K338" s="34">
        <f>SUM(J338:J338)</f>
        <v>31.8</v>
      </c>
      <c r="L338" s="19"/>
      <c r="M338" s="19"/>
    </row>
    <row r="339" spans="1:13" ht="15.4" customHeight="1" thickBot="1" x14ac:dyDescent="0.25">
      <c r="A339" s="13" t="s">
        <v>849</v>
      </c>
      <c r="B339" s="5" t="s">
        <v>850</v>
      </c>
      <c r="C339" s="5" t="s">
        <v>851</v>
      </c>
      <c r="D339" s="16" t="s">
        <v>852</v>
      </c>
      <c r="E339" s="16"/>
      <c r="F339" s="16"/>
      <c r="G339" s="16"/>
      <c r="H339" s="16"/>
      <c r="I339" s="16"/>
      <c r="J339" s="16"/>
      <c r="K339" s="17">
        <f>ROUND(4,2)</f>
        <v>4</v>
      </c>
      <c r="L339" s="18">
        <v>0</v>
      </c>
      <c r="M339" s="18">
        <f>ROUND(K339*L339,2)</f>
        <v>0</v>
      </c>
    </row>
    <row r="340" spans="1:13" ht="67.5" customHeight="1" thickBot="1" x14ac:dyDescent="0.25">
      <c r="A340" s="19"/>
      <c r="B340" s="19"/>
      <c r="C340" s="19"/>
      <c r="D340" s="16" t="s">
        <v>853</v>
      </c>
      <c r="E340" s="16"/>
      <c r="F340" s="16"/>
      <c r="G340" s="16"/>
      <c r="H340" s="16"/>
      <c r="I340" s="16"/>
      <c r="J340" s="16"/>
      <c r="K340" s="16"/>
      <c r="L340" s="16"/>
      <c r="M340" s="16"/>
    </row>
    <row r="341" spans="1:13" ht="15.4" customHeight="1" thickBot="1" x14ac:dyDescent="0.25">
      <c r="A341" s="13" t="s">
        <v>854</v>
      </c>
      <c r="B341" s="5" t="s">
        <v>855</v>
      </c>
      <c r="C341" s="5" t="s">
        <v>856</v>
      </c>
      <c r="D341" s="16" t="s">
        <v>857</v>
      </c>
      <c r="E341" s="16"/>
      <c r="F341" s="16"/>
      <c r="G341" s="16"/>
      <c r="H341" s="16"/>
      <c r="I341" s="16"/>
      <c r="J341" s="16"/>
      <c r="K341" s="17">
        <f>SUM(K344:K344)</f>
        <v>10.5</v>
      </c>
      <c r="L341" s="18">
        <v>0</v>
      </c>
      <c r="M341" s="18">
        <f>ROUND(K341*L341,2)</f>
        <v>0</v>
      </c>
    </row>
    <row r="342" spans="1:13" ht="58.35" customHeight="1" thickBot="1" x14ac:dyDescent="0.25">
      <c r="A342" s="19"/>
      <c r="B342" s="19"/>
      <c r="C342" s="19"/>
      <c r="D342" s="16" t="s">
        <v>858</v>
      </c>
      <c r="E342" s="16"/>
      <c r="F342" s="16"/>
      <c r="G342" s="16"/>
      <c r="H342" s="16"/>
      <c r="I342" s="16"/>
      <c r="J342" s="16"/>
      <c r="K342" s="16"/>
      <c r="L342" s="16"/>
      <c r="M342" s="16"/>
    </row>
    <row r="343" spans="1:13" ht="15.2" customHeight="1" thickBot="1" x14ac:dyDescent="0.25">
      <c r="A343" s="19"/>
      <c r="B343" s="19"/>
      <c r="C343" s="19"/>
      <c r="D343" s="19"/>
      <c r="E343" s="27"/>
      <c r="F343" s="28" t="s">
        <v>859</v>
      </c>
      <c r="G343" s="28" t="s">
        <v>860</v>
      </c>
      <c r="H343" s="28" t="s">
        <v>861</v>
      </c>
      <c r="I343" s="28" t="s">
        <v>862</v>
      </c>
      <c r="J343" s="28" t="s">
        <v>863</v>
      </c>
      <c r="K343" s="28" t="s">
        <v>864</v>
      </c>
      <c r="L343" s="19"/>
      <c r="M343" s="19"/>
    </row>
    <row r="344" spans="1:13" ht="15.2" customHeight="1" thickBot="1" x14ac:dyDescent="0.25">
      <c r="A344" s="19"/>
      <c r="B344" s="19"/>
      <c r="C344" s="19"/>
      <c r="D344" s="29"/>
      <c r="E344" s="30" t="s">
        <v>865</v>
      </c>
      <c r="F344" s="31">
        <v>3</v>
      </c>
      <c r="G344" s="32"/>
      <c r="H344" s="32"/>
      <c r="I344" s="32">
        <v>3.5</v>
      </c>
      <c r="J344" s="33">
        <f>ROUND(F344*I344,3)</f>
        <v>10.5</v>
      </c>
      <c r="K344" s="34">
        <f>SUM(J344:J344)</f>
        <v>10.5</v>
      </c>
      <c r="L344" s="19"/>
      <c r="M344" s="19"/>
    </row>
    <row r="345" spans="1:13" ht="15.4" customHeight="1" thickBot="1" x14ac:dyDescent="0.25">
      <c r="A345" s="13" t="s">
        <v>866</v>
      </c>
      <c r="B345" s="5" t="s">
        <v>867</v>
      </c>
      <c r="C345" s="5" t="s">
        <v>868</v>
      </c>
      <c r="D345" s="16" t="s">
        <v>869</v>
      </c>
      <c r="E345" s="16"/>
      <c r="F345" s="16"/>
      <c r="G345" s="16"/>
      <c r="H345" s="16"/>
      <c r="I345" s="16"/>
      <c r="J345" s="16"/>
      <c r="K345" s="17">
        <f>SUM(K348:K348)</f>
        <v>28</v>
      </c>
      <c r="L345" s="18">
        <v>0</v>
      </c>
      <c r="M345" s="18">
        <f>ROUND(K345*L345,2)</f>
        <v>0</v>
      </c>
    </row>
    <row r="346" spans="1:13" ht="123" customHeight="1" thickBot="1" x14ac:dyDescent="0.25">
      <c r="A346" s="19"/>
      <c r="B346" s="19"/>
      <c r="C346" s="19"/>
      <c r="D346" s="16" t="s">
        <v>870</v>
      </c>
      <c r="E346" s="16"/>
      <c r="F346" s="16"/>
      <c r="G346" s="16"/>
      <c r="H346" s="16"/>
      <c r="I346" s="16"/>
      <c r="J346" s="16"/>
      <c r="K346" s="16"/>
      <c r="L346" s="16"/>
      <c r="M346" s="16"/>
    </row>
    <row r="347" spans="1:13" ht="15.2" customHeight="1" thickBot="1" x14ac:dyDescent="0.25">
      <c r="A347" s="19"/>
      <c r="B347" s="19"/>
      <c r="C347" s="19"/>
      <c r="D347" s="19"/>
      <c r="E347" s="27"/>
      <c r="F347" s="28" t="s">
        <v>871</v>
      </c>
      <c r="G347" s="28" t="s">
        <v>872</v>
      </c>
      <c r="H347" s="28" t="s">
        <v>873</v>
      </c>
      <c r="I347" s="28" t="s">
        <v>874</v>
      </c>
      <c r="J347" s="28" t="s">
        <v>875</v>
      </c>
      <c r="K347" s="28" t="s">
        <v>876</v>
      </c>
      <c r="L347" s="19"/>
      <c r="M347" s="19"/>
    </row>
    <row r="348" spans="1:13" ht="21.4" customHeight="1" thickBot="1" x14ac:dyDescent="0.25">
      <c r="A348" s="19"/>
      <c r="B348" s="19"/>
      <c r="C348" s="19"/>
      <c r="D348" s="29"/>
      <c r="E348" s="30" t="s">
        <v>877</v>
      </c>
      <c r="F348" s="31">
        <v>1</v>
      </c>
      <c r="G348" s="32">
        <v>28</v>
      </c>
      <c r="H348" s="32"/>
      <c r="I348" s="32"/>
      <c r="J348" s="33">
        <f>ROUND(F348*G348,3)</f>
        <v>28</v>
      </c>
      <c r="K348" s="34">
        <f>SUM(J348:J348)</f>
        <v>28</v>
      </c>
      <c r="L348" s="19"/>
      <c r="M348" s="19"/>
    </row>
    <row r="349" spans="1:13" ht="15.4" customHeight="1" thickBot="1" x14ac:dyDescent="0.25">
      <c r="A349" s="20"/>
      <c r="B349" s="20"/>
      <c r="C349" s="20"/>
      <c r="D349" s="21" t="s">
        <v>878</v>
      </c>
      <c r="E349" s="7"/>
      <c r="F349" s="7"/>
      <c r="G349" s="7"/>
      <c r="H349" s="7"/>
      <c r="I349" s="7"/>
      <c r="J349" s="7"/>
      <c r="K349" s="7"/>
      <c r="L349" s="22">
        <f>M317+M319+M323+M327+M331+M335+M339+M341+M345</f>
        <v>0</v>
      </c>
      <c r="M349" s="22">
        <f>ROUND(L349,2)</f>
        <v>0</v>
      </c>
    </row>
    <row r="350" spans="1:13" ht="15.4" customHeight="1" thickBot="1" x14ac:dyDescent="0.25">
      <c r="A350" s="9" t="s">
        <v>879</v>
      </c>
      <c r="B350" s="9" t="s">
        <v>880</v>
      </c>
      <c r="C350" s="10"/>
      <c r="D350" s="11" t="s">
        <v>881</v>
      </c>
      <c r="E350" s="11"/>
      <c r="F350" s="11"/>
      <c r="G350" s="11"/>
      <c r="H350" s="11"/>
      <c r="I350" s="11"/>
      <c r="J350" s="11"/>
      <c r="K350" s="10"/>
      <c r="L350" s="12">
        <f>L370</f>
        <v>0</v>
      </c>
      <c r="M350" s="12">
        <f>ROUND(L350,2)</f>
        <v>0</v>
      </c>
    </row>
    <row r="351" spans="1:13" ht="15.4" customHeight="1" thickBot="1" x14ac:dyDescent="0.25">
      <c r="A351" s="13" t="s">
        <v>882</v>
      </c>
      <c r="B351" s="5" t="s">
        <v>883</v>
      </c>
      <c r="C351" s="5" t="s">
        <v>884</v>
      </c>
      <c r="D351" s="16" t="s">
        <v>885</v>
      </c>
      <c r="E351" s="16"/>
      <c r="F351" s="16"/>
      <c r="G351" s="16"/>
      <c r="H351" s="16"/>
      <c r="I351" s="16"/>
      <c r="J351" s="16"/>
      <c r="K351" s="17">
        <f>SUM(K354:K355)</f>
        <v>3</v>
      </c>
      <c r="L351" s="18">
        <v>0</v>
      </c>
      <c r="M351" s="18">
        <f>ROUND(K351*L351,2)</f>
        <v>0</v>
      </c>
    </row>
    <row r="352" spans="1:13" ht="39.75" customHeight="1" thickBot="1" x14ac:dyDescent="0.25">
      <c r="A352" s="19"/>
      <c r="B352" s="19"/>
      <c r="C352" s="19"/>
      <c r="D352" s="16" t="s">
        <v>886</v>
      </c>
      <c r="E352" s="16"/>
      <c r="F352" s="16"/>
      <c r="G352" s="16"/>
      <c r="H352" s="16"/>
      <c r="I352" s="16"/>
      <c r="J352" s="16"/>
      <c r="K352" s="16"/>
      <c r="L352" s="16"/>
      <c r="M352" s="16"/>
    </row>
    <row r="353" spans="1:13" ht="15.2" customHeight="1" thickBot="1" x14ac:dyDescent="0.25">
      <c r="A353" s="19"/>
      <c r="B353" s="19"/>
      <c r="C353" s="19"/>
      <c r="D353" s="19"/>
      <c r="E353" s="27"/>
      <c r="F353" s="28" t="s">
        <v>887</v>
      </c>
      <c r="G353" s="28" t="s">
        <v>888</v>
      </c>
      <c r="H353" s="28" t="s">
        <v>889</v>
      </c>
      <c r="I353" s="28" t="s">
        <v>890</v>
      </c>
      <c r="J353" s="28" t="s">
        <v>891</v>
      </c>
      <c r="K353" s="28" t="s">
        <v>892</v>
      </c>
      <c r="L353" s="19"/>
      <c r="M353" s="19"/>
    </row>
    <row r="354" spans="1:13" ht="15.2" customHeight="1" thickBot="1" x14ac:dyDescent="0.25">
      <c r="A354" s="19"/>
      <c r="B354" s="19"/>
      <c r="C354" s="19"/>
      <c r="D354" s="29"/>
      <c r="E354" s="30" t="s">
        <v>893</v>
      </c>
      <c r="F354" s="31">
        <v>1</v>
      </c>
      <c r="G354" s="32"/>
      <c r="H354" s="32"/>
      <c r="I354" s="32"/>
      <c r="J354" s="33">
        <f>ROUND(F354,3)</f>
        <v>1</v>
      </c>
      <c r="K354" s="36"/>
      <c r="L354" s="19"/>
      <c r="M354" s="19"/>
    </row>
    <row r="355" spans="1:13" ht="15.2" customHeight="1" thickBot="1" x14ac:dyDescent="0.25">
      <c r="A355" s="19"/>
      <c r="B355" s="19"/>
      <c r="C355" s="19"/>
      <c r="D355" s="29"/>
      <c r="E355" s="5" t="s">
        <v>894</v>
      </c>
      <c r="F355" s="4">
        <v>2</v>
      </c>
      <c r="G355" s="17"/>
      <c r="H355" s="17"/>
      <c r="I355" s="17"/>
      <c r="J355" s="37">
        <f>ROUND(F355,3)</f>
        <v>2</v>
      </c>
      <c r="K355" s="38">
        <f>SUM(J354:J355)</f>
        <v>3</v>
      </c>
      <c r="L355" s="19"/>
      <c r="M355" s="19"/>
    </row>
    <row r="356" spans="1:13" ht="15.4" customHeight="1" thickBot="1" x14ac:dyDescent="0.25">
      <c r="A356" s="13" t="s">
        <v>895</v>
      </c>
      <c r="B356" s="5" t="s">
        <v>896</v>
      </c>
      <c r="C356" s="5" t="s">
        <v>897</v>
      </c>
      <c r="D356" s="16" t="s">
        <v>898</v>
      </c>
      <c r="E356" s="16"/>
      <c r="F356" s="16"/>
      <c r="G356" s="16"/>
      <c r="H356" s="16"/>
      <c r="I356" s="16"/>
      <c r="J356" s="16"/>
      <c r="K356" s="17">
        <f>SUM(K359:K360)</f>
        <v>2</v>
      </c>
      <c r="L356" s="18">
        <v>0</v>
      </c>
      <c r="M356" s="18">
        <f>ROUND(K356*L356,2)</f>
        <v>0</v>
      </c>
    </row>
    <row r="357" spans="1:13" ht="58.35" customHeight="1" thickBot="1" x14ac:dyDescent="0.25">
      <c r="A357" s="19"/>
      <c r="B357" s="19"/>
      <c r="C357" s="19"/>
      <c r="D357" s="16" t="s">
        <v>899</v>
      </c>
      <c r="E357" s="16"/>
      <c r="F357" s="16"/>
      <c r="G357" s="16"/>
      <c r="H357" s="16"/>
      <c r="I357" s="16"/>
      <c r="J357" s="16"/>
      <c r="K357" s="16"/>
      <c r="L357" s="16"/>
      <c r="M357" s="16"/>
    </row>
    <row r="358" spans="1:13" ht="15.2" customHeight="1" thickBot="1" x14ac:dyDescent="0.25">
      <c r="A358" s="19"/>
      <c r="B358" s="19"/>
      <c r="C358" s="19"/>
      <c r="D358" s="19"/>
      <c r="E358" s="27"/>
      <c r="F358" s="28" t="s">
        <v>900</v>
      </c>
      <c r="G358" s="28" t="s">
        <v>901</v>
      </c>
      <c r="H358" s="28" t="s">
        <v>902</v>
      </c>
      <c r="I358" s="28" t="s">
        <v>903</v>
      </c>
      <c r="J358" s="28" t="s">
        <v>904</v>
      </c>
      <c r="K358" s="28" t="s">
        <v>905</v>
      </c>
      <c r="L358" s="19"/>
      <c r="M358" s="19"/>
    </row>
    <row r="359" spans="1:13" ht="15.2" customHeight="1" thickBot="1" x14ac:dyDescent="0.25">
      <c r="A359" s="19"/>
      <c r="B359" s="19"/>
      <c r="C359" s="19"/>
      <c r="D359" s="29"/>
      <c r="E359" s="30" t="s">
        <v>906</v>
      </c>
      <c r="F359" s="31">
        <v>2</v>
      </c>
      <c r="G359" s="32"/>
      <c r="H359" s="32"/>
      <c r="I359" s="32"/>
      <c r="J359" s="33">
        <f>ROUND(F359,3)</f>
        <v>2</v>
      </c>
      <c r="K359" s="36"/>
      <c r="L359" s="19"/>
      <c r="M359" s="19"/>
    </row>
    <row r="360" spans="1:13" ht="15.2" customHeight="1" thickBot="1" x14ac:dyDescent="0.25">
      <c r="A360" s="19"/>
      <c r="B360" s="19"/>
      <c r="C360" s="19"/>
      <c r="D360" s="29"/>
      <c r="E360" s="5"/>
      <c r="F360" s="4"/>
      <c r="G360" s="17"/>
      <c r="H360" s="17"/>
      <c r="I360" s="17"/>
      <c r="J360" s="39" t="s">
        <v>907</v>
      </c>
      <c r="K360" s="38">
        <f>SUM(J359:J360)</f>
        <v>2</v>
      </c>
      <c r="L360" s="19"/>
      <c r="M360" s="19"/>
    </row>
    <row r="361" spans="1:13" ht="15.4" customHeight="1" thickBot="1" x14ac:dyDescent="0.25">
      <c r="A361" s="13" t="s">
        <v>908</v>
      </c>
      <c r="B361" s="5" t="s">
        <v>909</v>
      </c>
      <c r="C361" s="5" t="s">
        <v>910</v>
      </c>
      <c r="D361" s="16" t="s">
        <v>911</v>
      </c>
      <c r="E361" s="16"/>
      <c r="F361" s="16"/>
      <c r="G361" s="16"/>
      <c r="H361" s="16"/>
      <c r="I361" s="16"/>
      <c r="J361" s="16"/>
      <c r="K361" s="17">
        <f>SUM(K364:K365)</f>
        <v>40</v>
      </c>
      <c r="L361" s="18">
        <v>0</v>
      </c>
      <c r="M361" s="18">
        <f>ROUND(K361*L361,2)</f>
        <v>0</v>
      </c>
    </row>
    <row r="362" spans="1:13" ht="76.900000000000006" customHeight="1" thickBot="1" x14ac:dyDescent="0.25">
      <c r="A362" s="19"/>
      <c r="B362" s="19"/>
      <c r="C362" s="19"/>
      <c r="D362" s="16" t="s">
        <v>912</v>
      </c>
      <c r="E362" s="16"/>
      <c r="F362" s="16"/>
      <c r="G362" s="16"/>
      <c r="H362" s="16"/>
      <c r="I362" s="16"/>
      <c r="J362" s="16"/>
      <c r="K362" s="16"/>
      <c r="L362" s="16"/>
      <c r="M362" s="16"/>
    </row>
    <row r="363" spans="1:13" ht="15.2" customHeight="1" thickBot="1" x14ac:dyDescent="0.25">
      <c r="A363" s="19"/>
      <c r="B363" s="19"/>
      <c r="C363" s="19"/>
      <c r="D363" s="19"/>
      <c r="E363" s="27"/>
      <c r="F363" s="28" t="s">
        <v>913</v>
      </c>
      <c r="G363" s="28" t="s">
        <v>914</v>
      </c>
      <c r="H363" s="28" t="s">
        <v>915</v>
      </c>
      <c r="I363" s="28" t="s">
        <v>916</v>
      </c>
      <c r="J363" s="28" t="s">
        <v>917</v>
      </c>
      <c r="K363" s="28" t="s">
        <v>918</v>
      </c>
      <c r="L363" s="19"/>
      <c r="M363" s="19"/>
    </row>
    <row r="364" spans="1:13" ht="15.2" customHeight="1" thickBot="1" x14ac:dyDescent="0.25">
      <c r="A364" s="19"/>
      <c r="B364" s="19"/>
      <c r="C364" s="19"/>
      <c r="D364" s="29"/>
      <c r="E364" s="30" t="s">
        <v>919</v>
      </c>
      <c r="F364" s="31">
        <v>1</v>
      </c>
      <c r="G364" s="32">
        <v>20</v>
      </c>
      <c r="H364" s="32"/>
      <c r="I364" s="32"/>
      <c r="J364" s="33">
        <f>ROUND(F364*G364,3)</f>
        <v>20</v>
      </c>
      <c r="K364" s="36"/>
      <c r="L364" s="19"/>
      <c r="M364" s="19"/>
    </row>
    <row r="365" spans="1:13" ht="15.2" customHeight="1" thickBot="1" x14ac:dyDescent="0.25">
      <c r="A365" s="19"/>
      <c r="B365" s="19"/>
      <c r="C365" s="19"/>
      <c r="D365" s="29"/>
      <c r="E365" s="5" t="s">
        <v>920</v>
      </c>
      <c r="F365" s="4">
        <v>1</v>
      </c>
      <c r="G365" s="17">
        <v>20</v>
      </c>
      <c r="H365" s="17"/>
      <c r="I365" s="17"/>
      <c r="J365" s="37">
        <f>ROUND(F365*G365,3)</f>
        <v>20</v>
      </c>
      <c r="K365" s="38">
        <f>SUM(J364:J365)</f>
        <v>40</v>
      </c>
      <c r="L365" s="19"/>
      <c r="M365" s="19"/>
    </row>
    <row r="366" spans="1:13" ht="15.4" customHeight="1" thickBot="1" x14ac:dyDescent="0.25">
      <c r="A366" s="13" t="s">
        <v>921</v>
      </c>
      <c r="B366" s="5" t="s">
        <v>922</v>
      </c>
      <c r="C366" s="5" t="s">
        <v>923</v>
      </c>
      <c r="D366" s="16" t="s">
        <v>924</v>
      </c>
      <c r="E366" s="16"/>
      <c r="F366" s="16"/>
      <c r="G366" s="16"/>
      <c r="H366" s="16"/>
      <c r="I366" s="16"/>
      <c r="J366" s="16"/>
      <c r="K366" s="17">
        <f>SUM(K369:K369)</f>
        <v>8</v>
      </c>
      <c r="L366" s="18">
        <v>0</v>
      </c>
      <c r="M366" s="18">
        <f>ROUND(K366*L366,2)</f>
        <v>0</v>
      </c>
    </row>
    <row r="367" spans="1:13" ht="49.15" customHeight="1" thickBot="1" x14ac:dyDescent="0.25">
      <c r="A367" s="19"/>
      <c r="B367" s="19"/>
      <c r="C367" s="19"/>
      <c r="D367" s="16" t="s">
        <v>925</v>
      </c>
      <c r="E367" s="16"/>
      <c r="F367" s="16"/>
      <c r="G367" s="16"/>
      <c r="H367" s="16"/>
      <c r="I367" s="16"/>
      <c r="J367" s="16"/>
      <c r="K367" s="16"/>
      <c r="L367" s="16"/>
      <c r="M367" s="16"/>
    </row>
    <row r="368" spans="1:13" ht="15.2" customHeight="1" thickBot="1" x14ac:dyDescent="0.25">
      <c r="A368" s="19"/>
      <c r="B368" s="19"/>
      <c r="C368" s="19"/>
      <c r="D368" s="19"/>
      <c r="E368" s="27"/>
      <c r="F368" s="28" t="s">
        <v>926</v>
      </c>
      <c r="G368" s="28" t="s">
        <v>927</v>
      </c>
      <c r="H368" s="28" t="s">
        <v>928</v>
      </c>
      <c r="I368" s="28" t="s">
        <v>929</v>
      </c>
      <c r="J368" s="28" t="s">
        <v>930</v>
      </c>
      <c r="K368" s="28" t="s">
        <v>931</v>
      </c>
      <c r="L368" s="19"/>
      <c r="M368" s="19"/>
    </row>
    <row r="369" spans="1:13" ht="15.2" customHeight="1" thickBot="1" x14ac:dyDescent="0.25">
      <c r="A369" s="19"/>
      <c r="B369" s="19"/>
      <c r="C369" s="19"/>
      <c r="D369" s="29"/>
      <c r="E369" s="30" t="s">
        <v>932</v>
      </c>
      <c r="F369" s="31">
        <v>8</v>
      </c>
      <c r="G369" s="32"/>
      <c r="H369" s="32"/>
      <c r="I369" s="32"/>
      <c r="J369" s="33">
        <f>ROUND(F369,3)</f>
        <v>8</v>
      </c>
      <c r="K369" s="34">
        <f>SUM(J369:J369)</f>
        <v>8</v>
      </c>
      <c r="L369" s="19"/>
      <c r="M369" s="19"/>
    </row>
    <row r="370" spans="1:13" ht="15.4" customHeight="1" thickBot="1" x14ac:dyDescent="0.25">
      <c r="A370" s="20"/>
      <c r="B370" s="20"/>
      <c r="C370" s="20"/>
      <c r="D370" s="21" t="s">
        <v>933</v>
      </c>
      <c r="E370" s="7"/>
      <c r="F370" s="7"/>
      <c r="G370" s="7"/>
      <c r="H370" s="7"/>
      <c r="I370" s="7"/>
      <c r="J370" s="7"/>
      <c r="K370" s="7"/>
      <c r="L370" s="22">
        <f>M351+M356+M361+M366</f>
        <v>0</v>
      </c>
      <c r="M370" s="22">
        <f>ROUND(L370,2)</f>
        <v>0</v>
      </c>
    </row>
    <row r="371" spans="1:13" ht="15.4" customHeight="1" thickBot="1" x14ac:dyDescent="0.25">
      <c r="A371" s="23"/>
      <c r="B371" s="23"/>
      <c r="C371" s="23"/>
      <c r="D371" s="24" t="s">
        <v>934</v>
      </c>
      <c r="E371" s="25"/>
      <c r="F371" s="25"/>
      <c r="G371" s="25"/>
      <c r="H371" s="25"/>
      <c r="I371" s="25"/>
      <c r="J371" s="25"/>
      <c r="K371" s="25"/>
      <c r="L371" s="26">
        <f>M262+M271+M292+M307+M315+M349+M370</f>
        <v>0</v>
      </c>
      <c r="M371" s="26">
        <f>ROUND(L371,2)</f>
        <v>0</v>
      </c>
    </row>
    <row r="372" spans="1:13" ht="15.4" customHeight="1" thickBot="1" x14ac:dyDescent="0.25">
      <c r="A372" s="9" t="s">
        <v>935</v>
      </c>
      <c r="B372" s="9" t="s">
        <v>936</v>
      </c>
      <c r="C372" s="10"/>
      <c r="D372" s="11" t="s">
        <v>937</v>
      </c>
      <c r="E372" s="11"/>
      <c r="F372" s="11"/>
      <c r="G372" s="11"/>
      <c r="H372" s="11"/>
      <c r="I372" s="11"/>
      <c r="J372" s="11"/>
      <c r="K372" s="10"/>
      <c r="L372" s="12">
        <f>L406</f>
        <v>0</v>
      </c>
      <c r="M372" s="12">
        <f>ROUND(L372,2)</f>
        <v>0</v>
      </c>
    </row>
    <row r="373" spans="1:13" ht="15.4" customHeight="1" thickBot="1" x14ac:dyDescent="0.25">
      <c r="A373" s="13" t="s">
        <v>938</v>
      </c>
      <c r="B373" s="13" t="s">
        <v>939</v>
      </c>
      <c r="C373" s="3"/>
      <c r="D373" s="14" t="s">
        <v>940</v>
      </c>
      <c r="E373" s="14"/>
      <c r="F373" s="14"/>
      <c r="G373" s="14"/>
      <c r="H373" s="14"/>
      <c r="I373" s="14"/>
      <c r="J373" s="14"/>
      <c r="K373" s="3"/>
      <c r="L373" s="15">
        <f>L393</f>
        <v>0</v>
      </c>
      <c r="M373" s="15">
        <f>ROUND(L373,2)</f>
        <v>0</v>
      </c>
    </row>
    <row r="374" spans="1:13" ht="15.4" customHeight="1" thickBot="1" x14ac:dyDescent="0.25">
      <c r="A374" s="13" t="s">
        <v>941</v>
      </c>
      <c r="B374" s="5" t="s">
        <v>942</v>
      </c>
      <c r="C374" s="5" t="s">
        <v>943</v>
      </c>
      <c r="D374" s="16" t="s">
        <v>944</v>
      </c>
      <c r="E374" s="16"/>
      <c r="F374" s="16"/>
      <c r="G374" s="16"/>
      <c r="H374" s="16"/>
      <c r="I374" s="16"/>
      <c r="J374" s="16"/>
      <c r="K374" s="17">
        <f>SUM(K377:K377)</f>
        <v>190.8</v>
      </c>
      <c r="L374" s="18">
        <v>0</v>
      </c>
      <c r="M374" s="18">
        <f>ROUND(K374*L374,2)</f>
        <v>0</v>
      </c>
    </row>
    <row r="375" spans="1:13" ht="113.85" customHeight="1" thickBot="1" x14ac:dyDescent="0.25">
      <c r="A375" s="19"/>
      <c r="B375" s="19"/>
      <c r="C375" s="19"/>
      <c r="D375" s="16" t="s">
        <v>945</v>
      </c>
      <c r="E375" s="16"/>
      <c r="F375" s="16"/>
      <c r="G375" s="16"/>
      <c r="H375" s="16"/>
      <c r="I375" s="16"/>
      <c r="J375" s="16"/>
      <c r="K375" s="16"/>
      <c r="L375" s="16"/>
      <c r="M375" s="16"/>
    </row>
    <row r="376" spans="1:13" ht="15.2" customHeight="1" thickBot="1" x14ac:dyDescent="0.25">
      <c r="A376" s="19"/>
      <c r="B376" s="19"/>
      <c r="C376" s="19"/>
      <c r="D376" s="19"/>
      <c r="E376" s="27"/>
      <c r="F376" s="28" t="s">
        <v>946</v>
      </c>
      <c r="G376" s="28" t="s">
        <v>947</v>
      </c>
      <c r="H376" s="28" t="s">
        <v>948</v>
      </c>
      <c r="I376" s="28" t="s">
        <v>949</v>
      </c>
      <c r="J376" s="28" t="s">
        <v>950</v>
      </c>
      <c r="K376" s="28" t="s">
        <v>951</v>
      </c>
      <c r="L376" s="19"/>
      <c r="M376" s="19"/>
    </row>
    <row r="377" spans="1:13" ht="15.2" customHeight="1" thickBot="1" x14ac:dyDescent="0.25">
      <c r="A377" s="19"/>
      <c r="B377" s="19"/>
      <c r="C377" s="19"/>
      <c r="D377" s="29"/>
      <c r="E377" s="30" t="s">
        <v>952</v>
      </c>
      <c r="F377" s="31">
        <v>1</v>
      </c>
      <c r="G377" s="32">
        <v>31.8</v>
      </c>
      <c r="H377" s="32">
        <v>6</v>
      </c>
      <c r="I377" s="32"/>
      <c r="J377" s="33">
        <f>ROUND(F377*G377*H377,3)</f>
        <v>190.8</v>
      </c>
      <c r="K377" s="34">
        <f>SUM(J377:J377)</f>
        <v>190.8</v>
      </c>
      <c r="L377" s="19"/>
      <c r="M377" s="19"/>
    </row>
    <row r="378" spans="1:13" ht="15.4" customHeight="1" thickBot="1" x14ac:dyDescent="0.25">
      <c r="A378" s="13" t="s">
        <v>953</v>
      </c>
      <c r="B378" s="5" t="s">
        <v>954</v>
      </c>
      <c r="C378" s="5" t="s">
        <v>955</v>
      </c>
      <c r="D378" s="16" t="s">
        <v>956</v>
      </c>
      <c r="E378" s="16"/>
      <c r="F378" s="16"/>
      <c r="G378" s="16"/>
      <c r="H378" s="16"/>
      <c r="I378" s="16"/>
      <c r="J378" s="16"/>
      <c r="K378" s="17">
        <f>SUM(K381:K383)</f>
        <v>267.12</v>
      </c>
      <c r="L378" s="18">
        <v>0</v>
      </c>
      <c r="M378" s="18">
        <f>ROUND(K378*L378,2)</f>
        <v>0</v>
      </c>
    </row>
    <row r="379" spans="1:13" ht="113.85" customHeight="1" thickBot="1" x14ac:dyDescent="0.25">
      <c r="A379" s="19"/>
      <c r="B379" s="19"/>
      <c r="C379" s="19"/>
      <c r="D379" s="16" t="s">
        <v>957</v>
      </c>
      <c r="E379" s="16"/>
      <c r="F379" s="16"/>
      <c r="G379" s="16"/>
      <c r="H379" s="16"/>
      <c r="I379" s="16"/>
      <c r="J379" s="16"/>
      <c r="K379" s="16"/>
      <c r="L379" s="16"/>
      <c r="M379" s="16"/>
    </row>
    <row r="380" spans="1:13" ht="15.2" customHeight="1" thickBot="1" x14ac:dyDescent="0.25">
      <c r="A380" s="19"/>
      <c r="B380" s="19"/>
      <c r="C380" s="19"/>
      <c r="D380" s="19"/>
      <c r="E380" s="27"/>
      <c r="F380" s="28" t="s">
        <v>958</v>
      </c>
      <c r="G380" s="28" t="s">
        <v>959</v>
      </c>
      <c r="H380" s="28" t="s">
        <v>960</v>
      </c>
      <c r="I380" s="28" t="s">
        <v>961</v>
      </c>
      <c r="J380" s="28" t="s">
        <v>962</v>
      </c>
      <c r="K380" s="28" t="s">
        <v>963</v>
      </c>
      <c r="L380" s="19"/>
      <c r="M380" s="19"/>
    </row>
    <row r="381" spans="1:13" ht="15.2" customHeight="1" thickBot="1" x14ac:dyDescent="0.25">
      <c r="A381" s="19"/>
      <c r="B381" s="19"/>
      <c r="C381" s="19"/>
      <c r="D381" s="29"/>
      <c r="E381" s="30" t="s">
        <v>964</v>
      </c>
      <c r="F381" s="31">
        <v>1</v>
      </c>
      <c r="G381" s="32">
        <v>31.8</v>
      </c>
      <c r="H381" s="32">
        <v>6</v>
      </c>
      <c r="I381" s="32"/>
      <c r="J381" s="33">
        <f>ROUND(F381*G381*H381,3)</f>
        <v>190.8</v>
      </c>
      <c r="K381" s="36"/>
      <c r="L381" s="19"/>
      <c r="M381" s="19"/>
    </row>
    <row r="382" spans="1:13" ht="15.2" customHeight="1" thickBot="1" x14ac:dyDescent="0.25">
      <c r="A382" s="19"/>
      <c r="B382" s="19"/>
      <c r="C382" s="19"/>
      <c r="D382" s="29"/>
      <c r="E382" s="5" t="s">
        <v>965</v>
      </c>
      <c r="F382" s="4">
        <v>1</v>
      </c>
      <c r="G382" s="17">
        <v>31.8</v>
      </c>
      <c r="H382" s="17">
        <v>1.2</v>
      </c>
      <c r="I382" s="17"/>
      <c r="J382" s="37">
        <f>ROUND(F382*G382*H382,3)</f>
        <v>38.159999999999997</v>
      </c>
      <c r="K382" s="19"/>
      <c r="L382" s="19"/>
      <c r="M382" s="19"/>
    </row>
    <row r="383" spans="1:13" ht="15.2" customHeight="1" thickBot="1" x14ac:dyDescent="0.25">
      <c r="A383" s="19"/>
      <c r="B383" s="19"/>
      <c r="C383" s="19"/>
      <c r="D383" s="29"/>
      <c r="E383" s="5"/>
      <c r="F383" s="4">
        <v>1</v>
      </c>
      <c r="G383" s="17">
        <v>31.8</v>
      </c>
      <c r="H383" s="17">
        <v>1.2</v>
      </c>
      <c r="I383" s="17"/>
      <c r="J383" s="37">
        <f>ROUND(F383*G383*H383,3)</f>
        <v>38.159999999999997</v>
      </c>
      <c r="K383" s="38">
        <f>SUM(J381:J383)</f>
        <v>267.12</v>
      </c>
      <c r="L383" s="19"/>
      <c r="M383" s="19"/>
    </row>
    <row r="384" spans="1:13" ht="15.4" customHeight="1" thickBot="1" x14ac:dyDescent="0.25">
      <c r="A384" s="13" t="s">
        <v>966</v>
      </c>
      <c r="B384" s="5" t="s">
        <v>967</v>
      </c>
      <c r="C384" s="5" t="s">
        <v>968</v>
      </c>
      <c r="D384" s="16" t="s">
        <v>969</v>
      </c>
      <c r="E384" s="16"/>
      <c r="F384" s="16"/>
      <c r="G384" s="16"/>
      <c r="H384" s="16"/>
      <c r="I384" s="16"/>
      <c r="J384" s="16"/>
      <c r="K384" s="17">
        <f>SUM(K387:K388)</f>
        <v>64</v>
      </c>
      <c r="L384" s="18">
        <v>0</v>
      </c>
      <c r="M384" s="18">
        <f>ROUND(K384*L384,2)</f>
        <v>0</v>
      </c>
    </row>
    <row r="385" spans="1:13" ht="58.35" customHeight="1" thickBot="1" x14ac:dyDescent="0.25">
      <c r="A385" s="19"/>
      <c r="B385" s="19"/>
      <c r="C385" s="19"/>
      <c r="D385" s="16" t="s">
        <v>970</v>
      </c>
      <c r="E385" s="16"/>
      <c r="F385" s="16"/>
      <c r="G385" s="16"/>
      <c r="H385" s="16"/>
      <c r="I385" s="16"/>
      <c r="J385" s="16"/>
      <c r="K385" s="16"/>
      <c r="L385" s="16"/>
      <c r="M385" s="16"/>
    </row>
    <row r="386" spans="1:13" ht="15.2" customHeight="1" thickBot="1" x14ac:dyDescent="0.25">
      <c r="A386" s="19"/>
      <c r="B386" s="19"/>
      <c r="C386" s="19"/>
      <c r="D386" s="19"/>
      <c r="E386" s="27"/>
      <c r="F386" s="28" t="s">
        <v>971</v>
      </c>
      <c r="G386" s="28" t="s">
        <v>972</v>
      </c>
      <c r="H386" s="28" t="s">
        <v>973</v>
      </c>
      <c r="I386" s="28" t="s">
        <v>974</v>
      </c>
      <c r="J386" s="28" t="s">
        <v>975</v>
      </c>
      <c r="K386" s="28" t="s">
        <v>976</v>
      </c>
      <c r="L386" s="19"/>
      <c r="M386" s="19"/>
    </row>
    <row r="387" spans="1:13" ht="15.2" customHeight="1" thickBot="1" x14ac:dyDescent="0.25">
      <c r="A387" s="19"/>
      <c r="B387" s="19"/>
      <c r="C387" s="19"/>
      <c r="D387" s="29"/>
      <c r="E387" s="30" t="s">
        <v>977</v>
      </c>
      <c r="F387" s="31">
        <v>1</v>
      </c>
      <c r="G387" s="32">
        <v>32</v>
      </c>
      <c r="H387" s="32"/>
      <c r="I387" s="32"/>
      <c r="J387" s="33">
        <f>ROUND(F387*G387,3)</f>
        <v>32</v>
      </c>
      <c r="K387" s="36"/>
      <c r="L387" s="19"/>
      <c r="M387" s="19"/>
    </row>
    <row r="388" spans="1:13" ht="21.4" customHeight="1" thickBot="1" x14ac:dyDescent="0.25">
      <c r="A388" s="19"/>
      <c r="B388" s="19"/>
      <c r="C388" s="19"/>
      <c r="D388" s="29"/>
      <c r="E388" s="5" t="s">
        <v>978</v>
      </c>
      <c r="F388" s="4">
        <v>1</v>
      </c>
      <c r="G388" s="17">
        <v>32</v>
      </c>
      <c r="H388" s="17"/>
      <c r="I388" s="17"/>
      <c r="J388" s="37">
        <f>ROUND(F388*G388,3)</f>
        <v>32</v>
      </c>
      <c r="K388" s="38">
        <f>SUM(J387:J388)</f>
        <v>64</v>
      </c>
      <c r="L388" s="19"/>
      <c r="M388" s="19"/>
    </row>
    <row r="389" spans="1:13" ht="15.4" customHeight="1" thickBot="1" x14ac:dyDescent="0.25">
      <c r="A389" s="13" t="s">
        <v>979</v>
      </c>
      <c r="B389" s="5" t="s">
        <v>980</v>
      </c>
      <c r="C389" s="5" t="s">
        <v>981</v>
      </c>
      <c r="D389" s="16" t="s">
        <v>982</v>
      </c>
      <c r="E389" s="16"/>
      <c r="F389" s="16"/>
      <c r="G389" s="16"/>
      <c r="H389" s="16"/>
      <c r="I389" s="16"/>
      <c r="J389" s="16"/>
      <c r="K389" s="17">
        <f>SUM(K392:K392)</f>
        <v>12</v>
      </c>
      <c r="L389" s="18">
        <v>0</v>
      </c>
      <c r="M389" s="18">
        <f>ROUND(K389*L389,2)</f>
        <v>0</v>
      </c>
    </row>
    <row r="390" spans="1:13" ht="58.35" customHeight="1" thickBot="1" x14ac:dyDescent="0.25">
      <c r="A390" s="19"/>
      <c r="B390" s="19"/>
      <c r="C390" s="19"/>
      <c r="D390" s="16" t="s">
        <v>983</v>
      </c>
      <c r="E390" s="16"/>
      <c r="F390" s="16"/>
      <c r="G390" s="16"/>
      <c r="H390" s="16"/>
      <c r="I390" s="16"/>
      <c r="J390" s="16"/>
      <c r="K390" s="16"/>
      <c r="L390" s="16"/>
      <c r="M390" s="16"/>
    </row>
    <row r="391" spans="1:13" ht="15.2" customHeight="1" thickBot="1" x14ac:dyDescent="0.25">
      <c r="A391" s="19"/>
      <c r="B391" s="19"/>
      <c r="C391" s="19"/>
      <c r="D391" s="19"/>
      <c r="E391" s="27"/>
      <c r="F391" s="28" t="s">
        <v>984</v>
      </c>
      <c r="G391" s="28" t="s">
        <v>985</v>
      </c>
      <c r="H391" s="28" t="s">
        <v>986</v>
      </c>
      <c r="I391" s="28" t="s">
        <v>987</v>
      </c>
      <c r="J391" s="28" t="s">
        <v>988</v>
      </c>
      <c r="K391" s="28" t="s">
        <v>989</v>
      </c>
      <c r="L391" s="19"/>
      <c r="M391" s="19"/>
    </row>
    <row r="392" spans="1:13" ht="21.4" customHeight="1" thickBot="1" x14ac:dyDescent="0.25">
      <c r="A392" s="19"/>
      <c r="B392" s="19"/>
      <c r="C392" s="19"/>
      <c r="D392" s="29"/>
      <c r="E392" s="30" t="s">
        <v>990</v>
      </c>
      <c r="F392" s="31">
        <v>2</v>
      </c>
      <c r="G392" s="32">
        <v>6</v>
      </c>
      <c r="H392" s="32"/>
      <c r="I392" s="32"/>
      <c r="J392" s="33">
        <f>ROUND(F392*G392,3)</f>
        <v>12</v>
      </c>
      <c r="K392" s="34">
        <f>SUM(J392:J392)</f>
        <v>12</v>
      </c>
      <c r="L392" s="19"/>
      <c r="M392" s="19"/>
    </row>
    <row r="393" spans="1:13" ht="15.4" customHeight="1" thickBot="1" x14ac:dyDescent="0.25">
      <c r="A393" s="20"/>
      <c r="B393" s="20"/>
      <c r="C393" s="20"/>
      <c r="D393" s="21" t="s">
        <v>991</v>
      </c>
      <c r="E393" s="7"/>
      <c r="F393" s="7"/>
      <c r="G393" s="7"/>
      <c r="H393" s="7"/>
      <c r="I393" s="7"/>
      <c r="J393" s="7"/>
      <c r="K393" s="7"/>
      <c r="L393" s="22">
        <f>M374+M378+M384+M389</f>
        <v>0</v>
      </c>
      <c r="M393" s="22">
        <f>ROUND(L393,2)</f>
        <v>0</v>
      </c>
    </row>
    <row r="394" spans="1:13" ht="15.4" customHeight="1" thickBot="1" x14ac:dyDescent="0.25">
      <c r="A394" s="9" t="s">
        <v>992</v>
      </c>
      <c r="B394" s="9" t="s">
        <v>993</v>
      </c>
      <c r="C394" s="10"/>
      <c r="D394" s="11" t="s">
        <v>994</v>
      </c>
      <c r="E394" s="11"/>
      <c r="F394" s="11"/>
      <c r="G394" s="11"/>
      <c r="H394" s="11"/>
      <c r="I394" s="11"/>
      <c r="J394" s="11"/>
      <c r="K394" s="10"/>
      <c r="L394" s="12">
        <f>L405</f>
        <v>0</v>
      </c>
      <c r="M394" s="12">
        <f>ROUND(L394,2)</f>
        <v>0</v>
      </c>
    </row>
    <row r="395" spans="1:13" ht="15.4" customHeight="1" thickBot="1" x14ac:dyDescent="0.25">
      <c r="A395" s="13" t="s">
        <v>995</v>
      </c>
      <c r="B395" s="5" t="s">
        <v>996</v>
      </c>
      <c r="C395" s="5" t="s">
        <v>997</v>
      </c>
      <c r="D395" s="16" t="s">
        <v>998</v>
      </c>
      <c r="E395" s="16"/>
      <c r="F395" s="16"/>
      <c r="G395" s="16"/>
      <c r="H395" s="16"/>
      <c r="I395" s="16"/>
      <c r="J395" s="16"/>
      <c r="K395" s="17">
        <f>SUM(K398:K399)</f>
        <v>4</v>
      </c>
      <c r="L395" s="18">
        <v>0</v>
      </c>
      <c r="M395" s="18">
        <f>ROUND(K395*L395,2)</f>
        <v>0</v>
      </c>
    </row>
    <row r="396" spans="1:13" ht="49.15" customHeight="1" thickBot="1" x14ac:dyDescent="0.25">
      <c r="A396" s="19"/>
      <c r="B396" s="19"/>
      <c r="C396" s="19"/>
      <c r="D396" s="16" t="s">
        <v>999</v>
      </c>
      <c r="E396" s="16"/>
      <c r="F396" s="16"/>
      <c r="G396" s="16"/>
      <c r="H396" s="16"/>
      <c r="I396" s="16"/>
      <c r="J396" s="16"/>
      <c r="K396" s="16"/>
      <c r="L396" s="16"/>
      <c r="M396" s="16"/>
    </row>
    <row r="397" spans="1:13" ht="15.2" customHeight="1" thickBot="1" x14ac:dyDescent="0.25">
      <c r="A397" s="19"/>
      <c r="B397" s="19"/>
      <c r="C397" s="19"/>
      <c r="D397" s="19"/>
      <c r="E397" s="27"/>
      <c r="F397" s="28" t="s">
        <v>1000</v>
      </c>
      <c r="G397" s="28" t="s">
        <v>1001</v>
      </c>
      <c r="H397" s="28" t="s">
        <v>1002</v>
      </c>
      <c r="I397" s="28" t="s">
        <v>1003</v>
      </c>
      <c r="J397" s="28" t="s">
        <v>1004</v>
      </c>
      <c r="K397" s="28" t="s">
        <v>1005</v>
      </c>
      <c r="L397" s="19"/>
      <c r="M397" s="19"/>
    </row>
    <row r="398" spans="1:13" ht="15.2" customHeight="1" thickBot="1" x14ac:dyDescent="0.25">
      <c r="A398" s="19"/>
      <c r="B398" s="19"/>
      <c r="C398" s="19"/>
      <c r="D398" s="29"/>
      <c r="E398" s="30" t="s">
        <v>1006</v>
      </c>
      <c r="F398" s="31">
        <v>2</v>
      </c>
      <c r="G398" s="32"/>
      <c r="H398" s="32"/>
      <c r="I398" s="32"/>
      <c r="J398" s="33">
        <f>ROUND(F398,3)</f>
        <v>2</v>
      </c>
      <c r="K398" s="36"/>
      <c r="L398" s="19"/>
      <c r="M398" s="19"/>
    </row>
    <row r="399" spans="1:13" ht="15.2" customHeight="1" thickBot="1" x14ac:dyDescent="0.25">
      <c r="A399" s="19"/>
      <c r="B399" s="19"/>
      <c r="C399" s="19"/>
      <c r="D399" s="29"/>
      <c r="E399" s="5" t="s">
        <v>1007</v>
      </c>
      <c r="F399" s="4">
        <v>2</v>
      </c>
      <c r="G399" s="17"/>
      <c r="H399" s="17"/>
      <c r="I399" s="17"/>
      <c r="J399" s="37">
        <f>ROUND(F399,3)</f>
        <v>2</v>
      </c>
      <c r="K399" s="38">
        <f>SUM(J398:J399)</f>
        <v>4</v>
      </c>
      <c r="L399" s="19"/>
      <c r="M399" s="19"/>
    </row>
    <row r="400" spans="1:13" ht="15.4" customHeight="1" thickBot="1" x14ac:dyDescent="0.25">
      <c r="A400" s="13" t="s">
        <v>1008</v>
      </c>
      <c r="B400" s="5" t="s">
        <v>1009</v>
      </c>
      <c r="C400" s="5" t="s">
        <v>1010</v>
      </c>
      <c r="D400" s="16" t="s">
        <v>1011</v>
      </c>
      <c r="E400" s="16"/>
      <c r="F400" s="16"/>
      <c r="G400" s="16"/>
      <c r="H400" s="16"/>
      <c r="I400" s="16"/>
      <c r="J400" s="16"/>
      <c r="K400" s="17">
        <f>SUM(K403:K404)</f>
        <v>8</v>
      </c>
      <c r="L400" s="18">
        <v>0</v>
      </c>
      <c r="M400" s="18">
        <f>ROUND(K400*L400,2)</f>
        <v>0</v>
      </c>
    </row>
    <row r="401" spans="1:13" ht="76.900000000000006" customHeight="1" thickBot="1" x14ac:dyDescent="0.25">
      <c r="A401" s="19"/>
      <c r="B401" s="19"/>
      <c r="C401" s="19"/>
      <c r="D401" s="16" t="s">
        <v>1012</v>
      </c>
      <c r="E401" s="16"/>
      <c r="F401" s="16"/>
      <c r="G401" s="16"/>
      <c r="H401" s="16"/>
      <c r="I401" s="16"/>
      <c r="J401" s="16"/>
      <c r="K401" s="16"/>
      <c r="L401" s="16"/>
      <c r="M401" s="16"/>
    </row>
    <row r="402" spans="1:13" ht="15.2" customHeight="1" thickBot="1" x14ac:dyDescent="0.25">
      <c r="A402" s="19"/>
      <c r="B402" s="19"/>
      <c r="C402" s="19"/>
      <c r="D402" s="19"/>
      <c r="E402" s="27"/>
      <c r="F402" s="28" t="s">
        <v>1013</v>
      </c>
      <c r="G402" s="28" t="s">
        <v>1014</v>
      </c>
      <c r="H402" s="28" t="s">
        <v>1015</v>
      </c>
      <c r="I402" s="28" t="s">
        <v>1016</v>
      </c>
      <c r="J402" s="28" t="s">
        <v>1017</v>
      </c>
      <c r="K402" s="28" t="s">
        <v>1018</v>
      </c>
      <c r="L402" s="19"/>
      <c r="M402" s="19"/>
    </row>
    <row r="403" spans="1:13" ht="15.2" customHeight="1" thickBot="1" x14ac:dyDescent="0.25">
      <c r="A403" s="19"/>
      <c r="B403" s="19"/>
      <c r="C403" s="19"/>
      <c r="D403" s="29"/>
      <c r="E403" s="30" t="s">
        <v>1019</v>
      </c>
      <c r="F403" s="31">
        <v>2</v>
      </c>
      <c r="G403" s="32"/>
      <c r="H403" s="32"/>
      <c r="I403" s="32">
        <v>2</v>
      </c>
      <c r="J403" s="33">
        <f>ROUND(F403*I403,3)</f>
        <v>4</v>
      </c>
      <c r="K403" s="36"/>
      <c r="L403" s="19"/>
      <c r="M403" s="19"/>
    </row>
    <row r="404" spans="1:13" ht="15.2" customHeight="1" thickBot="1" x14ac:dyDescent="0.25">
      <c r="A404" s="19"/>
      <c r="B404" s="19"/>
      <c r="C404" s="19"/>
      <c r="D404" s="29"/>
      <c r="E404" s="5" t="s">
        <v>1020</v>
      </c>
      <c r="F404" s="4">
        <v>2</v>
      </c>
      <c r="G404" s="17"/>
      <c r="H404" s="17"/>
      <c r="I404" s="17">
        <v>2</v>
      </c>
      <c r="J404" s="37">
        <f>ROUND(F404*I404,3)</f>
        <v>4</v>
      </c>
      <c r="K404" s="38">
        <f>SUM(J403:J404)</f>
        <v>8</v>
      </c>
      <c r="L404" s="19"/>
      <c r="M404" s="19"/>
    </row>
    <row r="405" spans="1:13" ht="15.4" customHeight="1" thickBot="1" x14ac:dyDescent="0.25">
      <c r="A405" s="20"/>
      <c r="B405" s="20"/>
      <c r="C405" s="20"/>
      <c r="D405" s="21" t="s">
        <v>1021</v>
      </c>
      <c r="E405" s="7"/>
      <c r="F405" s="7"/>
      <c r="G405" s="7"/>
      <c r="H405" s="7"/>
      <c r="I405" s="7"/>
      <c r="J405" s="7"/>
      <c r="K405" s="7"/>
      <c r="L405" s="22">
        <f>M395+M400</f>
        <v>0</v>
      </c>
      <c r="M405" s="22">
        <f>ROUND(L405,2)</f>
        <v>0</v>
      </c>
    </row>
    <row r="406" spans="1:13" ht="15.4" customHeight="1" thickBot="1" x14ac:dyDescent="0.25">
      <c r="A406" s="23"/>
      <c r="B406" s="23"/>
      <c r="C406" s="23"/>
      <c r="D406" s="24" t="s">
        <v>1022</v>
      </c>
      <c r="E406" s="25"/>
      <c r="F406" s="25"/>
      <c r="G406" s="25"/>
      <c r="H406" s="25"/>
      <c r="I406" s="25"/>
      <c r="J406" s="25"/>
      <c r="K406" s="25"/>
      <c r="L406" s="26">
        <f>M393+M405</f>
        <v>0</v>
      </c>
      <c r="M406" s="26">
        <f>ROUND(L406,2)</f>
        <v>0</v>
      </c>
    </row>
    <row r="407" spans="1:13" ht="15.4" customHeight="1" thickBot="1" x14ac:dyDescent="0.25">
      <c r="A407" s="9" t="s">
        <v>1023</v>
      </c>
      <c r="B407" s="9" t="s">
        <v>1024</v>
      </c>
      <c r="C407" s="10"/>
      <c r="D407" s="11" t="s">
        <v>1025</v>
      </c>
      <c r="E407" s="11"/>
      <c r="F407" s="11"/>
      <c r="G407" s="11"/>
      <c r="H407" s="11"/>
      <c r="I407" s="11"/>
      <c r="J407" s="11"/>
      <c r="K407" s="10"/>
      <c r="L407" s="12">
        <f>L452</f>
        <v>0</v>
      </c>
      <c r="M407" s="12">
        <f>ROUND(L407,2)</f>
        <v>0</v>
      </c>
    </row>
    <row r="408" spans="1:13" ht="15.4" customHeight="1" thickBot="1" x14ac:dyDescent="0.25">
      <c r="A408" s="13" t="s">
        <v>1026</v>
      </c>
      <c r="B408" s="13" t="s">
        <v>1027</v>
      </c>
      <c r="C408" s="3"/>
      <c r="D408" s="14" t="s">
        <v>1028</v>
      </c>
      <c r="E408" s="14"/>
      <c r="F408" s="14"/>
      <c r="G408" s="14"/>
      <c r="H408" s="14"/>
      <c r="I408" s="14"/>
      <c r="J408" s="14"/>
      <c r="K408" s="3"/>
      <c r="L408" s="15">
        <f>L417</f>
        <v>0</v>
      </c>
      <c r="M408" s="15">
        <f>ROUND(L408,2)</f>
        <v>0</v>
      </c>
    </row>
    <row r="409" spans="1:13" ht="15.4" customHeight="1" thickBot="1" x14ac:dyDescent="0.25">
      <c r="A409" s="13" t="s">
        <v>1029</v>
      </c>
      <c r="B409" s="5" t="s">
        <v>1030</v>
      </c>
      <c r="C409" s="5" t="s">
        <v>1031</v>
      </c>
      <c r="D409" s="16" t="s">
        <v>1032</v>
      </c>
      <c r="E409" s="16"/>
      <c r="F409" s="16"/>
      <c r="G409" s="16"/>
      <c r="H409" s="16"/>
      <c r="I409" s="16"/>
      <c r="J409" s="16"/>
      <c r="K409" s="17">
        <f>SUM(K412:K416)</f>
        <v>95.625</v>
      </c>
      <c r="L409" s="18">
        <v>0</v>
      </c>
      <c r="M409" s="18">
        <f>ROUND(K409*L409,2)</f>
        <v>0</v>
      </c>
    </row>
    <row r="410" spans="1:13" ht="95.25" customHeight="1" thickBot="1" x14ac:dyDescent="0.25">
      <c r="A410" s="19"/>
      <c r="B410" s="19"/>
      <c r="C410" s="19"/>
      <c r="D410" s="16" t="s">
        <v>1033</v>
      </c>
      <c r="E410" s="16"/>
      <c r="F410" s="16"/>
      <c r="G410" s="16"/>
      <c r="H410" s="16"/>
      <c r="I410" s="16"/>
      <c r="J410" s="16"/>
      <c r="K410" s="16"/>
      <c r="L410" s="16"/>
      <c r="M410" s="16"/>
    </row>
    <row r="411" spans="1:13" ht="15.2" customHeight="1" thickBot="1" x14ac:dyDescent="0.25">
      <c r="A411" s="19"/>
      <c r="B411" s="19"/>
      <c r="C411" s="19"/>
      <c r="D411" s="19"/>
      <c r="E411" s="27"/>
      <c r="F411" s="28" t="s">
        <v>1034</v>
      </c>
      <c r="G411" s="28" t="s">
        <v>1035</v>
      </c>
      <c r="H411" s="28" t="s">
        <v>1036</v>
      </c>
      <c r="I411" s="28" t="s">
        <v>1037</v>
      </c>
      <c r="J411" s="28" t="s">
        <v>1038</v>
      </c>
      <c r="K411" s="28" t="s">
        <v>1039</v>
      </c>
      <c r="L411" s="19"/>
      <c r="M411" s="19"/>
    </row>
    <row r="412" spans="1:13" ht="15.2" customHeight="1" thickBot="1" x14ac:dyDescent="0.25">
      <c r="A412" s="19"/>
      <c r="B412" s="19"/>
      <c r="C412" s="19"/>
      <c r="D412" s="29"/>
      <c r="E412" s="30" t="s">
        <v>1040</v>
      </c>
      <c r="F412" s="31">
        <v>1</v>
      </c>
      <c r="G412" s="32">
        <v>8.6</v>
      </c>
      <c r="H412" s="32"/>
      <c r="I412" s="32">
        <v>2.5</v>
      </c>
      <c r="J412" s="33">
        <f>ROUND(F412*G412*I412,3)</f>
        <v>21.5</v>
      </c>
      <c r="K412" s="36"/>
      <c r="L412" s="19"/>
      <c r="M412" s="19"/>
    </row>
    <row r="413" spans="1:13" ht="15.2" customHeight="1" thickBot="1" x14ac:dyDescent="0.25">
      <c r="A413" s="19"/>
      <c r="B413" s="19"/>
      <c r="C413" s="19"/>
      <c r="D413" s="29"/>
      <c r="E413" s="5" t="s">
        <v>1041</v>
      </c>
      <c r="F413" s="4">
        <v>1</v>
      </c>
      <c r="G413" s="17">
        <v>6.4</v>
      </c>
      <c r="H413" s="17"/>
      <c r="I413" s="17">
        <v>2.5</v>
      </c>
      <c r="J413" s="37">
        <f>ROUND(F413*G413*I413,3)</f>
        <v>16</v>
      </c>
      <c r="K413" s="19"/>
      <c r="L413" s="19"/>
      <c r="M413" s="19"/>
    </row>
    <row r="414" spans="1:13" ht="15.2" customHeight="1" thickBot="1" x14ac:dyDescent="0.25">
      <c r="A414" s="19"/>
      <c r="B414" s="19"/>
      <c r="C414" s="19"/>
      <c r="D414" s="29"/>
      <c r="E414" s="5" t="s">
        <v>1042</v>
      </c>
      <c r="F414" s="4">
        <v>1</v>
      </c>
      <c r="G414" s="17">
        <v>6.5</v>
      </c>
      <c r="H414" s="17"/>
      <c r="I414" s="17">
        <v>2.5</v>
      </c>
      <c r="J414" s="37">
        <f>ROUND(F414*G414*I414,3)</f>
        <v>16.25</v>
      </c>
      <c r="K414" s="19"/>
      <c r="L414" s="19"/>
      <c r="M414" s="19"/>
    </row>
    <row r="415" spans="1:13" ht="15.2" customHeight="1" thickBot="1" x14ac:dyDescent="0.25">
      <c r="A415" s="19"/>
      <c r="B415" s="19"/>
      <c r="C415" s="19"/>
      <c r="D415" s="29"/>
      <c r="E415" s="5" t="s">
        <v>1043</v>
      </c>
      <c r="F415" s="4">
        <v>1</v>
      </c>
      <c r="G415" s="17">
        <v>5.8</v>
      </c>
      <c r="H415" s="17"/>
      <c r="I415" s="17">
        <v>2.5</v>
      </c>
      <c r="J415" s="37">
        <f>ROUND(F415*G415*I415,3)</f>
        <v>14.5</v>
      </c>
      <c r="K415" s="19"/>
      <c r="L415" s="19"/>
      <c r="M415" s="19"/>
    </row>
    <row r="416" spans="1:13" ht="15.2" customHeight="1" thickBot="1" x14ac:dyDescent="0.25">
      <c r="A416" s="19"/>
      <c r="B416" s="19"/>
      <c r="C416" s="19"/>
      <c r="D416" s="29"/>
      <c r="E416" s="5" t="s">
        <v>1044</v>
      </c>
      <c r="F416" s="4">
        <v>1</v>
      </c>
      <c r="G416" s="17">
        <v>10.95</v>
      </c>
      <c r="H416" s="17"/>
      <c r="I416" s="17">
        <v>2.5</v>
      </c>
      <c r="J416" s="37">
        <f>ROUND(F416*G416*I416,3)</f>
        <v>27.375</v>
      </c>
      <c r="K416" s="38">
        <f>SUM(J412:J416)</f>
        <v>95.625</v>
      </c>
      <c r="L416" s="19"/>
      <c r="M416" s="19"/>
    </row>
    <row r="417" spans="1:13" ht="15.4" customHeight="1" thickBot="1" x14ac:dyDescent="0.25">
      <c r="A417" s="20"/>
      <c r="B417" s="20"/>
      <c r="C417" s="20"/>
      <c r="D417" s="21" t="s">
        <v>1045</v>
      </c>
      <c r="E417" s="7"/>
      <c r="F417" s="7"/>
      <c r="G417" s="7"/>
      <c r="H417" s="7"/>
      <c r="I417" s="7"/>
      <c r="J417" s="7"/>
      <c r="K417" s="7"/>
      <c r="L417" s="22">
        <f>M409</f>
        <v>0</v>
      </c>
      <c r="M417" s="22">
        <f>ROUND(L417,2)</f>
        <v>0</v>
      </c>
    </row>
    <row r="418" spans="1:13" ht="15.4" customHeight="1" thickBot="1" x14ac:dyDescent="0.25">
      <c r="A418" s="9" t="s">
        <v>1046</v>
      </c>
      <c r="B418" s="9" t="s">
        <v>1047</v>
      </c>
      <c r="C418" s="10"/>
      <c r="D418" s="11" t="s">
        <v>1048</v>
      </c>
      <c r="E418" s="11"/>
      <c r="F418" s="11"/>
      <c r="G418" s="11"/>
      <c r="H418" s="11"/>
      <c r="I418" s="11"/>
      <c r="J418" s="11"/>
      <c r="K418" s="10"/>
      <c r="L418" s="12">
        <f>L427</f>
        <v>0</v>
      </c>
      <c r="M418" s="12">
        <f>ROUND(L418,2)</f>
        <v>0</v>
      </c>
    </row>
    <row r="419" spans="1:13" ht="15.4" customHeight="1" thickBot="1" x14ac:dyDescent="0.25">
      <c r="A419" s="13" t="s">
        <v>1049</v>
      </c>
      <c r="B419" s="5" t="s">
        <v>1050</v>
      </c>
      <c r="C419" s="5" t="s">
        <v>1051</v>
      </c>
      <c r="D419" s="16" t="s">
        <v>1052</v>
      </c>
      <c r="E419" s="16"/>
      <c r="F419" s="16"/>
      <c r="G419" s="16"/>
      <c r="H419" s="16"/>
      <c r="I419" s="16"/>
      <c r="J419" s="16"/>
      <c r="K419" s="17">
        <f>SUM(K422:K426)</f>
        <v>418.15</v>
      </c>
      <c r="L419" s="18">
        <v>0</v>
      </c>
      <c r="M419" s="18">
        <f>ROUND(K419*L419,2)</f>
        <v>0</v>
      </c>
    </row>
    <row r="420" spans="1:13" ht="58.35" customHeight="1" thickBot="1" x14ac:dyDescent="0.25">
      <c r="A420" s="19"/>
      <c r="B420" s="19"/>
      <c r="C420" s="19"/>
      <c r="D420" s="16" t="s">
        <v>1053</v>
      </c>
      <c r="E420" s="16"/>
      <c r="F420" s="16"/>
      <c r="G420" s="16"/>
      <c r="H420" s="16"/>
      <c r="I420" s="16"/>
      <c r="J420" s="16"/>
      <c r="K420" s="16"/>
      <c r="L420" s="16"/>
      <c r="M420" s="16"/>
    </row>
    <row r="421" spans="1:13" ht="15.2" customHeight="1" thickBot="1" x14ac:dyDescent="0.25">
      <c r="A421" s="19"/>
      <c r="B421" s="19"/>
      <c r="C421" s="19"/>
      <c r="D421" s="19"/>
      <c r="E421" s="27"/>
      <c r="F421" s="28" t="s">
        <v>1054</v>
      </c>
      <c r="G421" s="28" t="s">
        <v>1055</v>
      </c>
      <c r="H421" s="28" t="s">
        <v>1056</v>
      </c>
      <c r="I421" s="28" t="s">
        <v>1057</v>
      </c>
      <c r="J421" s="28" t="s">
        <v>1058</v>
      </c>
      <c r="K421" s="28" t="s">
        <v>1059</v>
      </c>
      <c r="L421" s="19"/>
      <c r="M421" s="19"/>
    </row>
    <row r="422" spans="1:13" ht="15.2" customHeight="1" thickBot="1" x14ac:dyDescent="0.25">
      <c r="A422" s="19"/>
      <c r="B422" s="19"/>
      <c r="C422" s="19"/>
      <c r="D422" s="29"/>
      <c r="E422" s="30" t="s">
        <v>1060</v>
      </c>
      <c r="F422" s="31">
        <v>1</v>
      </c>
      <c r="G422" s="32">
        <v>24.6</v>
      </c>
      <c r="H422" s="32"/>
      <c r="I422" s="32">
        <v>2.5</v>
      </c>
      <c r="J422" s="33">
        <f>ROUND(F422*G422*I422,3)</f>
        <v>61.5</v>
      </c>
      <c r="K422" s="36"/>
      <c r="L422" s="19"/>
      <c r="M422" s="19"/>
    </row>
    <row r="423" spans="1:13" ht="15.2" customHeight="1" thickBot="1" x14ac:dyDescent="0.25">
      <c r="A423" s="19"/>
      <c r="B423" s="19"/>
      <c r="C423" s="19"/>
      <c r="D423" s="29"/>
      <c r="E423" s="5" t="s">
        <v>1061</v>
      </c>
      <c r="F423" s="4">
        <v>1</v>
      </c>
      <c r="G423" s="17">
        <v>24.6</v>
      </c>
      <c r="H423" s="17"/>
      <c r="I423" s="17">
        <v>2.5</v>
      </c>
      <c r="J423" s="37">
        <f>ROUND(F423*G423*I423,3)</f>
        <v>61.5</v>
      </c>
      <c r="K423" s="19"/>
      <c r="L423" s="19"/>
      <c r="M423" s="19"/>
    </row>
    <row r="424" spans="1:13" ht="15.2" customHeight="1" thickBot="1" x14ac:dyDescent="0.25">
      <c r="A424" s="19"/>
      <c r="B424" s="19"/>
      <c r="C424" s="19"/>
      <c r="D424" s="29"/>
      <c r="E424" s="5" t="s">
        <v>1062</v>
      </c>
      <c r="F424" s="4">
        <v>1</v>
      </c>
      <c r="G424" s="17">
        <v>24.6</v>
      </c>
      <c r="H424" s="17"/>
      <c r="I424" s="17">
        <v>2.5</v>
      </c>
      <c r="J424" s="37">
        <f>ROUND(F424*G424*I424,3)</f>
        <v>61.5</v>
      </c>
      <c r="K424" s="19"/>
      <c r="L424" s="19"/>
      <c r="M424" s="19"/>
    </row>
    <row r="425" spans="1:13" ht="15.2" customHeight="1" thickBot="1" x14ac:dyDescent="0.25">
      <c r="A425" s="19"/>
      <c r="B425" s="19"/>
      <c r="C425" s="19"/>
      <c r="D425" s="29"/>
      <c r="E425" s="5" t="s">
        <v>1063</v>
      </c>
      <c r="F425" s="4">
        <v>1</v>
      </c>
      <c r="G425" s="17">
        <v>24.6</v>
      </c>
      <c r="H425" s="17"/>
      <c r="I425" s="17">
        <v>2.5</v>
      </c>
      <c r="J425" s="37">
        <f>ROUND(F425*G425*I425,3)</f>
        <v>61.5</v>
      </c>
      <c r="K425" s="19"/>
      <c r="L425" s="19"/>
      <c r="M425" s="19"/>
    </row>
    <row r="426" spans="1:13" ht="15.2" customHeight="1" thickBot="1" x14ac:dyDescent="0.25">
      <c r="A426" s="19"/>
      <c r="B426" s="19"/>
      <c r="C426" s="19"/>
      <c r="D426" s="29"/>
      <c r="E426" s="5" t="s">
        <v>1064</v>
      </c>
      <c r="F426" s="4">
        <v>1</v>
      </c>
      <c r="G426" s="17">
        <v>31.3</v>
      </c>
      <c r="H426" s="17">
        <v>5.5</v>
      </c>
      <c r="I426" s="17"/>
      <c r="J426" s="37">
        <f>ROUND(F426*G426*H426,3)</f>
        <v>172.15</v>
      </c>
      <c r="K426" s="38">
        <f>SUM(J422:J426)</f>
        <v>418.15</v>
      </c>
      <c r="L426" s="19"/>
      <c r="M426" s="19"/>
    </row>
    <row r="427" spans="1:13" ht="15.4" customHeight="1" thickBot="1" x14ac:dyDescent="0.25">
      <c r="A427" s="20"/>
      <c r="B427" s="20"/>
      <c r="C427" s="20"/>
      <c r="D427" s="21" t="s">
        <v>1065</v>
      </c>
      <c r="E427" s="7"/>
      <c r="F427" s="7"/>
      <c r="G427" s="7"/>
      <c r="H427" s="7"/>
      <c r="I427" s="7"/>
      <c r="J427" s="7"/>
      <c r="K427" s="7"/>
      <c r="L427" s="22">
        <f>M419</f>
        <v>0</v>
      </c>
      <c r="M427" s="22">
        <f>ROUND(L427,2)</f>
        <v>0</v>
      </c>
    </row>
    <row r="428" spans="1:13" ht="15.4" customHeight="1" thickBot="1" x14ac:dyDescent="0.25">
      <c r="A428" s="9" t="s">
        <v>1066</v>
      </c>
      <c r="B428" s="9" t="s">
        <v>1067</v>
      </c>
      <c r="C428" s="10"/>
      <c r="D428" s="11" t="s">
        <v>1068</v>
      </c>
      <c r="E428" s="11"/>
      <c r="F428" s="11"/>
      <c r="G428" s="11"/>
      <c r="H428" s="11"/>
      <c r="I428" s="11"/>
      <c r="J428" s="11"/>
      <c r="K428" s="10"/>
      <c r="L428" s="12">
        <f>L451</f>
        <v>0</v>
      </c>
      <c r="M428" s="12">
        <f>ROUND(L428,2)</f>
        <v>0</v>
      </c>
    </row>
    <row r="429" spans="1:13" ht="15.4" customHeight="1" thickBot="1" x14ac:dyDescent="0.25">
      <c r="A429" s="13" t="s">
        <v>1069</v>
      </c>
      <c r="B429" s="5" t="s">
        <v>1070</v>
      </c>
      <c r="C429" s="5" t="s">
        <v>1071</v>
      </c>
      <c r="D429" s="16" t="s">
        <v>1072</v>
      </c>
      <c r="E429" s="16"/>
      <c r="F429" s="16"/>
      <c r="G429" s="16"/>
      <c r="H429" s="16"/>
      <c r="I429" s="16"/>
      <c r="J429" s="16"/>
      <c r="K429" s="17">
        <f>SUM(K432:K432)</f>
        <v>18.975000000000001</v>
      </c>
      <c r="L429" s="18">
        <v>0</v>
      </c>
      <c r="M429" s="18">
        <f>ROUND(K429*L429,2)</f>
        <v>0</v>
      </c>
    </row>
    <row r="430" spans="1:13" ht="67.5" customHeight="1" thickBot="1" x14ac:dyDescent="0.25">
      <c r="A430" s="19"/>
      <c r="B430" s="19"/>
      <c r="C430" s="19"/>
      <c r="D430" s="16" t="s">
        <v>1073</v>
      </c>
      <c r="E430" s="16"/>
      <c r="F430" s="16"/>
      <c r="G430" s="16"/>
      <c r="H430" s="16"/>
      <c r="I430" s="16"/>
      <c r="J430" s="16"/>
      <c r="K430" s="16"/>
      <c r="L430" s="16"/>
      <c r="M430" s="16"/>
    </row>
    <row r="431" spans="1:13" ht="15.2" customHeight="1" thickBot="1" x14ac:dyDescent="0.25">
      <c r="A431" s="19"/>
      <c r="B431" s="19"/>
      <c r="C431" s="19"/>
      <c r="D431" s="19"/>
      <c r="E431" s="27"/>
      <c r="F431" s="28" t="s">
        <v>1074</v>
      </c>
      <c r="G431" s="28" t="s">
        <v>1075</v>
      </c>
      <c r="H431" s="28" t="s">
        <v>1076</v>
      </c>
      <c r="I431" s="28" t="s">
        <v>1077</v>
      </c>
      <c r="J431" s="28" t="s">
        <v>1078</v>
      </c>
      <c r="K431" s="28" t="s">
        <v>1079</v>
      </c>
      <c r="L431" s="19"/>
      <c r="M431" s="19"/>
    </row>
    <row r="432" spans="1:13" ht="15.2" customHeight="1" thickBot="1" x14ac:dyDescent="0.25">
      <c r="A432" s="19"/>
      <c r="B432" s="19"/>
      <c r="C432" s="19"/>
      <c r="D432" s="29"/>
      <c r="E432" s="30" t="s">
        <v>1080</v>
      </c>
      <c r="F432" s="31">
        <v>1</v>
      </c>
      <c r="G432" s="32">
        <v>3.45</v>
      </c>
      <c r="H432" s="32">
        <v>5.5</v>
      </c>
      <c r="I432" s="32"/>
      <c r="J432" s="33">
        <f>ROUND(F432*G432*H432,3)</f>
        <v>18.975000000000001</v>
      </c>
      <c r="K432" s="34">
        <f>SUM(J432:J432)</f>
        <v>18.975000000000001</v>
      </c>
      <c r="L432" s="19"/>
      <c r="M432" s="19"/>
    </row>
    <row r="433" spans="1:13" ht="15.4" customHeight="1" thickBot="1" x14ac:dyDescent="0.25">
      <c r="A433" s="13" t="s">
        <v>1081</v>
      </c>
      <c r="B433" s="5" t="s">
        <v>1082</v>
      </c>
      <c r="C433" s="5" t="s">
        <v>1083</v>
      </c>
      <c r="D433" s="16" t="s">
        <v>1084</v>
      </c>
      <c r="E433" s="16"/>
      <c r="F433" s="16"/>
      <c r="G433" s="16"/>
      <c r="H433" s="16"/>
      <c r="I433" s="16"/>
      <c r="J433" s="16"/>
      <c r="K433" s="17">
        <f>SUM(K436:K436)</f>
        <v>18.975000000000001</v>
      </c>
      <c r="L433" s="18">
        <v>0</v>
      </c>
      <c r="M433" s="18">
        <f>ROUND(K433*L433,2)</f>
        <v>0</v>
      </c>
    </row>
    <row r="434" spans="1:13" ht="95.25" customHeight="1" thickBot="1" x14ac:dyDescent="0.25">
      <c r="A434" s="19"/>
      <c r="B434" s="19"/>
      <c r="C434" s="19"/>
      <c r="D434" s="16" t="s">
        <v>1085</v>
      </c>
      <c r="E434" s="16"/>
      <c r="F434" s="16"/>
      <c r="G434" s="16"/>
      <c r="H434" s="16"/>
      <c r="I434" s="16"/>
      <c r="J434" s="16"/>
      <c r="K434" s="16"/>
      <c r="L434" s="16"/>
      <c r="M434" s="16"/>
    </row>
    <row r="435" spans="1:13" ht="15.2" customHeight="1" thickBot="1" x14ac:dyDescent="0.25">
      <c r="A435" s="19"/>
      <c r="B435" s="19"/>
      <c r="C435" s="19"/>
      <c r="D435" s="19"/>
      <c r="E435" s="27"/>
      <c r="F435" s="28" t="s">
        <v>1086</v>
      </c>
      <c r="G435" s="28" t="s">
        <v>1087</v>
      </c>
      <c r="H435" s="28" t="s">
        <v>1088</v>
      </c>
      <c r="I435" s="28" t="s">
        <v>1089</v>
      </c>
      <c r="J435" s="28" t="s">
        <v>1090</v>
      </c>
      <c r="K435" s="28" t="s">
        <v>1091</v>
      </c>
      <c r="L435" s="19"/>
      <c r="M435" s="19"/>
    </row>
    <row r="436" spans="1:13" ht="15.2" customHeight="1" thickBot="1" x14ac:dyDescent="0.25">
      <c r="A436" s="19"/>
      <c r="B436" s="19"/>
      <c r="C436" s="19"/>
      <c r="D436" s="29"/>
      <c r="E436" s="30" t="s">
        <v>1092</v>
      </c>
      <c r="F436" s="31">
        <v>1</v>
      </c>
      <c r="G436" s="32">
        <v>3.45</v>
      </c>
      <c r="H436" s="32">
        <v>5.5</v>
      </c>
      <c r="I436" s="32"/>
      <c r="J436" s="33">
        <f>ROUND(F436*G436*H436,3)</f>
        <v>18.975000000000001</v>
      </c>
      <c r="K436" s="34">
        <f>SUM(J436:J436)</f>
        <v>18.975000000000001</v>
      </c>
      <c r="L436" s="19"/>
      <c r="M436" s="19"/>
    </row>
    <row r="437" spans="1:13" ht="15.4" customHeight="1" thickBot="1" x14ac:dyDescent="0.25">
      <c r="A437" s="13" t="s">
        <v>1093</v>
      </c>
      <c r="B437" s="5" t="s">
        <v>1094</v>
      </c>
      <c r="C437" s="5" t="s">
        <v>1095</v>
      </c>
      <c r="D437" s="16" t="s">
        <v>1096</v>
      </c>
      <c r="E437" s="16"/>
      <c r="F437" s="16"/>
      <c r="G437" s="16"/>
      <c r="H437" s="16"/>
      <c r="I437" s="16"/>
      <c r="J437" s="16"/>
      <c r="K437" s="17">
        <f>SUM(K440:K443)</f>
        <v>150.69999999999999</v>
      </c>
      <c r="L437" s="18">
        <v>0</v>
      </c>
      <c r="M437" s="18">
        <f>ROUND(K437*L437,2)</f>
        <v>0</v>
      </c>
    </row>
    <row r="438" spans="1:13" ht="76.900000000000006" customHeight="1" thickBot="1" x14ac:dyDescent="0.25">
      <c r="A438" s="19"/>
      <c r="B438" s="19"/>
      <c r="C438" s="19"/>
      <c r="D438" s="16" t="s">
        <v>1097</v>
      </c>
      <c r="E438" s="16"/>
      <c r="F438" s="16"/>
      <c r="G438" s="16"/>
      <c r="H438" s="16"/>
      <c r="I438" s="16"/>
      <c r="J438" s="16"/>
      <c r="K438" s="16"/>
      <c r="L438" s="16"/>
      <c r="M438" s="16"/>
    </row>
    <row r="439" spans="1:13" ht="15.2" customHeight="1" thickBot="1" x14ac:dyDescent="0.25">
      <c r="A439" s="19"/>
      <c r="B439" s="19"/>
      <c r="C439" s="19"/>
      <c r="D439" s="19"/>
      <c r="E439" s="27"/>
      <c r="F439" s="28" t="s">
        <v>1098</v>
      </c>
      <c r="G439" s="28" t="s">
        <v>1099</v>
      </c>
      <c r="H439" s="28" t="s">
        <v>1100</v>
      </c>
      <c r="I439" s="28" t="s">
        <v>1101</v>
      </c>
      <c r="J439" s="28" t="s">
        <v>1102</v>
      </c>
      <c r="K439" s="28" t="s">
        <v>1103</v>
      </c>
      <c r="L439" s="19"/>
      <c r="M439" s="19"/>
    </row>
    <row r="440" spans="1:13" ht="15.2" customHeight="1" thickBot="1" x14ac:dyDescent="0.25">
      <c r="A440" s="19"/>
      <c r="B440" s="19"/>
      <c r="C440" s="19"/>
      <c r="D440" s="29"/>
      <c r="E440" s="30" t="s">
        <v>1104</v>
      </c>
      <c r="F440" s="31">
        <v>1</v>
      </c>
      <c r="G440" s="32">
        <v>6.85</v>
      </c>
      <c r="H440" s="32">
        <v>5.5</v>
      </c>
      <c r="I440" s="32"/>
      <c r="J440" s="33">
        <f>ROUND(F440*G440*H440,3)</f>
        <v>37.674999999999997</v>
      </c>
      <c r="K440" s="36"/>
      <c r="L440" s="19"/>
      <c r="M440" s="19"/>
    </row>
    <row r="441" spans="1:13" ht="15.2" customHeight="1" thickBot="1" x14ac:dyDescent="0.25">
      <c r="A441" s="19"/>
      <c r="B441" s="19"/>
      <c r="C441" s="19"/>
      <c r="D441" s="29"/>
      <c r="E441" s="5" t="s">
        <v>1105</v>
      </c>
      <c r="F441" s="4">
        <v>1</v>
      </c>
      <c r="G441" s="17">
        <v>6.85</v>
      </c>
      <c r="H441" s="17">
        <v>5.5</v>
      </c>
      <c r="I441" s="17"/>
      <c r="J441" s="37">
        <f>ROUND(F441*G441*H441,3)</f>
        <v>37.674999999999997</v>
      </c>
      <c r="K441" s="19"/>
      <c r="L441" s="19"/>
      <c r="M441" s="19"/>
    </row>
    <row r="442" spans="1:13" ht="15.2" customHeight="1" thickBot="1" x14ac:dyDescent="0.25">
      <c r="A442" s="19"/>
      <c r="B442" s="19"/>
      <c r="C442" s="19"/>
      <c r="D442" s="29"/>
      <c r="E442" s="5" t="s">
        <v>1106</v>
      </c>
      <c r="F442" s="4">
        <v>1</v>
      </c>
      <c r="G442" s="17">
        <v>6.85</v>
      </c>
      <c r="H442" s="17">
        <v>5.5</v>
      </c>
      <c r="I442" s="17"/>
      <c r="J442" s="37">
        <f>ROUND(F442*G442*H442,3)</f>
        <v>37.674999999999997</v>
      </c>
      <c r="K442" s="19"/>
      <c r="L442" s="19"/>
      <c r="M442" s="19"/>
    </row>
    <row r="443" spans="1:13" ht="15.2" customHeight="1" thickBot="1" x14ac:dyDescent="0.25">
      <c r="A443" s="19"/>
      <c r="B443" s="19"/>
      <c r="C443" s="19"/>
      <c r="D443" s="29"/>
      <c r="E443" s="5" t="s">
        <v>1107</v>
      </c>
      <c r="F443" s="4">
        <v>1</v>
      </c>
      <c r="G443" s="17">
        <v>6.85</v>
      </c>
      <c r="H443" s="17">
        <v>5.5</v>
      </c>
      <c r="I443" s="17"/>
      <c r="J443" s="37">
        <f>ROUND(F443*G443*H443,3)</f>
        <v>37.674999999999997</v>
      </c>
      <c r="K443" s="38">
        <f>SUM(J440:J443)</f>
        <v>150.69999999999999</v>
      </c>
      <c r="L443" s="19"/>
      <c r="M443" s="19"/>
    </row>
    <row r="444" spans="1:13" ht="15.4" customHeight="1" thickBot="1" x14ac:dyDescent="0.25">
      <c r="A444" s="13" t="s">
        <v>1108</v>
      </c>
      <c r="B444" s="5" t="s">
        <v>1109</v>
      </c>
      <c r="C444" s="5" t="s">
        <v>1110</v>
      </c>
      <c r="D444" s="16" t="s">
        <v>1111</v>
      </c>
      <c r="E444" s="16"/>
      <c r="F444" s="16"/>
      <c r="G444" s="16"/>
      <c r="H444" s="16"/>
      <c r="I444" s="16"/>
      <c r="J444" s="16"/>
      <c r="K444" s="17">
        <f>SUM(K447:K450)</f>
        <v>98.4</v>
      </c>
      <c r="L444" s="18">
        <v>0</v>
      </c>
      <c r="M444" s="18">
        <f>ROUND(K444*L444,2)</f>
        <v>0</v>
      </c>
    </row>
    <row r="445" spans="1:13" ht="49.15" customHeight="1" thickBot="1" x14ac:dyDescent="0.25">
      <c r="A445" s="19"/>
      <c r="B445" s="19"/>
      <c r="C445" s="19"/>
      <c r="D445" s="16" t="s">
        <v>1112</v>
      </c>
      <c r="E445" s="16"/>
      <c r="F445" s="16"/>
      <c r="G445" s="16"/>
      <c r="H445" s="16"/>
      <c r="I445" s="16"/>
      <c r="J445" s="16"/>
      <c r="K445" s="16"/>
      <c r="L445" s="16"/>
      <c r="M445" s="16"/>
    </row>
    <row r="446" spans="1:13" ht="15.2" customHeight="1" thickBot="1" x14ac:dyDescent="0.25">
      <c r="A446" s="19"/>
      <c r="B446" s="19"/>
      <c r="C446" s="19"/>
      <c r="D446" s="19"/>
      <c r="E446" s="27"/>
      <c r="F446" s="28" t="s">
        <v>1113</v>
      </c>
      <c r="G446" s="28" t="s">
        <v>1114</v>
      </c>
      <c r="H446" s="28" t="s">
        <v>1115</v>
      </c>
      <c r="I446" s="28" t="s">
        <v>1116</v>
      </c>
      <c r="J446" s="28" t="s">
        <v>1117</v>
      </c>
      <c r="K446" s="28" t="s">
        <v>1118</v>
      </c>
      <c r="L446" s="19"/>
      <c r="M446" s="19"/>
    </row>
    <row r="447" spans="1:13" ht="15.2" customHeight="1" thickBot="1" x14ac:dyDescent="0.25">
      <c r="A447" s="19"/>
      <c r="B447" s="19"/>
      <c r="C447" s="19"/>
      <c r="D447" s="29"/>
      <c r="E447" s="30" t="s">
        <v>1119</v>
      </c>
      <c r="F447" s="31">
        <v>1</v>
      </c>
      <c r="G447" s="32">
        <v>24.6</v>
      </c>
      <c r="H447" s="32"/>
      <c r="I447" s="32"/>
      <c r="J447" s="33">
        <f>ROUND(F447*G447,3)</f>
        <v>24.6</v>
      </c>
      <c r="K447" s="36"/>
      <c r="L447" s="19"/>
      <c r="M447" s="19"/>
    </row>
    <row r="448" spans="1:13" ht="15.2" customHeight="1" thickBot="1" x14ac:dyDescent="0.25">
      <c r="A448" s="19"/>
      <c r="B448" s="19"/>
      <c r="C448" s="19"/>
      <c r="D448" s="29"/>
      <c r="E448" s="5" t="s">
        <v>1120</v>
      </c>
      <c r="F448" s="4">
        <v>1</v>
      </c>
      <c r="G448" s="17">
        <v>24.6</v>
      </c>
      <c r="H448" s="17"/>
      <c r="I448" s="17"/>
      <c r="J448" s="37">
        <f>ROUND(F448*G448,3)</f>
        <v>24.6</v>
      </c>
      <c r="K448" s="19"/>
      <c r="L448" s="19"/>
      <c r="M448" s="19"/>
    </row>
    <row r="449" spans="1:13" ht="15.2" customHeight="1" thickBot="1" x14ac:dyDescent="0.25">
      <c r="A449" s="19"/>
      <c r="B449" s="19"/>
      <c r="C449" s="19"/>
      <c r="D449" s="29"/>
      <c r="E449" s="5" t="s">
        <v>1121</v>
      </c>
      <c r="F449" s="4">
        <v>1</v>
      </c>
      <c r="G449" s="17">
        <v>24.6</v>
      </c>
      <c r="H449" s="17"/>
      <c r="I449" s="17"/>
      <c r="J449" s="37">
        <f>ROUND(F449*G449,3)</f>
        <v>24.6</v>
      </c>
      <c r="K449" s="19"/>
      <c r="L449" s="19"/>
      <c r="M449" s="19"/>
    </row>
    <row r="450" spans="1:13" ht="15.2" customHeight="1" thickBot="1" x14ac:dyDescent="0.25">
      <c r="A450" s="19"/>
      <c r="B450" s="19"/>
      <c r="C450" s="19"/>
      <c r="D450" s="29"/>
      <c r="E450" s="5" t="s">
        <v>1122</v>
      </c>
      <c r="F450" s="4">
        <v>1</v>
      </c>
      <c r="G450" s="17">
        <v>24.6</v>
      </c>
      <c r="H450" s="17"/>
      <c r="I450" s="17"/>
      <c r="J450" s="37">
        <f>ROUND(F450*G450,3)</f>
        <v>24.6</v>
      </c>
      <c r="K450" s="38">
        <f>SUM(J447:J450)</f>
        <v>98.4</v>
      </c>
      <c r="L450" s="19"/>
      <c r="M450" s="19"/>
    </row>
    <row r="451" spans="1:13" ht="15.4" customHeight="1" thickBot="1" x14ac:dyDescent="0.25">
      <c r="A451" s="20"/>
      <c r="B451" s="20"/>
      <c r="C451" s="20"/>
      <c r="D451" s="21" t="s">
        <v>1123</v>
      </c>
      <c r="E451" s="7"/>
      <c r="F451" s="7"/>
      <c r="G451" s="7"/>
      <c r="H451" s="7"/>
      <c r="I451" s="7"/>
      <c r="J451" s="7"/>
      <c r="K451" s="7"/>
      <c r="L451" s="22">
        <f>M429+M433+M437+M444</f>
        <v>0</v>
      </c>
      <c r="M451" s="22">
        <f>ROUND(L451,2)</f>
        <v>0</v>
      </c>
    </row>
    <row r="452" spans="1:13" ht="15.4" customHeight="1" thickBot="1" x14ac:dyDescent="0.25">
      <c r="A452" s="23"/>
      <c r="B452" s="23"/>
      <c r="C452" s="23"/>
      <c r="D452" s="24" t="s">
        <v>1124</v>
      </c>
      <c r="E452" s="25"/>
      <c r="F452" s="25"/>
      <c r="G452" s="25"/>
      <c r="H452" s="25"/>
      <c r="I452" s="25"/>
      <c r="J452" s="25"/>
      <c r="K452" s="25"/>
      <c r="L452" s="26">
        <f>M417+M427+M451</f>
        <v>0</v>
      </c>
      <c r="M452" s="26">
        <f>ROUND(L452,2)</f>
        <v>0</v>
      </c>
    </row>
    <row r="453" spans="1:13" ht="15.4" customHeight="1" thickBot="1" x14ac:dyDescent="0.25">
      <c r="A453" s="9" t="s">
        <v>1125</v>
      </c>
      <c r="B453" s="9" t="s">
        <v>1126</v>
      </c>
      <c r="C453" s="10"/>
      <c r="D453" s="11" t="s">
        <v>1127</v>
      </c>
      <c r="E453" s="11"/>
      <c r="F453" s="11"/>
      <c r="G453" s="11"/>
      <c r="H453" s="11"/>
      <c r="I453" s="11"/>
      <c r="J453" s="11"/>
      <c r="K453" s="10"/>
      <c r="L453" s="12">
        <f>L486</f>
        <v>0</v>
      </c>
      <c r="M453" s="12">
        <f>ROUND(L453,2)</f>
        <v>0</v>
      </c>
    </row>
    <row r="454" spans="1:13" ht="15.4" customHeight="1" thickBot="1" x14ac:dyDescent="0.25">
      <c r="A454" s="13" t="s">
        <v>1128</v>
      </c>
      <c r="B454" s="13" t="s">
        <v>1129</v>
      </c>
      <c r="C454" s="3"/>
      <c r="D454" s="14" t="s">
        <v>1130</v>
      </c>
      <c r="E454" s="14"/>
      <c r="F454" s="14"/>
      <c r="G454" s="14"/>
      <c r="H454" s="14"/>
      <c r="I454" s="14"/>
      <c r="J454" s="14"/>
      <c r="K454" s="3"/>
      <c r="L454" s="15">
        <f>L467</f>
        <v>0</v>
      </c>
      <c r="M454" s="15">
        <f>ROUND(L454,2)</f>
        <v>0</v>
      </c>
    </row>
    <row r="455" spans="1:13" ht="15.4" customHeight="1" thickBot="1" x14ac:dyDescent="0.25">
      <c r="A455" s="13" t="s">
        <v>1131</v>
      </c>
      <c r="B455" s="5" t="s">
        <v>1132</v>
      </c>
      <c r="C455" s="5" t="s">
        <v>1133</v>
      </c>
      <c r="D455" s="16" t="s">
        <v>1134</v>
      </c>
      <c r="E455" s="16"/>
      <c r="F455" s="16"/>
      <c r="G455" s="16"/>
      <c r="H455" s="16"/>
      <c r="I455" s="16"/>
      <c r="J455" s="16"/>
      <c r="K455" s="17">
        <f>ROUND(8,2)</f>
        <v>8</v>
      </c>
      <c r="L455" s="18">
        <v>0</v>
      </c>
      <c r="M455" s="18">
        <f>ROUND(K455*L455,2)</f>
        <v>0</v>
      </c>
    </row>
    <row r="456" spans="1:13" ht="49.15" customHeight="1" thickBot="1" x14ac:dyDescent="0.25">
      <c r="A456" s="19"/>
      <c r="B456" s="19"/>
      <c r="C456" s="19"/>
      <c r="D456" s="16" t="s">
        <v>1135</v>
      </c>
      <c r="E456" s="16"/>
      <c r="F456" s="16"/>
      <c r="G456" s="16"/>
      <c r="H456" s="16"/>
      <c r="I456" s="16"/>
      <c r="J456" s="16"/>
      <c r="K456" s="16"/>
      <c r="L456" s="16"/>
      <c r="M456" s="16"/>
    </row>
    <row r="457" spans="1:13" ht="15.4" customHeight="1" thickBot="1" x14ac:dyDescent="0.25">
      <c r="A457" s="13" t="s">
        <v>1136</v>
      </c>
      <c r="B457" s="5" t="s">
        <v>1137</v>
      </c>
      <c r="C457" s="5" t="s">
        <v>1138</v>
      </c>
      <c r="D457" s="16" t="s">
        <v>1139</v>
      </c>
      <c r="E457" s="16"/>
      <c r="F457" s="16"/>
      <c r="G457" s="16"/>
      <c r="H457" s="16"/>
      <c r="I457" s="16"/>
      <c r="J457" s="16"/>
      <c r="K457" s="17">
        <f>SUM(K460:K462)</f>
        <v>4</v>
      </c>
      <c r="L457" s="18">
        <v>0</v>
      </c>
      <c r="M457" s="18">
        <f>ROUND(K457*L457,2)</f>
        <v>0</v>
      </c>
    </row>
    <row r="458" spans="1:13" ht="58.35" customHeight="1" thickBot="1" x14ac:dyDescent="0.25">
      <c r="A458" s="19"/>
      <c r="B458" s="19"/>
      <c r="C458" s="19"/>
      <c r="D458" s="16" t="s">
        <v>1140</v>
      </c>
      <c r="E458" s="16"/>
      <c r="F458" s="16"/>
      <c r="G458" s="16"/>
      <c r="H458" s="16"/>
      <c r="I458" s="16"/>
      <c r="J458" s="16"/>
      <c r="K458" s="16"/>
      <c r="L458" s="16"/>
      <c r="M458" s="16"/>
    </row>
    <row r="459" spans="1:13" ht="15.2" customHeight="1" thickBot="1" x14ac:dyDescent="0.25">
      <c r="A459" s="19"/>
      <c r="B459" s="19"/>
      <c r="C459" s="19"/>
      <c r="D459" s="19"/>
      <c r="E459" s="27"/>
      <c r="F459" s="28" t="s">
        <v>1141</v>
      </c>
      <c r="G459" s="28" t="s">
        <v>1142</v>
      </c>
      <c r="H459" s="28" t="s">
        <v>1143</v>
      </c>
      <c r="I459" s="28" t="s">
        <v>1144</v>
      </c>
      <c r="J459" s="28" t="s">
        <v>1145</v>
      </c>
      <c r="K459" s="28" t="s">
        <v>1146</v>
      </c>
      <c r="L459" s="19"/>
      <c r="M459" s="19"/>
    </row>
    <row r="460" spans="1:13" ht="15.2" customHeight="1" thickBot="1" x14ac:dyDescent="0.25">
      <c r="A460" s="19"/>
      <c r="B460" s="19"/>
      <c r="C460" s="19"/>
      <c r="D460" s="29"/>
      <c r="E460" s="30" t="s">
        <v>1147</v>
      </c>
      <c r="F460" s="31">
        <v>3</v>
      </c>
      <c r="G460" s="32"/>
      <c r="H460" s="32"/>
      <c r="I460" s="32"/>
      <c r="J460" s="33">
        <f>ROUND(F460,3)</f>
        <v>3</v>
      </c>
      <c r="K460" s="36"/>
      <c r="L460" s="19"/>
      <c r="M460" s="19"/>
    </row>
    <row r="461" spans="1:13" ht="15.2" customHeight="1" thickBot="1" x14ac:dyDescent="0.25">
      <c r="A461" s="19"/>
      <c r="B461" s="19"/>
      <c r="C461" s="19"/>
      <c r="D461" s="29"/>
      <c r="E461" s="5" t="s">
        <v>1148</v>
      </c>
      <c r="F461" s="4">
        <v>1</v>
      </c>
      <c r="G461" s="17"/>
      <c r="H461" s="17"/>
      <c r="I461" s="17"/>
      <c r="J461" s="37">
        <f>ROUND(F461,3)</f>
        <v>1</v>
      </c>
      <c r="K461" s="19"/>
      <c r="L461" s="19"/>
      <c r="M461" s="19"/>
    </row>
    <row r="462" spans="1:13" ht="15.2" customHeight="1" thickBot="1" x14ac:dyDescent="0.25">
      <c r="A462" s="19"/>
      <c r="B462" s="19"/>
      <c r="C462" s="19"/>
      <c r="D462" s="29"/>
      <c r="E462" s="5"/>
      <c r="F462" s="4"/>
      <c r="G462" s="17"/>
      <c r="H462" s="17"/>
      <c r="I462" s="17"/>
      <c r="J462" s="39" t="s">
        <v>1149</v>
      </c>
      <c r="K462" s="38">
        <f>SUM(J460:J462)</f>
        <v>4</v>
      </c>
      <c r="L462" s="19"/>
      <c r="M462" s="19"/>
    </row>
    <row r="463" spans="1:13" ht="15.4" customHeight="1" thickBot="1" x14ac:dyDescent="0.25">
      <c r="A463" s="13" t="s">
        <v>1150</v>
      </c>
      <c r="B463" s="5" t="s">
        <v>1151</v>
      </c>
      <c r="C463" s="5" t="s">
        <v>1152</v>
      </c>
      <c r="D463" s="16" t="s">
        <v>1153</v>
      </c>
      <c r="E463" s="16"/>
      <c r="F463" s="16"/>
      <c r="G463" s="16"/>
      <c r="H463" s="16"/>
      <c r="I463" s="16"/>
      <c r="J463" s="16"/>
      <c r="K463" s="17">
        <f>SUM(K466:K466)</f>
        <v>1</v>
      </c>
      <c r="L463" s="18">
        <v>0</v>
      </c>
      <c r="M463" s="18">
        <f>ROUND(K463*L463,2)</f>
        <v>0</v>
      </c>
    </row>
    <row r="464" spans="1:13" ht="49.15" customHeight="1" thickBot="1" x14ac:dyDescent="0.25">
      <c r="A464" s="19"/>
      <c r="B464" s="19"/>
      <c r="C464" s="19"/>
      <c r="D464" s="16" t="s">
        <v>1154</v>
      </c>
      <c r="E464" s="16"/>
      <c r="F464" s="16"/>
      <c r="G464" s="16"/>
      <c r="H464" s="16"/>
      <c r="I464" s="16"/>
      <c r="J464" s="16"/>
      <c r="K464" s="16"/>
      <c r="L464" s="16"/>
      <c r="M464" s="16"/>
    </row>
    <row r="465" spans="1:13" ht="15.2" customHeight="1" thickBot="1" x14ac:dyDescent="0.25">
      <c r="A465" s="19"/>
      <c r="B465" s="19"/>
      <c r="C465" s="19"/>
      <c r="D465" s="19"/>
      <c r="E465" s="27"/>
      <c r="F465" s="28" t="s">
        <v>1155</v>
      </c>
      <c r="G465" s="28" t="s">
        <v>1156</v>
      </c>
      <c r="H465" s="28" t="s">
        <v>1157</v>
      </c>
      <c r="I465" s="28" t="s">
        <v>1158</v>
      </c>
      <c r="J465" s="28" t="s">
        <v>1159</v>
      </c>
      <c r="K465" s="28" t="s">
        <v>1160</v>
      </c>
      <c r="L465" s="19"/>
      <c r="M465" s="19"/>
    </row>
    <row r="466" spans="1:13" ht="15.2" customHeight="1" thickBot="1" x14ac:dyDescent="0.25">
      <c r="A466" s="19"/>
      <c r="B466" s="19"/>
      <c r="C466" s="19"/>
      <c r="D466" s="29"/>
      <c r="E466" s="30" t="s">
        <v>1161</v>
      </c>
      <c r="F466" s="31">
        <v>1</v>
      </c>
      <c r="G466" s="32"/>
      <c r="H466" s="32"/>
      <c r="I466" s="32"/>
      <c r="J466" s="33">
        <f>ROUND(F466,3)</f>
        <v>1</v>
      </c>
      <c r="K466" s="34">
        <f>SUM(J466:J466)</f>
        <v>1</v>
      </c>
      <c r="L466" s="19"/>
      <c r="M466" s="19"/>
    </row>
    <row r="467" spans="1:13" ht="15.4" customHeight="1" thickBot="1" x14ac:dyDescent="0.25">
      <c r="A467" s="20"/>
      <c r="B467" s="20"/>
      <c r="C467" s="20"/>
      <c r="D467" s="21" t="s">
        <v>1162</v>
      </c>
      <c r="E467" s="7"/>
      <c r="F467" s="7"/>
      <c r="G467" s="7"/>
      <c r="H467" s="7"/>
      <c r="I467" s="7"/>
      <c r="J467" s="7"/>
      <c r="K467" s="7"/>
      <c r="L467" s="22">
        <f>M455+M457+M463</f>
        <v>0</v>
      </c>
      <c r="M467" s="22">
        <f>ROUND(L467,2)</f>
        <v>0</v>
      </c>
    </row>
    <row r="468" spans="1:13" ht="15.4" customHeight="1" thickBot="1" x14ac:dyDescent="0.25">
      <c r="A468" s="9" t="s">
        <v>1163</v>
      </c>
      <c r="B468" s="9" t="s">
        <v>1164</v>
      </c>
      <c r="C468" s="10"/>
      <c r="D468" s="11" t="s">
        <v>1165</v>
      </c>
      <c r="E468" s="11"/>
      <c r="F468" s="11"/>
      <c r="G468" s="11"/>
      <c r="H468" s="11"/>
      <c r="I468" s="11"/>
      <c r="J468" s="11"/>
      <c r="K468" s="10"/>
      <c r="L468" s="12">
        <f>L485</f>
        <v>0</v>
      </c>
      <c r="M468" s="12">
        <f>ROUND(L468,2)</f>
        <v>0</v>
      </c>
    </row>
    <row r="469" spans="1:13" ht="15.4" customHeight="1" thickBot="1" x14ac:dyDescent="0.25">
      <c r="A469" s="13" t="s">
        <v>1166</v>
      </c>
      <c r="B469" s="13" t="s">
        <v>1167</v>
      </c>
      <c r="C469" s="3"/>
      <c r="D469" s="14" t="s">
        <v>1168</v>
      </c>
      <c r="E469" s="14"/>
      <c r="F469" s="14"/>
      <c r="G469" s="14"/>
      <c r="H469" s="14"/>
      <c r="I469" s="14"/>
      <c r="J469" s="14"/>
      <c r="K469" s="3"/>
      <c r="L469" s="15">
        <f>L478</f>
        <v>0</v>
      </c>
      <c r="M469" s="15">
        <f>ROUND(L469,2)</f>
        <v>0</v>
      </c>
    </row>
    <row r="470" spans="1:13" ht="15.4" customHeight="1" thickBot="1" x14ac:dyDescent="0.25">
      <c r="A470" s="13" t="s">
        <v>1169</v>
      </c>
      <c r="B470" s="5" t="s">
        <v>1170</v>
      </c>
      <c r="C470" s="5" t="s">
        <v>1171</v>
      </c>
      <c r="D470" s="16" t="s">
        <v>1172</v>
      </c>
      <c r="E470" s="16"/>
      <c r="F470" s="16"/>
      <c r="G470" s="16"/>
      <c r="H470" s="16"/>
      <c r="I470" s="16"/>
      <c r="J470" s="16"/>
      <c r="K470" s="17">
        <f>SUM(K473:K473)</f>
        <v>4</v>
      </c>
      <c r="L470" s="18">
        <v>0</v>
      </c>
      <c r="M470" s="18">
        <f>ROUND(K470*L470,2)</f>
        <v>0</v>
      </c>
    </row>
    <row r="471" spans="1:13" ht="58.35" customHeight="1" thickBot="1" x14ac:dyDescent="0.25">
      <c r="A471" s="19"/>
      <c r="B471" s="19"/>
      <c r="C471" s="19"/>
      <c r="D471" s="16" t="s">
        <v>1173</v>
      </c>
      <c r="E471" s="16"/>
      <c r="F471" s="16"/>
      <c r="G471" s="16"/>
      <c r="H471" s="16"/>
      <c r="I471" s="16"/>
      <c r="J471" s="16"/>
      <c r="K471" s="16"/>
      <c r="L471" s="16"/>
      <c r="M471" s="16"/>
    </row>
    <row r="472" spans="1:13" ht="15.2" customHeight="1" thickBot="1" x14ac:dyDescent="0.25">
      <c r="A472" s="19"/>
      <c r="B472" s="19"/>
      <c r="C472" s="19"/>
      <c r="D472" s="19"/>
      <c r="E472" s="27"/>
      <c r="F472" s="28" t="s">
        <v>1174</v>
      </c>
      <c r="G472" s="28" t="s">
        <v>1175</v>
      </c>
      <c r="H472" s="28" t="s">
        <v>1176</v>
      </c>
      <c r="I472" s="28" t="s">
        <v>1177</v>
      </c>
      <c r="J472" s="28" t="s">
        <v>1178</v>
      </c>
      <c r="K472" s="28" t="s">
        <v>1179</v>
      </c>
      <c r="L472" s="19"/>
      <c r="M472" s="19"/>
    </row>
    <row r="473" spans="1:13" ht="15.2" customHeight="1" thickBot="1" x14ac:dyDescent="0.25">
      <c r="A473" s="19"/>
      <c r="B473" s="19"/>
      <c r="C473" s="19"/>
      <c r="D473" s="29"/>
      <c r="E473" s="30" t="s">
        <v>1180</v>
      </c>
      <c r="F473" s="31">
        <v>4</v>
      </c>
      <c r="G473" s="32"/>
      <c r="H473" s="32"/>
      <c r="I473" s="32"/>
      <c r="J473" s="33">
        <f>ROUND(F473,3)</f>
        <v>4</v>
      </c>
      <c r="K473" s="34">
        <f>SUM(J473:J473)</f>
        <v>4</v>
      </c>
      <c r="L473" s="19"/>
      <c r="M473" s="19"/>
    </row>
    <row r="474" spans="1:13" ht="15.4" customHeight="1" thickBot="1" x14ac:dyDescent="0.25">
      <c r="A474" s="13" t="s">
        <v>1181</v>
      </c>
      <c r="B474" s="5" t="s">
        <v>1182</v>
      </c>
      <c r="C474" s="5" t="s">
        <v>1183</v>
      </c>
      <c r="D474" s="16" t="s">
        <v>1184</v>
      </c>
      <c r="E474" s="16"/>
      <c r="F474" s="16"/>
      <c r="G474" s="16"/>
      <c r="H474" s="16"/>
      <c r="I474" s="16"/>
      <c r="J474" s="16"/>
      <c r="K474" s="17">
        <f>SUM(K477:K477)</f>
        <v>4</v>
      </c>
      <c r="L474" s="18">
        <v>0</v>
      </c>
      <c r="M474" s="18">
        <f>ROUND(K474*L474,2)</f>
        <v>0</v>
      </c>
    </row>
    <row r="475" spans="1:13" ht="49.15" customHeight="1" thickBot="1" x14ac:dyDescent="0.25">
      <c r="A475" s="19"/>
      <c r="B475" s="19"/>
      <c r="C475" s="19"/>
      <c r="D475" s="16" t="s">
        <v>1185</v>
      </c>
      <c r="E475" s="16"/>
      <c r="F475" s="16"/>
      <c r="G475" s="16"/>
      <c r="H475" s="16"/>
      <c r="I475" s="16"/>
      <c r="J475" s="16"/>
      <c r="K475" s="16"/>
      <c r="L475" s="16"/>
      <c r="M475" s="16"/>
    </row>
    <row r="476" spans="1:13" ht="15.2" customHeight="1" thickBot="1" x14ac:dyDescent="0.25">
      <c r="A476" s="19"/>
      <c r="B476" s="19"/>
      <c r="C476" s="19"/>
      <c r="D476" s="19"/>
      <c r="E476" s="27"/>
      <c r="F476" s="28" t="s">
        <v>1186</v>
      </c>
      <c r="G476" s="28" t="s">
        <v>1187</v>
      </c>
      <c r="H476" s="28" t="s">
        <v>1188</v>
      </c>
      <c r="I476" s="28" t="s">
        <v>1189</v>
      </c>
      <c r="J476" s="28" t="s">
        <v>1190</v>
      </c>
      <c r="K476" s="28" t="s">
        <v>1191</v>
      </c>
      <c r="L476" s="19"/>
      <c r="M476" s="19"/>
    </row>
    <row r="477" spans="1:13" ht="15.2" customHeight="1" thickBot="1" x14ac:dyDescent="0.25">
      <c r="A477" s="19"/>
      <c r="B477" s="19"/>
      <c r="C477" s="19"/>
      <c r="D477" s="29"/>
      <c r="E477" s="30" t="s">
        <v>1192</v>
      </c>
      <c r="F477" s="31">
        <v>4</v>
      </c>
      <c r="G477" s="32"/>
      <c r="H477" s="32"/>
      <c r="I477" s="32"/>
      <c r="J477" s="33">
        <f>ROUND(F477,3)</f>
        <v>4</v>
      </c>
      <c r="K477" s="34">
        <f>SUM(J477:J477)</f>
        <v>4</v>
      </c>
      <c r="L477" s="19"/>
      <c r="M477" s="19"/>
    </row>
    <row r="478" spans="1:13" ht="15.4" customHeight="1" thickBot="1" x14ac:dyDescent="0.25">
      <c r="A478" s="20"/>
      <c r="B478" s="20"/>
      <c r="C478" s="20"/>
      <c r="D478" s="21" t="s">
        <v>1193</v>
      </c>
      <c r="E478" s="7"/>
      <c r="F478" s="7"/>
      <c r="G478" s="7"/>
      <c r="H478" s="7"/>
      <c r="I478" s="7"/>
      <c r="J478" s="7"/>
      <c r="K478" s="7"/>
      <c r="L478" s="22">
        <f>M470+M474</f>
        <v>0</v>
      </c>
      <c r="M478" s="22">
        <f>ROUND(L478,2)</f>
        <v>0</v>
      </c>
    </row>
    <row r="479" spans="1:13" ht="15.4" customHeight="1" thickBot="1" x14ac:dyDescent="0.25">
      <c r="A479" s="9" t="s">
        <v>1194</v>
      </c>
      <c r="B479" s="9" t="s">
        <v>1195</v>
      </c>
      <c r="C479" s="10"/>
      <c r="D479" s="11" t="s">
        <v>1196</v>
      </c>
      <c r="E479" s="11"/>
      <c r="F479" s="11"/>
      <c r="G479" s="11"/>
      <c r="H479" s="11"/>
      <c r="I479" s="11"/>
      <c r="J479" s="11"/>
      <c r="K479" s="10"/>
      <c r="L479" s="12">
        <f>L484</f>
        <v>0</v>
      </c>
      <c r="M479" s="12">
        <f>ROUND(L479,2)</f>
        <v>0</v>
      </c>
    </row>
    <row r="480" spans="1:13" ht="15.4" customHeight="1" thickBot="1" x14ac:dyDescent="0.25">
      <c r="A480" s="13" t="s">
        <v>1197</v>
      </c>
      <c r="B480" s="5" t="s">
        <v>1198</v>
      </c>
      <c r="C480" s="5" t="s">
        <v>1199</v>
      </c>
      <c r="D480" s="16" t="s">
        <v>1200</v>
      </c>
      <c r="E480" s="16"/>
      <c r="F480" s="16"/>
      <c r="G480" s="16"/>
      <c r="H480" s="16"/>
      <c r="I480" s="16"/>
      <c r="J480" s="16"/>
      <c r="K480" s="17">
        <f>SUM(K483:K483)</f>
        <v>4</v>
      </c>
      <c r="L480" s="18">
        <v>0</v>
      </c>
      <c r="M480" s="18">
        <f>ROUND(K480*L480,2)</f>
        <v>0</v>
      </c>
    </row>
    <row r="481" spans="1:13" ht="58.35" customHeight="1" thickBot="1" x14ac:dyDescent="0.25">
      <c r="A481" s="19"/>
      <c r="B481" s="19"/>
      <c r="C481" s="19"/>
      <c r="D481" s="16" t="s">
        <v>1201</v>
      </c>
      <c r="E481" s="16"/>
      <c r="F481" s="16"/>
      <c r="G481" s="16"/>
      <c r="H481" s="16"/>
      <c r="I481" s="16"/>
      <c r="J481" s="16"/>
      <c r="K481" s="16"/>
      <c r="L481" s="16"/>
      <c r="M481" s="16"/>
    </row>
    <row r="482" spans="1:13" ht="15.2" customHeight="1" thickBot="1" x14ac:dyDescent="0.25">
      <c r="A482" s="19"/>
      <c r="B482" s="19"/>
      <c r="C482" s="19"/>
      <c r="D482" s="19"/>
      <c r="E482" s="27"/>
      <c r="F482" s="28" t="s">
        <v>1202</v>
      </c>
      <c r="G482" s="28" t="s">
        <v>1203</v>
      </c>
      <c r="H482" s="28" t="s">
        <v>1204</v>
      </c>
      <c r="I482" s="28" t="s">
        <v>1205</v>
      </c>
      <c r="J482" s="28" t="s">
        <v>1206</v>
      </c>
      <c r="K482" s="28" t="s">
        <v>1207</v>
      </c>
      <c r="L482" s="19"/>
      <c r="M482" s="19"/>
    </row>
    <row r="483" spans="1:13" ht="15.2" customHeight="1" thickBot="1" x14ac:dyDescent="0.25">
      <c r="A483" s="19"/>
      <c r="B483" s="19"/>
      <c r="C483" s="19"/>
      <c r="D483" s="29"/>
      <c r="E483" s="30" t="s">
        <v>1208</v>
      </c>
      <c r="F483" s="31">
        <v>4</v>
      </c>
      <c r="G483" s="32"/>
      <c r="H483" s="32"/>
      <c r="I483" s="32"/>
      <c r="J483" s="33">
        <f>ROUND(F483,3)</f>
        <v>4</v>
      </c>
      <c r="K483" s="34">
        <f>SUM(J483:J483)</f>
        <v>4</v>
      </c>
      <c r="L483" s="19"/>
      <c r="M483" s="19"/>
    </row>
    <row r="484" spans="1:13" ht="15.4" customHeight="1" thickBot="1" x14ac:dyDescent="0.25">
      <c r="A484" s="20"/>
      <c r="B484" s="20"/>
      <c r="C484" s="20"/>
      <c r="D484" s="21" t="s">
        <v>1209</v>
      </c>
      <c r="E484" s="7"/>
      <c r="F484" s="7"/>
      <c r="G484" s="7"/>
      <c r="H484" s="7"/>
      <c r="I484" s="7"/>
      <c r="J484" s="7"/>
      <c r="K484" s="7"/>
      <c r="L484" s="22">
        <f>M480</f>
        <v>0</v>
      </c>
      <c r="M484" s="22">
        <f>ROUND(L484,2)</f>
        <v>0</v>
      </c>
    </row>
    <row r="485" spans="1:13" ht="15.4" customHeight="1" thickBot="1" x14ac:dyDescent="0.25">
      <c r="A485" s="23"/>
      <c r="B485" s="23"/>
      <c r="C485" s="23"/>
      <c r="D485" s="24" t="s">
        <v>1210</v>
      </c>
      <c r="E485" s="25"/>
      <c r="F485" s="25"/>
      <c r="G485" s="25"/>
      <c r="H485" s="25"/>
      <c r="I485" s="25"/>
      <c r="J485" s="25"/>
      <c r="K485" s="25"/>
      <c r="L485" s="26">
        <f>M478+M484</f>
        <v>0</v>
      </c>
      <c r="M485" s="26">
        <f>ROUND(L485,2)</f>
        <v>0</v>
      </c>
    </row>
    <row r="486" spans="1:13" ht="15.4" customHeight="1" thickBot="1" x14ac:dyDescent="0.25">
      <c r="A486" s="23"/>
      <c r="B486" s="23"/>
      <c r="C486" s="23"/>
      <c r="D486" s="24" t="s">
        <v>1211</v>
      </c>
      <c r="E486" s="25"/>
      <c r="F486" s="25"/>
      <c r="G486" s="25"/>
      <c r="H486" s="25"/>
      <c r="I486" s="25"/>
      <c r="J486" s="25"/>
      <c r="K486" s="25"/>
      <c r="L486" s="26">
        <f>M467+M485</f>
        <v>0</v>
      </c>
      <c r="M486" s="26">
        <f>ROUND(L486,2)</f>
        <v>0</v>
      </c>
    </row>
    <row r="487" spans="1:13" ht="15.4" customHeight="1" thickBot="1" x14ac:dyDescent="0.25">
      <c r="A487" s="9" t="s">
        <v>1212</v>
      </c>
      <c r="B487" s="9" t="s">
        <v>1213</v>
      </c>
      <c r="C487" s="10"/>
      <c r="D487" s="11" t="s">
        <v>1214</v>
      </c>
      <c r="E487" s="11"/>
      <c r="F487" s="11"/>
      <c r="G487" s="11"/>
      <c r="H487" s="11"/>
      <c r="I487" s="11"/>
      <c r="J487" s="11"/>
      <c r="K487" s="10"/>
      <c r="L487" s="12">
        <f>L543</f>
        <v>0</v>
      </c>
      <c r="M487" s="12">
        <f>ROUND(L487,2)</f>
        <v>0</v>
      </c>
    </row>
    <row r="488" spans="1:13" ht="15.4" customHeight="1" thickBot="1" x14ac:dyDescent="0.25">
      <c r="A488" s="13" t="s">
        <v>1215</v>
      </c>
      <c r="B488" s="13" t="s">
        <v>1216</v>
      </c>
      <c r="C488" s="3"/>
      <c r="D488" s="14" t="s">
        <v>1217</v>
      </c>
      <c r="E488" s="14"/>
      <c r="F488" s="14"/>
      <c r="G488" s="14"/>
      <c r="H488" s="14"/>
      <c r="I488" s="14"/>
      <c r="J488" s="14"/>
      <c r="K488" s="3"/>
      <c r="L488" s="15">
        <f>L505</f>
        <v>0</v>
      </c>
      <c r="M488" s="15">
        <f>ROUND(L488,2)</f>
        <v>0</v>
      </c>
    </row>
    <row r="489" spans="1:13" ht="15.4" customHeight="1" thickBot="1" x14ac:dyDescent="0.25">
      <c r="A489" s="13" t="s">
        <v>1218</v>
      </c>
      <c r="B489" s="5" t="s">
        <v>1219</v>
      </c>
      <c r="C489" s="5" t="s">
        <v>1220</v>
      </c>
      <c r="D489" s="16" t="s">
        <v>1221</v>
      </c>
      <c r="E489" s="16"/>
      <c r="F489" s="16"/>
      <c r="G489" s="16"/>
      <c r="H489" s="16"/>
      <c r="I489" s="16"/>
      <c r="J489" s="16"/>
      <c r="K489" s="17">
        <f>SUM(K492:K493)</f>
        <v>6.5600000000000005</v>
      </c>
      <c r="L489" s="18">
        <v>0</v>
      </c>
      <c r="M489" s="18">
        <f>ROUND(K489*L489,2)</f>
        <v>0</v>
      </c>
    </row>
    <row r="490" spans="1:13" ht="95.25" customHeight="1" thickBot="1" x14ac:dyDescent="0.25">
      <c r="A490" s="19"/>
      <c r="B490" s="19"/>
      <c r="C490" s="19"/>
      <c r="D490" s="16" t="s">
        <v>1222</v>
      </c>
      <c r="E490" s="16"/>
      <c r="F490" s="16"/>
      <c r="G490" s="16"/>
      <c r="H490" s="16"/>
      <c r="I490" s="16"/>
      <c r="J490" s="16"/>
      <c r="K490" s="16"/>
      <c r="L490" s="16"/>
      <c r="M490" s="16"/>
    </row>
    <row r="491" spans="1:13" ht="15.2" customHeight="1" thickBot="1" x14ac:dyDescent="0.25">
      <c r="A491" s="19"/>
      <c r="B491" s="19"/>
      <c r="C491" s="19"/>
      <c r="D491" s="19"/>
      <c r="E491" s="27"/>
      <c r="F491" s="28" t="s">
        <v>1223</v>
      </c>
      <c r="G491" s="28" t="s">
        <v>1224</v>
      </c>
      <c r="H491" s="28" t="s">
        <v>1225</v>
      </c>
      <c r="I491" s="28" t="s">
        <v>1226</v>
      </c>
      <c r="J491" s="28" t="s">
        <v>1227</v>
      </c>
      <c r="K491" s="28" t="s">
        <v>1228</v>
      </c>
      <c r="L491" s="19"/>
      <c r="M491" s="19"/>
    </row>
    <row r="492" spans="1:13" ht="15.2" customHeight="1" thickBot="1" x14ac:dyDescent="0.25">
      <c r="A492" s="19"/>
      <c r="B492" s="19"/>
      <c r="C492" s="19"/>
      <c r="D492" s="29"/>
      <c r="E492" s="30" t="s">
        <v>1229</v>
      </c>
      <c r="F492" s="31">
        <v>2</v>
      </c>
      <c r="G492" s="32">
        <v>8</v>
      </c>
      <c r="H492" s="32">
        <v>0.4</v>
      </c>
      <c r="I492" s="32">
        <v>0.4</v>
      </c>
      <c r="J492" s="33">
        <f>ROUND(F492*G492*H492*I492,3)</f>
        <v>2.56</v>
      </c>
      <c r="K492" s="36"/>
      <c r="L492" s="19"/>
      <c r="M492" s="19"/>
    </row>
    <row r="493" spans="1:13" ht="15.2" customHeight="1" thickBot="1" x14ac:dyDescent="0.25">
      <c r="A493" s="19"/>
      <c r="B493" s="19"/>
      <c r="C493" s="19"/>
      <c r="D493" s="29"/>
      <c r="E493" s="5"/>
      <c r="F493" s="4">
        <v>5</v>
      </c>
      <c r="G493" s="17">
        <v>5</v>
      </c>
      <c r="H493" s="17">
        <v>0.4</v>
      </c>
      <c r="I493" s="17">
        <v>0.4</v>
      </c>
      <c r="J493" s="37">
        <f>ROUND(F493*G493*H493*I493,3)</f>
        <v>4</v>
      </c>
      <c r="K493" s="38">
        <f>SUM(J492:J493)</f>
        <v>6.5600000000000005</v>
      </c>
      <c r="L493" s="19"/>
      <c r="M493" s="19"/>
    </row>
    <row r="494" spans="1:13" ht="15.4" customHeight="1" thickBot="1" x14ac:dyDescent="0.25">
      <c r="A494" s="13" t="s">
        <v>1230</v>
      </c>
      <c r="B494" s="5" t="s">
        <v>1231</v>
      </c>
      <c r="C494" s="5" t="s">
        <v>1232</v>
      </c>
      <c r="D494" s="16" t="s">
        <v>1233</v>
      </c>
      <c r="E494" s="16"/>
      <c r="F494" s="16"/>
      <c r="G494" s="16"/>
      <c r="H494" s="16"/>
      <c r="I494" s="16"/>
      <c r="J494" s="16"/>
      <c r="K494" s="17">
        <f>SUM(K497:K498)</f>
        <v>16.399999999999999</v>
      </c>
      <c r="L494" s="18">
        <v>0</v>
      </c>
      <c r="M494" s="18">
        <f>ROUND(K494*L494,2)</f>
        <v>0</v>
      </c>
    </row>
    <row r="495" spans="1:13" ht="58.35" customHeight="1" thickBot="1" x14ac:dyDescent="0.25">
      <c r="A495" s="19"/>
      <c r="B495" s="19"/>
      <c r="C495" s="19"/>
      <c r="D495" s="16" t="s">
        <v>1234</v>
      </c>
      <c r="E495" s="16"/>
      <c r="F495" s="16"/>
      <c r="G495" s="16"/>
      <c r="H495" s="16"/>
      <c r="I495" s="16"/>
      <c r="J495" s="16"/>
      <c r="K495" s="16"/>
      <c r="L495" s="16"/>
      <c r="M495" s="16"/>
    </row>
    <row r="496" spans="1:13" ht="15.2" customHeight="1" thickBot="1" x14ac:dyDescent="0.25">
      <c r="A496" s="19"/>
      <c r="B496" s="19"/>
      <c r="C496" s="19"/>
      <c r="D496" s="19"/>
      <c r="E496" s="27"/>
      <c r="F496" s="28" t="s">
        <v>1235</v>
      </c>
      <c r="G496" s="28" t="s">
        <v>1236</v>
      </c>
      <c r="H496" s="28" t="s">
        <v>1237</v>
      </c>
      <c r="I496" s="28" t="s">
        <v>1238</v>
      </c>
      <c r="J496" s="28" t="s">
        <v>1239</v>
      </c>
      <c r="K496" s="28" t="s">
        <v>1240</v>
      </c>
      <c r="L496" s="19"/>
      <c r="M496" s="19"/>
    </row>
    <row r="497" spans="1:13" ht="15.2" customHeight="1" thickBot="1" x14ac:dyDescent="0.25">
      <c r="A497" s="19"/>
      <c r="B497" s="19"/>
      <c r="C497" s="19"/>
      <c r="D497" s="29"/>
      <c r="E497" s="30" t="s">
        <v>1241</v>
      </c>
      <c r="F497" s="31">
        <v>2</v>
      </c>
      <c r="G497" s="32">
        <v>8</v>
      </c>
      <c r="H497" s="32">
        <v>0.4</v>
      </c>
      <c r="I497" s="32"/>
      <c r="J497" s="33">
        <f>ROUND(F497*G497*H497,3)</f>
        <v>6.4</v>
      </c>
      <c r="K497" s="36"/>
      <c r="L497" s="19"/>
      <c r="M497" s="19"/>
    </row>
    <row r="498" spans="1:13" ht="15.2" customHeight="1" thickBot="1" x14ac:dyDescent="0.25">
      <c r="A498" s="19"/>
      <c r="B498" s="19"/>
      <c r="C498" s="19"/>
      <c r="D498" s="29"/>
      <c r="E498" s="5"/>
      <c r="F498" s="4">
        <v>5</v>
      </c>
      <c r="G498" s="17">
        <v>5</v>
      </c>
      <c r="H498" s="17">
        <v>0.4</v>
      </c>
      <c r="I498" s="17"/>
      <c r="J498" s="37">
        <f>ROUND(F498*G498*H498,3)</f>
        <v>10</v>
      </c>
      <c r="K498" s="38">
        <f>SUM(J497:J498)</f>
        <v>16.399999999999999</v>
      </c>
      <c r="L498" s="19"/>
      <c r="M498" s="19"/>
    </row>
    <row r="499" spans="1:13" ht="15.4" customHeight="1" thickBot="1" x14ac:dyDescent="0.25">
      <c r="A499" s="13" t="s">
        <v>1242</v>
      </c>
      <c r="B499" s="5" t="s">
        <v>1243</v>
      </c>
      <c r="C499" s="5" t="s">
        <v>1244</v>
      </c>
      <c r="D499" s="16" t="s">
        <v>1245</v>
      </c>
      <c r="E499" s="16"/>
      <c r="F499" s="16"/>
      <c r="G499" s="16"/>
      <c r="H499" s="16"/>
      <c r="I499" s="16"/>
      <c r="J499" s="16"/>
      <c r="K499" s="17">
        <f>SUM(K502:K504)</f>
        <v>7.2100000000000009</v>
      </c>
      <c r="L499" s="18">
        <v>0</v>
      </c>
      <c r="M499" s="18">
        <f>ROUND(K499*L499,2)</f>
        <v>0</v>
      </c>
    </row>
    <row r="500" spans="1:13" ht="86.1" customHeight="1" thickBot="1" x14ac:dyDescent="0.25">
      <c r="A500" s="19"/>
      <c r="B500" s="19"/>
      <c r="C500" s="19"/>
      <c r="D500" s="16" t="s">
        <v>1246</v>
      </c>
      <c r="E500" s="16"/>
      <c r="F500" s="16"/>
      <c r="G500" s="16"/>
      <c r="H500" s="16"/>
      <c r="I500" s="16"/>
      <c r="J500" s="16"/>
      <c r="K500" s="16"/>
      <c r="L500" s="16"/>
      <c r="M500" s="16"/>
    </row>
    <row r="501" spans="1:13" ht="15.2" customHeight="1" thickBot="1" x14ac:dyDescent="0.25">
      <c r="A501" s="19"/>
      <c r="B501" s="19"/>
      <c r="C501" s="19"/>
      <c r="D501" s="19"/>
      <c r="E501" s="27"/>
      <c r="F501" s="28" t="s">
        <v>1247</v>
      </c>
      <c r="G501" s="28" t="s">
        <v>1248</v>
      </c>
      <c r="H501" s="28" t="s">
        <v>1249</v>
      </c>
      <c r="I501" s="28" t="s">
        <v>1250</v>
      </c>
      <c r="J501" s="28" t="s">
        <v>1251</v>
      </c>
      <c r="K501" s="28" t="s">
        <v>1252</v>
      </c>
      <c r="L501" s="19"/>
      <c r="M501" s="19"/>
    </row>
    <row r="502" spans="1:13" ht="15.2" customHeight="1" thickBot="1" x14ac:dyDescent="0.25">
      <c r="A502" s="19"/>
      <c r="B502" s="19"/>
      <c r="C502" s="19"/>
      <c r="D502" s="29"/>
      <c r="E502" s="30" t="s">
        <v>1253</v>
      </c>
      <c r="F502" s="31">
        <v>2</v>
      </c>
      <c r="G502" s="32">
        <v>8</v>
      </c>
      <c r="H502" s="32">
        <v>0.4</v>
      </c>
      <c r="I502" s="32">
        <v>0.4</v>
      </c>
      <c r="J502" s="33">
        <f>ROUND(F502*G502*H502*I502,3)</f>
        <v>2.56</v>
      </c>
      <c r="K502" s="36"/>
      <c r="L502" s="19"/>
      <c r="M502" s="19"/>
    </row>
    <row r="503" spans="1:13" ht="15.2" customHeight="1" thickBot="1" x14ac:dyDescent="0.25">
      <c r="A503" s="19"/>
      <c r="B503" s="19"/>
      <c r="C503" s="19"/>
      <c r="D503" s="29"/>
      <c r="E503" s="5"/>
      <c r="F503" s="4">
        <v>5</v>
      </c>
      <c r="G503" s="17">
        <v>5</v>
      </c>
      <c r="H503" s="17">
        <v>0.4</v>
      </c>
      <c r="I503" s="17">
        <v>0.4</v>
      </c>
      <c r="J503" s="37">
        <f>ROUND(F503*G503*H503*I503,3)</f>
        <v>4</v>
      </c>
      <c r="K503" s="19"/>
      <c r="L503" s="19"/>
      <c r="M503" s="19"/>
    </row>
    <row r="504" spans="1:13" ht="15.2" customHeight="1" thickBot="1" x14ac:dyDescent="0.25">
      <c r="A504" s="19"/>
      <c r="B504" s="19"/>
      <c r="C504" s="19"/>
      <c r="D504" s="29"/>
      <c r="E504" s="5" t="s">
        <v>1254</v>
      </c>
      <c r="F504" s="4">
        <v>0.1</v>
      </c>
      <c r="G504" s="17">
        <v>6.5</v>
      </c>
      <c r="H504" s="17"/>
      <c r="I504" s="17"/>
      <c r="J504" s="37">
        <f>ROUND(F504*G504,3)</f>
        <v>0.65</v>
      </c>
      <c r="K504" s="38">
        <f>SUM(J502:J504)</f>
        <v>7.2100000000000009</v>
      </c>
      <c r="L504" s="19"/>
      <c r="M504" s="19"/>
    </row>
    <row r="505" spans="1:13" ht="15.4" customHeight="1" thickBot="1" x14ac:dyDescent="0.25">
      <c r="A505" s="20"/>
      <c r="B505" s="20"/>
      <c r="C505" s="20"/>
      <c r="D505" s="21" t="s">
        <v>1255</v>
      </c>
      <c r="E505" s="7"/>
      <c r="F505" s="7"/>
      <c r="G505" s="7"/>
      <c r="H505" s="7"/>
      <c r="I505" s="7"/>
      <c r="J505" s="7"/>
      <c r="K505" s="7"/>
      <c r="L505" s="22">
        <f>M489+M494+M499</f>
        <v>0</v>
      </c>
      <c r="M505" s="22">
        <f>ROUND(L505,2)</f>
        <v>0</v>
      </c>
    </row>
    <row r="506" spans="1:13" ht="15.4" customHeight="1" thickBot="1" x14ac:dyDescent="0.25">
      <c r="A506" s="9" t="s">
        <v>1256</v>
      </c>
      <c r="B506" s="9" t="s">
        <v>1257</v>
      </c>
      <c r="C506" s="10"/>
      <c r="D506" s="11" t="s">
        <v>1258</v>
      </c>
      <c r="E506" s="11"/>
      <c r="F506" s="11"/>
      <c r="G506" s="11"/>
      <c r="H506" s="11"/>
      <c r="I506" s="11"/>
      <c r="J506" s="11"/>
      <c r="K506" s="10"/>
      <c r="L506" s="12">
        <f>L536</f>
        <v>0</v>
      </c>
      <c r="M506" s="12">
        <f>ROUND(L506,2)</f>
        <v>0</v>
      </c>
    </row>
    <row r="507" spans="1:13" ht="15.4" customHeight="1" thickBot="1" x14ac:dyDescent="0.25">
      <c r="A507" s="13" t="s">
        <v>1259</v>
      </c>
      <c r="B507" s="5" t="s">
        <v>1260</v>
      </c>
      <c r="C507" s="5" t="s">
        <v>1261</v>
      </c>
      <c r="D507" s="16" t="s">
        <v>1262</v>
      </c>
      <c r="E507" s="16"/>
      <c r="F507" s="16"/>
      <c r="G507" s="16"/>
      <c r="H507" s="16"/>
      <c r="I507" s="16"/>
      <c r="J507" s="16"/>
      <c r="K507" s="17">
        <f>SUM(K510:K511)</f>
        <v>41</v>
      </c>
      <c r="L507" s="18">
        <v>0</v>
      </c>
      <c r="M507" s="18">
        <f>ROUND(K507*L507,2)</f>
        <v>0</v>
      </c>
    </row>
    <row r="508" spans="1:13" ht="132.19999999999999" customHeight="1" thickBot="1" x14ac:dyDescent="0.25">
      <c r="A508" s="19"/>
      <c r="B508" s="19"/>
      <c r="C508" s="19"/>
      <c r="D508" s="16" t="s">
        <v>1263</v>
      </c>
      <c r="E508" s="16"/>
      <c r="F508" s="16"/>
      <c r="G508" s="16"/>
      <c r="H508" s="16"/>
      <c r="I508" s="16"/>
      <c r="J508" s="16"/>
      <c r="K508" s="16"/>
      <c r="L508" s="16"/>
      <c r="M508" s="16"/>
    </row>
    <row r="509" spans="1:13" ht="15.2" customHeight="1" thickBot="1" x14ac:dyDescent="0.25">
      <c r="A509" s="19"/>
      <c r="B509" s="19"/>
      <c r="C509" s="19"/>
      <c r="D509" s="19"/>
      <c r="E509" s="27"/>
      <c r="F509" s="28" t="s">
        <v>1264</v>
      </c>
      <c r="G509" s="28" t="s">
        <v>1265</v>
      </c>
      <c r="H509" s="28" t="s">
        <v>1266</v>
      </c>
      <c r="I509" s="28" t="s">
        <v>1267</v>
      </c>
      <c r="J509" s="28" t="s">
        <v>1268</v>
      </c>
      <c r="K509" s="28" t="s">
        <v>1269</v>
      </c>
      <c r="L509" s="19"/>
      <c r="M509" s="19"/>
    </row>
    <row r="510" spans="1:13" ht="15.2" customHeight="1" thickBot="1" x14ac:dyDescent="0.25">
      <c r="A510" s="19"/>
      <c r="B510" s="19"/>
      <c r="C510" s="19"/>
      <c r="D510" s="29"/>
      <c r="E510" s="30" t="s">
        <v>1270</v>
      </c>
      <c r="F510" s="31">
        <v>2</v>
      </c>
      <c r="G510" s="32">
        <v>8</v>
      </c>
      <c r="H510" s="32"/>
      <c r="I510" s="32">
        <v>1</v>
      </c>
      <c r="J510" s="33">
        <f>ROUND(F510*G510*I510,3)</f>
        <v>16</v>
      </c>
      <c r="K510" s="36"/>
      <c r="L510" s="19"/>
      <c r="M510" s="19"/>
    </row>
    <row r="511" spans="1:13" ht="15.2" customHeight="1" thickBot="1" x14ac:dyDescent="0.25">
      <c r="A511" s="19"/>
      <c r="B511" s="19"/>
      <c r="C511" s="19"/>
      <c r="D511" s="29"/>
      <c r="E511" s="5"/>
      <c r="F511" s="4">
        <v>5</v>
      </c>
      <c r="G511" s="17">
        <v>5</v>
      </c>
      <c r="H511" s="17"/>
      <c r="I511" s="17">
        <v>1</v>
      </c>
      <c r="J511" s="37">
        <f>ROUND(F511*G511*I511,3)</f>
        <v>25</v>
      </c>
      <c r="K511" s="38">
        <f>SUM(J510:J511)</f>
        <v>41</v>
      </c>
      <c r="L511" s="19"/>
      <c r="M511" s="19"/>
    </row>
    <row r="512" spans="1:13" ht="15.4" customHeight="1" thickBot="1" x14ac:dyDescent="0.25">
      <c r="A512" s="13" t="s">
        <v>1271</v>
      </c>
      <c r="B512" s="5" t="s">
        <v>1272</v>
      </c>
      <c r="C512" s="5" t="s">
        <v>1273</v>
      </c>
      <c r="D512" s="16" t="s">
        <v>1274</v>
      </c>
      <c r="E512" s="16"/>
      <c r="F512" s="16"/>
      <c r="G512" s="16"/>
      <c r="H512" s="16"/>
      <c r="I512" s="16"/>
      <c r="J512" s="16"/>
      <c r="K512" s="17">
        <f>SUM(K515:K515)</f>
        <v>212.8</v>
      </c>
      <c r="L512" s="18">
        <v>0</v>
      </c>
      <c r="M512" s="18">
        <f>ROUND(K512*L512,2)</f>
        <v>0</v>
      </c>
    </row>
    <row r="513" spans="1:13" ht="76.900000000000006" customHeight="1" thickBot="1" x14ac:dyDescent="0.25">
      <c r="A513" s="19"/>
      <c r="B513" s="19"/>
      <c r="C513" s="19"/>
      <c r="D513" s="16" t="s">
        <v>1275</v>
      </c>
      <c r="E513" s="16"/>
      <c r="F513" s="16"/>
      <c r="G513" s="16"/>
      <c r="H513" s="16"/>
      <c r="I513" s="16"/>
      <c r="J513" s="16"/>
      <c r="K513" s="16"/>
      <c r="L513" s="16"/>
      <c r="M513" s="16"/>
    </row>
    <row r="514" spans="1:13" ht="15.2" customHeight="1" thickBot="1" x14ac:dyDescent="0.25">
      <c r="A514" s="19"/>
      <c r="B514" s="19"/>
      <c r="C514" s="19"/>
      <c r="D514" s="19"/>
      <c r="E514" s="27"/>
      <c r="F514" s="28" t="s">
        <v>1276</v>
      </c>
      <c r="G514" s="28" t="s">
        <v>1277</v>
      </c>
      <c r="H514" s="28" t="s">
        <v>1278</v>
      </c>
      <c r="I514" s="28" t="s">
        <v>1279</v>
      </c>
      <c r="J514" s="28" t="s">
        <v>1280</v>
      </c>
      <c r="K514" s="28" t="s">
        <v>1281</v>
      </c>
      <c r="L514" s="19"/>
      <c r="M514" s="19"/>
    </row>
    <row r="515" spans="1:13" ht="30.6" customHeight="1" thickBot="1" x14ac:dyDescent="0.25">
      <c r="A515" s="19"/>
      <c r="B515" s="19"/>
      <c r="C515" s="19"/>
      <c r="D515" s="29"/>
      <c r="E515" s="30" t="s">
        <v>1282</v>
      </c>
      <c r="F515" s="31">
        <v>7</v>
      </c>
      <c r="G515" s="32">
        <v>8</v>
      </c>
      <c r="H515" s="32">
        <v>3.8</v>
      </c>
      <c r="I515" s="32"/>
      <c r="J515" s="33">
        <f>ROUND(F515*G515*H515,3)</f>
        <v>212.8</v>
      </c>
      <c r="K515" s="34">
        <f>SUM(J515:J515)</f>
        <v>212.8</v>
      </c>
      <c r="L515" s="19"/>
      <c r="M515" s="19"/>
    </row>
    <row r="516" spans="1:13" ht="15.4" customHeight="1" thickBot="1" x14ac:dyDescent="0.25">
      <c r="A516" s="13" t="s">
        <v>1283</v>
      </c>
      <c r="B516" s="5" t="s">
        <v>1284</v>
      </c>
      <c r="C516" s="5" t="s">
        <v>1285</v>
      </c>
      <c r="D516" s="16" t="s">
        <v>1286</v>
      </c>
      <c r="E516" s="16"/>
      <c r="F516" s="16"/>
      <c r="G516" s="16"/>
      <c r="H516" s="16"/>
      <c r="I516" s="16"/>
      <c r="J516" s="16"/>
      <c r="K516" s="17">
        <f>SUM(K519:K519)</f>
        <v>40</v>
      </c>
      <c r="L516" s="18">
        <v>0</v>
      </c>
      <c r="M516" s="18">
        <f>ROUND(K516*L516,2)</f>
        <v>0</v>
      </c>
    </row>
    <row r="517" spans="1:13" ht="49.15" customHeight="1" thickBot="1" x14ac:dyDescent="0.25">
      <c r="A517" s="19"/>
      <c r="B517" s="19"/>
      <c r="C517" s="19"/>
      <c r="D517" s="16" t="s">
        <v>1287</v>
      </c>
      <c r="E517" s="16"/>
      <c r="F517" s="16"/>
      <c r="G517" s="16"/>
      <c r="H517" s="16"/>
      <c r="I517" s="16"/>
      <c r="J517" s="16"/>
      <c r="K517" s="16"/>
      <c r="L517" s="16"/>
      <c r="M517" s="16"/>
    </row>
    <row r="518" spans="1:13" ht="15.2" customHeight="1" thickBot="1" x14ac:dyDescent="0.25">
      <c r="A518" s="19"/>
      <c r="B518" s="19"/>
      <c r="C518" s="19"/>
      <c r="D518" s="19"/>
      <c r="E518" s="27"/>
      <c r="F518" s="28" t="s">
        <v>1288</v>
      </c>
      <c r="G518" s="28" t="s">
        <v>1289</v>
      </c>
      <c r="H518" s="28" t="s">
        <v>1290</v>
      </c>
      <c r="I518" s="28" t="s">
        <v>1291</v>
      </c>
      <c r="J518" s="28" t="s">
        <v>1292</v>
      </c>
      <c r="K518" s="28" t="s">
        <v>1293</v>
      </c>
      <c r="L518" s="19"/>
      <c r="M518" s="19"/>
    </row>
    <row r="519" spans="1:13" ht="15.2" customHeight="1" thickBot="1" x14ac:dyDescent="0.25">
      <c r="A519" s="19"/>
      <c r="B519" s="19"/>
      <c r="C519" s="19"/>
      <c r="D519" s="29"/>
      <c r="E519" s="30" t="s">
        <v>1294</v>
      </c>
      <c r="F519" s="31">
        <v>1</v>
      </c>
      <c r="G519" s="32">
        <v>8</v>
      </c>
      <c r="H519" s="32">
        <v>5</v>
      </c>
      <c r="I519" s="32"/>
      <c r="J519" s="33">
        <f>ROUND(F519*G519*H519,3)</f>
        <v>40</v>
      </c>
      <c r="K519" s="34">
        <f>SUM(J519:J519)</f>
        <v>40</v>
      </c>
      <c r="L519" s="19"/>
      <c r="M519" s="19"/>
    </row>
    <row r="520" spans="1:13" ht="15.4" customHeight="1" thickBot="1" x14ac:dyDescent="0.25">
      <c r="A520" s="13" t="s">
        <v>1295</v>
      </c>
      <c r="B520" s="5" t="s">
        <v>1296</v>
      </c>
      <c r="C520" s="5" t="s">
        <v>1297</v>
      </c>
      <c r="D520" s="16" t="s">
        <v>1298</v>
      </c>
      <c r="E520" s="16"/>
      <c r="F520" s="16"/>
      <c r="G520" s="16"/>
      <c r="H520" s="16"/>
      <c r="I520" s="16"/>
      <c r="J520" s="16"/>
      <c r="K520" s="17">
        <f>SUM(K523:K523)</f>
        <v>40</v>
      </c>
      <c r="L520" s="18">
        <v>0</v>
      </c>
      <c r="M520" s="18">
        <f>ROUND(K520*L520,2)</f>
        <v>0</v>
      </c>
    </row>
    <row r="521" spans="1:13" ht="95.25" customHeight="1" thickBot="1" x14ac:dyDescent="0.25">
      <c r="A521" s="19"/>
      <c r="B521" s="19"/>
      <c r="C521" s="19"/>
      <c r="D521" s="16" t="s">
        <v>1299</v>
      </c>
      <c r="E521" s="16"/>
      <c r="F521" s="16"/>
      <c r="G521" s="16"/>
      <c r="H521" s="16"/>
      <c r="I521" s="16"/>
      <c r="J521" s="16"/>
      <c r="K521" s="16"/>
      <c r="L521" s="16"/>
      <c r="M521" s="16"/>
    </row>
    <row r="522" spans="1:13" ht="15.2" customHeight="1" thickBot="1" x14ac:dyDescent="0.25">
      <c r="A522" s="19"/>
      <c r="B522" s="19"/>
      <c r="C522" s="19"/>
      <c r="D522" s="19"/>
      <c r="E522" s="27"/>
      <c r="F522" s="28" t="s">
        <v>1300</v>
      </c>
      <c r="G522" s="28" t="s">
        <v>1301</v>
      </c>
      <c r="H522" s="28" t="s">
        <v>1302</v>
      </c>
      <c r="I522" s="28" t="s">
        <v>1303</v>
      </c>
      <c r="J522" s="28" t="s">
        <v>1304</v>
      </c>
      <c r="K522" s="28" t="s">
        <v>1305</v>
      </c>
      <c r="L522" s="19"/>
      <c r="M522" s="19"/>
    </row>
    <row r="523" spans="1:13" ht="15.2" customHeight="1" thickBot="1" x14ac:dyDescent="0.25">
      <c r="A523" s="19"/>
      <c r="B523" s="19"/>
      <c r="C523" s="19"/>
      <c r="D523" s="29"/>
      <c r="E523" s="30" t="s">
        <v>1306</v>
      </c>
      <c r="F523" s="31">
        <v>1</v>
      </c>
      <c r="G523" s="32">
        <v>8</v>
      </c>
      <c r="H523" s="32">
        <v>5</v>
      </c>
      <c r="I523" s="32"/>
      <c r="J523" s="33">
        <f>ROUND(F523*G523*H523,3)</f>
        <v>40</v>
      </c>
      <c r="K523" s="34">
        <f>SUM(J523:J523)</f>
        <v>40</v>
      </c>
      <c r="L523" s="19"/>
      <c r="M523" s="19"/>
    </row>
    <row r="524" spans="1:13" ht="15.4" customHeight="1" thickBot="1" x14ac:dyDescent="0.25">
      <c r="A524" s="13" t="s">
        <v>1307</v>
      </c>
      <c r="B524" s="5" t="s">
        <v>1308</v>
      </c>
      <c r="C524" s="5" t="s">
        <v>1309</v>
      </c>
      <c r="D524" s="16" t="s">
        <v>1310</v>
      </c>
      <c r="E524" s="16"/>
      <c r="F524" s="16"/>
      <c r="G524" s="16"/>
      <c r="H524" s="16"/>
      <c r="I524" s="16"/>
      <c r="J524" s="16"/>
      <c r="K524" s="17">
        <f>SUM(K527:K527)</f>
        <v>40</v>
      </c>
      <c r="L524" s="18">
        <v>0</v>
      </c>
      <c r="M524" s="18">
        <f>ROUND(K524*L524,2)</f>
        <v>0</v>
      </c>
    </row>
    <row r="525" spans="1:13" ht="104.45" customHeight="1" thickBot="1" x14ac:dyDescent="0.25">
      <c r="A525" s="19"/>
      <c r="B525" s="19"/>
      <c r="C525" s="19"/>
      <c r="D525" s="16" t="s">
        <v>1311</v>
      </c>
      <c r="E525" s="16"/>
      <c r="F525" s="16"/>
      <c r="G525" s="16"/>
      <c r="H525" s="16"/>
      <c r="I525" s="16"/>
      <c r="J525" s="16"/>
      <c r="K525" s="16"/>
      <c r="L525" s="16"/>
      <c r="M525" s="16"/>
    </row>
    <row r="526" spans="1:13" ht="15.2" customHeight="1" thickBot="1" x14ac:dyDescent="0.25">
      <c r="A526" s="19"/>
      <c r="B526" s="19"/>
      <c r="C526" s="19"/>
      <c r="D526" s="19"/>
      <c r="E526" s="27"/>
      <c r="F526" s="28" t="s">
        <v>1312</v>
      </c>
      <c r="G526" s="28" t="s">
        <v>1313</v>
      </c>
      <c r="H526" s="28" t="s">
        <v>1314</v>
      </c>
      <c r="I526" s="28" t="s">
        <v>1315</v>
      </c>
      <c r="J526" s="28" t="s">
        <v>1316</v>
      </c>
      <c r="K526" s="28" t="s">
        <v>1317</v>
      </c>
      <c r="L526" s="19"/>
      <c r="M526" s="19"/>
    </row>
    <row r="527" spans="1:13" ht="15.2" customHeight="1" thickBot="1" x14ac:dyDescent="0.25">
      <c r="A527" s="19"/>
      <c r="B527" s="19"/>
      <c r="C527" s="19"/>
      <c r="D527" s="29"/>
      <c r="E527" s="30" t="s">
        <v>1318</v>
      </c>
      <c r="F527" s="31">
        <v>1</v>
      </c>
      <c r="G527" s="32">
        <v>8</v>
      </c>
      <c r="H527" s="32">
        <v>5</v>
      </c>
      <c r="I527" s="32"/>
      <c r="J527" s="33">
        <f>ROUND(F527*G527*H527,3)</f>
        <v>40</v>
      </c>
      <c r="K527" s="34">
        <f>SUM(J527:J527)</f>
        <v>40</v>
      </c>
      <c r="L527" s="19"/>
      <c r="M527" s="19"/>
    </row>
    <row r="528" spans="1:13" ht="15.4" customHeight="1" thickBot="1" x14ac:dyDescent="0.25">
      <c r="A528" s="13" t="s">
        <v>1319</v>
      </c>
      <c r="B528" s="5" t="s">
        <v>1320</v>
      </c>
      <c r="C528" s="5" t="s">
        <v>1321</v>
      </c>
      <c r="D528" s="16" t="s">
        <v>1322</v>
      </c>
      <c r="E528" s="16"/>
      <c r="F528" s="16"/>
      <c r="G528" s="16"/>
      <c r="H528" s="16"/>
      <c r="I528" s="16"/>
      <c r="J528" s="16"/>
      <c r="K528" s="17">
        <f>SUM(K531:K531)</f>
        <v>2.25</v>
      </c>
      <c r="L528" s="18">
        <v>0</v>
      </c>
      <c r="M528" s="18">
        <f>ROUND(K528*L528,2)</f>
        <v>0</v>
      </c>
    </row>
    <row r="529" spans="1:13" ht="113.85" customHeight="1" thickBot="1" x14ac:dyDescent="0.25">
      <c r="A529" s="19"/>
      <c r="B529" s="19"/>
      <c r="C529" s="19"/>
      <c r="D529" s="16" t="s">
        <v>1323</v>
      </c>
      <c r="E529" s="16"/>
      <c r="F529" s="16"/>
      <c r="G529" s="16"/>
      <c r="H529" s="16"/>
      <c r="I529" s="16"/>
      <c r="J529" s="16"/>
      <c r="K529" s="16"/>
      <c r="L529" s="16"/>
      <c r="M529" s="16"/>
    </row>
    <row r="530" spans="1:13" ht="15.2" customHeight="1" thickBot="1" x14ac:dyDescent="0.25">
      <c r="A530" s="19"/>
      <c r="B530" s="19"/>
      <c r="C530" s="19"/>
      <c r="D530" s="19"/>
      <c r="E530" s="27"/>
      <c r="F530" s="28" t="s">
        <v>1324</v>
      </c>
      <c r="G530" s="28" t="s">
        <v>1325</v>
      </c>
      <c r="H530" s="28" t="s">
        <v>1326</v>
      </c>
      <c r="I530" s="28" t="s">
        <v>1327</v>
      </c>
      <c r="J530" s="28" t="s">
        <v>1328</v>
      </c>
      <c r="K530" s="28" t="s">
        <v>1329</v>
      </c>
      <c r="L530" s="19"/>
      <c r="M530" s="19"/>
    </row>
    <row r="531" spans="1:13" ht="21.4" customHeight="1" thickBot="1" x14ac:dyDescent="0.25">
      <c r="A531" s="19"/>
      <c r="B531" s="19"/>
      <c r="C531" s="19"/>
      <c r="D531" s="29"/>
      <c r="E531" s="30" t="s">
        <v>1330</v>
      </c>
      <c r="F531" s="31">
        <v>1</v>
      </c>
      <c r="G531" s="32">
        <v>1.5</v>
      </c>
      <c r="H531" s="32">
        <v>1.5</v>
      </c>
      <c r="I531" s="32"/>
      <c r="J531" s="33">
        <f>ROUND(F531*G531*H531,3)</f>
        <v>2.25</v>
      </c>
      <c r="K531" s="34">
        <f>SUM(J531:J531)</f>
        <v>2.25</v>
      </c>
      <c r="L531" s="19"/>
      <c r="M531" s="19"/>
    </row>
    <row r="532" spans="1:13" ht="15.4" customHeight="1" thickBot="1" x14ac:dyDescent="0.25">
      <c r="A532" s="13" t="s">
        <v>1331</v>
      </c>
      <c r="B532" s="5" t="s">
        <v>1332</v>
      </c>
      <c r="C532" s="5" t="s">
        <v>1333</v>
      </c>
      <c r="D532" s="16" t="s">
        <v>1334</v>
      </c>
      <c r="E532" s="16"/>
      <c r="F532" s="16"/>
      <c r="G532" s="16"/>
      <c r="H532" s="16"/>
      <c r="I532" s="16"/>
      <c r="J532" s="16"/>
      <c r="K532" s="17">
        <f>SUM(K535:K535)</f>
        <v>40</v>
      </c>
      <c r="L532" s="18">
        <v>0</v>
      </c>
      <c r="M532" s="18">
        <f>ROUND(K532*L532,2)</f>
        <v>0</v>
      </c>
    </row>
    <row r="533" spans="1:13" ht="86.1" customHeight="1" thickBot="1" x14ac:dyDescent="0.25">
      <c r="A533" s="19"/>
      <c r="B533" s="19"/>
      <c r="C533" s="19"/>
      <c r="D533" s="16" t="s">
        <v>1335</v>
      </c>
      <c r="E533" s="16"/>
      <c r="F533" s="16"/>
      <c r="G533" s="16"/>
      <c r="H533" s="16"/>
      <c r="I533" s="16"/>
      <c r="J533" s="16"/>
      <c r="K533" s="16"/>
      <c r="L533" s="16"/>
      <c r="M533" s="16"/>
    </row>
    <row r="534" spans="1:13" ht="15.2" customHeight="1" thickBot="1" x14ac:dyDescent="0.25">
      <c r="A534" s="19"/>
      <c r="B534" s="19"/>
      <c r="C534" s="19"/>
      <c r="D534" s="19"/>
      <c r="E534" s="27"/>
      <c r="F534" s="28" t="s">
        <v>1336</v>
      </c>
      <c r="G534" s="28" t="s">
        <v>1337</v>
      </c>
      <c r="H534" s="28" t="s">
        <v>1338</v>
      </c>
      <c r="I534" s="28" t="s">
        <v>1339</v>
      </c>
      <c r="J534" s="28" t="s">
        <v>1340</v>
      </c>
      <c r="K534" s="28" t="s">
        <v>1341</v>
      </c>
      <c r="L534" s="19"/>
      <c r="M534" s="19"/>
    </row>
    <row r="535" spans="1:13" ht="15.2" customHeight="1" thickBot="1" x14ac:dyDescent="0.25">
      <c r="A535" s="19"/>
      <c r="B535" s="19"/>
      <c r="C535" s="19"/>
      <c r="D535" s="29"/>
      <c r="E535" s="30" t="s">
        <v>1342</v>
      </c>
      <c r="F535" s="31">
        <v>1</v>
      </c>
      <c r="G535" s="32">
        <v>8</v>
      </c>
      <c r="H535" s="32">
        <v>5</v>
      </c>
      <c r="I535" s="32"/>
      <c r="J535" s="33">
        <f>ROUND(F535*G535*H535,3)</f>
        <v>40</v>
      </c>
      <c r="K535" s="34">
        <f>SUM(J535:J535)</f>
        <v>40</v>
      </c>
      <c r="L535" s="19"/>
      <c r="M535" s="19"/>
    </row>
    <row r="536" spans="1:13" ht="15.4" customHeight="1" thickBot="1" x14ac:dyDescent="0.25">
      <c r="A536" s="20"/>
      <c r="B536" s="20"/>
      <c r="C536" s="20"/>
      <c r="D536" s="21" t="s">
        <v>1343</v>
      </c>
      <c r="E536" s="7"/>
      <c r="F536" s="7"/>
      <c r="G536" s="7"/>
      <c r="H536" s="7"/>
      <c r="I536" s="7"/>
      <c r="J536" s="7"/>
      <c r="K536" s="7"/>
      <c r="L536" s="22">
        <f>M507+M512+M516+M520+M524+M528+M532</f>
        <v>0</v>
      </c>
      <c r="M536" s="22">
        <f>ROUND(L536,2)</f>
        <v>0</v>
      </c>
    </row>
    <row r="537" spans="1:13" ht="15.4" customHeight="1" thickBot="1" x14ac:dyDescent="0.25">
      <c r="A537" s="9" t="s">
        <v>1344</v>
      </c>
      <c r="B537" s="9" t="s">
        <v>1345</v>
      </c>
      <c r="C537" s="10"/>
      <c r="D537" s="11" t="s">
        <v>1346</v>
      </c>
      <c r="E537" s="11"/>
      <c r="F537" s="11"/>
      <c r="G537" s="11"/>
      <c r="H537" s="11"/>
      <c r="I537" s="11"/>
      <c r="J537" s="11"/>
      <c r="K537" s="10"/>
      <c r="L537" s="12">
        <f>L542</f>
        <v>0</v>
      </c>
      <c r="M537" s="12">
        <f>ROUND(L537,2)</f>
        <v>0</v>
      </c>
    </row>
    <row r="538" spans="1:13" ht="15.4" customHeight="1" thickBot="1" x14ac:dyDescent="0.25">
      <c r="A538" s="13" t="s">
        <v>1347</v>
      </c>
      <c r="B538" s="5" t="s">
        <v>1348</v>
      </c>
      <c r="C538" s="5" t="s">
        <v>1349</v>
      </c>
      <c r="D538" s="16" t="s">
        <v>1350</v>
      </c>
      <c r="E538" s="16"/>
      <c r="F538" s="16"/>
      <c r="G538" s="16"/>
      <c r="H538" s="16"/>
      <c r="I538" s="16"/>
      <c r="J538" s="16"/>
      <c r="K538" s="17">
        <f>ROUND(2,2)</f>
        <v>2</v>
      </c>
      <c r="L538" s="18">
        <v>0</v>
      </c>
      <c r="M538" s="18">
        <f>ROUND(K538*L538,2)</f>
        <v>0</v>
      </c>
    </row>
    <row r="539" spans="1:13" ht="39.75" customHeight="1" thickBot="1" x14ac:dyDescent="0.25">
      <c r="A539" s="19"/>
      <c r="B539" s="19"/>
      <c r="C539" s="19"/>
      <c r="D539" s="16" t="s">
        <v>1351</v>
      </c>
      <c r="E539" s="16"/>
      <c r="F539" s="16"/>
      <c r="G539" s="16"/>
      <c r="H539" s="16"/>
      <c r="I539" s="16"/>
      <c r="J539" s="16"/>
      <c r="K539" s="16"/>
      <c r="L539" s="16"/>
      <c r="M539" s="16"/>
    </row>
    <row r="540" spans="1:13" ht="15.4" customHeight="1" thickBot="1" x14ac:dyDescent="0.25">
      <c r="A540" s="13" t="s">
        <v>1352</v>
      </c>
      <c r="B540" s="5" t="s">
        <v>1353</v>
      </c>
      <c r="C540" s="5" t="s">
        <v>1354</v>
      </c>
      <c r="D540" s="16" t="s">
        <v>1355</v>
      </c>
      <c r="E540" s="16"/>
      <c r="F540" s="16"/>
      <c r="G540" s="16"/>
      <c r="H540" s="16"/>
      <c r="I540" s="16"/>
      <c r="J540" s="16"/>
      <c r="K540" s="17">
        <f>ROUND(1,2)</f>
        <v>1</v>
      </c>
      <c r="L540" s="18">
        <v>0</v>
      </c>
      <c r="M540" s="18">
        <f>ROUND(K540*L540,2)</f>
        <v>0</v>
      </c>
    </row>
    <row r="541" spans="1:13" ht="86.1" customHeight="1" thickBot="1" x14ac:dyDescent="0.25">
      <c r="A541" s="19"/>
      <c r="B541" s="19"/>
      <c r="C541" s="19"/>
      <c r="D541" s="16" t="s">
        <v>1356</v>
      </c>
      <c r="E541" s="16"/>
      <c r="F541" s="16"/>
      <c r="G541" s="16"/>
      <c r="H541" s="16"/>
      <c r="I541" s="16"/>
      <c r="J541" s="16"/>
      <c r="K541" s="16"/>
      <c r="L541" s="16"/>
      <c r="M541" s="16"/>
    </row>
    <row r="542" spans="1:13" ht="15.4" customHeight="1" thickBot="1" x14ac:dyDescent="0.25">
      <c r="A542" s="20"/>
      <c r="B542" s="20"/>
      <c r="C542" s="20"/>
      <c r="D542" s="21" t="s">
        <v>1357</v>
      </c>
      <c r="E542" s="7"/>
      <c r="F542" s="7"/>
      <c r="G542" s="7"/>
      <c r="H542" s="7"/>
      <c r="I542" s="7"/>
      <c r="J542" s="7"/>
      <c r="K542" s="7"/>
      <c r="L542" s="22">
        <f>M538+M540</f>
        <v>0</v>
      </c>
      <c r="M542" s="22">
        <f>ROUND(L542,2)</f>
        <v>0</v>
      </c>
    </row>
    <row r="543" spans="1:13" ht="15.4" customHeight="1" thickBot="1" x14ac:dyDescent="0.25">
      <c r="A543" s="23"/>
      <c r="B543" s="23"/>
      <c r="C543" s="23"/>
      <c r="D543" s="24" t="s">
        <v>1358</v>
      </c>
      <c r="E543" s="25"/>
      <c r="F543" s="25"/>
      <c r="G543" s="25"/>
      <c r="H543" s="25"/>
      <c r="I543" s="25"/>
      <c r="J543" s="25"/>
      <c r="K543" s="25"/>
      <c r="L543" s="26">
        <f>M505+M536+M542</f>
        <v>0</v>
      </c>
      <c r="M543" s="26">
        <f>ROUND(L543,2)</f>
        <v>0</v>
      </c>
    </row>
    <row r="544" spans="1:13" ht="15.4" customHeight="1" thickBot="1" x14ac:dyDescent="0.25">
      <c r="A544" s="9" t="s">
        <v>1359</v>
      </c>
      <c r="B544" s="9" t="s">
        <v>1360</v>
      </c>
      <c r="C544" s="10"/>
      <c r="D544" s="11" t="s">
        <v>1361</v>
      </c>
      <c r="E544" s="11"/>
      <c r="F544" s="11"/>
      <c r="G544" s="11"/>
      <c r="H544" s="11"/>
      <c r="I544" s="11"/>
      <c r="J544" s="11"/>
      <c r="K544" s="10"/>
      <c r="L544" s="12">
        <f>L573</f>
        <v>0</v>
      </c>
      <c r="M544" s="12">
        <f>ROUND(L544,2)</f>
        <v>0</v>
      </c>
    </row>
    <row r="545" spans="1:13" ht="15.4" customHeight="1" thickBot="1" x14ac:dyDescent="0.25">
      <c r="A545" s="13" t="s">
        <v>1362</v>
      </c>
      <c r="B545" s="5" t="s">
        <v>1363</v>
      </c>
      <c r="C545" s="5" t="s">
        <v>1364</v>
      </c>
      <c r="D545" s="16" t="s">
        <v>1365</v>
      </c>
      <c r="E545" s="16"/>
      <c r="F545" s="16"/>
      <c r="G545" s="16"/>
      <c r="H545" s="16"/>
      <c r="I545" s="16"/>
      <c r="J545" s="16"/>
      <c r="K545" s="17">
        <f>ROUND(1,2)</f>
        <v>1</v>
      </c>
      <c r="L545" s="18">
        <v>0</v>
      </c>
      <c r="M545" s="18">
        <f>ROUND(K545*L545,2)</f>
        <v>0</v>
      </c>
    </row>
    <row r="546" spans="1:13" ht="21.4" customHeight="1" thickBot="1" x14ac:dyDescent="0.25">
      <c r="A546" s="19"/>
      <c r="B546" s="19"/>
      <c r="C546" s="19"/>
      <c r="D546" s="16" t="s">
        <v>1366</v>
      </c>
      <c r="E546" s="16"/>
      <c r="F546" s="16"/>
      <c r="G546" s="16"/>
      <c r="H546" s="16"/>
      <c r="I546" s="16"/>
      <c r="J546" s="16"/>
      <c r="K546" s="16"/>
      <c r="L546" s="16"/>
      <c r="M546" s="16"/>
    </row>
    <row r="547" spans="1:13" ht="15.4" customHeight="1" thickBot="1" x14ac:dyDescent="0.25">
      <c r="A547" s="13" t="s">
        <v>1367</v>
      </c>
      <c r="B547" s="5" t="s">
        <v>1368</v>
      </c>
      <c r="C547" s="5" t="s">
        <v>1369</v>
      </c>
      <c r="D547" s="16" t="s">
        <v>1370</v>
      </c>
      <c r="E547" s="16"/>
      <c r="F547" s="16"/>
      <c r="G547" s="16"/>
      <c r="H547" s="16"/>
      <c r="I547" s="16"/>
      <c r="J547" s="16"/>
      <c r="K547" s="17">
        <f>SUM(K550:K550)</f>
        <v>67.5</v>
      </c>
      <c r="L547" s="18">
        <v>0</v>
      </c>
      <c r="M547" s="18">
        <f>ROUND(K547*L547,2)</f>
        <v>0</v>
      </c>
    </row>
    <row r="548" spans="1:13" ht="86.1" customHeight="1" thickBot="1" x14ac:dyDescent="0.25">
      <c r="A548" s="19"/>
      <c r="B548" s="19"/>
      <c r="C548" s="19"/>
      <c r="D548" s="16" t="s">
        <v>1371</v>
      </c>
      <c r="E548" s="16"/>
      <c r="F548" s="16"/>
      <c r="G548" s="16"/>
      <c r="H548" s="16"/>
      <c r="I548" s="16"/>
      <c r="J548" s="16"/>
      <c r="K548" s="16"/>
      <c r="L548" s="16"/>
      <c r="M548" s="16"/>
    </row>
    <row r="549" spans="1:13" ht="15.2" customHeight="1" thickBot="1" x14ac:dyDescent="0.25">
      <c r="A549" s="19"/>
      <c r="B549" s="19"/>
      <c r="C549" s="19"/>
      <c r="D549" s="19"/>
      <c r="E549" s="27"/>
      <c r="F549" s="28" t="s">
        <v>1372</v>
      </c>
      <c r="G549" s="28" t="s">
        <v>1373</v>
      </c>
      <c r="H549" s="28" t="s">
        <v>1374</v>
      </c>
      <c r="I549" s="28" t="s">
        <v>1375</v>
      </c>
      <c r="J549" s="28" t="s">
        <v>1376</v>
      </c>
      <c r="K549" s="28" t="s">
        <v>1377</v>
      </c>
      <c r="L549" s="19"/>
      <c r="M549" s="19"/>
    </row>
    <row r="550" spans="1:13" ht="15.2" customHeight="1" thickBot="1" x14ac:dyDescent="0.25">
      <c r="A550" s="19"/>
      <c r="B550" s="19"/>
      <c r="C550" s="19"/>
      <c r="D550" s="29"/>
      <c r="E550" s="30" t="s">
        <v>1378</v>
      </c>
      <c r="F550" s="31">
        <v>3</v>
      </c>
      <c r="G550" s="32">
        <v>3</v>
      </c>
      <c r="H550" s="32"/>
      <c r="I550" s="32">
        <v>7.5</v>
      </c>
      <c r="J550" s="33">
        <f>ROUND(F550*G550*I550,3)</f>
        <v>67.5</v>
      </c>
      <c r="K550" s="34">
        <f>SUM(J550:J550)</f>
        <v>67.5</v>
      </c>
      <c r="L550" s="19"/>
      <c r="M550" s="19"/>
    </row>
    <row r="551" spans="1:13" ht="15.4" customHeight="1" thickBot="1" x14ac:dyDescent="0.25">
      <c r="A551" s="13" t="s">
        <v>1379</v>
      </c>
      <c r="B551" s="5" t="s">
        <v>1380</v>
      </c>
      <c r="C551" s="5" t="s">
        <v>1381</v>
      </c>
      <c r="D551" s="16" t="s">
        <v>1382</v>
      </c>
      <c r="E551" s="16"/>
      <c r="F551" s="16"/>
      <c r="G551" s="16"/>
      <c r="H551" s="16"/>
      <c r="I551" s="16"/>
      <c r="J551" s="16"/>
      <c r="K551" s="17">
        <f>SUM(K554:K554)</f>
        <v>67.5</v>
      </c>
      <c r="L551" s="18">
        <v>0</v>
      </c>
      <c r="M551" s="18">
        <f>ROUND(K551*L551,2)</f>
        <v>0</v>
      </c>
    </row>
    <row r="552" spans="1:13" ht="95.25" customHeight="1" thickBot="1" x14ac:dyDescent="0.25">
      <c r="A552" s="19"/>
      <c r="B552" s="19"/>
      <c r="C552" s="19"/>
      <c r="D552" s="16" t="s">
        <v>1383</v>
      </c>
      <c r="E552" s="16"/>
      <c r="F552" s="16"/>
      <c r="G552" s="16"/>
      <c r="H552" s="16"/>
      <c r="I552" s="16"/>
      <c r="J552" s="16"/>
      <c r="K552" s="16"/>
      <c r="L552" s="16"/>
      <c r="M552" s="16"/>
    </row>
    <row r="553" spans="1:13" ht="15.2" customHeight="1" thickBot="1" x14ac:dyDescent="0.25">
      <c r="A553" s="19"/>
      <c r="B553" s="19"/>
      <c r="C553" s="19"/>
      <c r="D553" s="19"/>
      <c r="E553" s="27"/>
      <c r="F553" s="28" t="s">
        <v>1384</v>
      </c>
      <c r="G553" s="28" t="s">
        <v>1385</v>
      </c>
      <c r="H553" s="28" t="s">
        <v>1386</v>
      </c>
      <c r="I553" s="28" t="s">
        <v>1387</v>
      </c>
      <c r="J553" s="28" t="s">
        <v>1388</v>
      </c>
      <c r="K553" s="28" t="s">
        <v>1389</v>
      </c>
      <c r="L553" s="19"/>
      <c r="M553" s="19"/>
    </row>
    <row r="554" spans="1:13" ht="15.2" customHeight="1" thickBot="1" x14ac:dyDescent="0.25">
      <c r="A554" s="19"/>
      <c r="B554" s="19"/>
      <c r="C554" s="19"/>
      <c r="D554" s="29"/>
      <c r="E554" s="30" t="s">
        <v>1390</v>
      </c>
      <c r="F554" s="31">
        <v>3</v>
      </c>
      <c r="G554" s="32">
        <v>3</v>
      </c>
      <c r="H554" s="32"/>
      <c r="I554" s="32">
        <v>7.5</v>
      </c>
      <c r="J554" s="33">
        <f>ROUND(F554*G554*I554,3)</f>
        <v>67.5</v>
      </c>
      <c r="K554" s="34">
        <f>SUM(J554:J554)</f>
        <v>67.5</v>
      </c>
      <c r="L554" s="19"/>
      <c r="M554" s="19"/>
    </row>
    <row r="555" spans="1:13" ht="15.4" customHeight="1" thickBot="1" x14ac:dyDescent="0.25">
      <c r="A555" s="13" t="s">
        <v>1391</v>
      </c>
      <c r="B555" s="5" t="s">
        <v>1392</v>
      </c>
      <c r="C555" s="5" t="s">
        <v>1393</v>
      </c>
      <c r="D555" s="16" t="s">
        <v>1394</v>
      </c>
      <c r="E555" s="16"/>
      <c r="F555" s="16"/>
      <c r="G555" s="16"/>
      <c r="H555" s="16"/>
      <c r="I555" s="16"/>
      <c r="J555" s="16"/>
      <c r="K555" s="17">
        <f>SUM(K558:K558)</f>
        <v>100</v>
      </c>
      <c r="L555" s="18">
        <v>0</v>
      </c>
      <c r="M555" s="18">
        <f>ROUND(K555*L555,2)</f>
        <v>0</v>
      </c>
    </row>
    <row r="556" spans="1:13" ht="76.900000000000006" customHeight="1" thickBot="1" x14ac:dyDescent="0.25">
      <c r="A556" s="19"/>
      <c r="B556" s="19"/>
      <c r="C556" s="19"/>
      <c r="D556" s="16" t="s">
        <v>1395</v>
      </c>
      <c r="E556" s="16"/>
      <c r="F556" s="16"/>
      <c r="G556" s="16"/>
      <c r="H556" s="16"/>
      <c r="I556" s="16"/>
      <c r="J556" s="16"/>
      <c r="K556" s="16"/>
      <c r="L556" s="16"/>
      <c r="M556" s="16"/>
    </row>
    <row r="557" spans="1:13" ht="15.2" customHeight="1" thickBot="1" x14ac:dyDescent="0.25">
      <c r="A557" s="19"/>
      <c r="B557" s="19"/>
      <c r="C557" s="19"/>
      <c r="D557" s="19"/>
      <c r="E557" s="27"/>
      <c r="F557" s="28" t="s">
        <v>1396</v>
      </c>
      <c r="G557" s="28" t="s">
        <v>1397</v>
      </c>
      <c r="H557" s="28" t="s">
        <v>1398</v>
      </c>
      <c r="I557" s="28" t="s">
        <v>1399</v>
      </c>
      <c r="J557" s="28" t="s">
        <v>1400</v>
      </c>
      <c r="K557" s="28" t="s">
        <v>1401</v>
      </c>
      <c r="L557" s="19"/>
      <c r="M557" s="19"/>
    </row>
    <row r="558" spans="1:13" ht="15.2" customHeight="1" thickBot="1" x14ac:dyDescent="0.25">
      <c r="A558" s="19"/>
      <c r="B558" s="19"/>
      <c r="C558" s="19"/>
      <c r="D558" s="29"/>
      <c r="E558" s="30" t="s">
        <v>1402</v>
      </c>
      <c r="F558" s="31">
        <v>1</v>
      </c>
      <c r="G558" s="32">
        <v>100</v>
      </c>
      <c r="H558" s="32"/>
      <c r="I558" s="32"/>
      <c r="J558" s="33">
        <f>ROUND(F558*G558,3)</f>
        <v>100</v>
      </c>
      <c r="K558" s="34">
        <f>SUM(J558:J558)</f>
        <v>100</v>
      </c>
      <c r="L558" s="19"/>
      <c r="M558" s="19"/>
    </row>
    <row r="559" spans="1:13" ht="15.4" customHeight="1" thickBot="1" x14ac:dyDescent="0.25">
      <c r="A559" s="13" t="s">
        <v>1403</v>
      </c>
      <c r="B559" s="5" t="s">
        <v>1404</v>
      </c>
      <c r="C559" s="5" t="s">
        <v>1405</v>
      </c>
      <c r="D559" s="16" t="s">
        <v>1406</v>
      </c>
      <c r="E559" s="16"/>
      <c r="F559" s="16"/>
      <c r="G559" s="16"/>
      <c r="H559" s="16"/>
      <c r="I559" s="16"/>
      <c r="J559" s="16"/>
      <c r="K559" s="17">
        <f>SUM(K562:K562)</f>
        <v>56</v>
      </c>
      <c r="L559" s="18">
        <v>0</v>
      </c>
      <c r="M559" s="18">
        <f>ROUND(K559*L559,2)</f>
        <v>0</v>
      </c>
    </row>
    <row r="560" spans="1:13" ht="86.1" customHeight="1" thickBot="1" x14ac:dyDescent="0.25">
      <c r="A560" s="19"/>
      <c r="B560" s="19"/>
      <c r="C560" s="19"/>
      <c r="D560" s="16" t="s">
        <v>1407</v>
      </c>
      <c r="E560" s="16"/>
      <c r="F560" s="16"/>
      <c r="G560" s="16"/>
      <c r="H560" s="16"/>
      <c r="I560" s="16"/>
      <c r="J560" s="16"/>
      <c r="K560" s="16"/>
      <c r="L560" s="16"/>
      <c r="M560" s="16"/>
    </row>
    <row r="561" spans="1:13" ht="15.2" customHeight="1" thickBot="1" x14ac:dyDescent="0.25">
      <c r="A561" s="19"/>
      <c r="B561" s="19"/>
      <c r="C561" s="19"/>
      <c r="D561" s="19"/>
      <c r="E561" s="27"/>
      <c r="F561" s="28" t="s">
        <v>1408</v>
      </c>
      <c r="G561" s="28" t="s">
        <v>1409</v>
      </c>
      <c r="H561" s="28" t="s">
        <v>1410</v>
      </c>
      <c r="I561" s="28" t="s">
        <v>1411</v>
      </c>
      <c r="J561" s="28" t="s">
        <v>1412</v>
      </c>
      <c r="K561" s="28" t="s">
        <v>1413</v>
      </c>
      <c r="L561" s="19"/>
      <c r="M561" s="19"/>
    </row>
    <row r="562" spans="1:13" ht="15.2" customHeight="1" thickBot="1" x14ac:dyDescent="0.25">
      <c r="A562" s="19"/>
      <c r="B562" s="19"/>
      <c r="C562" s="19"/>
      <c r="D562" s="29"/>
      <c r="E562" s="30" t="s">
        <v>1414</v>
      </c>
      <c r="F562" s="31">
        <v>4</v>
      </c>
      <c r="G562" s="32"/>
      <c r="H562" s="32">
        <v>2</v>
      </c>
      <c r="I562" s="32">
        <v>7</v>
      </c>
      <c r="J562" s="33">
        <f>ROUND(F562*H562*I562,3)</f>
        <v>56</v>
      </c>
      <c r="K562" s="34">
        <f>SUM(J562:J562)</f>
        <v>56</v>
      </c>
      <c r="L562" s="19"/>
      <c r="M562" s="19"/>
    </row>
    <row r="563" spans="1:13" ht="15.4" customHeight="1" thickBot="1" x14ac:dyDescent="0.25">
      <c r="A563" s="13" t="s">
        <v>1415</v>
      </c>
      <c r="B563" s="5" t="s">
        <v>1416</v>
      </c>
      <c r="C563" s="5" t="s">
        <v>1417</v>
      </c>
      <c r="D563" s="16" t="s">
        <v>1418</v>
      </c>
      <c r="E563" s="16"/>
      <c r="F563" s="16"/>
      <c r="G563" s="16"/>
      <c r="H563" s="16"/>
      <c r="I563" s="16"/>
      <c r="J563" s="16"/>
      <c r="K563" s="17">
        <f>SUM(K566:K566)</f>
        <v>6.25</v>
      </c>
      <c r="L563" s="18">
        <v>0</v>
      </c>
      <c r="M563" s="18">
        <f>ROUND(K563*L563,2)</f>
        <v>0</v>
      </c>
    </row>
    <row r="564" spans="1:13" ht="104.45" customHeight="1" thickBot="1" x14ac:dyDescent="0.25">
      <c r="A564" s="19"/>
      <c r="B564" s="19"/>
      <c r="C564" s="19"/>
      <c r="D564" s="16" t="s">
        <v>1419</v>
      </c>
      <c r="E564" s="16"/>
      <c r="F564" s="16"/>
      <c r="G564" s="16"/>
      <c r="H564" s="16"/>
      <c r="I564" s="16"/>
      <c r="J564" s="16"/>
      <c r="K564" s="16"/>
      <c r="L564" s="16"/>
      <c r="M564" s="16"/>
    </row>
    <row r="565" spans="1:13" ht="15.2" customHeight="1" thickBot="1" x14ac:dyDescent="0.25">
      <c r="A565" s="19"/>
      <c r="B565" s="19"/>
      <c r="C565" s="19"/>
      <c r="D565" s="19"/>
      <c r="E565" s="27"/>
      <c r="F565" s="28" t="s">
        <v>1420</v>
      </c>
      <c r="G565" s="28" t="s">
        <v>1421</v>
      </c>
      <c r="H565" s="28" t="s">
        <v>1422</v>
      </c>
      <c r="I565" s="28" t="s">
        <v>1423</v>
      </c>
      <c r="J565" s="28" t="s">
        <v>1424</v>
      </c>
      <c r="K565" s="28" t="s">
        <v>1425</v>
      </c>
      <c r="L565" s="19"/>
      <c r="M565" s="19"/>
    </row>
    <row r="566" spans="1:13" ht="15.2" customHeight="1" thickBot="1" x14ac:dyDescent="0.25">
      <c r="A566" s="19"/>
      <c r="B566" s="19"/>
      <c r="C566" s="19"/>
      <c r="D566" s="29"/>
      <c r="E566" s="30"/>
      <c r="F566" s="31"/>
      <c r="G566" s="32">
        <v>2.5</v>
      </c>
      <c r="H566" s="32">
        <v>2.5</v>
      </c>
      <c r="I566" s="32"/>
      <c r="J566" s="33">
        <f>ROUND(G566*H566,3)</f>
        <v>6.25</v>
      </c>
      <c r="K566" s="34">
        <f>SUM(J566:J566)</f>
        <v>6.25</v>
      </c>
      <c r="L566" s="19"/>
      <c r="M566" s="19"/>
    </row>
    <row r="567" spans="1:13" ht="15.4" customHeight="1" thickBot="1" x14ac:dyDescent="0.25">
      <c r="A567" s="13" t="s">
        <v>1426</v>
      </c>
      <c r="B567" s="5" t="s">
        <v>1427</v>
      </c>
      <c r="C567" s="5" t="s">
        <v>1428</v>
      </c>
      <c r="D567" s="16" t="s">
        <v>1429</v>
      </c>
      <c r="E567" s="16"/>
      <c r="F567" s="16"/>
      <c r="G567" s="16"/>
      <c r="H567" s="16"/>
      <c r="I567" s="16"/>
      <c r="J567" s="16"/>
      <c r="K567" s="17">
        <f>ROUND(1,2)</f>
        <v>1</v>
      </c>
      <c r="L567" s="18">
        <v>0</v>
      </c>
      <c r="M567" s="18">
        <f>ROUND(K567*L567,2)</f>
        <v>0</v>
      </c>
    </row>
    <row r="568" spans="1:13" ht="30.6" customHeight="1" thickBot="1" x14ac:dyDescent="0.25">
      <c r="A568" s="19"/>
      <c r="B568" s="19"/>
      <c r="C568" s="19"/>
      <c r="D568" s="16" t="s">
        <v>1430</v>
      </c>
      <c r="E568" s="16"/>
      <c r="F568" s="16"/>
      <c r="G568" s="16"/>
      <c r="H568" s="16"/>
      <c r="I568" s="16"/>
      <c r="J568" s="16"/>
      <c r="K568" s="16"/>
      <c r="L568" s="16"/>
      <c r="M568" s="16"/>
    </row>
    <row r="569" spans="1:13" ht="15.4" customHeight="1" thickBot="1" x14ac:dyDescent="0.25">
      <c r="A569" s="13" t="s">
        <v>1431</v>
      </c>
      <c r="B569" s="5" t="s">
        <v>1432</v>
      </c>
      <c r="C569" s="5" t="s">
        <v>1433</v>
      </c>
      <c r="D569" s="16" t="s">
        <v>1434</v>
      </c>
      <c r="E569" s="16"/>
      <c r="F569" s="16"/>
      <c r="G569" s="16"/>
      <c r="H569" s="16"/>
      <c r="I569" s="16"/>
      <c r="J569" s="16"/>
      <c r="K569" s="17">
        <f>ROUND(1,2)</f>
        <v>1</v>
      </c>
      <c r="L569" s="18">
        <v>0</v>
      </c>
      <c r="M569" s="18">
        <f>ROUND(K569*L569,2)</f>
        <v>0</v>
      </c>
    </row>
    <row r="570" spans="1:13" ht="123" customHeight="1" thickBot="1" x14ac:dyDescent="0.25">
      <c r="A570" s="19"/>
      <c r="B570" s="19"/>
      <c r="C570" s="19"/>
      <c r="D570" s="16" t="s">
        <v>1435</v>
      </c>
      <c r="E570" s="16"/>
      <c r="F570" s="16"/>
      <c r="G570" s="16"/>
      <c r="H570" s="16"/>
      <c r="I570" s="16"/>
      <c r="J570" s="16"/>
      <c r="K570" s="16"/>
      <c r="L570" s="16"/>
      <c r="M570" s="16"/>
    </row>
    <row r="571" spans="1:13" ht="15.4" customHeight="1" thickBot="1" x14ac:dyDescent="0.25">
      <c r="A571" s="13" t="s">
        <v>1436</v>
      </c>
      <c r="B571" s="5" t="s">
        <v>1437</v>
      </c>
      <c r="C571" s="5" t="s">
        <v>1438</v>
      </c>
      <c r="D571" s="16" t="s">
        <v>1439</v>
      </c>
      <c r="E571" s="16"/>
      <c r="F571" s="16"/>
      <c r="G571" s="16"/>
      <c r="H571" s="16"/>
      <c r="I571" s="16"/>
      <c r="J571" s="16"/>
      <c r="K571" s="17">
        <f>ROUND(1,2)</f>
        <v>1</v>
      </c>
      <c r="L571" s="18">
        <v>0</v>
      </c>
      <c r="M571" s="18">
        <f>ROUND(K571*L571,2)</f>
        <v>0</v>
      </c>
    </row>
    <row r="572" spans="1:13" ht="12.2" customHeight="1" thickBot="1" x14ac:dyDescent="0.25">
      <c r="A572" s="19"/>
      <c r="B572" s="19"/>
      <c r="C572" s="19"/>
      <c r="D572" s="16" t="s">
        <v>1440</v>
      </c>
      <c r="E572" s="16"/>
      <c r="F572" s="16"/>
      <c r="G572" s="16"/>
      <c r="H572" s="16"/>
      <c r="I572" s="16"/>
      <c r="J572" s="16"/>
      <c r="K572" s="16"/>
      <c r="L572" s="16"/>
      <c r="M572" s="16"/>
    </row>
    <row r="573" spans="1:13" ht="15.4" customHeight="1" thickBot="1" x14ac:dyDescent="0.25">
      <c r="A573" s="20"/>
      <c r="B573" s="20"/>
      <c r="C573" s="20"/>
      <c r="D573" s="21" t="s">
        <v>1441</v>
      </c>
      <c r="E573" s="7"/>
      <c r="F573" s="7"/>
      <c r="G573" s="7"/>
      <c r="H573" s="7"/>
      <c r="I573" s="7"/>
      <c r="J573" s="7"/>
      <c r="K573" s="7"/>
      <c r="L573" s="22">
        <f>M545+M547+M551+M555+M559+M563+M567+M569+M571</f>
        <v>0</v>
      </c>
      <c r="M573" s="22">
        <f>ROUND(L573,2)</f>
        <v>0</v>
      </c>
    </row>
    <row r="574" spans="1:13" ht="15.4" customHeight="1" thickBot="1" x14ac:dyDescent="0.25">
      <c r="A574" s="9" t="s">
        <v>1442</v>
      </c>
      <c r="B574" s="9" t="s">
        <v>1443</v>
      </c>
      <c r="C574" s="10"/>
      <c r="D574" s="11" t="s">
        <v>1444</v>
      </c>
      <c r="E574" s="11"/>
      <c r="F574" s="11"/>
      <c r="G574" s="11"/>
      <c r="H574" s="11"/>
      <c r="I574" s="11"/>
      <c r="J574" s="11"/>
      <c r="K574" s="10"/>
      <c r="L574" s="12">
        <f>L610</f>
        <v>0</v>
      </c>
      <c r="M574" s="12">
        <f>ROUND(L574,2)</f>
        <v>0</v>
      </c>
    </row>
    <row r="575" spans="1:13" ht="15.4" customHeight="1" thickBot="1" x14ac:dyDescent="0.25">
      <c r="A575" s="13" t="s">
        <v>1445</v>
      </c>
      <c r="B575" s="13" t="s">
        <v>1446</v>
      </c>
      <c r="C575" s="3"/>
      <c r="D575" s="14" t="s">
        <v>1447</v>
      </c>
      <c r="E575" s="14"/>
      <c r="F575" s="14"/>
      <c r="G575" s="14"/>
      <c r="H575" s="14"/>
      <c r="I575" s="14"/>
      <c r="J575" s="14"/>
      <c r="K575" s="3"/>
      <c r="L575" s="15">
        <f>L584</f>
        <v>0</v>
      </c>
      <c r="M575" s="15">
        <f>ROUND(L575,2)</f>
        <v>0</v>
      </c>
    </row>
    <row r="576" spans="1:13" ht="15.4" customHeight="1" thickBot="1" x14ac:dyDescent="0.25">
      <c r="A576" s="13" t="s">
        <v>1448</v>
      </c>
      <c r="B576" s="5" t="s">
        <v>1449</v>
      </c>
      <c r="C576" s="5" t="s">
        <v>1450</v>
      </c>
      <c r="D576" s="16" t="s">
        <v>1451</v>
      </c>
      <c r="E576" s="16"/>
      <c r="F576" s="16"/>
      <c r="G576" s="16"/>
      <c r="H576" s="16"/>
      <c r="I576" s="16"/>
      <c r="J576" s="16"/>
      <c r="K576" s="17">
        <f>SUM(K579:K579)</f>
        <v>10</v>
      </c>
      <c r="L576" s="18">
        <v>0</v>
      </c>
      <c r="M576" s="18">
        <f>ROUND(K576*L576,2)</f>
        <v>0</v>
      </c>
    </row>
    <row r="577" spans="1:13" ht="67.5" customHeight="1" thickBot="1" x14ac:dyDescent="0.25">
      <c r="A577" s="19"/>
      <c r="B577" s="19"/>
      <c r="C577" s="19"/>
      <c r="D577" s="16" t="s">
        <v>1452</v>
      </c>
      <c r="E577" s="16"/>
      <c r="F577" s="16"/>
      <c r="G577" s="16"/>
      <c r="H577" s="16"/>
      <c r="I577" s="16"/>
      <c r="J577" s="16"/>
      <c r="K577" s="16"/>
      <c r="L577" s="16"/>
      <c r="M577" s="16"/>
    </row>
    <row r="578" spans="1:13" ht="15.2" customHeight="1" thickBot="1" x14ac:dyDescent="0.25">
      <c r="A578" s="19"/>
      <c r="B578" s="19"/>
      <c r="C578" s="19"/>
      <c r="D578" s="19"/>
      <c r="E578" s="27"/>
      <c r="F578" s="28" t="s">
        <v>1453</v>
      </c>
      <c r="G578" s="28" t="s">
        <v>1454</v>
      </c>
      <c r="H578" s="28" t="s">
        <v>1455</v>
      </c>
      <c r="I578" s="28" t="s">
        <v>1456</v>
      </c>
      <c r="J578" s="28" t="s">
        <v>1457</v>
      </c>
      <c r="K578" s="28" t="s">
        <v>1458</v>
      </c>
      <c r="L578" s="19"/>
      <c r="M578" s="19"/>
    </row>
    <row r="579" spans="1:13" ht="15.2" customHeight="1" thickBot="1" x14ac:dyDescent="0.25">
      <c r="A579" s="19"/>
      <c r="B579" s="19"/>
      <c r="C579" s="19"/>
      <c r="D579" s="29"/>
      <c r="E579" s="30" t="s">
        <v>1459</v>
      </c>
      <c r="F579" s="31">
        <v>10</v>
      </c>
      <c r="G579" s="32"/>
      <c r="H579" s="32"/>
      <c r="I579" s="32"/>
      <c r="J579" s="33">
        <f>ROUND(F579,3)</f>
        <v>10</v>
      </c>
      <c r="K579" s="34">
        <f>SUM(J579:J579)</f>
        <v>10</v>
      </c>
      <c r="L579" s="19"/>
      <c r="M579" s="19"/>
    </row>
    <row r="580" spans="1:13" ht="15.4" customHeight="1" thickBot="1" x14ac:dyDescent="0.25">
      <c r="A580" s="13" t="s">
        <v>1460</v>
      </c>
      <c r="B580" s="5" t="s">
        <v>1461</v>
      </c>
      <c r="C580" s="5" t="s">
        <v>1462</v>
      </c>
      <c r="D580" s="16" t="s">
        <v>1463</v>
      </c>
      <c r="E580" s="16"/>
      <c r="F580" s="16"/>
      <c r="G580" s="16"/>
      <c r="H580" s="16"/>
      <c r="I580" s="16"/>
      <c r="J580" s="16"/>
      <c r="K580" s="17">
        <f>SUM(K583:K583)</f>
        <v>50</v>
      </c>
      <c r="L580" s="18">
        <v>0</v>
      </c>
      <c r="M580" s="18">
        <f>ROUND(K580*L580,2)</f>
        <v>0</v>
      </c>
    </row>
    <row r="581" spans="1:13" ht="67.5" customHeight="1" thickBot="1" x14ac:dyDescent="0.25">
      <c r="A581" s="19"/>
      <c r="B581" s="19"/>
      <c r="C581" s="19"/>
      <c r="D581" s="16" t="s">
        <v>1464</v>
      </c>
      <c r="E581" s="16"/>
      <c r="F581" s="16"/>
      <c r="G581" s="16"/>
      <c r="H581" s="16"/>
      <c r="I581" s="16"/>
      <c r="J581" s="16"/>
      <c r="K581" s="16"/>
      <c r="L581" s="16"/>
      <c r="M581" s="16"/>
    </row>
    <row r="582" spans="1:13" ht="15.2" customHeight="1" thickBot="1" x14ac:dyDescent="0.25">
      <c r="A582" s="19"/>
      <c r="B582" s="19"/>
      <c r="C582" s="19"/>
      <c r="D582" s="19"/>
      <c r="E582" s="27"/>
      <c r="F582" s="28" t="s">
        <v>1465</v>
      </c>
      <c r="G582" s="28" t="s">
        <v>1466</v>
      </c>
      <c r="H582" s="28" t="s">
        <v>1467</v>
      </c>
      <c r="I582" s="28" t="s">
        <v>1468</v>
      </c>
      <c r="J582" s="28" t="s">
        <v>1469</v>
      </c>
      <c r="K582" s="28" t="s">
        <v>1470</v>
      </c>
      <c r="L582" s="19"/>
      <c r="M582" s="19"/>
    </row>
    <row r="583" spans="1:13" ht="15.2" customHeight="1" thickBot="1" x14ac:dyDescent="0.25">
      <c r="A583" s="19"/>
      <c r="B583" s="19"/>
      <c r="C583" s="19"/>
      <c r="D583" s="29"/>
      <c r="E583" s="30" t="s">
        <v>1471</v>
      </c>
      <c r="F583" s="31">
        <v>10</v>
      </c>
      <c r="G583" s="32">
        <v>5</v>
      </c>
      <c r="H583" s="32"/>
      <c r="I583" s="32"/>
      <c r="J583" s="33">
        <f>ROUND(F583*G583,3)</f>
        <v>50</v>
      </c>
      <c r="K583" s="34">
        <f>SUM(J583:J583)</f>
        <v>50</v>
      </c>
      <c r="L583" s="19"/>
      <c r="M583" s="19"/>
    </row>
    <row r="584" spans="1:13" ht="15.4" customHeight="1" thickBot="1" x14ac:dyDescent="0.25">
      <c r="A584" s="20"/>
      <c r="B584" s="20"/>
      <c r="C584" s="20"/>
      <c r="D584" s="21" t="s">
        <v>1472</v>
      </c>
      <c r="E584" s="7"/>
      <c r="F584" s="7"/>
      <c r="G584" s="7"/>
      <c r="H584" s="7"/>
      <c r="I584" s="7"/>
      <c r="J584" s="7"/>
      <c r="K584" s="7"/>
      <c r="L584" s="22">
        <f>M576+M580</f>
        <v>0</v>
      </c>
      <c r="M584" s="22">
        <f>ROUND(L584,2)</f>
        <v>0</v>
      </c>
    </row>
    <row r="585" spans="1:13" ht="15.4" customHeight="1" thickBot="1" x14ac:dyDescent="0.25">
      <c r="A585" s="9" t="s">
        <v>1473</v>
      </c>
      <c r="B585" s="9" t="s">
        <v>1474</v>
      </c>
      <c r="C585" s="10"/>
      <c r="D585" s="11" t="s">
        <v>1475</v>
      </c>
      <c r="E585" s="11"/>
      <c r="F585" s="11"/>
      <c r="G585" s="11"/>
      <c r="H585" s="11"/>
      <c r="I585" s="11"/>
      <c r="J585" s="11"/>
      <c r="K585" s="10"/>
      <c r="L585" s="12">
        <f>L609</f>
        <v>0</v>
      </c>
      <c r="M585" s="12">
        <f>ROUND(L585,2)</f>
        <v>0</v>
      </c>
    </row>
    <row r="586" spans="1:13" ht="15.4" customHeight="1" thickBot="1" x14ac:dyDescent="0.25">
      <c r="A586" s="13" t="s">
        <v>1476</v>
      </c>
      <c r="B586" s="5" t="s">
        <v>1477</v>
      </c>
      <c r="C586" s="5" t="s">
        <v>1478</v>
      </c>
      <c r="D586" s="16" t="s">
        <v>1479</v>
      </c>
      <c r="E586" s="16"/>
      <c r="F586" s="16"/>
      <c r="G586" s="16"/>
      <c r="H586" s="16"/>
      <c r="I586" s="16"/>
      <c r="J586" s="16"/>
      <c r="K586" s="17">
        <f>SUM(K589:K597)</f>
        <v>91.2</v>
      </c>
      <c r="L586" s="18">
        <v>0</v>
      </c>
      <c r="M586" s="18">
        <f>ROUND(K586*L586,2)</f>
        <v>0</v>
      </c>
    </row>
    <row r="587" spans="1:13" ht="86.1" customHeight="1" thickBot="1" x14ac:dyDescent="0.25">
      <c r="A587" s="19"/>
      <c r="B587" s="19"/>
      <c r="C587" s="19"/>
      <c r="D587" s="16" t="s">
        <v>1480</v>
      </c>
      <c r="E587" s="16"/>
      <c r="F587" s="16"/>
      <c r="G587" s="16"/>
      <c r="H587" s="16"/>
      <c r="I587" s="16"/>
      <c r="J587" s="16"/>
      <c r="K587" s="16"/>
      <c r="L587" s="16"/>
      <c r="M587" s="16"/>
    </row>
    <row r="588" spans="1:13" ht="15.2" customHeight="1" thickBot="1" x14ac:dyDescent="0.25">
      <c r="A588" s="19"/>
      <c r="B588" s="19"/>
      <c r="C588" s="19"/>
      <c r="D588" s="19"/>
      <c r="E588" s="27"/>
      <c r="F588" s="28" t="s">
        <v>1481</v>
      </c>
      <c r="G588" s="28" t="s">
        <v>1482</v>
      </c>
      <c r="H588" s="28" t="s">
        <v>1483</v>
      </c>
      <c r="I588" s="28" t="s">
        <v>1484</v>
      </c>
      <c r="J588" s="28" t="s">
        <v>1485</v>
      </c>
      <c r="K588" s="28" t="s">
        <v>1486</v>
      </c>
      <c r="L588" s="19"/>
      <c r="M588" s="19"/>
    </row>
    <row r="589" spans="1:13" ht="30.6" customHeight="1" thickBot="1" x14ac:dyDescent="0.25">
      <c r="A589" s="19"/>
      <c r="B589" s="19"/>
      <c r="C589" s="19"/>
      <c r="D589" s="29"/>
      <c r="E589" s="30" t="s">
        <v>1487</v>
      </c>
      <c r="F589" s="31"/>
      <c r="G589" s="32"/>
      <c r="H589" s="32"/>
      <c r="I589" s="32"/>
      <c r="J589" s="35" t="s">
        <v>1488</v>
      </c>
      <c r="K589" s="36"/>
      <c r="L589" s="19"/>
      <c r="M589" s="19"/>
    </row>
    <row r="590" spans="1:13" ht="30.6" customHeight="1" thickBot="1" x14ac:dyDescent="0.25">
      <c r="A590" s="19"/>
      <c r="B590" s="19"/>
      <c r="C590" s="19"/>
      <c r="D590" s="29"/>
      <c r="E590" s="5" t="s">
        <v>1489</v>
      </c>
      <c r="F590" s="4">
        <v>0.6</v>
      </c>
      <c r="G590" s="17">
        <v>31.8</v>
      </c>
      <c r="H590" s="17">
        <v>6</v>
      </c>
      <c r="I590" s="17">
        <v>0.5</v>
      </c>
      <c r="J590" s="37">
        <f>ROUND(F590*G590*H590*I590,3)</f>
        <v>57.24</v>
      </c>
      <c r="K590" s="19"/>
      <c r="L590" s="19"/>
      <c r="M590" s="19"/>
    </row>
    <row r="591" spans="1:13" ht="15.2" customHeight="1" thickBot="1" x14ac:dyDescent="0.25">
      <c r="A591" s="19"/>
      <c r="B591" s="19"/>
      <c r="C591" s="19"/>
      <c r="D591" s="29"/>
      <c r="E591" s="5" t="s">
        <v>1490</v>
      </c>
      <c r="F591" s="4"/>
      <c r="G591" s="17"/>
      <c r="H591" s="17"/>
      <c r="I591" s="17"/>
      <c r="J591" s="39" t="s">
        <v>1491</v>
      </c>
      <c r="K591" s="19"/>
      <c r="L591" s="19"/>
      <c r="M591" s="19"/>
    </row>
    <row r="592" spans="1:13" ht="15.2" customHeight="1" thickBot="1" x14ac:dyDescent="0.25">
      <c r="A592" s="19"/>
      <c r="B592" s="19"/>
      <c r="C592" s="19"/>
      <c r="D592" s="29"/>
      <c r="E592" s="5" t="s">
        <v>1492</v>
      </c>
      <c r="F592" s="4">
        <v>0.6</v>
      </c>
      <c r="G592" s="17">
        <v>55</v>
      </c>
      <c r="H592" s="17">
        <v>0.6</v>
      </c>
      <c r="I592" s="17">
        <v>0.6</v>
      </c>
      <c r="J592" s="37">
        <f>ROUND(F592*G592*H592*I592,3)</f>
        <v>11.88</v>
      </c>
      <c r="K592" s="19"/>
      <c r="L592" s="19"/>
      <c r="M592" s="19"/>
    </row>
    <row r="593" spans="1:13" ht="15.2" customHeight="1" thickBot="1" x14ac:dyDescent="0.25">
      <c r="A593" s="19"/>
      <c r="B593" s="19"/>
      <c r="C593" s="19"/>
      <c r="D593" s="29"/>
      <c r="E593" s="5" t="s">
        <v>1493</v>
      </c>
      <c r="F593" s="4">
        <v>0.6</v>
      </c>
      <c r="G593" s="17">
        <v>10</v>
      </c>
      <c r="H593" s="17">
        <v>0.6</v>
      </c>
      <c r="I593" s="17">
        <v>0.6</v>
      </c>
      <c r="J593" s="37">
        <f>ROUND(F593*G593*H593*I593,3)</f>
        <v>2.16</v>
      </c>
      <c r="K593" s="19"/>
      <c r="L593" s="19"/>
      <c r="M593" s="19"/>
    </row>
    <row r="594" spans="1:13" ht="15.2" customHeight="1" thickBot="1" x14ac:dyDescent="0.25">
      <c r="A594" s="19"/>
      <c r="B594" s="19"/>
      <c r="C594" s="19"/>
      <c r="D594" s="29"/>
      <c r="E594" s="5" t="s">
        <v>1494</v>
      </c>
      <c r="F594" s="4">
        <v>0.6</v>
      </c>
      <c r="G594" s="17">
        <v>10</v>
      </c>
      <c r="H594" s="17">
        <v>0.6</v>
      </c>
      <c r="I594" s="17">
        <v>0.6</v>
      </c>
      <c r="J594" s="37">
        <f>ROUND(F594*G594*H594*I594,3)</f>
        <v>2.16</v>
      </c>
      <c r="K594" s="19"/>
      <c r="L594" s="19"/>
      <c r="M594" s="19"/>
    </row>
    <row r="595" spans="1:13" ht="15.2" customHeight="1" thickBot="1" x14ac:dyDescent="0.25">
      <c r="A595" s="19"/>
      <c r="B595" s="19"/>
      <c r="C595" s="19"/>
      <c r="D595" s="29"/>
      <c r="E595" s="5" t="s">
        <v>1495</v>
      </c>
      <c r="F595" s="4">
        <v>0.6</v>
      </c>
      <c r="G595" s="17">
        <v>75</v>
      </c>
      <c r="H595" s="17">
        <v>0.6</v>
      </c>
      <c r="I595" s="17">
        <v>0.6</v>
      </c>
      <c r="J595" s="37">
        <f>ROUND(F595*G595*H595*I595,3)</f>
        <v>16.2</v>
      </c>
      <c r="K595" s="19"/>
      <c r="L595" s="19"/>
      <c r="M595" s="19"/>
    </row>
    <row r="596" spans="1:13" ht="15.2" customHeight="1" thickBot="1" x14ac:dyDescent="0.25">
      <c r="A596" s="19"/>
      <c r="B596" s="19"/>
      <c r="C596" s="19"/>
      <c r="D596" s="29"/>
      <c r="E596" s="5" t="s">
        <v>1496</v>
      </c>
      <c r="F596" s="4">
        <v>2.6</v>
      </c>
      <c r="G596" s="17">
        <v>1</v>
      </c>
      <c r="H596" s="17">
        <v>1</v>
      </c>
      <c r="I596" s="17">
        <v>0.6</v>
      </c>
      <c r="J596" s="37">
        <f>ROUND(F596*G596*H596*I596,3)</f>
        <v>1.56</v>
      </c>
      <c r="K596" s="19"/>
      <c r="L596" s="19"/>
      <c r="M596" s="19"/>
    </row>
    <row r="597" spans="1:13" ht="15.2" customHeight="1" thickBot="1" x14ac:dyDescent="0.25">
      <c r="A597" s="19"/>
      <c r="B597" s="19"/>
      <c r="C597" s="19"/>
      <c r="D597" s="29"/>
      <c r="E597" s="5"/>
      <c r="F597" s="4"/>
      <c r="G597" s="17"/>
      <c r="H597" s="17"/>
      <c r="I597" s="17"/>
      <c r="J597" s="39" t="s">
        <v>1497</v>
      </c>
      <c r="K597" s="38">
        <f>SUM(J589:J597)</f>
        <v>91.2</v>
      </c>
      <c r="L597" s="19"/>
      <c r="M597" s="19"/>
    </row>
    <row r="598" spans="1:13" ht="15.4" customHeight="1" thickBot="1" x14ac:dyDescent="0.25">
      <c r="A598" s="13" t="s">
        <v>1498</v>
      </c>
      <c r="B598" s="5" t="s">
        <v>1499</v>
      </c>
      <c r="C598" s="5" t="s">
        <v>1500</v>
      </c>
      <c r="D598" s="16" t="s">
        <v>1501</v>
      </c>
      <c r="E598" s="16"/>
      <c r="F598" s="16"/>
      <c r="G598" s="16"/>
      <c r="H598" s="16"/>
      <c r="I598" s="16"/>
      <c r="J598" s="16"/>
      <c r="K598" s="17">
        <f>SUM(K601:K608)</f>
        <v>91.2</v>
      </c>
      <c r="L598" s="18">
        <v>0</v>
      </c>
      <c r="M598" s="18">
        <f>ROUND(K598*L598,2)</f>
        <v>0</v>
      </c>
    </row>
    <row r="599" spans="1:13" ht="67.5" customHeight="1" thickBot="1" x14ac:dyDescent="0.25">
      <c r="A599" s="19"/>
      <c r="B599" s="19"/>
      <c r="C599" s="19"/>
      <c r="D599" s="16" t="s">
        <v>1502</v>
      </c>
      <c r="E599" s="16"/>
      <c r="F599" s="16"/>
      <c r="G599" s="16"/>
      <c r="H599" s="16"/>
      <c r="I599" s="16"/>
      <c r="J599" s="16"/>
      <c r="K599" s="16"/>
      <c r="L599" s="16"/>
      <c r="M599" s="16"/>
    </row>
    <row r="600" spans="1:13" ht="15.2" customHeight="1" thickBot="1" x14ac:dyDescent="0.25">
      <c r="A600" s="19"/>
      <c r="B600" s="19"/>
      <c r="C600" s="19"/>
      <c r="D600" s="19"/>
      <c r="E600" s="27"/>
      <c r="F600" s="28" t="s">
        <v>1503</v>
      </c>
      <c r="G600" s="28" t="s">
        <v>1504</v>
      </c>
      <c r="H600" s="28" t="s">
        <v>1505</v>
      </c>
      <c r="I600" s="28" t="s">
        <v>1506</v>
      </c>
      <c r="J600" s="28" t="s">
        <v>1507</v>
      </c>
      <c r="K600" s="28" t="s">
        <v>1508</v>
      </c>
      <c r="L600" s="19"/>
      <c r="M600" s="19"/>
    </row>
    <row r="601" spans="1:13" ht="30.6" customHeight="1" thickBot="1" x14ac:dyDescent="0.25">
      <c r="A601" s="19"/>
      <c r="B601" s="19"/>
      <c r="C601" s="19"/>
      <c r="D601" s="29"/>
      <c r="E601" s="30" t="s">
        <v>1509</v>
      </c>
      <c r="F601" s="31"/>
      <c r="G601" s="32"/>
      <c r="H601" s="32"/>
      <c r="I601" s="32"/>
      <c r="J601" s="35" t="s">
        <v>1510</v>
      </c>
      <c r="K601" s="36"/>
      <c r="L601" s="19"/>
      <c r="M601" s="19"/>
    </row>
    <row r="602" spans="1:13" ht="30.6" customHeight="1" thickBot="1" x14ac:dyDescent="0.25">
      <c r="A602" s="19"/>
      <c r="B602" s="19"/>
      <c r="C602" s="19"/>
      <c r="D602" s="29"/>
      <c r="E602" s="5" t="s">
        <v>1511</v>
      </c>
      <c r="F602" s="4">
        <v>0.6</v>
      </c>
      <c r="G602" s="17">
        <v>31.8</v>
      </c>
      <c r="H602" s="17">
        <v>6</v>
      </c>
      <c r="I602" s="17">
        <v>0.5</v>
      </c>
      <c r="J602" s="37">
        <f>ROUND(F602*G602*H602*I602,3)</f>
        <v>57.24</v>
      </c>
      <c r="K602" s="19"/>
      <c r="L602" s="19"/>
      <c r="M602" s="19"/>
    </row>
    <row r="603" spans="1:13" ht="15.2" customHeight="1" thickBot="1" x14ac:dyDescent="0.25">
      <c r="A603" s="19"/>
      <c r="B603" s="19"/>
      <c r="C603" s="19"/>
      <c r="D603" s="29"/>
      <c r="E603" s="5" t="s">
        <v>1512</v>
      </c>
      <c r="F603" s="4"/>
      <c r="G603" s="17"/>
      <c r="H603" s="17"/>
      <c r="I603" s="17"/>
      <c r="J603" s="39" t="s">
        <v>1513</v>
      </c>
      <c r="K603" s="19"/>
      <c r="L603" s="19"/>
      <c r="M603" s="19"/>
    </row>
    <row r="604" spans="1:13" ht="15.2" customHeight="1" thickBot="1" x14ac:dyDescent="0.25">
      <c r="A604" s="19"/>
      <c r="B604" s="19"/>
      <c r="C604" s="19"/>
      <c r="D604" s="29"/>
      <c r="E604" s="5" t="s">
        <v>1514</v>
      </c>
      <c r="F604" s="4">
        <v>0.6</v>
      </c>
      <c r="G604" s="17">
        <v>55</v>
      </c>
      <c r="H604" s="17">
        <v>0.6</v>
      </c>
      <c r="I604" s="17">
        <v>0.6</v>
      </c>
      <c r="J604" s="37">
        <f>ROUND(F604*G604*H604*I604,3)</f>
        <v>11.88</v>
      </c>
      <c r="K604" s="19"/>
      <c r="L604" s="19"/>
      <c r="M604" s="19"/>
    </row>
    <row r="605" spans="1:13" ht="15.2" customHeight="1" thickBot="1" x14ac:dyDescent="0.25">
      <c r="A605" s="19"/>
      <c r="B605" s="19"/>
      <c r="C605" s="19"/>
      <c r="D605" s="29"/>
      <c r="E605" s="5" t="s">
        <v>1515</v>
      </c>
      <c r="F605" s="4">
        <v>0.6</v>
      </c>
      <c r="G605" s="17">
        <v>10</v>
      </c>
      <c r="H605" s="17">
        <v>0.6</v>
      </c>
      <c r="I605" s="17">
        <v>0.6</v>
      </c>
      <c r="J605" s="37">
        <f>ROUND(F605*G605*H605*I605,3)</f>
        <v>2.16</v>
      </c>
      <c r="K605" s="19"/>
      <c r="L605" s="19"/>
      <c r="M605" s="19"/>
    </row>
    <row r="606" spans="1:13" ht="15.2" customHeight="1" thickBot="1" x14ac:dyDescent="0.25">
      <c r="A606" s="19"/>
      <c r="B606" s="19"/>
      <c r="C606" s="19"/>
      <c r="D606" s="29"/>
      <c r="E606" s="5" t="s">
        <v>1516</v>
      </c>
      <c r="F606" s="4">
        <v>0.6</v>
      </c>
      <c r="G606" s="17">
        <v>10</v>
      </c>
      <c r="H606" s="17">
        <v>0.6</v>
      </c>
      <c r="I606" s="17">
        <v>0.6</v>
      </c>
      <c r="J606" s="37">
        <f>ROUND(F606*G606*H606*I606,3)</f>
        <v>2.16</v>
      </c>
      <c r="K606" s="19"/>
      <c r="L606" s="19"/>
      <c r="M606" s="19"/>
    </row>
    <row r="607" spans="1:13" ht="15.2" customHeight="1" thickBot="1" x14ac:dyDescent="0.25">
      <c r="A607" s="19"/>
      <c r="B607" s="19"/>
      <c r="C607" s="19"/>
      <c r="D607" s="29"/>
      <c r="E607" s="5" t="s">
        <v>1517</v>
      </c>
      <c r="F607" s="4">
        <v>0.6</v>
      </c>
      <c r="G607" s="17">
        <v>75</v>
      </c>
      <c r="H607" s="17">
        <v>0.6</v>
      </c>
      <c r="I607" s="17">
        <v>0.6</v>
      </c>
      <c r="J607" s="37">
        <f>ROUND(F607*G607*H607*I607,3)</f>
        <v>16.2</v>
      </c>
      <c r="K607" s="19"/>
      <c r="L607" s="19"/>
      <c r="M607" s="19"/>
    </row>
    <row r="608" spans="1:13" ht="15.2" customHeight="1" thickBot="1" x14ac:dyDescent="0.25">
      <c r="A608" s="19"/>
      <c r="B608" s="19"/>
      <c r="C608" s="19"/>
      <c r="D608" s="29"/>
      <c r="E608" s="5" t="s">
        <v>1518</v>
      </c>
      <c r="F608" s="4">
        <v>2.6</v>
      </c>
      <c r="G608" s="17">
        <v>1</v>
      </c>
      <c r="H608" s="17">
        <v>1</v>
      </c>
      <c r="I608" s="17">
        <v>0.6</v>
      </c>
      <c r="J608" s="37">
        <f>ROUND(F608*G608*H608*I608,3)</f>
        <v>1.56</v>
      </c>
      <c r="K608" s="38">
        <f>SUM(J601:J608)</f>
        <v>91.2</v>
      </c>
      <c r="L608" s="19"/>
      <c r="M608" s="19"/>
    </row>
    <row r="609" spans="1:13" ht="15.4" customHeight="1" thickBot="1" x14ac:dyDescent="0.25">
      <c r="A609" s="20"/>
      <c r="B609" s="20"/>
      <c r="C609" s="20"/>
      <c r="D609" s="21" t="s">
        <v>1519</v>
      </c>
      <c r="E609" s="7"/>
      <c r="F609" s="7"/>
      <c r="G609" s="7"/>
      <c r="H609" s="7"/>
      <c r="I609" s="7"/>
      <c r="J609" s="7"/>
      <c r="K609" s="7"/>
      <c r="L609" s="22">
        <f>M586+M598</f>
        <v>0</v>
      </c>
      <c r="M609" s="22">
        <f>ROUND(L609,2)</f>
        <v>0</v>
      </c>
    </row>
    <row r="610" spans="1:13" ht="15.4" customHeight="1" thickBot="1" x14ac:dyDescent="0.25">
      <c r="A610" s="23"/>
      <c r="B610" s="23"/>
      <c r="C610" s="23"/>
      <c r="D610" s="24" t="s">
        <v>1520</v>
      </c>
      <c r="E610" s="25"/>
      <c r="F610" s="25"/>
      <c r="G610" s="25"/>
      <c r="H610" s="25"/>
      <c r="I610" s="25"/>
      <c r="J610" s="25"/>
      <c r="K610" s="25"/>
      <c r="L610" s="26">
        <f>M584+M609</f>
        <v>0</v>
      </c>
      <c r="M610" s="26">
        <f>ROUND(L610,2)</f>
        <v>0</v>
      </c>
    </row>
    <row r="611" spans="1:13" ht="15.4" customHeight="1" thickBot="1" x14ac:dyDescent="0.25">
      <c r="A611" s="9" t="s">
        <v>1521</v>
      </c>
      <c r="B611" s="9" t="s">
        <v>1522</v>
      </c>
      <c r="C611" s="10"/>
      <c r="D611" s="11" t="s">
        <v>1523</v>
      </c>
      <c r="E611" s="11"/>
      <c r="F611" s="11"/>
      <c r="G611" s="11"/>
      <c r="H611" s="11"/>
      <c r="I611" s="11"/>
      <c r="J611" s="11"/>
      <c r="K611" s="10"/>
      <c r="L611" s="12">
        <f>L614</f>
        <v>0</v>
      </c>
      <c r="M611" s="12">
        <f>ROUND(L611,2)</f>
        <v>0</v>
      </c>
    </row>
    <row r="612" spans="1:13" ht="15.4" customHeight="1" thickBot="1" x14ac:dyDescent="0.25">
      <c r="A612" s="13" t="s">
        <v>1524</v>
      </c>
      <c r="B612" s="5" t="s">
        <v>1525</v>
      </c>
      <c r="C612" s="5" t="s">
        <v>1526</v>
      </c>
      <c r="D612" s="16" t="s">
        <v>1527</v>
      </c>
      <c r="E612" s="16"/>
      <c r="F612" s="16"/>
      <c r="G612" s="16"/>
      <c r="H612" s="16"/>
      <c r="I612" s="16"/>
      <c r="J612" s="16"/>
      <c r="K612" s="17">
        <f>ROUND(1,2)</f>
        <v>1</v>
      </c>
      <c r="L612" s="18">
        <v>0</v>
      </c>
      <c r="M612" s="18">
        <f>ROUND(K612*L612,2)</f>
        <v>0</v>
      </c>
    </row>
    <row r="613" spans="1:13" ht="30.6" customHeight="1" thickBot="1" x14ac:dyDescent="0.25">
      <c r="A613" s="19"/>
      <c r="B613" s="19"/>
      <c r="C613" s="19"/>
      <c r="D613" s="16" t="s">
        <v>1528</v>
      </c>
      <c r="E613" s="16"/>
      <c r="F613" s="16"/>
      <c r="G613" s="16"/>
      <c r="H613" s="16"/>
      <c r="I613" s="16"/>
      <c r="J613" s="16"/>
      <c r="K613" s="16"/>
      <c r="L613" s="16"/>
      <c r="M613" s="16"/>
    </row>
    <row r="614" spans="1:13" ht="15.4" customHeight="1" thickBot="1" x14ac:dyDescent="0.25">
      <c r="A614" s="20"/>
      <c r="B614" s="20"/>
      <c r="C614" s="20"/>
      <c r="D614" s="21" t="s">
        <v>1529</v>
      </c>
      <c r="E614" s="7"/>
      <c r="F614" s="7"/>
      <c r="G614" s="7"/>
      <c r="H614" s="7"/>
      <c r="I614" s="7"/>
      <c r="J614" s="7"/>
      <c r="K614" s="7"/>
      <c r="L614" s="22">
        <f>M612</f>
        <v>0</v>
      </c>
      <c r="M614" s="22">
        <f>ROUND(L614,2)</f>
        <v>0</v>
      </c>
    </row>
    <row r="615" spans="1:13" ht="15.4" customHeight="1" thickBot="1" x14ac:dyDescent="0.25">
      <c r="A615" s="9" t="s">
        <v>1530</v>
      </c>
      <c r="B615" s="9" t="s">
        <v>1531</v>
      </c>
      <c r="C615" s="10"/>
      <c r="D615" s="11" t="s">
        <v>1532</v>
      </c>
      <c r="E615" s="11"/>
      <c r="F615" s="11"/>
      <c r="G615" s="11"/>
      <c r="H615" s="11"/>
      <c r="I615" s="11"/>
      <c r="J615" s="11"/>
      <c r="K615" s="10"/>
      <c r="L615" s="12">
        <f>L618</f>
        <v>0</v>
      </c>
      <c r="M615" s="12">
        <f>ROUND(L615,2)</f>
        <v>0</v>
      </c>
    </row>
    <row r="616" spans="1:13" ht="15.4" customHeight="1" thickBot="1" x14ac:dyDescent="0.25">
      <c r="A616" s="13" t="s">
        <v>1533</v>
      </c>
      <c r="B616" s="5" t="s">
        <v>1534</v>
      </c>
      <c r="C616" s="5" t="s">
        <v>1535</v>
      </c>
      <c r="D616" s="16" t="s">
        <v>1536</v>
      </c>
      <c r="E616" s="16"/>
      <c r="F616" s="16"/>
      <c r="G616" s="16"/>
      <c r="H616" s="16"/>
      <c r="I616" s="16"/>
      <c r="J616" s="16"/>
      <c r="K616" s="17">
        <f>ROUND(1,2)</f>
        <v>1</v>
      </c>
      <c r="L616" s="18">
        <v>0</v>
      </c>
      <c r="M616" s="18">
        <f>ROUND(K616*L616,2)</f>
        <v>0</v>
      </c>
    </row>
    <row r="617" spans="1:13" ht="30.6" customHeight="1" thickBot="1" x14ac:dyDescent="0.25">
      <c r="A617" s="19"/>
      <c r="B617" s="19"/>
      <c r="C617" s="19"/>
      <c r="D617" s="16" t="s">
        <v>1537</v>
      </c>
      <c r="E617" s="16"/>
      <c r="F617" s="16"/>
      <c r="G617" s="16"/>
      <c r="H617" s="16"/>
      <c r="I617" s="16"/>
      <c r="J617" s="16"/>
      <c r="K617" s="16"/>
      <c r="L617" s="16"/>
      <c r="M617" s="16"/>
    </row>
    <row r="618" spans="1:13" ht="15.4" customHeight="1" thickBot="1" x14ac:dyDescent="0.25">
      <c r="A618" s="20"/>
      <c r="B618" s="20"/>
      <c r="C618" s="20"/>
      <c r="D618" s="21" t="s">
        <v>1538</v>
      </c>
      <c r="E618" s="7"/>
      <c r="F618" s="7"/>
      <c r="G618" s="7"/>
      <c r="H618" s="7"/>
      <c r="I618" s="7"/>
      <c r="J618" s="7"/>
      <c r="K618" s="7"/>
      <c r="L618" s="22">
        <f>M616</f>
        <v>0</v>
      </c>
      <c r="M618" s="22">
        <f>ROUND(L618,2)</f>
        <v>0</v>
      </c>
    </row>
    <row r="619" spans="1:13" ht="25.15" customHeight="1" thickBot="1" x14ac:dyDescent="0.25">
      <c r="A619" s="23"/>
      <c r="B619" s="23"/>
      <c r="C619" s="23"/>
      <c r="D619" s="24" t="s">
        <v>1539</v>
      </c>
      <c r="E619" s="25"/>
      <c r="F619" s="25"/>
      <c r="G619" s="25"/>
      <c r="H619" s="25"/>
      <c r="I619" s="25"/>
      <c r="J619" s="25"/>
      <c r="K619" s="25"/>
      <c r="L619" s="26">
        <f>M10+M20+M55+M102+M133+M216+M250+M371+M406+M452+M486+M543+M573+M610+M614+M618</f>
        <v>0</v>
      </c>
      <c r="M619" s="26">
        <f>ROUND(L619,2)</f>
        <v>0</v>
      </c>
    </row>
  </sheetData>
  <mergeCells count="294">
    <mergeCell ref="D611:J611"/>
    <mergeCell ref="D612:J612"/>
    <mergeCell ref="D613:M613"/>
    <mergeCell ref="D615:J615"/>
    <mergeCell ref="D616:J616"/>
    <mergeCell ref="D617:M617"/>
    <mergeCell ref="D576:J576"/>
    <mergeCell ref="D577:M577"/>
    <mergeCell ref="D580:J580"/>
    <mergeCell ref="D581:M581"/>
    <mergeCell ref="D585:J585"/>
    <mergeCell ref="D586:J586"/>
    <mergeCell ref="D587:M587"/>
    <mergeCell ref="D598:J598"/>
    <mergeCell ref="D599:M599"/>
    <mergeCell ref="D564:M564"/>
    <mergeCell ref="D567:J567"/>
    <mergeCell ref="D568:M568"/>
    <mergeCell ref="D569:J569"/>
    <mergeCell ref="D570:M570"/>
    <mergeCell ref="D571:J571"/>
    <mergeCell ref="D572:M572"/>
    <mergeCell ref="D574:J574"/>
    <mergeCell ref="D575:J575"/>
    <mergeCell ref="D547:J547"/>
    <mergeCell ref="D548:M548"/>
    <mergeCell ref="D551:J551"/>
    <mergeCell ref="D552:M552"/>
    <mergeCell ref="D555:J555"/>
    <mergeCell ref="D556:M556"/>
    <mergeCell ref="D559:J559"/>
    <mergeCell ref="D560:M560"/>
    <mergeCell ref="D563:J563"/>
    <mergeCell ref="D533:M533"/>
    <mergeCell ref="D537:J537"/>
    <mergeCell ref="D538:J538"/>
    <mergeCell ref="D539:M539"/>
    <mergeCell ref="D540:J540"/>
    <mergeCell ref="D541:M541"/>
    <mergeCell ref="D544:J544"/>
    <mergeCell ref="D545:J545"/>
    <mergeCell ref="D546:M546"/>
    <mergeCell ref="D516:J516"/>
    <mergeCell ref="D517:M517"/>
    <mergeCell ref="D520:J520"/>
    <mergeCell ref="D521:M521"/>
    <mergeCell ref="D524:J524"/>
    <mergeCell ref="D525:M525"/>
    <mergeCell ref="D528:J528"/>
    <mergeCell ref="D529:M529"/>
    <mergeCell ref="D532:J532"/>
    <mergeCell ref="D494:J494"/>
    <mergeCell ref="D495:M495"/>
    <mergeCell ref="D499:J499"/>
    <mergeCell ref="D500:M500"/>
    <mergeCell ref="D506:J506"/>
    <mergeCell ref="D507:J507"/>
    <mergeCell ref="D508:M508"/>
    <mergeCell ref="D512:J512"/>
    <mergeCell ref="D513:M513"/>
    <mergeCell ref="D474:J474"/>
    <mergeCell ref="D475:M475"/>
    <mergeCell ref="D479:J479"/>
    <mergeCell ref="D480:J480"/>
    <mergeCell ref="D481:M481"/>
    <mergeCell ref="D487:J487"/>
    <mergeCell ref="D488:J488"/>
    <mergeCell ref="D489:J489"/>
    <mergeCell ref="D490:M490"/>
    <mergeCell ref="D456:M456"/>
    <mergeCell ref="D457:J457"/>
    <mergeCell ref="D458:M458"/>
    <mergeCell ref="D463:J463"/>
    <mergeCell ref="D464:M464"/>
    <mergeCell ref="D468:J468"/>
    <mergeCell ref="D469:J469"/>
    <mergeCell ref="D470:J470"/>
    <mergeCell ref="D471:M471"/>
    <mergeCell ref="D433:J433"/>
    <mergeCell ref="D434:M434"/>
    <mergeCell ref="D437:J437"/>
    <mergeCell ref="D438:M438"/>
    <mergeCell ref="D444:J444"/>
    <mergeCell ref="D445:M445"/>
    <mergeCell ref="D453:J453"/>
    <mergeCell ref="D454:J454"/>
    <mergeCell ref="D455:J455"/>
    <mergeCell ref="D408:J408"/>
    <mergeCell ref="D409:J409"/>
    <mergeCell ref="D410:M410"/>
    <mergeCell ref="D418:J418"/>
    <mergeCell ref="D419:J419"/>
    <mergeCell ref="D420:M420"/>
    <mergeCell ref="D428:J428"/>
    <mergeCell ref="D429:J429"/>
    <mergeCell ref="D430:M430"/>
    <mergeCell ref="D385:M385"/>
    <mergeCell ref="D389:J389"/>
    <mergeCell ref="D390:M390"/>
    <mergeCell ref="D394:J394"/>
    <mergeCell ref="D395:J395"/>
    <mergeCell ref="D396:M396"/>
    <mergeCell ref="D400:J400"/>
    <mergeCell ref="D401:M401"/>
    <mergeCell ref="D407:J407"/>
    <mergeCell ref="D366:J366"/>
    <mergeCell ref="D367:M367"/>
    <mergeCell ref="D372:J372"/>
    <mergeCell ref="D373:J373"/>
    <mergeCell ref="D374:J374"/>
    <mergeCell ref="D375:M375"/>
    <mergeCell ref="D378:J378"/>
    <mergeCell ref="D379:M379"/>
    <mergeCell ref="D384:J384"/>
    <mergeCell ref="D345:J345"/>
    <mergeCell ref="D346:M346"/>
    <mergeCell ref="D350:J350"/>
    <mergeCell ref="D351:J351"/>
    <mergeCell ref="D352:M352"/>
    <mergeCell ref="D356:J356"/>
    <mergeCell ref="D357:M357"/>
    <mergeCell ref="D361:J361"/>
    <mergeCell ref="D362:M362"/>
    <mergeCell ref="D328:M328"/>
    <mergeCell ref="D331:J331"/>
    <mergeCell ref="D332:M332"/>
    <mergeCell ref="D335:J335"/>
    <mergeCell ref="D336:M336"/>
    <mergeCell ref="D339:J339"/>
    <mergeCell ref="D340:M340"/>
    <mergeCell ref="D341:J341"/>
    <mergeCell ref="D342:M342"/>
    <mergeCell ref="D314:M314"/>
    <mergeCell ref="D316:J316"/>
    <mergeCell ref="D317:J317"/>
    <mergeCell ref="D318:M318"/>
    <mergeCell ref="D319:J319"/>
    <mergeCell ref="D320:M320"/>
    <mergeCell ref="D323:J323"/>
    <mergeCell ref="D324:M324"/>
    <mergeCell ref="D327:J327"/>
    <mergeCell ref="D299:M299"/>
    <mergeCell ref="D302:J302"/>
    <mergeCell ref="D303:M303"/>
    <mergeCell ref="D308:J308"/>
    <mergeCell ref="D309:J309"/>
    <mergeCell ref="D310:M310"/>
    <mergeCell ref="D311:J311"/>
    <mergeCell ref="D312:M312"/>
    <mergeCell ref="D313:J313"/>
    <mergeCell ref="D287:M287"/>
    <mergeCell ref="D288:J288"/>
    <mergeCell ref="D289:M289"/>
    <mergeCell ref="D290:J290"/>
    <mergeCell ref="D291:M291"/>
    <mergeCell ref="D293:J293"/>
    <mergeCell ref="D294:J294"/>
    <mergeCell ref="D295:M295"/>
    <mergeCell ref="D298:J298"/>
    <mergeCell ref="D275:J275"/>
    <mergeCell ref="D276:M276"/>
    <mergeCell ref="D280:J280"/>
    <mergeCell ref="D281:M281"/>
    <mergeCell ref="D282:J282"/>
    <mergeCell ref="D283:M283"/>
    <mergeCell ref="D284:J284"/>
    <mergeCell ref="D285:M285"/>
    <mergeCell ref="D286:J286"/>
    <mergeCell ref="D260:J260"/>
    <mergeCell ref="D261:M261"/>
    <mergeCell ref="D263:J263"/>
    <mergeCell ref="D264:J264"/>
    <mergeCell ref="D265:J265"/>
    <mergeCell ref="D266:M266"/>
    <mergeCell ref="D272:J272"/>
    <mergeCell ref="D273:J273"/>
    <mergeCell ref="D274:M274"/>
    <mergeCell ref="D242:M242"/>
    <mergeCell ref="D245:J245"/>
    <mergeCell ref="D246:M246"/>
    <mergeCell ref="D251:J251"/>
    <mergeCell ref="D252:J252"/>
    <mergeCell ref="D253:J253"/>
    <mergeCell ref="D254:M254"/>
    <mergeCell ref="D255:J255"/>
    <mergeCell ref="D256:M256"/>
    <mergeCell ref="D225:J225"/>
    <mergeCell ref="D226:M226"/>
    <mergeCell ref="D230:J230"/>
    <mergeCell ref="D231:J231"/>
    <mergeCell ref="D232:M232"/>
    <mergeCell ref="D236:J236"/>
    <mergeCell ref="D237:J237"/>
    <mergeCell ref="D238:M238"/>
    <mergeCell ref="D241:J241"/>
    <mergeCell ref="D208:J208"/>
    <mergeCell ref="D209:J209"/>
    <mergeCell ref="D210:J210"/>
    <mergeCell ref="D211:M211"/>
    <mergeCell ref="D217:J217"/>
    <mergeCell ref="D218:J218"/>
    <mergeCell ref="D219:J219"/>
    <mergeCell ref="D220:M220"/>
    <mergeCell ref="D224:J224"/>
    <mergeCell ref="D185:M185"/>
    <mergeCell ref="D189:J189"/>
    <mergeCell ref="D190:M190"/>
    <mergeCell ref="D193:J193"/>
    <mergeCell ref="D194:M194"/>
    <mergeCell ref="D198:J198"/>
    <mergeCell ref="D199:M199"/>
    <mergeCell ref="D202:J202"/>
    <mergeCell ref="D203:M203"/>
    <mergeCell ref="D165:J165"/>
    <mergeCell ref="D166:J166"/>
    <mergeCell ref="D167:M167"/>
    <mergeCell ref="D172:J172"/>
    <mergeCell ref="D173:M173"/>
    <mergeCell ref="D178:J178"/>
    <mergeCell ref="D179:J179"/>
    <mergeCell ref="D180:M180"/>
    <mergeCell ref="D184:J184"/>
    <mergeCell ref="D141:J141"/>
    <mergeCell ref="D142:M142"/>
    <mergeCell ref="D146:J146"/>
    <mergeCell ref="D147:M147"/>
    <mergeCell ref="D150:J150"/>
    <mergeCell ref="D151:M151"/>
    <mergeCell ref="D155:J155"/>
    <mergeCell ref="D156:M156"/>
    <mergeCell ref="D164:J164"/>
    <mergeCell ref="D106:M106"/>
    <mergeCell ref="D117:J117"/>
    <mergeCell ref="D118:M118"/>
    <mergeCell ref="D124:J124"/>
    <mergeCell ref="D125:M125"/>
    <mergeCell ref="D134:J134"/>
    <mergeCell ref="D135:J135"/>
    <mergeCell ref="D136:J136"/>
    <mergeCell ref="D137:M137"/>
    <mergeCell ref="D89:J89"/>
    <mergeCell ref="D90:M90"/>
    <mergeCell ref="D93:J93"/>
    <mergeCell ref="D94:M94"/>
    <mergeCell ref="D97:J97"/>
    <mergeCell ref="D98:M98"/>
    <mergeCell ref="D103:J103"/>
    <mergeCell ref="D104:J104"/>
    <mergeCell ref="D105:J105"/>
    <mergeCell ref="D71:J71"/>
    <mergeCell ref="D72:J72"/>
    <mergeCell ref="D73:M73"/>
    <mergeCell ref="D76:J76"/>
    <mergeCell ref="D77:M77"/>
    <mergeCell ref="D80:J80"/>
    <mergeCell ref="D81:M81"/>
    <mergeCell ref="D84:J84"/>
    <mergeCell ref="D85:M85"/>
    <mergeCell ref="D44:J44"/>
    <mergeCell ref="D45:M45"/>
    <mergeCell ref="D56:J56"/>
    <mergeCell ref="D57:J57"/>
    <mergeCell ref="D58:J58"/>
    <mergeCell ref="D59:J59"/>
    <mergeCell ref="D60:M60"/>
    <mergeCell ref="D64:J64"/>
    <mergeCell ref="D65:M65"/>
    <mergeCell ref="D25:M25"/>
    <mergeCell ref="D28:J28"/>
    <mergeCell ref="D29:M29"/>
    <mergeCell ref="D32:J32"/>
    <mergeCell ref="D33:M33"/>
    <mergeCell ref="D37:J37"/>
    <mergeCell ref="D38:J38"/>
    <mergeCell ref="D39:M39"/>
    <mergeCell ref="D43:J43"/>
    <mergeCell ref="D13:M13"/>
    <mergeCell ref="D14:J14"/>
    <mergeCell ref="D15:M15"/>
    <mergeCell ref="D16:J16"/>
    <mergeCell ref="D17:M17"/>
    <mergeCell ref="D21:J21"/>
    <mergeCell ref="D22:J22"/>
    <mergeCell ref="D23:J23"/>
    <mergeCell ref="D24:J24"/>
    <mergeCell ref="B1:M1"/>
    <mergeCell ref="A2:C2"/>
    <mergeCell ref="D4:J4"/>
    <mergeCell ref="D5:J5"/>
    <mergeCell ref="D6:J6"/>
    <mergeCell ref="D7:J7"/>
    <mergeCell ref="D8:M8"/>
    <mergeCell ref="D11:J11"/>
    <mergeCell ref="D12:J12"/>
  </mergeCells>
  <pageMargins left="0.62007900000000005" right="0.472441" top="0.472441" bottom="0.472441" header="0" footer="0"/>
  <pageSetup paperSize="9" orientation="landscape"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 Busqué</dc:creator>
  <cp:lastModifiedBy>Francesc Busqué</cp:lastModifiedBy>
  <dcterms:created xsi:type="dcterms:W3CDTF">2026-03-02T16:12:25Z</dcterms:created>
  <dcterms:modified xsi:type="dcterms:W3CDTF">2026-03-02T16:18:14Z</dcterms:modified>
</cp:coreProperties>
</file>