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.AMBIENT\comu\CONCURSOS\Neteja lleugera\CONCURS 2026\"/>
    </mc:Choice>
  </mc:AlternateContent>
  <xr:revisionPtr revIDLastSave="0" documentId="13_ncr:1_{A5DFA9BE-6B17-41FF-AEF5-20F4766445AA}" xr6:coauthVersionLast="47" xr6:coauthVersionMax="47" xr10:uidLastSave="{00000000-0000-0000-0000-000000000000}"/>
  <bookViews>
    <workbookView xWindow="-120" yWindow="-120" windowWidth="29040" windowHeight="15840" xr2:uid="{932923E3-AB9C-417C-A3AC-AF9F128297A7}"/>
  </bookViews>
  <sheets>
    <sheet name="Taul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0" i="1"/>
  <c r="C69" i="1"/>
  <c r="C64" i="1"/>
  <c r="C54" i="1"/>
  <c r="C41" i="1"/>
  <c r="C40" i="1" s="1"/>
  <c r="C37" i="1"/>
  <c r="C36" i="1" s="1"/>
  <c r="C32" i="1"/>
  <c r="C29" i="1"/>
  <c r="C25" i="1" s="1"/>
  <c r="C23" i="1"/>
  <c r="C16" i="1"/>
  <c r="C12" i="1" s="1"/>
  <c r="C13" i="1"/>
  <c r="C6" i="1"/>
  <c r="C7" i="1" s="1"/>
  <c r="C3" i="1" l="1"/>
  <c r="C21" i="1"/>
  <c r="C20" i="1" s="1"/>
  <c r="C78" i="1" s="1"/>
</calcChain>
</file>

<file path=xl/sharedStrings.xml><?xml version="1.0" encoding="utf-8"?>
<sst xmlns="http://schemas.openxmlformats.org/spreadsheetml/2006/main" count="128" uniqueCount="108">
  <si>
    <t>SERVEIS DE PERSONAL</t>
  </si>
  <si>
    <t>EDIFICI</t>
  </si>
  <si>
    <t>h/any</t>
  </si>
  <si>
    <t>preu/hora 1a anualitat</t>
  </si>
  <si>
    <t>Preu 1a anualitat</t>
  </si>
  <si>
    <t>preu/hora 2a anualitat</t>
  </si>
  <si>
    <t>Preu 2a anualitat</t>
  </si>
  <si>
    <t>preu/hora 3a anualitat</t>
  </si>
  <si>
    <t>Preu 3a anualitat</t>
  </si>
  <si>
    <t>preu/hora pròrroga</t>
  </si>
  <si>
    <t>Preu pròrroga</t>
  </si>
  <si>
    <t>MC Peix</t>
  </si>
  <si>
    <t>Zona subproducte Peix</t>
  </si>
  <si>
    <t>Neteja cambra subproducte (3 cops/setmana)</t>
  </si>
  <si>
    <t>Oficines (Direcció i Veterinaris)</t>
  </si>
  <si>
    <t>Lavabos, vestidors i zones comunes</t>
  </si>
  <si>
    <t>Lavabos i vestidors neteja mensual amb equip de polvorització</t>
  </si>
  <si>
    <t>Neteja escales amb equip de vapor (mensual)</t>
  </si>
  <si>
    <t>Neteja vidres vestidors (semestral)
Part alta sales manipulació (semestral amb braç articulat)
Portes armaris BT, AIGUA (anual)</t>
  </si>
  <si>
    <t>CIP (11 mesos)</t>
  </si>
  <si>
    <t>MC Fruites i Hortalisses</t>
  </si>
  <si>
    <t>Lavabos i zones comunes</t>
  </si>
  <si>
    <t>Lavabos neteja mensual amb equip de polvorització</t>
  </si>
  <si>
    <t>Neteja escales amb equip de vapor (bimensual)</t>
  </si>
  <si>
    <t>Oficines (Direcció, Gremi de detallistes i Veterinaris)</t>
  </si>
  <si>
    <t>Bústies compactadors FORM</t>
  </si>
  <si>
    <t>Teranyines, parts altes i lluernairs amb barç elevador (trimestral)</t>
  </si>
  <si>
    <t>Portes automàtiques (31)
Portes armaris BT i AIGUA (anual)</t>
  </si>
  <si>
    <t>BioMarket</t>
  </si>
  <si>
    <t>Oficines (Despatx)</t>
  </si>
  <si>
    <t>Vidres 5 portes automàtiques (semestral)</t>
  </si>
  <si>
    <t>Pavellons</t>
  </si>
  <si>
    <t>Polivalent:
Lavabos</t>
  </si>
  <si>
    <t>Polivalent:
Lavabos neteja mensual amb equip de polvorització</t>
  </si>
  <si>
    <t>Polivalent:
Vidres 3 portes automàtiques (trimestral)</t>
  </si>
  <si>
    <t>Aparcament P1:
lavabos, ascensors, escales, zones comunes i elements metàl·lics</t>
  </si>
  <si>
    <t>Aparcament P1:
Lavabos neteja mensual amb equip de polvorització</t>
  </si>
  <si>
    <t>Aparcament P1:
Carrils, places aparcaments i biondes (quinzenal) amb fregadora i escobradora mecànica</t>
  </si>
  <si>
    <t>Aparcament P2
Lavabo, ascensor, escales, zones comunes i elements metàl·lics</t>
  </si>
  <si>
    <t>Aparcament P2:
Lavabos neteja mensual amb equip de polvorització</t>
  </si>
  <si>
    <t>Aparcament P2:
Carrils, places aparcaments i biondes (quinzenal) amb fregadora i escobradora mecànica</t>
  </si>
  <si>
    <t>Aparcament P2:
Vidres ascensors panoràmics amb plataforma elevadora
(semestral cara exterior i anual cara interior)</t>
  </si>
  <si>
    <t>Locals</t>
  </si>
  <si>
    <t>Edifici Comercial:
Accessos, passadissos, ascesors, lavabos i sales tècniques</t>
  </si>
  <si>
    <t>Edifici Comercial:
Vidres 6 portes accés (mensual)
Vidres façana posterior-3 blocs escala amb braç articulat per la part externa (semestral)</t>
  </si>
  <si>
    <t>Edifici oficines pav. G:
Vidres porta vestíbul planta baixa (mensual)
Vidres interiors vestíbul 1a planta + vidres direcció mercat + vidres oficina vigilància (semestral)
Vidres exteriors vestíbul 1a planta + vidres direcció mercat + vidres oficina vigilància (semestral) amb braç articulat</t>
  </si>
  <si>
    <t>Centre Directiu i dependències MB</t>
  </si>
  <si>
    <t>Centre Directiu:
Lavabos, despatxos, oficce's, escales, ascensors, vestidors, gimnàs, zones comunes, sales tècniques</t>
  </si>
  <si>
    <t>Centre Directiu:
Lavabos planta baixa i vestidors soterrani neteja mensual amb equip de polvorització</t>
  </si>
  <si>
    <t>Centre Directiu:
Vidres exteriors façana alpinistes (semestral)</t>
  </si>
  <si>
    <t>Centre Direcitu:
Vidres exteriors façana amb linia de vida (bimensual) + Vidres vestíbul pb + revestimen negre 3 entrades (mensual) + vidres interiors plantes (semestral)</t>
  </si>
  <si>
    <t>Despatx Comitè (setmanal)</t>
  </si>
  <si>
    <t>Vigilància Oficines</t>
  </si>
  <si>
    <t>Vigilància lavabos, vestidors i menjador</t>
  </si>
  <si>
    <t>Vigilància:
Vestidors mensual amb equip de polvorització</t>
  </si>
  <si>
    <t>Accessos (cabines de peatge)</t>
  </si>
  <si>
    <t>Mòdul vestidor i menjador personal MB</t>
  </si>
  <si>
    <t>Edifici de serveis:
Lavabos, vetidors, menjadors, sales de reunions, despatxos, espai gestió roba, ascensor, passadissos, zones comunes i sales tècniques</t>
  </si>
  <si>
    <t>Edifici de serveis:
Lavabos i vestidors neteja mensual amb equip de polvorització</t>
  </si>
  <si>
    <t>Edifici de serveis:
Vidres interiors i exteriors de l'edifici</t>
  </si>
  <si>
    <t>Punt Verd:
Cabina de control, lavabos, vestidors, office, lavabos minoristes i sales tècniques</t>
  </si>
  <si>
    <t>Punt Verd:
Lavabos i vestidors neteja mensual amb equip de polvorització</t>
  </si>
  <si>
    <t>Punt Verd:
Vidres caseta control (semestral)</t>
  </si>
  <si>
    <t>Foodback:
Lavabos, vestidors, oficina, zones comunes</t>
  </si>
  <si>
    <t>Foodback:
Vidres oficina i vestidors (mensual)
Vidres exteriors nau i portes d'accés (semestral)
Altells i estructura UPN amb braç articulat (anual)</t>
  </si>
  <si>
    <t>5 al dia (11 mesos)</t>
  </si>
  <si>
    <t>Bloc de serveis aparcament principal:
Lavabos, vestidors, zones comunes i sales tècniques</t>
  </si>
  <si>
    <t>Bloc de serveis aparcament principal:
Lavabos i vestidors neteja mensual amb equip de polvorització</t>
  </si>
  <si>
    <t>Bloc de serveis aparcament principal:
Vidres de l'edifici (semestral)</t>
  </si>
  <si>
    <t>Cabines autolimpiables</t>
  </si>
  <si>
    <t>Area de Formació</t>
  </si>
  <si>
    <t>3a planta Centre Directiu</t>
  </si>
  <si>
    <t>Aula del Fresc (local edifici comercial)
Lavabos, vestidors, terra aula</t>
  </si>
  <si>
    <t>Aula del Fresc (local edifici comercial)
Vidres interiors i exteriors</t>
  </si>
  <si>
    <t>Escola del Peix (Mercat del Peix)</t>
  </si>
  <si>
    <t>MB Flor</t>
  </si>
  <si>
    <t>Lavabos, zones comunes i sales tècniques</t>
  </si>
  <si>
    <t>Oficines i dependències</t>
  </si>
  <si>
    <t>Lavabos i zones comunes dies obertura especial en festiu s/calendari</t>
  </si>
  <si>
    <t>Lavabos i zones comunes dies horari especial laborable s/calendari</t>
  </si>
  <si>
    <t>Vidres portes accés, interiors primera planta, façana i escales</t>
  </si>
  <si>
    <t>Altres</t>
  </si>
  <si>
    <t>Neteja sales tècniques ZAC (semestral</t>
  </si>
  <si>
    <t>Bossa d'hores</t>
  </si>
  <si>
    <t>TOTAL SERVEIS DE PERSONAL</t>
  </si>
  <si>
    <t>MAQUINARIA ADSCRITA AL SERVEI</t>
  </si>
  <si>
    <t>DESCRIPCIÓ MÀQUINA</t>
  </si>
  <si>
    <t>Unitats</t>
  </si>
  <si>
    <t>Preu màquina</t>
  </si>
  <si>
    <t>€ equipament</t>
  </si>
  <si>
    <t>anys amortització</t>
  </si>
  <si>
    <t>Fregadora amb conductor sentat</t>
  </si>
  <si>
    <t>Escombradora mecànica</t>
  </si>
  <si>
    <t>Generador de vapor per neteja d'escales</t>
  </si>
  <si>
    <t>Equip de neteja i sanitització amb pulvierització, acció química, esbandit i aspirat</t>
  </si>
  <si>
    <t>Fregadora amb conductor acompanyant</t>
  </si>
  <si>
    <t>TOTAL MAQUINARIA ASCRITA AL SERVEI</t>
  </si>
  <si>
    <t>ALTRES DESPESES</t>
  </si>
  <si>
    <t>DESCRIPCIÓ</t>
  </si>
  <si>
    <t xml:space="preserve">Preu </t>
  </si>
  <si>
    <t>€ Total</t>
  </si>
  <si>
    <t>Mòbils/tauletes per gestió PDS APP Rosmiman</t>
  </si>
  <si>
    <t>Llicències mòdul Neteja Rosmiman</t>
  </si>
  <si>
    <t>15€/mes/llicència</t>
  </si>
  <si>
    <t>n/a</t>
  </si>
  <si>
    <t>TOTAL ALTRES DESPESES</t>
  </si>
  <si>
    <t>RESUM OFERTA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</si>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</sst>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4" fontId="1" fillId="3" borderId="6" xfId="0" applyNumberFormat="1" applyFont="1" applyFill="1" applyBorder="1"/>
    <xf numFmtId="3" fontId="3" fillId="0" borderId="7" xfId="0" applyNumberFormat="1" applyFont="1" applyBorder="1" applyAlignment="1">
      <alignment horizontal="left" vertical="center"/>
    </xf>
    <xf numFmtId="0" fontId="0" fillId="0" borderId="8" xfId="0" applyBorder="1"/>
    <xf numFmtId="4" fontId="0" fillId="0" borderId="8" xfId="0" applyNumberFormat="1" applyBorder="1"/>
    <xf numFmtId="3" fontId="3" fillId="0" borderId="7" xfId="0" applyNumberFormat="1" applyFont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0" fontId="0" fillId="0" borderId="10" xfId="0" applyBorder="1"/>
    <xf numFmtId="4" fontId="0" fillId="0" borderId="10" xfId="0" applyNumberFormat="1" applyBorder="1"/>
    <xf numFmtId="3" fontId="3" fillId="0" borderId="9" xfId="0" applyNumberFormat="1" applyFont="1" applyBorder="1" applyAlignment="1">
      <alignment horizontal="left" vertical="center" wrapText="1"/>
    </xf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4" fontId="0" fillId="0" borderId="12" xfId="0" applyNumberFormat="1" applyBorder="1"/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0" fontId="0" fillId="0" borderId="13" xfId="0" applyBorder="1" applyAlignment="1">
      <alignment wrapText="1"/>
    </xf>
    <xf numFmtId="4" fontId="2" fillId="3" borderId="18" xfId="0" applyNumberFormat="1" applyFont="1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right"/>
    </xf>
    <xf numFmtId="0" fontId="2" fillId="3" borderId="15" xfId="0" applyFont="1" applyFill="1" applyBorder="1" applyAlignment="1">
      <alignment horizontal="right" wrapText="1"/>
    </xf>
    <xf numFmtId="0" fontId="2" fillId="3" borderId="16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3" borderId="15" xfId="0" applyFont="1" applyFill="1" applyBorder="1" applyAlignment="1"/>
    <xf numFmtId="0" fontId="1" fillId="3" borderId="6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9" xfId="0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Normal" xfId="0" builtinId="0"/>
  </cellStyles>
  <dxfs count="3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76C5-2B8A-401B-9308-5763456C3B14}">
  <sheetPr>
    <pageSetUpPr fitToPage="1"/>
  </sheetPr>
  <dimension ref="B1:K100"/>
  <sheetViews>
    <sheetView tabSelected="1" topLeftCell="A66" zoomScale="90" zoomScaleNormal="90" workbookViewId="0">
      <selection activeCell="H79" sqref="H79"/>
    </sheetView>
  </sheetViews>
  <sheetFormatPr defaultRowHeight="15" x14ac:dyDescent="0.25"/>
  <cols>
    <col min="1" max="1" width="3.140625" customWidth="1"/>
    <col min="2" max="2" width="48.42578125" customWidth="1"/>
    <col min="3" max="3" width="18.42578125" customWidth="1"/>
    <col min="4" max="4" width="12.7109375" customWidth="1"/>
    <col min="5" max="5" width="16.85546875" customWidth="1"/>
    <col min="6" max="6" width="14" customWidth="1"/>
    <col min="7" max="7" width="17.140625" customWidth="1"/>
    <col min="8" max="8" width="15.85546875" customWidth="1"/>
    <col min="9" max="9" width="15.7109375" customWidth="1"/>
    <col min="10" max="10" width="14" customWidth="1"/>
    <col min="11" max="11" width="19.5703125" customWidth="1"/>
    <col min="12" max="12" width="14" customWidth="1"/>
    <col min="13" max="13" width="19.5703125" customWidth="1"/>
  </cols>
  <sheetData>
    <row r="1" spans="2:11" ht="19.5" thickBot="1" x14ac:dyDescent="0.35"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2:11" ht="45.75" thickBot="1" x14ac:dyDescent="0.3"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2:11" x14ac:dyDescent="0.25">
      <c r="B3" s="4" t="s">
        <v>11</v>
      </c>
      <c r="C3" s="5">
        <f>SUM(C4:C11)</f>
        <v>8632</v>
      </c>
      <c r="D3" s="47"/>
      <c r="E3" s="47"/>
      <c r="F3" s="47"/>
      <c r="G3" s="47"/>
      <c r="H3" s="47"/>
      <c r="I3" s="47"/>
      <c r="J3" s="47"/>
      <c r="K3" s="47"/>
    </row>
    <row r="4" spans="2:11" x14ac:dyDescent="0.25">
      <c r="B4" s="6" t="s">
        <v>12</v>
      </c>
      <c r="C4" s="8">
        <v>868</v>
      </c>
      <c r="D4" s="48"/>
      <c r="E4" s="48"/>
      <c r="F4" s="48"/>
      <c r="G4" s="48"/>
      <c r="H4" s="48"/>
      <c r="I4" s="48"/>
      <c r="J4" s="48"/>
      <c r="K4" s="48"/>
    </row>
    <row r="5" spans="2:11" x14ac:dyDescent="0.25">
      <c r="B5" s="6" t="s">
        <v>13</v>
      </c>
      <c r="C5" s="8">
        <v>468</v>
      </c>
      <c r="D5" s="48"/>
      <c r="E5" s="48"/>
      <c r="F5" s="48"/>
      <c r="G5" s="48"/>
      <c r="H5" s="48"/>
      <c r="I5" s="48"/>
      <c r="J5" s="48"/>
      <c r="K5" s="48"/>
    </row>
    <row r="6" spans="2:11" x14ac:dyDescent="0.25">
      <c r="B6" s="6" t="s">
        <v>14</v>
      </c>
      <c r="C6" s="8">
        <f>1*248</f>
        <v>248</v>
      </c>
      <c r="D6" s="48"/>
      <c r="E6" s="48"/>
      <c r="F6" s="48"/>
      <c r="G6" s="48"/>
      <c r="H6" s="48"/>
      <c r="I6" s="48"/>
      <c r="J6" s="48"/>
      <c r="K6" s="48"/>
    </row>
    <row r="7" spans="2:11" x14ac:dyDescent="0.25">
      <c r="B7" s="6" t="s">
        <v>15</v>
      </c>
      <c r="C7" s="8">
        <f>6450+1-C6</f>
        <v>6203</v>
      </c>
      <c r="D7" s="48"/>
      <c r="E7" s="48"/>
      <c r="F7" s="48"/>
      <c r="G7" s="48"/>
      <c r="H7" s="48"/>
      <c r="I7" s="48"/>
      <c r="J7" s="48"/>
      <c r="K7" s="48"/>
    </row>
    <row r="8" spans="2:11" ht="30" x14ac:dyDescent="0.25">
      <c r="B8" s="9" t="s">
        <v>16</v>
      </c>
      <c r="C8" s="8">
        <v>135</v>
      </c>
      <c r="D8" s="48"/>
      <c r="E8" s="48"/>
      <c r="F8" s="48"/>
      <c r="G8" s="48"/>
      <c r="H8" s="48"/>
      <c r="I8" s="48"/>
      <c r="J8" s="48"/>
      <c r="K8" s="48"/>
    </row>
    <row r="9" spans="2:11" x14ac:dyDescent="0.25">
      <c r="B9" s="9" t="s">
        <v>17</v>
      </c>
      <c r="C9" s="8">
        <v>192</v>
      </c>
      <c r="D9" s="48"/>
      <c r="E9" s="48"/>
      <c r="F9" s="48"/>
      <c r="G9" s="48"/>
      <c r="H9" s="48"/>
      <c r="I9" s="48"/>
      <c r="J9" s="48"/>
      <c r="K9" s="48"/>
    </row>
    <row r="10" spans="2:11" ht="60" x14ac:dyDescent="0.25">
      <c r="B10" s="9" t="s">
        <v>18</v>
      </c>
      <c r="C10" s="8">
        <v>150</v>
      </c>
      <c r="D10" s="48"/>
      <c r="E10" s="48"/>
      <c r="F10" s="48"/>
      <c r="G10" s="48"/>
      <c r="H10" s="48"/>
      <c r="I10" s="48"/>
      <c r="J10" s="48"/>
      <c r="K10" s="48"/>
    </row>
    <row r="11" spans="2:11" ht="15.75" thickBot="1" x14ac:dyDescent="0.3">
      <c r="B11" s="6" t="s">
        <v>19</v>
      </c>
      <c r="C11" s="8">
        <v>368</v>
      </c>
      <c r="D11" s="48"/>
      <c r="E11" s="48"/>
      <c r="F11" s="48"/>
      <c r="G11" s="48"/>
      <c r="H11" s="48"/>
      <c r="I11" s="48"/>
      <c r="J11" s="48"/>
      <c r="K11" s="48"/>
    </row>
    <row r="12" spans="2:11" x14ac:dyDescent="0.25">
      <c r="B12" s="10" t="s">
        <v>20</v>
      </c>
      <c r="C12" s="5">
        <f>SUM(C13:C19)</f>
        <v>12219</v>
      </c>
      <c r="D12" s="47"/>
      <c r="E12" s="47"/>
      <c r="F12" s="47"/>
      <c r="G12" s="47"/>
      <c r="H12" s="47"/>
      <c r="I12" s="47"/>
      <c r="J12" s="47"/>
      <c r="K12" s="47"/>
    </row>
    <row r="13" spans="2:11" x14ac:dyDescent="0.25">
      <c r="B13" s="6" t="s">
        <v>21</v>
      </c>
      <c r="C13" s="8">
        <f>8892+7</f>
        <v>8899</v>
      </c>
      <c r="D13" s="48"/>
      <c r="E13" s="48"/>
      <c r="F13" s="48"/>
      <c r="G13" s="48"/>
      <c r="H13" s="48"/>
      <c r="I13" s="48"/>
      <c r="J13" s="48"/>
      <c r="K13" s="48"/>
    </row>
    <row r="14" spans="2:11" x14ac:dyDescent="0.25">
      <c r="B14" s="9" t="s">
        <v>22</v>
      </c>
      <c r="C14" s="8">
        <v>144</v>
      </c>
      <c r="D14" s="48"/>
      <c r="E14" s="48"/>
      <c r="F14" s="48"/>
      <c r="G14" s="48"/>
      <c r="H14" s="48"/>
      <c r="I14" s="48"/>
      <c r="J14" s="48"/>
      <c r="K14" s="48"/>
    </row>
    <row r="15" spans="2:11" x14ac:dyDescent="0.25">
      <c r="B15" s="6" t="s">
        <v>23</v>
      </c>
      <c r="C15" s="8">
        <v>84</v>
      </c>
      <c r="D15" s="48"/>
      <c r="E15" s="48"/>
      <c r="F15" s="48"/>
      <c r="G15" s="48"/>
      <c r="H15" s="48"/>
      <c r="I15" s="48"/>
      <c r="J15" s="48"/>
      <c r="K15" s="48"/>
    </row>
    <row r="16" spans="2:11" x14ac:dyDescent="0.25">
      <c r="B16" s="6" t="s">
        <v>24</v>
      </c>
      <c r="C16" s="8">
        <f>123.5+247+52</f>
        <v>422.5</v>
      </c>
      <c r="D16" s="48"/>
      <c r="E16" s="48"/>
      <c r="F16" s="48"/>
      <c r="G16" s="48"/>
      <c r="H16" s="48"/>
      <c r="I16" s="48"/>
      <c r="J16" s="48"/>
      <c r="K16" s="48"/>
    </row>
    <row r="17" spans="2:11" x14ac:dyDescent="0.25">
      <c r="B17" s="11" t="s">
        <v>25</v>
      </c>
      <c r="C17" s="13">
        <v>1605.5</v>
      </c>
      <c r="D17" s="49"/>
      <c r="E17" s="48"/>
      <c r="F17" s="49"/>
      <c r="G17" s="48"/>
      <c r="H17" s="49"/>
      <c r="I17" s="48"/>
      <c r="J17" s="49"/>
      <c r="K17" s="49"/>
    </row>
    <row r="18" spans="2:11" ht="30" x14ac:dyDescent="0.25">
      <c r="B18" s="14" t="s">
        <v>26</v>
      </c>
      <c r="C18" s="13">
        <v>960</v>
      </c>
      <c r="D18" s="49"/>
      <c r="E18" s="48"/>
      <c r="F18" s="49"/>
      <c r="G18" s="48"/>
      <c r="H18" s="49"/>
      <c r="I18" s="48"/>
      <c r="J18" s="49"/>
      <c r="K18" s="49"/>
    </row>
    <row r="19" spans="2:11" ht="30.75" thickBot="1" x14ac:dyDescent="0.3">
      <c r="B19" s="14" t="s">
        <v>27</v>
      </c>
      <c r="C19" s="13">
        <v>104</v>
      </c>
      <c r="D19" s="49"/>
      <c r="E19" s="48"/>
      <c r="F19" s="49"/>
      <c r="G19" s="48"/>
      <c r="H19" s="49"/>
      <c r="I19" s="48"/>
      <c r="J19" s="49"/>
      <c r="K19" s="49"/>
    </row>
    <row r="20" spans="2:11" x14ac:dyDescent="0.25">
      <c r="B20" s="4" t="s">
        <v>28</v>
      </c>
      <c r="C20" s="5">
        <f>SUM(C21:C24)</f>
        <v>776</v>
      </c>
      <c r="D20" s="50"/>
      <c r="E20" s="50"/>
      <c r="F20" s="50"/>
      <c r="G20" s="50"/>
      <c r="H20" s="50"/>
      <c r="I20" s="50"/>
      <c r="J20" s="50"/>
      <c r="K20" s="50"/>
    </row>
    <row r="21" spans="2:11" x14ac:dyDescent="0.25">
      <c r="B21" s="15" t="s">
        <v>21</v>
      </c>
      <c r="C21" s="8">
        <f>741+1-C23</f>
        <v>618.5</v>
      </c>
      <c r="D21" s="48"/>
      <c r="E21" s="48"/>
      <c r="F21" s="48"/>
      <c r="G21" s="48"/>
      <c r="H21" s="48"/>
      <c r="I21" s="48"/>
      <c r="J21" s="48"/>
      <c r="K21" s="48"/>
    </row>
    <row r="22" spans="2:11" x14ac:dyDescent="0.25">
      <c r="B22" s="15" t="s">
        <v>22</v>
      </c>
      <c r="C22" s="8">
        <v>18</v>
      </c>
      <c r="D22" s="48"/>
      <c r="E22" s="48"/>
      <c r="F22" s="48"/>
      <c r="G22" s="48"/>
      <c r="H22" s="48"/>
      <c r="I22" s="48"/>
      <c r="J22" s="48"/>
      <c r="K22" s="48"/>
    </row>
    <row r="23" spans="2:11" x14ac:dyDescent="0.25">
      <c r="B23" s="15" t="s">
        <v>29</v>
      </c>
      <c r="C23" s="8">
        <f>247/2</f>
        <v>123.5</v>
      </c>
      <c r="D23" s="48"/>
      <c r="E23" s="48"/>
      <c r="F23" s="48"/>
      <c r="G23" s="48"/>
      <c r="H23" s="48"/>
      <c r="I23" s="48"/>
      <c r="J23" s="48"/>
      <c r="K23" s="48"/>
    </row>
    <row r="24" spans="2:11" ht="15.75" thickBot="1" x14ac:dyDescent="0.3">
      <c r="B24" s="16" t="s">
        <v>30</v>
      </c>
      <c r="C24" s="13">
        <v>16</v>
      </c>
      <c r="D24" s="49"/>
      <c r="E24" s="48"/>
      <c r="F24" s="49"/>
      <c r="G24" s="48"/>
      <c r="H24" s="49"/>
      <c r="I24" s="48"/>
      <c r="J24" s="49"/>
      <c r="K24" s="49"/>
    </row>
    <row r="25" spans="2:11" x14ac:dyDescent="0.25">
      <c r="B25" s="4" t="s">
        <v>31</v>
      </c>
      <c r="C25" s="5">
        <f>SUM(C26:C35)</f>
        <v>2968</v>
      </c>
      <c r="D25" s="50"/>
      <c r="E25" s="50"/>
      <c r="F25" s="50"/>
      <c r="G25" s="50"/>
      <c r="H25" s="50"/>
      <c r="I25" s="50"/>
      <c r="J25" s="50"/>
      <c r="K25" s="50"/>
    </row>
    <row r="26" spans="2:11" ht="30" x14ac:dyDescent="0.25">
      <c r="B26" s="17" t="s">
        <v>32</v>
      </c>
      <c r="C26" s="8">
        <v>988</v>
      </c>
      <c r="D26" s="48"/>
      <c r="E26" s="48"/>
      <c r="F26" s="48"/>
      <c r="G26" s="48"/>
      <c r="H26" s="48"/>
      <c r="I26" s="48"/>
      <c r="J26" s="48"/>
      <c r="K26" s="48"/>
    </row>
    <row r="27" spans="2:11" ht="30" x14ac:dyDescent="0.25">
      <c r="B27" s="17" t="s">
        <v>33</v>
      </c>
      <c r="C27" s="8">
        <v>18</v>
      </c>
      <c r="D27" s="48"/>
      <c r="E27" s="48"/>
      <c r="F27" s="48"/>
      <c r="G27" s="48"/>
      <c r="H27" s="48"/>
      <c r="I27" s="48"/>
      <c r="J27" s="48"/>
      <c r="K27" s="48"/>
    </row>
    <row r="28" spans="2:11" ht="30" x14ac:dyDescent="0.25">
      <c r="B28" s="17" t="s">
        <v>34</v>
      </c>
      <c r="C28" s="8">
        <v>12</v>
      </c>
      <c r="D28" s="48"/>
      <c r="E28" s="48"/>
      <c r="F28" s="48"/>
      <c r="G28" s="48"/>
      <c r="H28" s="48"/>
      <c r="I28" s="48"/>
      <c r="J28" s="48"/>
      <c r="K28" s="48"/>
    </row>
    <row r="29" spans="2:11" ht="45" x14ac:dyDescent="0.25">
      <c r="B29" s="17" t="s">
        <v>35</v>
      </c>
      <c r="C29" s="8">
        <f>741+1</f>
        <v>742</v>
      </c>
      <c r="D29" s="48"/>
      <c r="E29" s="48"/>
      <c r="F29" s="48"/>
      <c r="G29" s="48"/>
      <c r="H29" s="48"/>
      <c r="I29" s="48"/>
      <c r="J29" s="48"/>
      <c r="K29" s="48"/>
    </row>
    <row r="30" spans="2:11" ht="30" x14ac:dyDescent="0.25">
      <c r="B30" s="9" t="s">
        <v>36</v>
      </c>
      <c r="C30" s="8">
        <v>12</v>
      </c>
      <c r="D30" s="48"/>
      <c r="E30" s="48"/>
      <c r="F30" s="48"/>
      <c r="G30" s="48"/>
      <c r="H30" s="48"/>
      <c r="I30" s="48"/>
      <c r="J30" s="48"/>
      <c r="K30" s="48"/>
    </row>
    <row r="31" spans="2:11" ht="45" x14ac:dyDescent="0.25">
      <c r="B31" s="9" t="s">
        <v>37</v>
      </c>
      <c r="C31" s="8">
        <v>192</v>
      </c>
      <c r="D31" s="48"/>
      <c r="E31" s="48"/>
      <c r="F31" s="48"/>
      <c r="G31" s="48"/>
      <c r="H31" s="48"/>
      <c r="I31" s="48"/>
      <c r="J31" s="48"/>
      <c r="K31" s="48"/>
    </row>
    <row r="32" spans="2:11" ht="45" x14ac:dyDescent="0.25">
      <c r="B32" s="17" t="s">
        <v>38</v>
      </c>
      <c r="C32" s="8">
        <f>741+1</f>
        <v>742</v>
      </c>
      <c r="D32" s="48"/>
      <c r="E32" s="48"/>
      <c r="F32" s="48"/>
      <c r="G32" s="48"/>
      <c r="H32" s="48"/>
      <c r="I32" s="48"/>
      <c r="J32" s="48"/>
      <c r="K32" s="48"/>
    </row>
    <row r="33" spans="2:11" ht="30" x14ac:dyDescent="0.25">
      <c r="B33" s="9" t="s">
        <v>39</v>
      </c>
      <c r="C33" s="13">
        <v>6</v>
      </c>
      <c r="D33" s="49"/>
      <c r="E33" s="48"/>
      <c r="F33" s="49"/>
      <c r="G33" s="48"/>
      <c r="H33" s="49"/>
      <c r="I33" s="48"/>
      <c r="J33" s="49"/>
      <c r="K33" s="49"/>
    </row>
    <row r="34" spans="2:11" ht="45" x14ac:dyDescent="0.25">
      <c r="B34" s="9" t="s">
        <v>40</v>
      </c>
      <c r="C34" s="13">
        <v>192</v>
      </c>
      <c r="D34" s="49"/>
      <c r="E34" s="48"/>
      <c r="F34" s="49"/>
      <c r="G34" s="48"/>
      <c r="H34" s="49"/>
      <c r="I34" s="48"/>
      <c r="J34" s="49"/>
      <c r="K34" s="49"/>
    </row>
    <row r="35" spans="2:11" ht="60.75" thickBot="1" x14ac:dyDescent="0.3">
      <c r="B35" s="18" t="s">
        <v>41</v>
      </c>
      <c r="C35" s="13">
        <v>64</v>
      </c>
      <c r="D35" s="49"/>
      <c r="E35" s="48"/>
      <c r="F35" s="49"/>
      <c r="G35" s="48"/>
      <c r="H35" s="49"/>
      <c r="I35" s="48"/>
      <c r="J35" s="49"/>
      <c r="K35" s="49"/>
    </row>
    <row r="36" spans="2:11" x14ac:dyDescent="0.25">
      <c r="B36" s="4" t="s">
        <v>42</v>
      </c>
      <c r="C36" s="5">
        <f>SUM(C37:C39)</f>
        <v>1174</v>
      </c>
      <c r="D36" s="50"/>
      <c r="E36" s="50"/>
      <c r="F36" s="50"/>
      <c r="G36" s="50"/>
      <c r="H36" s="50"/>
      <c r="I36" s="50"/>
      <c r="J36" s="50"/>
      <c r="K36" s="50"/>
    </row>
    <row r="37" spans="2:11" ht="45" x14ac:dyDescent="0.25">
      <c r="B37" s="17" t="s">
        <v>43</v>
      </c>
      <c r="C37" s="8">
        <f>988+2</f>
        <v>990</v>
      </c>
      <c r="D37" s="48"/>
      <c r="E37" s="48"/>
      <c r="F37" s="48"/>
      <c r="G37" s="48"/>
      <c r="H37" s="48"/>
      <c r="I37" s="48"/>
      <c r="J37" s="48"/>
      <c r="K37" s="48"/>
    </row>
    <row r="38" spans="2:11" ht="60" x14ac:dyDescent="0.25">
      <c r="B38" s="19" t="s">
        <v>44</v>
      </c>
      <c r="C38" s="20">
        <v>96</v>
      </c>
      <c r="D38" s="51"/>
      <c r="E38" s="48"/>
      <c r="F38" s="51"/>
      <c r="G38" s="48"/>
      <c r="H38" s="51"/>
      <c r="I38" s="48"/>
      <c r="J38" s="51"/>
      <c r="K38" s="51"/>
    </row>
    <row r="39" spans="2:11" ht="105.75" thickBot="1" x14ac:dyDescent="0.3">
      <c r="B39" s="19" t="s">
        <v>45</v>
      </c>
      <c r="C39" s="20">
        <v>88</v>
      </c>
      <c r="D39" s="51"/>
      <c r="E39" s="48"/>
      <c r="F39" s="51"/>
      <c r="G39" s="48"/>
      <c r="H39" s="51"/>
      <c r="I39" s="48"/>
      <c r="J39" s="51"/>
      <c r="K39" s="51"/>
    </row>
    <row r="40" spans="2:11" x14ac:dyDescent="0.25">
      <c r="B40" s="4" t="s">
        <v>46</v>
      </c>
      <c r="C40" s="5">
        <f>SUM(C41:C63)</f>
        <v>18635.5</v>
      </c>
      <c r="D40" s="50"/>
      <c r="E40" s="50"/>
      <c r="F40" s="50"/>
      <c r="G40" s="50"/>
      <c r="H40" s="50"/>
      <c r="I40" s="50"/>
      <c r="J40" s="50"/>
      <c r="K40" s="50"/>
    </row>
    <row r="41" spans="2:11" ht="45" x14ac:dyDescent="0.25">
      <c r="B41" s="17" t="s">
        <v>47</v>
      </c>
      <c r="C41" s="8">
        <f>1976+3211+1</f>
        <v>5188</v>
      </c>
      <c r="D41" s="48"/>
      <c r="E41" s="48"/>
      <c r="F41" s="48"/>
      <c r="G41" s="48"/>
      <c r="H41" s="48"/>
      <c r="I41" s="48"/>
      <c r="J41" s="48"/>
      <c r="K41" s="48"/>
    </row>
    <row r="42" spans="2:11" ht="45" x14ac:dyDescent="0.25">
      <c r="B42" s="17" t="s">
        <v>48</v>
      </c>
      <c r="C42" s="8">
        <v>30</v>
      </c>
      <c r="D42" s="48"/>
      <c r="E42" s="48"/>
      <c r="F42" s="48"/>
      <c r="G42" s="48"/>
      <c r="H42" s="48"/>
      <c r="I42" s="48"/>
      <c r="J42" s="48"/>
      <c r="K42" s="48"/>
    </row>
    <row r="43" spans="2:11" ht="30" x14ac:dyDescent="0.25">
      <c r="B43" s="17" t="s">
        <v>49</v>
      </c>
      <c r="C43" s="8">
        <v>96</v>
      </c>
      <c r="D43" s="48"/>
      <c r="E43" s="48"/>
      <c r="F43" s="48"/>
      <c r="G43" s="48"/>
      <c r="H43" s="48"/>
      <c r="I43" s="48"/>
      <c r="J43" s="48"/>
      <c r="K43" s="48"/>
    </row>
    <row r="44" spans="2:11" ht="62.25" customHeight="1" x14ac:dyDescent="0.25">
      <c r="B44" s="17" t="s">
        <v>50</v>
      </c>
      <c r="C44" s="8">
        <v>432</v>
      </c>
      <c r="D44" s="48"/>
      <c r="E44" s="48"/>
      <c r="F44" s="48"/>
      <c r="G44" s="48"/>
      <c r="H44" s="48"/>
      <c r="I44" s="48"/>
      <c r="J44" s="48"/>
      <c r="K44" s="48"/>
    </row>
    <row r="45" spans="2:11" x14ac:dyDescent="0.25">
      <c r="B45" s="15" t="s">
        <v>51</v>
      </c>
      <c r="C45" s="8">
        <v>52</v>
      </c>
      <c r="D45" s="48"/>
      <c r="E45" s="48"/>
      <c r="F45" s="48"/>
      <c r="G45" s="48"/>
      <c r="H45" s="48"/>
      <c r="I45" s="48"/>
      <c r="J45" s="48"/>
      <c r="K45" s="48"/>
    </row>
    <row r="46" spans="2:11" x14ac:dyDescent="0.25">
      <c r="B46" s="15" t="s">
        <v>52</v>
      </c>
      <c r="C46" s="8">
        <v>123.5</v>
      </c>
      <c r="D46" s="48"/>
      <c r="E46" s="48"/>
      <c r="F46" s="48"/>
      <c r="G46" s="48"/>
      <c r="H46" s="48"/>
      <c r="I46" s="48"/>
      <c r="J46" s="48"/>
      <c r="K46" s="48"/>
    </row>
    <row r="47" spans="2:11" x14ac:dyDescent="0.25">
      <c r="B47" s="15" t="s">
        <v>53</v>
      </c>
      <c r="C47" s="8">
        <v>741</v>
      </c>
      <c r="D47" s="48"/>
      <c r="E47" s="48"/>
      <c r="F47" s="48"/>
      <c r="G47" s="48"/>
      <c r="H47" s="48"/>
      <c r="I47" s="48"/>
      <c r="J47" s="48"/>
      <c r="K47" s="48"/>
    </row>
    <row r="48" spans="2:11" ht="30" x14ac:dyDescent="0.25">
      <c r="B48" s="17" t="s">
        <v>54</v>
      </c>
      <c r="C48" s="8">
        <v>12</v>
      </c>
      <c r="D48" s="48"/>
      <c r="E48" s="48"/>
      <c r="F48" s="48"/>
      <c r="G48" s="48"/>
      <c r="H48" s="48"/>
      <c r="I48" s="48"/>
      <c r="J48" s="48"/>
      <c r="K48" s="48"/>
    </row>
    <row r="49" spans="2:11" x14ac:dyDescent="0.25">
      <c r="B49" s="15" t="s">
        <v>55</v>
      </c>
      <c r="C49" s="8">
        <v>741</v>
      </c>
      <c r="D49" s="48"/>
      <c r="E49" s="48"/>
      <c r="F49" s="48"/>
      <c r="G49" s="48"/>
      <c r="H49" s="48"/>
      <c r="I49" s="48"/>
      <c r="J49" s="48"/>
      <c r="K49" s="48"/>
    </row>
    <row r="50" spans="2:11" x14ac:dyDescent="0.25">
      <c r="B50" s="15" t="s">
        <v>56</v>
      </c>
      <c r="C50" s="8">
        <v>247</v>
      </c>
      <c r="D50" s="48"/>
      <c r="E50" s="48"/>
      <c r="F50" s="48"/>
      <c r="G50" s="48"/>
      <c r="H50" s="48"/>
      <c r="I50" s="48"/>
      <c r="J50" s="48"/>
      <c r="K50" s="48"/>
    </row>
    <row r="51" spans="2:11" ht="60" x14ac:dyDescent="0.25">
      <c r="B51" s="17" t="s">
        <v>57</v>
      </c>
      <c r="C51" s="8">
        <v>3952</v>
      </c>
      <c r="D51" s="48"/>
      <c r="E51" s="48"/>
      <c r="F51" s="48"/>
      <c r="G51" s="48"/>
      <c r="H51" s="48"/>
      <c r="I51" s="48"/>
      <c r="J51" s="48"/>
      <c r="K51" s="48"/>
    </row>
    <row r="52" spans="2:11" ht="45" x14ac:dyDescent="0.25">
      <c r="B52" s="17" t="s">
        <v>58</v>
      </c>
      <c r="C52" s="8">
        <v>72</v>
      </c>
      <c r="D52" s="48"/>
      <c r="E52" s="48"/>
      <c r="F52" s="48"/>
      <c r="G52" s="48"/>
      <c r="H52" s="48"/>
      <c r="I52" s="48"/>
      <c r="J52" s="48"/>
      <c r="K52" s="48"/>
    </row>
    <row r="53" spans="2:11" ht="30" x14ac:dyDescent="0.25">
      <c r="B53" s="17" t="s">
        <v>59</v>
      </c>
      <c r="C53" s="8">
        <v>16</v>
      </c>
      <c r="D53" s="48"/>
      <c r="E53" s="48"/>
      <c r="F53" s="48"/>
      <c r="G53" s="48"/>
      <c r="H53" s="48"/>
      <c r="I53" s="48"/>
      <c r="J53" s="48"/>
      <c r="K53" s="48"/>
    </row>
    <row r="54" spans="2:11" ht="45" x14ac:dyDescent="0.25">
      <c r="B54" s="17" t="s">
        <v>60</v>
      </c>
      <c r="C54" s="8">
        <f>448.5+3</f>
        <v>451.5</v>
      </c>
      <c r="D54" s="48"/>
      <c r="E54" s="48"/>
      <c r="F54" s="48"/>
      <c r="G54" s="48"/>
      <c r="H54" s="48"/>
      <c r="I54" s="48"/>
      <c r="J54" s="48"/>
      <c r="K54" s="48"/>
    </row>
    <row r="55" spans="2:11" ht="45" x14ac:dyDescent="0.25">
      <c r="B55" s="17" t="s">
        <v>61</v>
      </c>
      <c r="C55" s="8">
        <v>18</v>
      </c>
      <c r="D55" s="48"/>
      <c r="E55" s="48"/>
      <c r="F55" s="48"/>
      <c r="G55" s="48"/>
      <c r="H55" s="48"/>
      <c r="I55" s="48"/>
      <c r="J55" s="48"/>
      <c r="K55" s="48"/>
    </row>
    <row r="56" spans="2:11" ht="30" x14ac:dyDescent="0.25">
      <c r="B56" s="17" t="s">
        <v>62</v>
      </c>
      <c r="C56" s="8">
        <v>2</v>
      </c>
      <c r="D56" s="48"/>
      <c r="E56" s="48"/>
      <c r="F56" s="48"/>
      <c r="G56" s="48"/>
      <c r="H56" s="48"/>
      <c r="I56" s="48"/>
      <c r="J56" s="48"/>
      <c r="K56" s="48"/>
    </row>
    <row r="57" spans="2:11" ht="30" x14ac:dyDescent="0.25">
      <c r="B57" s="17" t="s">
        <v>63</v>
      </c>
      <c r="C57" s="8">
        <v>370.5</v>
      </c>
      <c r="D57" s="48"/>
      <c r="E57" s="48"/>
      <c r="F57" s="48"/>
      <c r="G57" s="48"/>
      <c r="H57" s="48"/>
      <c r="I57" s="48"/>
      <c r="J57" s="48"/>
      <c r="K57" s="48"/>
    </row>
    <row r="58" spans="2:11" ht="60" x14ac:dyDescent="0.25">
      <c r="B58" s="17" t="s">
        <v>64</v>
      </c>
      <c r="C58" s="8">
        <v>120</v>
      </c>
      <c r="D58" s="48"/>
      <c r="E58" s="48"/>
      <c r="F58" s="48"/>
      <c r="G58" s="48"/>
      <c r="H58" s="48"/>
      <c r="I58" s="48"/>
      <c r="J58" s="48"/>
      <c r="K58" s="48"/>
    </row>
    <row r="59" spans="2:11" x14ac:dyDescent="0.25">
      <c r="B59" s="15" t="s">
        <v>65</v>
      </c>
      <c r="C59" s="8">
        <v>454</v>
      </c>
      <c r="D59" s="48"/>
      <c r="E59" s="48"/>
      <c r="F59" s="48"/>
      <c r="G59" s="48"/>
      <c r="H59" s="48"/>
      <c r="I59" s="48"/>
      <c r="J59" s="48"/>
      <c r="K59" s="48"/>
    </row>
    <row r="60" spans="2:11" ht="30" x14ac:dyDescent="0.25">
      <c r="B60" s="18" t="s">
        <v>66</v>
      </c>
      <c r="C60" s="13">
        <v>3650</v>
      </c>
      <c r="D60" s="49"/>
      <c r="E60" s="48"/>
      <c r="F60" s="49"/>
      <c r="G60" s="48"/>
      <c r="H60" s="49"/>
      <c r="I60" s="48"/>
      <c r="J60" s="49"/>
      <c r="K60" s="49"/>
    </row>
    <row r="61" spans="2:11" ht="45" x14ac:dyDescent="0.25">
      <c r="B61" s="18" t="s">
        <v>67</v>
      </c>
      <c r="C61" s="13">
        <v>36</v>
      </c>
      <c r="D61" s="49"/>
      <c r="E61" s="48"/>
      <c r="F61" s="49"/>
      <c r="G61" s="48"/>
      <c r="H61" s="49"/>
      <c r="I61" s="48"/>
      <c r="J61" s="49"/>
      <c r="K61" s="49"/>
    </row>
    <row r="62" spans="2:11" ht="30" x14ac:dyDescent="0.25">
      <c r="B62" s="18" t="s">
        <v>68</v>
      </c>
      <c r="C62" s="13">
        <v>6</v>
      </c>
      <c r="D62" s="49"/>
      <c r="E62" s="48"/>
      <c r="F62" s="49"/>
      <c r="G62" s="48"/>
      <c r="H62" s="49"/>
      <c r="I62" s="48"/>
      <c r="J62" s="49"/>
      <c r="K62" s="49"/>
    </row>
    <row r="63" spans="2:11" ht="15.75" thickBot="1" x14ac:dyDescent="0.3">
      <c r="B63" s="18" t="s">
        <v>69</v>
      </c>
      <c r="C63" s="13">
        <v>1825</v>
      </c>
      <c r="D63" s="49"/>
      <c r="E63" s="48"/>
      <c r="F63" s="49"/>
      <c r="G63" s="48"/>
      <c r="H63" s="49"/>
      <c r="I63" s="48"/>
      <c r="J63" s="49"/>
      <c r="K63" s="49"/>
    </row>
    <row r="64" spans="2:11" x14ac:dyDescent="0.25">
      <c r="B64" s="4" t="s">
        <v>70</v>
      </c>
      <c r="C64" s="5">
        <f>SUM(C65:C68)</f>
        <v>684</v>
      </c>
      <c r="D64" s="50"/>
      <c r="E64" s="50"/>
      <c r="F64" s="50"/>
      <c r="G64" s="50"/>
      <c r="H64" s="50"/>
      <c r="I64" s="50"/>
      <c r="J64" s="50"/>
      <c r="K64" s="50"/>
    </row>
    <row r="65" spans="2:11" x14ac:dyDescent="0.25">
      <c r="B65" s="15" t="s">
        <v>71</v>
      </c>
      <c r="C65" s="8">
        <v>247</v>
      </c>
      <c r="D65" s="48"/>
      <c r="E65" s="48"/>
      <c r="F65" s="48"/>
      <c r="G65" s="48"/>
      <c r="H65" s="48"/>
      <c r="I65" s="48"/>
      <c r="J65" s="48"/>
      <c r="K65" s="48"/>
    </row>
    <row r="66" spans="2:11" ht="30" x14ac:dyDescent="0.25">
      <c r="B66" s="17" t="s">
        <v>72</v>
      </c>
      <c r="C66" s="8">
        <v>227</v>
      </c>
      <c r="D66" s="48"/>
      <c r="E66" s="48"/>
      <c r="F66" s="48"/>
      <c r="G66" s="48"/>
      <c r="H66" s="48"/>
      <c r="I66" s="48"/>
      <c r="J66" s="48"/>
      <c r="K66" s="48"/>
    </row>
    <row r="67" spans="2:11" ht="30" x14ac:dyDescent="0.25">
      <c r="B67" s="19" t="s">
        <v>73</v>
      </c>
      <c r="C67" s="20">
        <v>6</v>
      </c>
      <c r="D67" s="51"/>
      <c r="E67" s="48"/>
      <c r="F67" s="51"/>
      <c r="G67" s="51"/>
      <c r="H67" s="51"/>
      <c r="I67" s="48"/>
      <c r="J67" s="51"/>
      <c r="K67" s="51"/>
    </row>
    <row r="68" spans="2:11" ht="15.75" thickBot="1" x14ac:dyDescent="0.3">
      <c r="B68" s="21" t="s">
        <v>74</v>
      </c>
      <c r="C68" s="23">
        <v>204</v>
      </c>
      <c r="D68" s="52"/>
      <c r="E68" s="48"/>
      <c r="F68" s="52"/>
      <c r="G68" s="52"/>
      <c r="H68" s="52"/>
      <c r="I68" s="48"/>
      <c r="J68" s="52"/>
      <c r="K68" s="52"/>
    </row>
    <row r="69" spans="2:11" x14ac:dyDescent="0.25">
      <c r="B69" s="4" t="s">
        <v>75</v>
      </c>
      <c r="C69" s="5">
        <f>SUM(C70:C74)</f>
        <v>4124.5</v>
      </c>
      <c r="D69" s="50"/>
      <c r="E69" s="50"/>
      <c r="F69" s="50"/>
      <c r="G69" s="50"/>
      <c r="H69" s="50"/>
      <c r="I69" s="50"/>
      <c r="J69" s="50"/>
      <c r="K69" s="50"/>
    </row>
    <row r="70" spans="2:11" x14ac:dyDescent="0.25">
      <c r="B70" s="15" t="s">
        <v>76</v>
      </c>
      <c r="C70" s="8">
        <f>3458+480+3</f>
        <v>3941</v>
      </c>
      <c r="D70" s="48"/>
      <c r="E70" s="48"/>
      <c r="F70" s="48"/>
      <c r="G70" s="48"/>
      <c r="H70" s="48"/>
      <c r="I70" s="48"/>
      <c r="J70" s="48"/>
      <c r="K70" s="48"/>
    </row>
    <row r="71" spans="2:11" x14ac:dyDescent="0.25">
      <c r="B71" s="15" t="s">
        <v>77</v>
      </c>
      <c r="C71" s="8"/>
      <c r="D71" s="48"/>
      <c r="E71" s="48"/>
      <c r="F71" s="48"/>
      <c r="G71" s="48"/>
      <c r="H71" s="48"/>
      <c r="I71" s="48"/>
      <c r="J71" s="48"/>
      <c r="K71" s="48"/>
    </row>
    <row r="72" spans="2:11" ht="30" x14ac:dyDescent="0.25">
      <c r="B72" s="17" t="s">
        <v>78</v>
      </c>
      <c r="C72" s="8">
        <v>78</v>
      </c>
      <c r="D72" s="48"/>
      <c r="E72" s="48"/>
      <c r="F72" s="48"/>
      <c r="G72" s="48"/>
      <c r="H72" s="48"/>
      <c r="I72" s="48"/>
      <c r="J72" s="48"/>
      <c r="K72" s="48"/>
    </row>
    <row r="73" spans="2:11" ht="30" x14ac:dyDescent="0.25">
      <c r="B73" s="17" t="s">
        <v>79</v>
      </c>
      <c r="C73" s="8">
        <v>9.5</v>
      </c>
      <c r="D73" s="48"/>
      <c r="E73" s="48"/>
      <c r="F73" s="48"/>
      <c r="G73" s="48"/>
      <c r="H73" s="48"/>
      <c r="I73" s="48"/>
      <c r="J73" s="48"/>
      <c r="K73" s="48"/>
    </row>
    <row r="74" spans="2:11" ht="30.75" thickBot="1" x14ac:dyDescent="0.3">
      <c r="B74" s="24" t="s">
        <v>80</v>
      </c>
      <c r="C74" s="23">
        <v>96</v>
      </c>
      <c r="D74" s="52"/>
      <c r="E74" s="48"/>
      <c r="F74" s="52"/>
      <c r="G74" s="52"/>
      <c r="H74" s="52"/>
      <c r="I74" s="48"/>
      <c r="J74" s="52"/>
      <c r="K74" s="52"/>
    </row>
    <row r="75" spans="2:11" x14ac:dyDescent="0.25">
      <c r="B75" s="4" t="s">
        <v>81</v>
      </c>
      <c r="C75" s="5">
        <f>SUM(C76:C77)</f>
        <v>607</v>
      </c>
      <c r="D75" s="50"/>
      <c r="E75" s="50"/>
      <c r="F75" s="50"/>
      <c r="G75" s="50"/>
      <c r="H75" s="50"/>
      <c r="I75" s="50"/>
      <c r="J75" s="50"/>
      <c r="K75" s="50"/>
    </row>
    <row r="76" spans="2:11" x14ac:dyDescent="0.25">
      <c r="B76" s="17" t="s">
        <v>82</v>
      </c>
      <c r="C76" s="8">
        <v>7</v>
      </c>
      <c r="D76" s="48"/>
      <c r="E76" s="48"/>
      <c r="F76" s="48"/>
      <c r="G76" s="48"/>
      <c r="H76" s="48"/>
      <c r="I76" s="48"/>
      <c r="J76" s="48"/>
      <c r="K76" s="48"/>
    </row>
    <row r="77" spans="2:11" ht="15.75" thickBot="1" x14ac:dyDescent="0.3">
      <c r="B77" s="17" t="s">
        <v>83</v>
      </c>
      <c r="C77" s="8">
        <v>600</v>
      </c>
      <c r="D77" s="48"/>
      <c r="E77" s="48"/>
      <c r="F77" s="48"/>
      <c r="G77" s="48"/>
      <c r="H77" s="48"/>
      <c r="I77" s="48"/>
      <c r="J77" s="48"/>
      <c r="K77" s="48"/>
    </row>
    <row r="78" spans="2:11" ht="19.5" thickBot="1" x14ac:dyDescent="0.35">
      <c r="B78" s="46" t="s">
        <v>84</v>
      </c>
      <c r="C78" s="25">
        <f>+C75+C69+C64+C40+C36+C25+C20+C12+C3</f>
        <v>49820</v>
      </c>
      <c r="D78" s="53"/>
      <c r="E78" s="53"/>
      <c r="F78" s="54"/>
      <c r="G78" s="55"/>
      <c r="H78" s="54"/>
      <c r="I78" s="55"/>
      <c r="J78" s="54"/>
      <c r="K78" s="55"/>
    </row>
    <row r="80" spans="2:11" ht="19.5" thickBot="1" x14ac:dyDescent="0.35">
      <c r="B80" s="35" t="s">
        <v>85</v>
      </c>
      <c r="C80" s="36"/>
      <c r="D80" s="36"/>
      <c r="E80" s="36"/>
      <c r="F80" s="36"/>
      <c r="G80" s="36"/>
      <c r="H80" s="36"/>
      <c r="I80" s="36"/>
      <c r="J80" s="36"/>
    </row>
    <row r="81" spans="2:10" ht="30.75" thickBot="1" x14ac:dyDescent="0.3">
      <c r="B81" s="26" t="s">
        <v>86</v>
      </c>
      <c r="C81" s="27" t="s">
        <v>87</v>
      </c>
      <c r="D81" s="28" t="s">
        <v>88</v>
      </c>
      <c r="E81" s="28" t="s">
        <v>89</v>
      </c>
      <c r="F81" s="28" t="s">
        <v>90</v>
      </c>
      <c r="G81" s="29" t="s">
        <v>4</v>
      </c>
      <c r="H81" s="29" t="s">
        <v>6</v>
      </c>
      <c r="I81" s="29" t="s">
        <v>8</v>
      </c>
      <c r="J81" s="29" t="s">
        <v>10</v>
      </c>
    </row>
    <row r="82" spans="2:10" x14ac:dyDescent="0.25">
      <c r="B82" s="16" t="s">
        <v>91</v>
      </c>
      <c r="C82" s="12">
        <v>1</v>
      </c>
      <c r="D82" s="49"/>
      <c r="E82" s="49"/>
      <c r="F82" s="12">
        <v>4</v>
      </c>
      <c r="G82" s="56"/>
      <c r="H82" s="56"/>
      <c r="I82" s="56"/>
      <c r="J82" s="56"/>
    </row>
    <row r="83" spans="2:10" x14ac:dyDescent="0.25">
      <c r="B83" s="15" t="s">
        <v>92</v>
      </c>
      <c r="C83" s="7">
        <v>1</v>
      </c>
      <c r="D83" s="48"/>
      <c r="E83" s="48"/>
      <c r="F83" s="7">
        <v>4</v>
      </c>
      <c r="G83" s="57"/>
      <c r="H83" s="57"/>
      <c r="I83" s="57"/>
      <c r="J83" s="57"/>
    </row>
    <row r="84" spans="2:10" x14ac:dyDescent="0.25">
      <c r="B84" s="15" t="s">
        <v>93</v>
      </c>
      <c r="C84" s="7">
        <v>2</v>
      </c>
      <c r="D84" s="48"/>
      <c r="E84" s="48"/>
      <c r="F84" s="7">
        <v>4</v>
      </c>
      <c r="G84" s="57"/>
      <c r="H84" s="57"/>
      <c r="I84" s="57"/>
      <c r="J84" s="57"/>
    </row>
    <row r="85" spans="2:10" ht="30" x14ac:dyDescent="0.25">
      <c r="B85" s="17" t="s">
        <v>94</v>
      </c>
      <c r="C85" s="7">
        <v>2</v>
      </c>
      <c r="D85" s="48"/>
      <c r="E85" s="48"/>
      <c r="F85" s="7">
        <v>4</v>
      </c>
      <c r="G85" s="57"/>
      <c r="H85" s="57"/>
      <c r="I85" s="57"/>
      <c r="J85" s="57"/>
    </row>
    <row r="86" spans="2:10" ht="15.75" thickBot="1" x14ac:dyDescent="0.3">
      <c r="B86" s="21" t="s">
        <v>95</v>
      </c>
      <c r="C86" s="22">
        <v>2</v>
      </c>
      <c r="D86" s="52"/>
      <c r="E86" s="52"/>
      <c r="F86" s="22">
        <v>4</v>
      </c>
      <c r="G86" s="58"/>
      <c r="H86" s="58"/>
      <c r="I86" s="58"/>
      <c r="J86" s="58"/>
    </row>
    <row r="87" spans="2:10" ht="19.5" thickBot="1" x14ac:dyDescent="0.35">
      <c r="B87" s="32" t="s">
        <v>96</v>
      </c>
      <c r="C87" s="33"/>
      <c r="D87" s="33"/>
      <c r="E87" s="33"/>
      <c r="F87" s="34"/>
      <c r="G87" s="55"/>
      <c r="H87" s="55"/>
      <c r="I87" s="55"/>
      <c r="J87" s="55"/>
    </row>
    <row r="89" spans="2:10" ht="19.5" thickBot="1" x14ac:dyDescent="0.35">
      <c r="B89" s="35" t="s">
        <v>97</v>
      </c>
      <c r="C89" s="36"/>
      <c r="D89" s="36"/>
      <c r="E89" s="36"/>
      <c r="F89" s="36"/>
      <c r="G89" s="36"/>
      <c r="H89" s="36"/>
      <c r="I89" s="36"/>
      <c r="J89" s="36"/>
    </row>
    <row r="90" spans="2:10" ht="30.75" thickBot="1" x14ac:dyDescent="0.3">
      <c r="B90" s="26" t="s">
        <v>98</v>
      </c>
      <c r="C90" s="27" t="s">
        <v>87</v>
      </c>
      <c r="D90" s="28" t="s">
        <v>99</v>
      </c>
      <c r="E90" s="28" t="s">
        <v>100</v>
      </c>
      <c r="F90" s="28" t="s">
        <v>90</v>
      </c>
      <c r="G90" s="29" t="s">
        <v>4</v>
      </c>
      <c r="H90" s="29" t="s">
        <v>6</v>
      </c>
      <c r="I90" s="29" t="s">
        <v>8</v>
      </c>
      <c r="J90" s="29" t="s">
        <v>10</v>
      </c>
    </row>
    <row r="91" spans="2:10" x14ac:dyDescent="0.25">
      <c r="B91" s="16" t="s">
        <v>101</v>
      </c>
      <c r="C91" s="49"/>
      <c r="D91" s="49"/>
      <c r="E91" s="49"/>
      <c r="F91" s="12">
        <v>4</v>
      </c>
      <c r="G91" s="56"/>
      <c r="H91" s="56"/>
      <c r="I91" s="56"/>
      <c r="J91" s="56"/>
    </row>
    <row r="92" spans="2:10" ht="30.75" thickBot="1" x14ac:dyDescent="0.3">
      <c r="B92" s="21" t="s">
        <v>102</v>
      </c>
      <c r="C92" s="52"/>
      <c r="D92" s="30" t="s">
        <v>103</v>
      </c>
      <c r="E92" s="52"/>
      <c r="F92" s="31" t="s">
        <v>104</v>
      </c>
      <c r="G92" s="58"/>
      <c r="H92" s="58"/>
      <c r="I92" s="58"/>
      <c r="J92" s="58"/>
    </row>
    <row r="93" spans="2:10" ht="19.5" thickBot="1" x14ac:dyDescent="0.35">
      <c r="B93" s="32" t="s">
        <v>105</v>
      </c>
      <c r="C93" s="33"/>
      <c r="D93" s="33"/>
      <c r="E93" s="33"/>
      <c r="F93" s="34"/>
      <c r="G93" s="55"/>
      <c r="H93" s="55"/>
      <c r="I93" s="55"/>
      <c r="J93" s="55"/>
    </row>
    <row r="94" spans="2:10" ht="15.75" thickBot="1" x14ac:dyDescent="0.3"/>
    <row r="95" spans="2:10" ht="19.5" thickBot="1" x14ac:dyDescent="0.35">
      <c r="B95" s="37" t="s">
        <v>106</v>
      </c>
      <c r="C95" s="38"/>
      <c r="D95" s="38"/>
      <c r="E95" s="38"/>
      <c r="F95" s="38"/>
      <c r="G95" s="39"/>
    </row>
    <row r="96" spans="2:10" ht="15.75" thickBot="1" x14ac:dyDescent="0.3">
      <c r="B96" s="40" t="s">
        <v>98</v>
      </c>
      <c r="C96" s="41"/>
      <c r="D96" s="41"/>
      <c r="E96" s="41"/>
      <c r="F96" s="42"/>
      <c r="G96" s="29" t="s">
        <v>4</v>
      </c>
      <c r="H96" s="29" t="s">
        <v>6</v>
      </c>
      <c r="I96" s="29" t="s">
        <v>8</v>
      </c>
      <c r="J96" s="29" t="s">
        <v>10</v>
      </c>
    </row>
    <row r="97" spans="2:10" ht="15.75" thickBot="1" x14ac:dyDescent="0.3">
      <c r="B97" s="43" t="s">
        <v>0</v>
      </c>
      <c r="C97" s="44"/>
      <c r="D97" s="44"/>
      <c r="E97" s="44"/>
      <c r="F97" s="45"/>
      <c r="G97" s="59"/>
      <c r="H97" s="59"/>
      <c r="I97" s="59"/>
      <c r="J97" s="59"/>
    </row>
    <row r="98" spans="2:10" ht="15.75" thickBot="1" x14ac:dyDescent="0.3">
      <c r="B98" s="43" t="s">
        <v>85</v>
      </c>
      <c r="C98" s="44"/>
      <c r="D98" s="44"/>
      <c r="E98" s="44"/>
      <c r="F98" s="45"/>
      <c r="G98" s="59"/>
      <c r="H98" s="59"/>
      <c r="I98" s="59"/>
      <c r="J98" s="59"/>
    </row>
    <row r="99" spans="2:10" ht="15.75" thickBot="1" x14ac:dyDescent="0.3">
      <c r="B99" s="43" t="s">
        <v>97</v>
      </c>
      <c r="C99" s="44"/>
      <c r="D99" s="44"/>
      <c r="E99" s="44"/>
      <c r="F99" s="45"/>
      <c r="G99" s="59"/>
      <c r="H99" s="59"/>
      <c r="I99" s="59"/>
      <c r="J99" s="59"/>
    </row>
    <row r="100" spans="2:10" ht="19.5" thickBot="1" x14ac:dyDescent="0.35">
      <c r="B100" s="32" t="s">
        <v>107</v>
      </c>
      <c r="C100" s="33"/>
      <c r="D100" s="33"/>
      <c r="E100" s="33"/>
      <c r="F100" s="34"/>
      <c r="G100" s="55"/>
      <c r="H100" s="55"/>
      <c r="I100" s="55"/>
      <c r="J100" s="55"/>
    </row>
  </sheetData>
  <sheetProtection algorithmName="SHA-512" hashValue="6uJLU3EIniUV05Lm5aLQyOGNfSDSMk+zqTv7Is5ifUlCr7n2YcqnY8sBkT/AhJYi57H8dY9HSgknRnb5HlcclA==" saltValue="Lat/APFxGDy+gsKxMgVSJQ==" spinCount="100000" sheet="1" objects="1" scenarios="1"/>
  <mergeCells count="11">
    <mergeCell ref="B1:K1"/>
    <mergeCell ref="B100:F100"/>
    <mergeCell ref="B80:J80"/>
    <mergeCell ref="B87:F87"/>
    <mergeCell ref="B89:J89"/>
    <mergeCell ref="B93:F93"/>
    <mergeCell ref="B95:G95"/>
    <mergeCell ref="B96:F96"/>
    <mergeCell ref="B97:F97"/>
    <mergeCell ref="B98:F98"/>
    <mergeCell ref="B99:F99"/>
  </mergeCells>
  <conditionalFormatting sqref="B4:B19">
    <cfRule type="containsBlanks" dxfId="2" priority="3">
      <formula>LEN(TRIM(B4))=0</formula>
    </cfRule>
  </conditionalFormatting>
  <conditionalFormatting sqref="B30:B31">
    <cfRule type="containsBlanks" dxfId="1" priority="2">
      <formula>LEN(TRIM(B30))=0</formula>
    </cfRule>
  </conditionalFormatting>
  <conditionalFormatting sqref="B33:B34">
    <cfRule type="containsBlanks" dxfId="0" priority="1">
      <formula>LEN(TRIM(B33))=0</formula>
    </cfRule>
  </conditionalFormatting>
  <pageMargins left="0.7" right="0.7" top="0.75" bottom="0.75" header="0.3" footer="0.3"/>
  <pageSetup paperSize="9" scale="28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Mayor</dc:creator>
  <cp:lastModifiedBy>Maribel Mayor</cp:lastModifiedBy>
  <cp:lastPrinted>2026-02-06T13:24:07Z</cp:lastPrinted>
  <dcterms:created xsi:type="dcterms:W3CDTF">2026-02-06T13:17:45Z</dcterms:created>
  <dcterms:modified xsi:type="dcterms:W3CDTF">2026-02-26T11:15:00Z</dcterms:modified>
</cp:coreProperties>
</file>