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banque\Documents\DINF\2026-34\"/>
    </mc:Choice>
  </mc:AlternateContent>
  <xr:revisionPtr revIDLastSave="0" documentId="13_ncr:1_{54B3233D-709B-4606-8ED0-E70AAA6BBD3F}" xr6:coauthVersionLast="47" xr6:coauthVersionMax="47" xr10:uidLastSave="{00000000-0000-0000-0000-000000000000}"/>
  <bookViews>
    <workbookView xWindow="28680" yWindow="-120" windowWidth="29040" windowHeight="15720" xr2:uid="{8291B5AB-75B6-4D7F-865A-6F86A61069D2}"/>
  </bookViews>
  <sheets>
    <sheet name="Annex O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1" l="1"/>
  <c r="H37" i="1" s="1"/>
  <c r="I37" i="1" l="1"/>
  <c r="E37" i="1"/>
  <c r="F37" i="1"/>
  <c r="E31" i="1" l="1"/>
  <c r="E21" i="1"/>
  <c r="H21" i="1"/>
  <c r="E23" i="1"/>
  <c r="H23" i="1"/>
  <c r="E25" i="1"/>
  <c r="F25" i="1" s="1"/>
  <c r="H25" i="1"/>
  <c r="I25" i="1"/>
  <c r="E26" i="1"/>
  <c r="F26" i="1" s="1"/>
  <c r="H26" i="1"/>
  <c r="I26" i="1" s="1"/>
  <c r="E27" i="1"/>
  <c r="F27" i="1" s="1"/>
  <c r="H27" i="1"/>
  <c r="I27" i="1" s="1"/>
  <c r="E28" i="1"/>
  <c r="F28" i="1" s="1"/>
  <c r="H28" i="1"/>
  <c r="I28" i="1"/>
  <c r="H30" i="1"/>
  <c r="I30" i="1" s="1"/>
  <c r="H31" i="1"/>
  <c r="I31" i="1" s="1"/>
  <c r="E33" i="1"/>
  <c r="F33" i="1"/>
  <c r="H33" i="1"/>
  <c r="I33" i="1" s="1"/>
  <c r="E34" i="1"/>
  <c r="F34" i="1"/>
  <c r="H34" i="1"/>
  <c r="I34" i="1" s="1"/>
  <c r="E35" i="1"/>
  <c r="F35" i="1" s="1"/>
  <c r="H35" i="1"/>
  <c r="I35" i="1"/>
  <c r="E36" i="1"/>
  <c r="F36" i="1" s="1"/>
  <c r="H36" i="1"/>
  <c r="I36" i="1" s="1"/>
  <c r="E43" i="1"/>
  <c r="F43" i="1" s="1"/>
  <c r="K43" i="1"/>
  <c r="L43" i="1" s="1"/>
  <c r="M43" i="1" s="1"/>
  <c r="E45" i="1"/>
  <c r="F45" i="1"/>
  <c r="H45" i="1"/>
  <c r="I45" i="1" s="1"/>
  <c r="K45" i="1"/>
  <c r="L45" i="1" s="1"/>
  <c r="M45" i="1" s="1"/>
  <c r="I21" i="1" l="1"/>
  <c r="H38" i="1"/>
  <c r="F21" i="1"/>
  <c r="E46" i="1"/>
  <c r="H43" i="1"/>
  <c r="I43" i="1" s="1"/>
  <c r="I23" i="1"/>
  <c r="K46" i="1"/>
  <c r="I46" i="1"/>
  <c r="F46" i="1"/>
  <c r="F31" i="1"/>
  <c r="E30" i="1"/>
  <c r="F30" i="1" s="1"/>
  <c r="M46" i="1"/>
  <c r="F23" i="1"/>
  <c r="L46" i="1"/>
  <c r="E38" i="1" l="1"/>
  <c r="F38" i="1"/>
  <c r="I38" i="1"/>
  <c r="H46" i="1"/>
</calcChain>
</file>

<file path=xl/sharedStrings.xml><?xml version="1.0" encoding="utf-8"?>
<sst xmlns="http://schemas.openxmlformats.org/spreadsheetml/2006/main" count="68" uniqueCount="52">
  <si>
    <t xml:space="preserve">ANNEX  3 PCAP D'OFERTA ECONÒMICA </t>
  </si>
  <si>
    <t>TÍTOL EXPEDIENT:</t>
  </si>
  <si>
    <t>NÚMERO D'EXPEDIENT:</t>
  </si>
  <si>
    <t>2026-34</t>
  </si>
  <si>
    <t>EMPRESA</t>
  </si>
  <si>
    <t xml:space="preserve">DOMICILI: </t>
  </si>
  <si>
    <t>LOCALITAT:</t>
  </si>
  <si>
    <t xml:space="preserve">TELÈFON: </t>
  </si>
  <si>
    <t>CORREU ELECTRÒNIC:</t>
  </si>
  <si>
    <t>SIGNAT:</t>
  </si>
  <si>
    <t xml:space="preserve">DATA: </t>
  </si>
  <si>
    <t xml:space="preserve">Concepte </t>
  </si>
  <si>
    <t>Descripció components i /o implantació actuació</t>
  </si>
  <si>
    <t>Unitats</t>
  </si>
  <si>
    <t>Preu unitari</t>
  </si>
  <si>
    <t>Import total
(sense IVA)</t>
  </si>
  <si>
    <t>Import total
(amb IVA)</t>
  </si>
  <si>
    <t>Disseny, subministrament, instal·lació, posada en marxa, formació, validació</t>
  </si>
  <si>
    <t>Servei de redacció de projecte detallat amb espais</t>
  </si>
  <si>
    <t>Gestió del projecte</t>
  </si>
  <si>
    <t>Direcció i gestió integral del projecte</t>
  </si>
  <si>
    <t>Infraestructura d'integració audiovisual</t>
  </si>
  <si>
    <t>Quirofans d'alta complexitat</t>
  </si>
  <si>
    <t>Quirofans</t>
  </si>
  <si>
    <t>Sales d'Intervencionisme</t>
  </si>
  <si>
    <t>Consultoris de diagnòstic</t>
  </si>
  <si>
    <t>Infraestructura de sistemes d'informació</t>
  </si>
  <si>
    <t>Posada en marxa i ús de servidors d'emmagatzematge</t>
  </si>
  <si>
    <t>Posada en marxa i ús de servidors IA</t>
  </si>
  <si>
    <t>Sofware de gestió audiovisual</t>
  </si>
  <si>
    <t>Software base plataforma de gestió audiovisual</t>
  </si>
  <si>
    <t>Paquet de funcionalitats bàsiques descrites al PPT</t>
  </si>
  <si>
    <t>Integracions amb SI existents</t>
  </si>
  <si>
    <t>Nº d'integracions contemplades amb SI existents = 3</t>
  </si>
  <si>
    <t>Desenvolupament per funcionalitats</t>
  </si>
  <si>
    <t>Paquet de funcionalitats avançades descrites al PPT</t>
  </si>
  <si>
    <t>Desenvolupament de serveis d'IA</t>
  </si>
  <si>
    <t>Paquet de funcionalitats basades en IA descrites al PPT</t>
  </si>
  <si>
    <t>Desenvolupaments addicionals</t>
  </si>
  <si>
    <t>Desenvolupaments o millores addicionals, un cop posada en funcionament la plataforma</t>
  </si>
  <si>
    <t>TOTAL</t>
  </si>
  <si>
    <t>Import anual
(sense IVA)</t>
  </si>
  <si>
    <t>Import anual
(amb IVA)</t>
  </si>
  <si>
    <t>Durada prevista (Anys)</t>
  </si>
  <si>
    <t xml:space="preserve">Manteniments </t>
  </si>
  <si>
    <t>Resolució d'indicències i avaries</t>
  </si>
  <si>
    <t>Llicencies software plataforma de gestió audiovisual, servei post venta</t>
  </si>
  <si>
    <t>Nº de llicencies actives de gravació per espais = 60 llicències. Inclou pla de formació, resolució d'incidències, actualitzacions i correctius de la plataforma i serveis associats (inclosos els de IA).</t>
  </si>
  <si>
    <t>Projecte d'integració audiovisual</t>
  </si>
  <si>
    <t>SUBMINISTRAMENT, INSTAL·LACIÓ, POSADA EN MARXA, FORMACIÓ, DISSENY D’INTEGRACIÓ AUDIOVISUAL, VALIDACIÓ I MANTENIMENT D’UNA INFRAESTRUCTURA I SOLUCIÓ TECNOLÒGICA AVANÇADA PER A LA GESTIÓ, GRAVACIÓ, EMMAGATZEMATGE I DISTRIBUCIÓ CENTRALITZADA DE CONTINGUT AUDIOVISUAL GENERAT ALS PROCEDIMENTS QUIRÚRGICS I ASSISTENCIALS DE L’HOSPITAL CLÍNIC DE BARCELONA (HCB), COFINANÇAT AMB EL FONS EUROPEU DE DESENVOLUPAMENT REGIONAL (FEDER) DE LA UNIÓ EUROPEA, EN EL MARC DEL PROGRAMA FEDER DE CATALUNYA 2021- 2027.</t>
  </si>
  <si>
    <t>Emmagatzematges Nivell 1, Nivell 2, Cloud</t>
  </si>
  <si>
    <t>Servidors per Solució Plataforma i funcionalitats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</si>
</sst>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0.0"/>
    <numFmt numFmtId="165" formatCode="_-* #,##0.00\ _€_-;\-* #,##0.00\ _€_-;_-* &quot;-&quot;??\ _€_-;_-@_-"/>
    <numFmt numFmtId="166" formatCode="_-* #,##0\ _P_t_s_-;\-* #,##0\ _P_t_s_-;_-* &quot;-&quot;??\ _P_t_s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6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thin">
        <color indexed="64"/>
      </left>
      <right style="thin">
        <color rgb="FFA6A6A6"/>
      </right>
      <top/>
      <bottom/>
      <diagonal/>
    </border>
    <border>
      <left style="thin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/>
      <right style="thin">
        <color rgb="FFA6A6A6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</cellStyleXfs>
  <cellXfs count="137">
    <xf numFmtId="0" fontId="0" fillId="0" borderId="0" xfId="0"/>
    <xf numFmtId="0" fontId="5" fillId="0" borderId="0" xfId="3" applyFont="1" applyAlignment="1">
      <alignment horizontal="center"/>
    </xf>
    <xf numFmtId="0" fontId="7" fillId="0" borderId="30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166" fontId="5" fillId="0" borderId="0" xfId="2" applyNumberFormat="1" applyFont="1" applyBorder="1" applyAlignment="1" applyProtection="1">
      <alignment vertical="center" wrapText="1"/>
    </xf>
    <xf numFmtId="0" fontId="4" fillId="0" borderId="31" xfId="0" applyFont="1" applyBorder="1"/>
    <xf numFmtId="0" fontId="5" fillId="0" borderId="26" xfId="0" applyFont="1" applyBorder="1"/>
    <xf numFmtId="0" fontId="4" fillId="0" borderId="27" xfId="0" applyFont="1" applyBorder="1" applyAlignment="1">
      <alignment vertical="top"/>
    </xf>
    <xf numFmtId="4" fontId="6" fillId="0" borderId="0" xfId="0" applyNumberFormat="1" applyFont="1"/>
    <xf numFmtId="2" fontId="0" fillId="0" borderId="0" xfId="0" applyNumberFormat="1"/>
    <xf numFmtId="0" fontId="4" fillId="0" borderId="24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7" borderId="9" xfId="0" applyFont="1" applyFill="1" applyBorder="1"/>
    <xf numFmtId="0" fontId="3" fillId="7" borderId="19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8" fontId="0" fillId="0" borderId="13" xfId="0" applyNumberFormat="1" applyBorder="1"/>
    <xf numFmtId="8" fontId="0" fillId="0" borderId="20" xfId="0" applyNumberFormat="1" applyBorder="1"/>
    <xf numFmtId="8" fontId="0" fillId="0" borderId="14" xfId="0" applyNumberFormat="1" applyBorder="1"/>
    <xf numFmtId="8" fontId="0" fillId="0" borderId="0" xfId="0" applyNumberFormat="1"/>
    <xf numFmtId="0" fontId="0" fillId="0" borderId="9" xfId="0" applyBorder="1" applyAlignment="1">
      <alignment horizontal="left" wrapText="1"/>
    </xf>
    <xf numFmtId="0" fontId="3" fillId="0" borderId="1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4" fontId="0" fillId="0" borderId="19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0" fontId="3" fillId="7" borderId="9" xfId="0" applyFont="1" applyFill="1" applyBorder="1" applyAlignment="1">
      <alignment wrapText="1"/>
    </xf>
    <xf numFmtId="8" fontId="0" fillId="0" borderId="9" xfId="0" applyNumberFormat="1" applyBorder="1" applyAlignment="1">
      <alignment vertical="center"/>
    </xf>
    <xf numFmtId="8" fontId="0" fillId="0" borderId="19" xfId="0" applyNumberFormat="1" applyBorder="1"/>
    <xf numFmtId="8" fontId="0" fillId="0" borderId="8" xfId="0" applyNumberFormat="1" applyBorder="1"/>
    <xf numFmtId="0" fontId="0" fillId="7" borderId="19" xfId="0" applyFill="1" applyBorder="1"/>
    <xf numFmtId="0" fontId="0" fillId="7" borderId="5" xfId="0" applyFill="1" applyBorder="1"/>
    <xf numFmtId="0" fontId="0" fillId="7" borderId="4" xfId="0" applyFill="1" applyBorder="1"/>
    <xf numFmtId="0" fontId="0" fillId="0" borderId="19" xfId="0" applyBorder="1"/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left" vertical="center" wrapText="1"/>
    </xf>
    <xf numFmtId="8" fontId="0" fillId="0" borderId="5" xfId="0" applyNumberFormat="1" applyBorder="1" applyAlignment="1">
      <alignment vertical="center"/>
    </xf>
    <xf numFmtId="8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4" fontId="0" fillId="0" borderId="6" xfId="0" applyNumberFormat="1" applyBorder="1" applyAlignment="1">
      <alignment horizontal="center" vertical="center"/>
    </xf>
    <xf numFmtId="0" fontId="3" fillId="6" borderId="3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right" vertical="center" wrapText="1"/>
    </xf>
    <xf numFmtId="0" fontId="3" fillId="6" borderId="2" xfId="0" applyFont="1" applyFill="1" applyBorder="1" applyAlignment="1">
      <alignment vertical="center" wrapText="1"/>
    </xf>
    <xf numFmtId="4" fontId="3" fillId="6" borderId="2" xfId="0" applyNumberFormat="1" applyFont="1" applyFill="1" applyBorder="1" applyAlignment="1">
      <alignment vertical="center" wrapText="1"/>
    </xf>
    <xf numFmtId="4" fontId="3" fillId="6" borderId="1" xfId="0" applyNumberFormat="1" applyFont="1" applyFill="1" applyBorder="1" applyAlignment="1">
      <alignment vertical="center" wrapText="1"/>
    </xf>
    <xf numFmtId="8" fontId="0" fillId="2" borderId="3" xfId="0" applyNumberFormat="1" applyFill="1" applyBorder="1"/>
    <xf numFmtId="4" fontId="3" fillId="2" borderId="2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3" fillId="5" borderId="13" xfId="0" applyFont="1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wrapText="1"/>
    </xf>
    <xf numFmtId="44" fontId="0" fillId="0" borderId="5" xfId="1" applyFont="1" applyBorder="1" applyAlignment="1" applyProtection="1">
      <alignment wrapText="1"/>
    </xf>
    <xf numFmtId="4" fontId="0" fillId="0" borderId="5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5" borderId="5" xfId="0" applyFill="1" applyBorder="1" applyAlignment="1">
      <alignment wrapText="1"/>
    </xf>
    <xf numFmtId="0" fontId="0" fillId="5" borderId="0" xfId="0" applyFill="1" applyAlignment="1">
      <alignment wrapText="1"/>
    </xf>
    <xf numFmtId="0" fontId="0" fillId="5" borderId="5" xfId="0" applyFill="1" applyBorder="1" applyAlignment="1">
      <alignment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4" xfId="0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3" fillId="5" borderId="9" xfId="0" applyFont="1" applyFill="1" applyBorder="1" applyAlignment="1">
      <alignment wrapText="1"/>
    </xf>
    <xf numFmtId="44" fontId="0" fillId="0" borderId="5" xfId="1" applyFont="1" applyBorder="1" applyAlignment="1" applyProtection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vertical="center" wrapText="1"/>
    </xf>
    <xf numFmtId="4" fontId="3" fillId="3" borderId="2" xfId="0" applyNumberFormat="1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vertical="center" wrapText="1"/>
    </xf>
    <xf numFmtId="8" fontId="0" fillId="3" borderId="3" xfId="0" applyNumberForma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" fillId="0" borderId="0" xfId="0" applyFont="1" applyAlignment="1">
      <alignment wrapText="1"/>
    </xf>
    <xf numFmtId="8" fontId="0" fillId="4" borderId="5" xfId="0" applyNumberFormat="1" applyFill="1" applyBorder="1" applyAlignment="1" applyProtection="1">
      <alignment vertical="center"/>
      <protection locked="0"/>
    </xf>
    <xf numFmtId="8" fontId="0" fillId="4" borderId="9" xfId="0" applyNumberFormat="1" applyFill="1" applyBorder="1" applyAlignment="1" applyProtection="1">
      <alignment vertical="center"/>
      <protection locked="0"/>
    </xf>
    <xf numFmtId="8" fontId="0" fillId="4" borderId="7" xfId="0" applyNumberFormat="1" applyFill="1" applyBorder="1" applyAlignment="1" applyProtection="1">
      <alignment vertical="center"/>
      <protection locked="0"/>
    </xf>
    <xf numFmtId="8" fontId="2" fillId="0" borderId="0" xfId="0" applyNumberFormat="1" applyFont="1" applyAlignment="1">
      <alignment vertical="center"/>
    </xf>
    <xf numFmtId="0" fontId="0" fillId="0" borderId="18" xfId="0" applyBorder="1" applyAlignment="1">
      <alignment horizontal="center" vertical="center"/>
    </xf>
    <xf numFmtId="8" fontId="0" fillId="0" borderId="18" xfId="0" applyNumberFormat="1" applyBorder="1" applyAlignment="1">
      <alignment vertical="center"/>
    </xf>
    <xf numFmtId="4" fontId="0" fillId="0" borderId="18" xfId="0" applyNumberFormat="1" applyBorder="1" applyAlignment="1">
      <alignment horizontal="center" vertical="center"/>
    </xf>
    <xf numFmtId="0" fontId="10" fillId="0" borderId="38" xfId="0" applyFont="1" applyBorder="1" applyAlignment="1">
      <alignment vertical="center" wrapText="1"/>
    </xf>
    <xf numFmtId="0" fontId="10" fillId="0" borderId="39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left" vertical="center" wrapText="1"/>
    </xf>
    <xf numFmtId="0" fontId="10" fillId="0" borderId="38" xfId="0" applyFont="1" applyBorder="1" applyAlignment="1">
      <alignment vertical="center"/>
    </xf>
    <xf numFmtId="0" fontId="10" fillId="0" borderId="41" xfId="0" applyFont="1" applyBorder="1" applyAlignment="1">
      <alignment vertical="center" wrapText="1"/>
    </xf>
    <xf numFmtId="0" fontId="10" fillId="0" borderId="42" xfId="0" applyFont="1" applyBorder="1" applyAlignment="1">
      <alignment vertical="center" wrapText="1"/>
    </xf>
    <xf numFmtId="0" fontId="10" fillId="0" borderId="39" xfId="0" applyFont="1" applyBorder="1" applyAlignment="1">
      <alignment horizontal="left" wrapText="1"/>
    </xf>
    <xf numFmtId="0" fontId="8" fillId="4" borderId="0" xfId="3" applyFont="1" applyFill="1" applyAlignment="1">
      <alignment horizontal="center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0" borderId="33" xfId="0" applyFont="1" applyBorder="1" applyAlignment="1" applyProtection="1">
      <alignment horizontal="center" vertical="center"/>
      <protection locked="0"/>
    </xf>
    <xf numFmtId="0" fontId="7" fillId="0" borderId="34" xfId="0" applyFont="1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4" fillId="0" borderId="22" xfId="0" applyFont="1" applyBorder="1" applyAlignment="1">
      <alignment horizontal="center" vertical="center" wrapText="1"/>
    </xf>
    <xf numFmtId="0" fontId="7" fillId="0" borderId="35" xfId="0" applyFont="1" applyBorder="1" applyAlignment="1" applyProtection="1">
      <alignment horizontal="center" vertical="center" wrapText="1"/>
      <protection locked="0"/>
    </xf>
    <xf numFmtId="0" fontId="7" fillId="0" borderId="36" xfId="0" applyFont="1" applyBorder="1" applyAlignment="1" applyProtection="1">
      <alignment horizontal="center" vertical="center" wrapText="1"/>
      <protection locked="0"/>
    </xf>
    <xf numFmtId="0" fontId="7" fillId="0" borderId="37" xfId="0" applyFont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0" borderId="23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5" fillId="0" borderId="26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center" wrapText="1"/>
      <protection locked="0"/>
    </xf>
    <xf numFmtId="0" fontId="5" fillId="0" borderId="22" xfId="0" applyFont="1" applyBorder="1" applyAlignment="1" applyProtection="1">
      <alignment horizontal="center" wrapText="1"/>
      <protection locked="0"/>
    </xf>
    <xf numFmtId="0" fontId="5" fillId="0" borderId="21" xfId="0" applyFont="1" applyBorder="1" applyAlignment="1" applyProtection="1">
      <alignment horizontal="center" wrapText="1"/>
      <protection locked="0"/>
    </xf>
  </cellXfs>
  <cellStyles count="4">
    <cellStyle name="Millares 3" xfId="2" xr:uid="{974516DC-8F66-4453-B8A0-E43B17B3F3F1}"/>
    <cellStyle name="Moneda" xfId="1" builtinId="4"/>
    <cellStyle name="Normal" xfId="0" builtinId="0"/>
    <cellStyle name="Normal 2" xfId="3" xr:uid="{FE8CBDDC-BCD4-4623-80A2-7624FAA0A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1901825</xdr:colOff>
      <xdr:row>2</xdr:row>
      <xdr:rowOff>494030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D63404-B33F-4D36-E5DC-001A66749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6406"/>
          <a:ext cx="1901825" cy="4940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1660128</xdr:colOff>
      <xdr:row>2</xdr:row>
      <xdr:rowOff>16510</xdr:rowOff>
    </xdr:from>
    <xdr:to>
      <xdr:col>1</xdr:col>
      <xdr:colOff>2976562</xdr:colOff>
      <xdr:row>2</xdr:row>
      <xdr:rowOff>456407</xdr:rowOff>
    </xdr:to>
    <xdr:pic>
      <xdr:nvPicPr>
        <xdr:cNvPr id="4" name="Imatge 11">
          <a:extLst>
            <a:ext uri="{FF2B5EF4-FFF2-40B4-BE49-F238E27FC236}">
              <a16:creationId xmlns:a16="http://schemas.microsoft.com/office/drawing/2014/main" id="{0F0853E3-26E1-DBC7-9FEB-760F1544073C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472916"/>
          <a:ext cx="1316434" cy="4398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2311796</xdr:colOff>
      <xdr:row>2</xdr:row>
      <xdr:rowOff>0</xdr:rowOff>
    </xdr:from>
    <xdr:to>
      <xdr:col>1</xdr:col>
      <xdr:colOff>1305730</xdr:colOff>
      <xdr:row>2</xdr:row>
      <xdr:rowOff>525860</xdr:rowOff>
    </xdr:to>
    <xdr:pic>
      <xdr:nvPicPr>
        <xdr:cNvPr id="5" name="Imatge 1" descr="Logotipo&#10;&#10;Descripción generada automáticamente con confianza media">
          <a:extLst>
            <a:ext uri="{FF2B5EF4-FFF2-40B4-BE49-F238E27FC236}">
              <a16:creationId xmlns:a16="http://schemas.microsoft.com/office/drawing/2014/main" id="{6B2B67E8-3C6C-A764-7096-544143B1E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1796" y="456406"/>
          <a:ext cx="1305731" cy="5258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2A58E-7EF0-4840-BB49-6A93CB8BE89D}">
  <sheetPr>
    <pageSetUpPr fitToPage="1"/>
  </sheetPr>
  <dimension ref="A2:X55"/>
  <sheetViews>
    <sheetView tabSelected="1" zoomScale="96" zoomScaleNormal="96" workbookViewId="0">
      <selection activeCell="G9" sqref="G9"/>
    </sheetView>
  </sheetViews>
  <sheetFormatPr baseColWidth="10" defaultColWidth="11.42578125" defaultRowHeight="15" x14ac:dyDescent="0.25"/>
  <cols>
    <col min="1" max="1" width="34.7109375" customWidth="1"/>
    <col min="2" max="2" width="52.5703125" style="78" customWidth="1"/>
    <col min="3" max="3" width="9.42578125" customWidth="1"/>
    <col min="4" max="4" width="11.7109375" customWidth="1"/>
    <col min="5" max="5" width="14.5703125" customWidth="1"/>
    <col min="6" max="6" width="13.7109375" customWidth="1"/>
    <col min="7" max="7" width="13" customWidth="1"/>
    <col min="8" max="8" width="12.42578125" customWidth="1"/>
    <col min="9" max="9" width="13.5703125" customWidth="1"/>
    <col min="10" max="10" width="11" customWidth="1"/>
    <col min="11" max="11" width="15.5703125" customWidth="1"/>
    <col min="12" max="13" width="14" customWidth="1"/>
    <col min="14" max="14" width="15.28515625" customWidth="1"/>
    <col min="16" max="16" width="18.85546875" customWidth="1"/>
  </cols>
  <sheetData>
    <row r="2" spans="1:11" ht="21" x14ac:dyDescent="0.35">
      <c r="A2" s="111" t="s">
        <v>0</v>
      </c>
      <c r="B2" s="111"/>
      <c r="C2" s="111"/>
      <c r="D2" s="111"/>
      <c r="E2" s="111"/>
      <c r="F2" s="111"/>
      <c r="G2" s="111"/>
      <c r="H2" s="111"/>
      <c r="I2" s="111"/>
    </row>
    <row r="3" spans="1:11" ht="65.25" customHeight="1" x14ac:dyDescent="0.25">
      <c r="A3" s="1"/>
      <c r="B3" s="1"/>
      <c r="C3" s="1"/>
      <c r="D3" s="1"/>
      <c r="E3" s="1"/>
      <c r="F3" s="1"/>
    </row>
    <row r="4" spans="1:11" ht="5.25" customHeight="1" thickBot="1" x14ac:dyDescent="0.3">
      <c r="B4"/>
    </row>
    <row r="5" spans="1:11" ht="99" customHeight="1" thickBot="1" x14ac:dyDescent="0.3">
      <c r="A5" s="2" t="s">
        <v>1</v>
      </c>
      <c r="B5" s="119" t="s">
        <v>49</v>
      </c>
      <c r="C5" s="120"/>
      <c r="D5" s="120"/>
      <c r="E5" s="120"/>
      <c r="F5" s="120"/>
      <c r="G5" s="120"/>
      <c r="H5" s="120"/>
      <c r="I5" s="121"/>
    </row>
    <row r="6" spans="1:11" ht="16.5" thickBot="1" x14ac:dyDescent="0.3">
      <c r="A6" s="3" t="s">
        <v>2</v>
      </c>
      <c r="B6" s="112" t="s">
        <v>3</v>
      </c>
      <c r="C6" s="113"/>
      <c r="D6" s="113"/>
      <c r="E6" s="113"/>
      <c r="F6" s="114"/>
    </row>
    <row r="7" spans="1:11" ht="15.75" thickBot="1" x14ac:dyDescent="0.3">
      <c r="A7" s="118"/>
      <c r="B7" s="118"/>
      <c r="C7" s="4"/>
      <c r="D7" s="4"/>
      <c r="E7" s="4"/>
      <c r="F7" s="4"/>
    </row>
    <row r="8" spans="1:11" ht="15.75" thickBot="1" x14ac:dyDescent="0.3">
      <c r="A8" s="5" t="s">
        <v>4</v>
      </c>
      <c r="B8" s="115"/>
      <c r="C8" s="116"/>
      <c r="D8" s="116"/>
      <c r="E8" s="116"/>
      <c r="F8" s="117"/>
    </row>
    <row r="9" spans="1:11" ht="15.75" thickBot="1" x14ac:dyDescent="0.3">
      <c r="A9" s="6" t="s">
        <v>5</v>
      </c>
      <c r="B9" s="115"/>
      <c r="C9" s="116"/>
      <c r="D9" s="116"/>
      <c r="E9" s="116"/>
      <c r="F9" s="117"/>
    </row>
    <row r="10" spans="1:11" ht="15.75" thickBot="1" x14ac:dyDescent="0.3">
      <c r="A10" s="6" t="s">
        <v>6</v>
      </c>
      <c r="B10" s="115"/>
      <c r="C10" s="116"/>
      <c r="D10" s="116"/>
      <c r="E10" s="116"/>
      <c r="F10" s="117"/>
    </row>
    <row r="11" spans="1:11" ht="15.75" thickBot="1" x14ac:dyDescent="0.3">
      <c r="A11" s="6" t="s">
        <v>7</v>
      </c>
      <c r="B11" s="115"/>
      <c r="C11" s="116"/>
      <c r="D11" s="116"/>
      <c r="E11" s="116"/>
      <c r="F11" s="117"/>
    </row>
    <row r="12" spans="1:11" ht="15.75" thickBot="1" x14ac:dyDescent="0.3">
      <c r="A12" s="6" t="s">
        <v>8</v>
      </c>
      <c r="B12" s="128"/>
      <c r="C12" s="129"/>
      <c r="D12" s="129"/>
      <c r="E12" s="129"/>
      <c r="F12" s="130"/>
    </row>
    <row r="13" spans="1:11" ht="42.75" customHeight="1" thickBot="1" x14ac:dyDescent="0.3">
      <c r="A13" s="7" t="s">
        <v>9</v>
      </c>
      <c r="B13" s="131"/>
      <c r="C13" s="132"/>
      <c r="D13" s="132"/>
      <c r="E13" s="132"/>
      <c r="F13" s="133"/>
      <c r="G13" s="8"/>
      <c r="H13" s="9"/>
      <c r="I13" s="9"/>
      <c r="J13" s="9"/>
      <c r="K13" s="9"/>
    </row>
    <row r="14" spans="1:11" ht="15.75" thickBot="1" x14ac:dyDescent="0.3">
      <c r="A14" s="10" t="s">
        <v>10</v>
      </c>
      <c r="B14" s="134"/>
      <c r="C14" s="135"/>
      <c r="D14" s="135"/>
      <c r="E14" s="135"/>
      <c r="F14" s="136"/>
    </row>
    <row r="15" spans="1:11" x14ac:dyDescent="0.25">
      <c r="A15" s="11"/>
      <c r="B15" s="12"/>
      <c r="C15" s="12"/>
      <c r="D15" s="12"/>
      <c r="E15" s="12"/>
      <c r="F15" s="12"/>
    </row>
    <row r="16" spans="1:11" x14ac:dyDescent="0.25">
      <c r="A16" s="11"/>
      <c r="B16" s="12"/>
      <c r="C16" s="12"/>
      <c r="D16" s="12"/>
      <c r="E16" s="12"/>
      <c r="F16" s="12"/>
    </row>
    <row r="17" spans="1:13" x14ac:dyDescent="0.25">
      <c r="A17" s="12"/>
      <c r="B17" s="12"/>
      <c r="C17" s="12"/>
      <c r="D17" s="12"/>
      <c r="E17" s="12"/>
    </row>
    <row r="18" spans="1:13" ht="30" x14ac:dyDescent="0.25">
      <c r="A18" s="13" t="s">
        <v>11</v>
      </c>
      <c r="B18" s="14" t="s">
        <v>12</v>
      </c>
      <c r="C18" s="15" t="s">
        <v>13</v>
      </c>
      <c r="D18" s="15" t="s">
        <v>14</v>
      </c>
      <c r="E18" s="16" t="s">
        <v>15</v>
      </c>
      <c r="F18" s="17" t="s">
        <v>16</v>
      </c>
      <c r="G18" s="18" t="s">
        <v>14</v>
      </c>
      <c r="H18" s="19" t="s">
        <v>15</v>
      </c>
      <c r="I18" s="20" t="s">
        <v>16</v>
      </c>
    </row>
    <row r="19" spans="1:13" ht="15" customHeight="1" x14ac:dyDescent="0.25">
      <c r="A19" s="125" t="s">
        <v>17</v>
      </c>
      <c r="B19" s="126"/>
      <c r="C19" s="126"/>
      <c r="D19" s="126"/>
      <c r="E19" s="126"/>
      <c r="F19" s="126"/>
      <c r="G19" s="126"/>
      <c r="H19" s="126"/>
      <c r="I19" s="127"/>
    </row>
    <row r="20" spans="1:13" x14ac:dyDescent="0.25">
      <c r="A20" s="21" t="s">
        <v>48</v>
      </c>
      <c r="B20" s="22"/>
      <c r="C20" s="23"/>
      <c r="D20" s="23"/>
      <c r="E20" s="23"/>
      <c r="F20" s="24"/>
      <c r="G20" s="25"/>
      <c r="H20" s="26"/>
      <c r="I20" s="27"/>
      <c r="J20" s="28"/>
      <c r="K20" s="28"/>
    </row>
    <row r="21" spans="1:13" ht="30" x14ac:dyDescent="0.25">
      <c r="A21" s="29" t="s">
        <v>18</v>
      </c>
      <c r="B21" s="30"/>
      <c r="C21" s="31">
        <v>1</v>
      </c>
      <c r="D21" s="32">
        <v>60000</v>
      </c>
      <c r="E21" s="32">
        <f>+C21*D21</f>
        <v>60000</v>
      </c>
      <c r="F21" s="33">
        <f>+ROUND(E21*1.21,2)</f>
        <v>72600</v>
      </c>
      <c r="G21" s="98"/>
      <c r="H21" s="34">
        <f>+C21*G21</f>
        <v>0</v>
      </c>
      <c r="I21" s="35">
        <f>+ROUND(H21*1.21,2)</f>
        <v>0</v>
      </c>
      <c r="J21" s="28"/>
      <c r="K21" s="28"/>
      <c r="M21" s="28"/>
    </row>
    <row r="22" spans="1:13" x14ac:dyDescent="0.25">
      <c r="A22" s="36" t="s">
        <v>19</v>
      </c>
      <c r="B22" s="22"/>
      <c r="C22" s="23"/>
      <c r="D22" s="23"/>
      <c r="E22" s="23"/>
      <c r="F22" s="24"/>
      <c r="G22" s="37"/>
      <c r="H22" s="38"/>
      <c r="I22" s="39"/>
      <c r="J22" s="28"/>
      <c r="K22" s="28"/>
    </row>
    <row r="23" spans="1:13" x14ac:dyDescent="0.25">
      <c r="A23" s="29" t="s">
        <v>20</v>
      </c>
      <c r="B23" s="30"/>
      <c r="C23" s="31">
        <v>1</v>
      </c>
      <c r="D23" s="32">
        <v>95000</v>
      </c>
      <c r="E23" s="32">
        <f>+C23*D23</f>
        <v>95000</v>
      </c>
      <c r="F23" s="33">
        <f>+ROUND(E23*1.21,2)</f>
        <v>114950</v>
      </c>
      <c r="G23" s="98"/>
      <c r="H23" s="34">
        <f>+C23*G23</f>
        <v>0</v>
      </c>
      <c r="I23" s="35">
        <f>+ROUND(H23*1.21,2)</f>
        <v>0</v>
      </c>
      <c r="J23" s="28"/>
      <c r="K23" s="28"/>
      <c r="M23" s="28"/>
    </row>
    <row r="24" spans="1:13" x14ac:dyDescent="0.25">
      <c r="A24" s="21" t="s">
        <v>21</v>
      </c>
      <c r="B24" s="40"/>
      <c r="C24" s="41"/>
      <c r="D24" s="41"/>
      <c r="E24" s="41"/>
      <c r="F24" s="42"/>
      <c r="G24" s="37"/>
      <c r="H24" s="38"/>
      <c r="I24" s="39"/>
      <c r="J24" s="28"/>
      <c r="K24" s="28"/>
    </row>
    <row r="25" spans="1:13" x14ac:dyDescent="0.25">
      <c r="A25" s="110" t="s">
        <v>22</v>
      </c>
      <c r="B25" s="43"/>
      <c r="C25" s="44">
        <v>19</v>
      </c>
      <c r="D25" s="32">
        <v>43000</v>
      </c>
      <c r="E25" s="32">
        <f>+C25*D25</f>
        <v>817000</v>
      </c>
      <c r="F25" s="33">
        <f>+ROUND(E25*1.21,2)</f>
        <v>988570</v>
      </c>
      <c r="G25" s="98"/>
      <c r="H25" s="34">
        <f>+C25*G25</f>
        <v>0</v>
      </c>
      <c r="I25" s="35">
        <f>+ROUND(H25*1.21,2)</f>
        <v>0</v>
      </c>
      <c r="M25" s="28"/>
    </row>
    <row r="26" spans="1:13" x14ac:dyDescent="0.25">
      <c r="A26" s="110" t="s">
        <v>23</v>
      </c>
      <c r="B26" s="43"/>
      <c r="C26" s="44">
        <v>23</v>
      </c>
      <c r="D26" s="32">
        <v>16000</v>
      </c>
      <c r="E26" s="32">
        <f>+C26*D26</f>
        <v>368000</v>
      </c>
      <c r="F26" s="33">
        <f>+ROUND(E26*1.21,2)</f>
        <v>445280</v>
      </c>
      <c r="G26" s="98"/>
      <c r="H26" s="34">
        <f>+C26*G26</f>
        <v>0</v>
      </c>
      <c r="I26" s="35">
        <f>+ROUND(H26*1.21,2)</f>
        <v>0</v>
      </c>
      <c r="M26" s="28"/>
    </row>
    <row r="27" spans="1:13" x14ac:dyDescent="0.25">
      <c r="A27" s="110" t="s">
        <v>24</v>
      </c>
      <c r="B27" s="43"/>
      <c r="C27" s="44">
        <v>11</v>
      </c>
      <c r="D27" s="32">
        <v>37000</v>
      </c>
      <c r="E27" s="32">
        <f>+C27*D27</f>
        <v>407000</v>
      </c>
      <c r="F27" s="33">
        <f>+ROUND(E27*1.21,2)</f>
        <v>492470</v>
      </c>
      <c r="G27" s="98"/>
      <c r="H27" s="34">
        <f>+C27*G27</f>
        <v>0</v>
      </c>
      <c r="I27" s="35">
        <f>+ROUND(H27*1.21,2)</f>
        <v>0</v>
      </c>
      <c r="M27" s="28"/>
    </row>
    <row r="28" spans="1:13" x14ac:dyDescent="0.25">
      <c r="A28" s="110" t="s">
        <v>25</v>
      </c>
      <c r="B28" s="43"/>
      <c r="C28" s="44">
        <v>7</v>
      </c>
      <c r="D28" s="32">
        <v>16000</v>
      </c>
      <c r="E28" s="32">
        <f>+C28*D28</f>
        <v>112000</v>
      </c>
      <c r="F28" s="33">
        <f>+ROUND(E28*1.21,2)</f>
        <v>135520</v>
      </c>
      <c r="G28" s="98"/>
      <c r="H28" s="34">
        <f>+C28*G28</f>
        <v>0</v>
      </c>
      <c r="I28" s="35">
        <f>+ROUND(H28*1.21,2)</f>
        <v>0</v>
      </c>
      <c r="M28" s="28"/>
    </row>
    <row r="29" spans="1:13" x14ac:dyDescent="0.25">
      <c r="A29" s="21" t="s">
        <v>26</v>
      </c>
      <c r="B29" s="40"/>
      <c r="C29" s="41"/>
      <c r="D29" s="41"/>
      <c r="E29" s="41"/>
      <c r="F29" s="42"/>
      <c r="G29" s="37"/>
      <c r="H29" s="38"/>
      <c r="I29" s="39"/>
      <c r="J29" s="28"/>
      <c r="K29" s="28"/>
    </row>
    <row r="30" spans="1:13" s="48" customFormat="1" ht="30" x14ac:dyDescent="0.25">
      <c r="A30" s="45" t="s">
        <v>27</v>
      </c>
      <c r="B30" s="104" t="s">
        <v>50</v>
      </c>
      <c r="C30" s="31">
        <v>1</v>
      </c>
      <c r="D30" s="46">
        <v>758000</v>
      </c>
      <c r="E30" s="32">
        <f>+C30*D30</f>
        <v>758000</v>
      </c>
      <c r="F30" s="33">
        <f>+ROUND(E30*1.21,2)</f>
        <v>917180</v>
      </c>
      <c r="G30" s="98"/>
      <c r="H30" s="34">
        <f>+C30*G30</f>
        <v>0</v>
      </c>
      <c r="I30" s="35">
        <f>+ROUND(H30*1.21,2)</f>
        <v>0</v>
      </c>
      <c r="J30" s="47"/>
      <c r="K30" s="47"/>
    </row>
    <row r="31" spans="1:13" s="48" customFormat="1" x14ac:dyDescent="0.25">
      <c r="A31" s="45" t="s">
        <v>28</v>
      </c>
      <c r="B31" s="104" t="s">
        <v>51</v>
      </c>
      <c r="C31" s="31">
        <v>1</v>
      </c>
      <c r="D31" s="46">
        <v>275000</v>
      </c>
      <c r="E31" s="32">
        <f>+C31*D31</f>
        <v>275000</v>
      </c>
      <c r="F31" s="33">
        <f>+ROUND(E31*1.21,2)</f>
        <v>332750</v>
      </c>
      <c r="G31" s="98"/>
      <c r="H31" s="34">
        <f>+C31*G31</f>
        <v>0</v>
      </c>
      <c r="I31" s="35">
        <f>+ROUND(H31*1.21,2)</f>
        <v>0</v>
      </c>
      <c r="K31" s="47"/>
    </row>
    <row r="32" spans="1:13" x14ac:dyDescent="0.25">
      <c r="A32" s="36" t="s">
        <v>29</v>
      </c>
      <c r="B32" s="40"/>
      <c r="C32" s="41"/>
      <c r="D32" s="41"/>
      <c r="E32" s="41"/>
      <c r="F32" s="42"/>
      <c r="G32" s="37"/>
      <c r="H32" s="38"/>
      <c r="I32" s="39"/>
      <c r="J32" s="28"/>
      <c r="K32" s="28"/>
    </row>
    <row r="33" spans="1:24" s="48" customFormat="1" ht="30" x14ac:dyDescent="0.25">
      <c r="A33" s="105" t="s">
        <v>30</v>
      </c>
      <c r="B33" s="107" t="s">
        <v>31</v>
      </c>
      <c r="C33" s="31">
        <v>1</v>
      </c>
      <c r="D33" s="46">
        <v>180000</v>
      </c>
      <c r="E33" s="32">
        <f>+C33*D33</f>
        <v>180000</v>
      </c>
      <c r="F33" s="33">
        <f>+ROUND(E33*1.21,2)</f>
        <v>217800</v>
      </c>
      <c r="G33" s="98"/>
      <c r="H33" s="34">
        <f>+C33*G33</f>
        <v>0</v>
      </c>
      <c r="I33" s="35">
        <f>+ROUND(H33*1.21,2)</f>
        <v>0</v>
      </c>
      <c r="J33" s="49"/>
      <c r="K33" s="100"/>
      <c r="L33" s="50"/>
    </row>
    <row r="34" spans="1:24" s="48" customFormat="1" x14ac:dyDescent="0.25">
      <c r="A34" s="105" t="s">
        <v>32</v>
      </c>
      <c r="B34" s="107" t="s">
        <v>33</v>
      </c>
      <c r="C34" s="31">
        <v>1</v>
      </c>
      <c r="D34" s="46">
        <v>300000</v>
      </c>
      <c r="E34" s="32">
        <f>+C34*D34</f>
        <v>300000</v>
      </c>
      <c r="F34" s="33">
        <f>+ROUND(E34*1.21,2)</f>
        <v>363000</v>
      </c>
      <c r="G34" s="98"/>
      <c r="H34" s="32">
        <f>+C34*G34</f>
        <v>0</v>
      </c>
      <c r="I34" s="35">
        <f>+ROUND(H34*1.21,2)</f>
        <v>0</v>
      </c>
      <c r="J34" s="49"/>
      <c r="K34" s="49"/>
    </row>
    <row r="35" spans="1:24" s="48" customFormat="1" x14ac:dyDescent="0.25">
      <c r="A35" s="105" t="s">
        <v>34</v>
      </c>
      <c r="B35" s="107" t="s">
        <v>35</v>
      </c>
      <c r="C35" s="31">
        <v>1</v>
      </c>
      <c r="D35" s="46">
        <v>553000.54</v>
      </c>
      <c r="E35" s="32">
        <f>+C35*D35</f>
        <v>553000.54</v>
      </c>
      <c r="F35" s="33">
        <f>+ROUND(E35*1.21,2)</f>
        <v>669130.65</v>
      </c>
      <c r="G35" s="98"/>
      <c r="H35" s="32">
        <f>+C35*G35</f>
        <v>0</v>
      </c>
      <c r="I35" s="35">
        <f>+ROUND(H35*1.21,2)</f>
        <v>0</v>
      </c>
      <c r="J35" s="49"/>
      <c r="K35" s="49"/>
    </row>
    <row r="36" spans="1:24" s="48" customFormat="1" x14ac:dyDescent="0.25">
      <c r="A36" s="105" t="s">
        <v>36</v>
      </c>
      <c r="B36" s="107" t="s">
        <v>37</v>
      </c>
      <c r="C36" s="31">
        <v>1</v>
      </c>
      <c r="D36" s="46">
        <v>778783</v>
      </c>
      <c r="E36" s="32">
        <f>+C36*D36</f>
        <v>778783</v>
      </c>
      <c r="F36" s="33">
        <f>+ROUND(E36*1.21,2)</f>
        <v>942327.43</v>
      </c>
      <c r="G36" s="98"/>
      <c r="H36" s="32">
        <f>+C36*G36</f>
        <v>0</v>
      </c>
      <c r="I36" s="35">
        <f>+ROUND(H36*1.21,2)</f>
        <v>0</v>
      </c>
    </row>
    <row r="37" spans="1:24" s="48" customFormat="1" ht="30" x14ac:dyDescent="0.25">
      <c r="A37" s="106" t="s">
        <v>38</v>
      </c>
      <c r="B37" s="108" t="s">
        <v>39</v>
      </c>
      <c r="C37" s="101">
        <f>300*3</f>
        <v>900</v>
      </c>
      <c r="D37" s="102">
        <v>110</v>
      </c>
      <c r="E37" s="103">
        <f>+C37*D37</f>
        <v>99000</v>
      </c>
      <c r="F37" s="51">
        <f>+ROUND(E37*1.21,2)</f>
        <v>119790</v>
      </c>
      <c r="G37" s="99"/>
      <c r="H37" s="103">
        <f>+C37*G37</f>
        <v>0</v>
      </c>
      <c r="I37" s="51">
        <f>+ROUND(H37*1.21,2)</f>
        <v>0</v>
      </c>
      <c r="K37" s="50"/>
      <c r="L37" s="50"/>
    </row>
    <row r="38" spans="1:24" s="48" customFormat="1" x14ac:dyDescent="0.25">
      <c r="A38" s="52"/>
      <c r="B38" s="53" t="s">
        <v>40</v>
      </c>
      <c r="C38" s="54"/>
      <c r="D38" s="54"/>
      <c r="E38" s="55">
        <f>SUM(E21:E37)</f>
        <v>4802783.54</v>
      </c>
      <c r="F38" s="56">
        <f>SUM(F21:F37)</f>
        <v>5811368.0800000001</v>
      </c>
      <c r="G38" s="57"/>
      <c r="H38" s="58">
        <f>SUM(H21:H37)</f>
        <v>0</v>
      </c>
      <c r="I38" s="59">
        <f>SUM(I21:I37)</f>
        <v>0</v>
      </c>
      <c r="K38" s="47"/>
      <c r="L38" s="50"/>
    </row>
    <row r="39" spans="1:24" s="48" customFormat="1" x14ac:dyDescent="0.25">
      <c r="A39" s="60"/>
      <c r="E39" s="50"/>
    </row>
    <row r="40" spans="1:24" s="48" customFormat="1" ht="45" x14ac:dyDescent="0.25">
      <c r="A40" s="13" t="s">
        <v>11</v>
      </c>
      <c r="B40" s="14" t="s">
        <v>12</v>
      </c>
      <c r="C40" s="15" t="s">
        <v>13</v>
      </c>
      <c r="D40" s="15" t="s">
        <v>14</v>
      </c>
      <c r="E40" s="16" t="s">
        <v>41</v>
      </c>
      <c r="F40" s="17" t="s">
        <v>42</v>
      </c>
      <c r="G40" s="61" t="s">
        <v>43</v>
      </c>
      <c r="H40" s="16" t="s">
        <v>15</v>
      </c>
      <c r="I40" s="17" t="s">
        <v>16</v>
      </c>
      <c r="J40" s="62" t="s">
        <v>14</v>
      </c>
      <c r="K40" s="63" t="s">
        <v>41</v>
      </c>
      <c r="L40" s="19" t="s">
        <v>15</v>
      </c>
      <c r="M40" s="20" t="s">
        <v>16</v>
      </c>
    </row>
    <row r="41" spans="1:24" x14ac:dyDescent="0.25">
      <c r="A41" s="122" t="s">
        <v>44</v>
      </c>
      <c r="B41" s="123"/>
      <c r="C41" s="123"/>
      <c r="D41" s="123"/>
      <c r="E41" s="123"/>
      <c r="F41" s="123"/>
      <c r="G41" s="123"/>
      <c r="H41" s="123"/>
      <c r="I41" s="124"/>
      <c r="J41" s="64"/>
      <c r="K41" s="64"/>
      <c r="L41" s="64"/>
      <c r="M41" s="65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</row>
    <row r="42" spans="1:24" s="48" customFormat="1" x14ac:dyDescent="0.25">
      <c r="A42" s="66" t="s">
        <v>21</v>
      </c>
      <c r="B42" s="67"/>
      <c r="C42" s="67"/>
      <c r="D42" s="67"/>
      <c r="E42" s="67"/>
      <c r="F42" s="68"/>
      <c r="G42" s="67"/>
      <c r="H42" s="67"/>
      <c r="I42" s="69"/>
      <c r="J42" s="70"/>
      <c r="K42" s="70"/>
      <c r="L42" s="70"/>
      <c r="M42" s="71"/>
    </row>
    <row r="43" spans="1:24" s="78" customFormat="1" x14ac:dyDescent="0.25">
      <c r="A43" s="29" t="s">
        <v>45</v>
      </c>
      <c r="B43" s="72"/>
      <c r="C43" s="72">
        <v>300</v>
      </c>
      <c r="D43" s="73">
        <v>110</v>
      </c>
      <c r="E43" s="74">
        <f>+C43*D43</f>
        <v>33000</v>
      </c>
      <c r="F43" s="75">
        <f>+ROUND(E43*1.21,2)</f>
        <v>39930</v>
      </c>
      <c r="G43" s="76">
        <v>3.9166666666666665</v>
      </c>
      <c r="H43" s="74">
        <f>G43*E43</f>
        <v>129250</v>
      </c>
      <c r="I43" s="75">
        <f>ROUND(H43*1.21,2)</f>
        <v>156392.5</v>
      </c>
      <c r="J43" s="97"/>
      <c r="K43" s="74">
        <f>+C43*J43</f>
        <v>0</v>
      </c>
      <c r="L43" s="74">
        <f>K43*G43</f>
        <v>0</v>
      </c>
      <c r="M43" s="77">
        <f>ROUND(L43*1.21,2)</f>
        <v>0</v>
      </c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</row>
    <row r="44" spans="1:24" s="78" customFormat="1" x14ac:dyDescent="0.25">
      <c r="A44" s="87" t="s">
        <v>29</v>
      </c>
      <c r="B44" s="79"/>
      <c r="C44" s="79"/>
      <c r="D44" s="79"/>
      <c r="E44" s="79"/>
      <c r="F44" s="80"/>
      <c r="G44" s="81"/>
      <c r="H44" s="82"/>
      <c r="I44" s="83"/>
      <c r="J44" s="84"/>
      <c r="K44" s="84"/>
      <c r="L44" s="85"/>
      <c r="M44" s="86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</row>
    <row r="45" spans="1:24" s="60" customFormat="1" ht="60" x14ac:dyDescent="0.25">
      <c r="A45" s="105" t="s">
        <v>46</v>
      </c>
      <c r="B45" s="109" t="s">
        <v>47</v>
      </c>
      <c r="C45" s="84">
        <v>60</v>
      </c>
      <c r="D45" s="88">
        <v>2083.33</v>
      </c>
      <c r="E45" s="74">
        <f>+C45*D45</f>
        <v>124999.79999999999</v>
      </c>
      <c r="F45" s="75">
        <f>+ROUND(E45*1.21,2)</f>
        <v>151249.76</v>
      </c>
      <c r="G45" s="76">
        <v>2.9166666666666665</v>
      </c>
      <c r="H45" s="74">
        <f>G45*E45</f>
        <v>364582.74999999994</v>
      </c>
      <c r="I45" s="75">
        <f>ROUND(H45*1.21,2)</f>
        <v>441145.13</v>
      </c>
      <c r="J45" s="97"/>
      <c r="K45" s="74">
        <f>+C45*J45</f>
        <v>0</v>
      </c>
      <c r="L45" s="74">
        <f>K45*G45</f>
        <v>0</v>
      </c>
      <c r="M45" s="77">
        <f>ROUND(L45*1.21,2)</f>
        <v>0</v>
      </c>
    </row>
    <row r="46" spans="1:24" s="78" customFormat="1" x14ac:dyDescent="0.25">
      <c r="A46" s="89"/>
      <c r="B46" s="90" t="s">
        <v>40</v>
      </c>
      <c r="C46" s="91"/>
      <c r="D46" s="91"/>
      <c r="E46" s="92">
        <f>SUM(E42:E45)</f>
        <v>157999.79999999999</v>
      </c>
      <c r="F46" s="93">
        <f>SUM(F42:F45)</f>
        <v>191179.76</v>
      </c>
      <c r="G46" s="94"/>
      <c r="H46" s="92">
        <f>SUM(H42:H45)</f>
        <v>493832.74999999994</v>
      </c>
      <c r="I46" s="92">
        <f>SUM(I42:I45)</f>
        <v>597537.63</v>
      </c>
      <c r="J46" s="95"/>
      <c r="K46" s="58">
        <f>SUM(K42:K45)</f>
        <v>0</v>
      </c>
      <c r="L46" s="58">
        <f>SUM(L42:L45)</f>
        <v>0</v>
      </c>
      <c r="M46" s="59">
        <f>SUM(M42:M45)</f>
        <v>0</v>
      </c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</row>
    <row r="47" spans="1:24" x14ac:dyDescent="0.25">
      <c r="A47" s="96"/>
      <c r="B47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</row>
    <row r="48" spans="1:24" x14ac:dyDescent="0.25">
      <c r="B48"/>
      <c r="H48" s="28"/>
      <c r="I48" s="2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</row>
    <row r="49" spans="1:16" x14ac:dyDescent="0.25">
      <c r="A49" s="78"/>
      <c r="B49"/>
    </row>
    <row r="50" spans="1:16" x14ac:dyDescent="0.25">
      <c r="A50" s="78"/>
      <c r="B50"/>
    </row>
    <row r="51" spans="1:16" x14ac:dyDescent="0.25">
      <c r="A51" s="78"/>
      <c r="B51"/>
    </row>
    <row r="52" spans="1:16" x14ac:dyDescent="0.25">
      <c r="A52" s="78"/>
      <c r="B52"/>
    </row>
    <row r="53" spans="1:16" x14ac:dyDescent="0.25">
      <c r="A53" s="78"/>
      <c r="B53"/>
    </row>
    <row r="54" spans="1:16" x14ac:dyDescent="0.25">
      <c r="P54" s="28"/>
    </row>
    <row r="55" spans="1:16" x14ac:dyDescent="0.25">
      <c r="P55" s="28"/>
    </row>
  </sheetData>
  <mergeCells count="13">
    <mergeCell ref="A41:I41"/>
    <mergeCell ref="A19:I19"/>
    <mergeCell ref="B11:F11"/>
    <mergeCell ref="B12:F12"/>
    <mergeCell ref="B13:F13"/>
    <mergeCell ref="B14:F14"/>
    <mergeCell ref="A2:I2"/>
    <mergeCell ref="B6:F6"/>
    <mergeCell ref="B8:F8"/>
    <mergeCell ref="B10:F10"/>
    <mergeCell ref="A7:B7"/>
    <mergeCell ref="B9:F9"/>
    <mergeCell ref="B5:I5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898BA68DC2BF4E9614E87104DA2CB9" ma:contentTypeVersion="3" ma:contentTypeDescription="Crea un document nou" ma:contentTypeScope="" ma:versionID="ab244f60abc4615824775a5a0a1c5176">
  <xsd:schema xmlns:xsd="http://www.w3.org/2001/XMLSchema" xmlns:xs="http://www.w3.org/2001/XMLSchema" xmlns:p="http://schemas.microsoft.com/office/2006/metadata/properties" xmlns:ns2="8c3de2d2-30a2-421d-9292-020e5bf42aab" targetNamespace="http://schemas.microsoft.com/office/2006/metadata/properties" ma:root="true" ma:fieldsID="a61eb0377354e5fedf072d6fc92e5758" ns2:_="">
    <xsd:import namespace="8c3de2d2-30a2-421d-9292-020e5bf42a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de2d2-30a2-421d-9292-020e5bf42a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65A37B-CE93-486B-848D-98D76D5C84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2B5C92-89B5-4708-A61F-9FF80847B04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E459C87-0819-4479-A018-E038FC8814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3de2d2-30a2-421d-9292-020e5bf42a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Annex OE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2026-02-02T09:18:43Z</dcterms:created>
  <dcterms:modified xsi:type="dcterms:W3CDTF">2026-02-19T16:24:18Z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0x01010095898BA68DC2BF4E9614E87104DA2CB9</vt:lpwstr>
  </property>
</Properties>
</file>