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00753F8E-2B2B-4B13-A401-45C5EAE4D431}" xr6:coauthVersionLast="47" xr6:coauthVersionMax="47" xr10:uidLastSave="{00000000-0000-0000-0000-000000000000}"/>
  <bookViews>
    <workbookView xWindow="-98" yWindow="-98" windowWidth="21795" windowHeight="13875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4" i="1" s="1"/>
  <c r="F32" i="1"/>
  <c r="F34" i="1" s="1"/>
  <c r="F33" i="1"/>
  <c r="F35" i="1" s="1"/>
  <c r="G18" i="1"/>
  <c r="G33" i="1" s="1"/>
  <c r="G35" i="1" l="1"/>
  <c r="G21" i="1" l="1"/>
  <c r="G22" i="1" s="1"/>
  <c r="G23" i="1" l="1"/>
  <c r="G24" i="1" s="1"/>
  <c r="G25" i="1" s="1"/>
  <c r="G26" i="1" s="1"/>
</calcChain>
</file>

<file path=xl/sharedStrings.xml><?xml version="1.0" encoding="utf-8"?>
<sst xmlns="http://schemas.openxmlformats.org/spreadsheetml/2006/main" count="23" uniqueCount="23">
  <si>
    <t>EMPRESA LICITADORA:</t>
  </si>
  <si>
    <t>Concepte</t>
  </si>
  <si>
    <t>21% IVA</t>
  </si>
  <si>
    <t>Total (amb IVA)</t>
  </si>
  <si>
    <t>Oferta en concepte del preu corresponent al pressupost de licitació</t>
  </si>
  <si>
    <t>Oferta TOTAL PEM (oferta en 2 decimals)</t>
  </si>
  <si>
    <t>TOTAL PEM</t>
  </si>
  <si>
    <t>Total PEC (abans d’IVA)</t>
  </si>
  <si>
    <t>Subtotal PEM partides que admeten baixa</t>
  </si>
  <si>
    <t>Subtotal PEM partides que NO admeten baixa</t>
  </si>
  <si>
    <t>Subtotal (abans d'IVA) partides que admeten baixa</t>
  </si>
  <si>
    <t>Subtotal (abans d'IVA) partides que NO admeten baixa</t>
  </si>
  <si>
    <t>Despeses generals (13%)</t>
  </si>
  <si>
    <t>Benefici industrial (6%)</t>
  </si>
  <si>
    <t>Pressupost PEM</t>
  </si>
  <si>
    <t>Licitació</t>
  </si>
  <si>
    <t>Oferta</t>
  </si>
  <si>
    <t>(*) La partida alçada a justificar no admet baixa i per tant cal fer oferta per ella al preu indicat al model d’oferta d’aquest plec. En cas contrari l’oferta quedarà exclosa, a excepció que l’oferta global no es modifiqui, un cop realitzada la homogeneïtzació.</t>
  </si>
  <si>
    <t>01.01.12.01. TALÚS 4</t>
  </si>
  <si>
    <t>01.01.12.02. TALÚS 5</t>
  </si>
  <si>
    <t>01.01.12.03. // XPA021 PARTIDA ALÇADA PER LA DESCOBERTA D'ESTRUCTURES (*)</t>
  </si>
  <si>
    <t>01.01.12.03. // XPA024 PARTIDA ALÇADA GESTIÓ RESIDUS</t>
  </si>
  <si>
    <t>01.01.12.03. // XPA023 PARTIDA ALÇADA SEGURETAT I SALUT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</si>
</sst>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rgb="FFFF0000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44" fontId="5" fillId="0" borderId="0" xfId="1" applyFont="1" applyFill="1" applyBorder="1" applyAlignment="1" applyProtection="1">
      <alignment horizontal="center" vertical="center" wrapText="1"/>
    </xf>
    <xf numFmtId="8" fontId="5" fillId="0" borderId="5" xfId="1" applyNumberFormat="1" applyFont="1" applyFill="1" applyBorder="1" applyAlignment="1" applyProtection="1">
      <alignment horizontal="right" vertical="center" wrapText="1"/>
    </xf>
    <xf numFmtId="44" fontId="5" fillId="0" borderId="5" xfId="1" applyFont="1" applyFill="1" applyBorder="1" applyAlignment="1" applyProtection="1">
      <alignment horizontal="right" vertical="center" wrapText="1"/>
    </xf>
    <xf numFmtId="44" fontId="5" fillId="0" borderId="15" xfId="1" applyFont="1" applyFill="1" applyBorder="1" applyAlignment="1" applyProtection="1">
      <alignment horizontal="right" vertical="center" wrapText="1"/>
    </xf>
    <xf numFmtId="8" fontId="5" fillId="3" borderId="15" xfId="1" applyNumberFormat="1" applyFont="1" applyFill="1" applyBorder="1" applyAlignment="1" applyProtection="1">
      <alignment horizontal="right" vertical="center" wrapText="1"/>
    </xf>
    <xf numFmtId="44" fontId="5" fillId="3" borderId="15" xfId="1" applyFont="1" applyFill="1" applyBorder="1" applyAlignment="1" applyProtection="1">
      <alignment horizontal="right" vertical="center" wrapText="1"/>
    </xf>
    <xf numFmtId="8" fontId="5" fillId="3" borderId="6" xfId="1" applyNumberFormat="1" applyFont="1" applyFill="1" applyBorder="1" applyAlignment="1" applyProtection="1">
      <alignment horizontal="right" vertical="center" wrapText="1"/>
    </xf>
    <xf numFmtId="8" fontId="5" fillId="0" borderId="5" xfId="1" applyNumberFormat="1" applyFont="1" applyBorder="1" applyAlignment="1" applyProtection="1">
      <alignment horizontal="right" vertical="center" wrapText="1"/>
      <protection locked="0"/>
    </xf>
    <xf numFmtId="44" fontId="9" fillId="4" borderId="1" xfId="1" applyFont="1" applyFill="1" applyBorder="1" applyAlignment="1" applyProtection="1">
      <alignment horizontal="right" vertical="center" wrapText="1"/>
    </xf>
    <xf numFmtId="8" fontId="9" fillId="4" borderId="1" xfId="1" applyNumberFormat="1" applyFont="1" applyFill="1" applyBorder="1" applyAlignment="1" applyProtection="1">
      <alignment horizontal="right" vertical="center" wrapText="1"/>
    </xf>
    <xf numFmtId="0" fontId="0" fillId="0" borderId="7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right" vertical="center" wrapText="1"/>
    </xf>
    <xf numFmtId="0" fontId="7" fillId="0" borderId="0" xfId="0" applyFont="1" applyProtection="1"/>
    <xf numFmtId="0" fontId="0" fillId="0" borderId="0" xfId="0" applyProtection="1"/>
    <xf numFmtId="0" fontId="4" fillId="0" borderId="8" xfId="0" applyFont="1" applyBorder="1" applyAlignment="1" applyProtection="1">
      <alignment horizontal="right" vertical="center" wrapText="1"/>
    </xf>
    <xf numFmtId="0" fontId="4" fillId="0" borderId="9" xfId="0" applyFont="1" applyBorder="1" applyAlignment="1" applyProtection="1">
      <alignment horizontal="right" vertical="center" wrapText="1"/>
    </xf>
    <xf numFmtId="0" fontId="4" fillId="0" borderId="10" xfId="0" applyFont="1" applyBorder="1" applyAlignment="1" applyProtection="1">
      <alignment horizontal="right" vertical="center" wrapText="1"/>
    </xf>
    <xf numFmtId="0" fontId="3" fillId="3" borderId="8" xfId="0" applyFont="1" applyFill="1" applyBorder="1" applyAlignment="1" applyProtection="1">
      <alignment horizontal="right" vertical="center" wrapText="1"/>
    </xf>
    <xf numFmtId="0" fontId="3" fillId="3" borderId="9" xfId="0" applyFont="1" applyFill="1" applyBorder="1" applyAlignment="1" applyProtection="1">
      <alignment horizontal="right" vertical="center" wrapText="1"/>
    </xf>
    <xf numFmtId="0" fontId="3" fillId="3" borderId="10" xfId="0" applyFont="1" applyFill="1" applyBorder="1" applyAlignment="1" applyProtection="1">
      <alignment horizontal="right" vertical="center" wrapText="1"/>
    </xf>
    <xf numFmtId="0" fontId="4" fillId="3" borderId="8" xfId="0" applyFont="1" applyFill="1" applyBorder="1" applyAlignment="1" applyProtection="1">
      <alignment horizontal="right" vertical="center" wrapText="1"/>
    </xf>
    <xf numFmtId="0" fontId="4" fillId="3" borderId="9" xfId="0" applyFont="1" applyFill="1" applyBorder="1" applyAlignment="1" applyProtection="1">
      <alignment horizontal="right" vertical="center" wrapText="1"/>
    </xf>
    <xf numFmtId="0" fontId="4" fillId="3" borderId="10" xfId="0" applyFont="1" applyFill="1" applyBorder="1" applyAlignment="1" applyProtection="1">
      <alignment horizontal="right" vertical="center" wrapText="1"/>
    </xf>
    <xf numFmtId="0" fontId="4" fillId="3" borderId="12" xfId="0" applyFont="1" applyFill="1" applyBorder="1" applyAlignment="1" applyProtection="1">
      <alignment horizontal="right" vertical="center" wrapText="1"/>
    </xf>
    <xf numFmtId="0" fontId="4" fillId="3" borderId="13" xfId="0" applyFont="1" applyFill="1" applyBorder="1" applyAlignment="1" applyProtection="1">
      <alignment horizontal="right" vertical="center" wrapText="1"/>
    </xf>
    <xf numFmtId="0" fontId="4" fillId="3" borderId="14" xfId="0" applyFont="1" applyFill="1" applyBorder="1" applyAlignment="1" applyProtection="1">
      <alignment horizontal="right" vertical="center" wrapText="1"/>
    </xf>
    <xf numFmtId="0" fontId="4" fillId="0" borderId="0" xfId="0" applyFont="1" applyAlignment="1" applyProtection="1">
      <alignment horizontal="right" vertical="center" wrapText="1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10" fillId="4" borderId="1" xfId="0" applyFont="1" applyFill="1" applyBorder="1" applyAlignment="1" applyProtection="1">
      <alignment horizontal="center" vertical="top" wrapText="1"/>
    </xf>
    <xf numFmtId="0" fontId="10" fillId="4" borderId="10" xfId="0" applyFont="1" applyFill="1" applyBorder="1" applyAlignment="1" applyProtection="1">
      <alignment horizontal="center" vertical="top" wrapText="1"/>
    </xf>
    <xf numFmtId="0" fontId="8" fillId="4" borderId="7" xfId="0" applyFont="1" applyFill="1" applyBorder="1" applyAlignment="1" applyProtection="1">
      <alignment horizontal="right" vertical="center" wrapText="1"/>
    </xf>
    <xf numFmtId="0" fontId="8" fillId="4" borderId="9" xfId="0" applyFont="1" applyFill="1" applyBorder="1" applyAlignment="1" applyProtection="1">
      <alignment horizontal="right" vertical="center" wrapText="1"/>
    </xf>
    <xf numFmtId="0" fontId="8" fillId="4" borderId="10" xfId="0" applyFont="1" applyFill="1" applyBorder="1" applyAlignment="1" applyProtection="1">
      <alignment horizontal="right" vertical="center" wrapText="1"/>
    </xf>
    <xf numFmtId="8" fontId="8" fillId="4" borderId="1" xfId="0" applyNumberFormat="1" applyFont="1" applyFill="1" applyBorder="1" applyAlignment="1" applyProtection="1">
      <alignment horizontal="righ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10" xfId="0" applyFont="1" applyBorder="1" applyAlignment="1" applyProtection="1">
      <alignment horizontal="left" vertical="center" wrapText="1"/>
    </xf>
    <xf numFmtId="8" fontId="5" fillId="0" borderId="10" xfId="1" applyNumberFormat="1" applyFont="1" applyBorder="1" applyAlignment="1" applyProtection="1">
      <alignment horizontal="right" vertical="center" wrapText="1"/>
    </xf>
    <xf numFmtId="0" fontId="4" fillId="3" borderId="8" xfId="0" applyFont="1" applyFill="1" applyBorder="1" applyAlignment="1" applyProtection="1">
      <alignment horizontal="left" vertical="center" wrapText="1"/>
    </xf>
    <xf numFmtId="0" fontId="4" fillId="3" borderId="9" xfId="0" applyFont="1" applyFill="1" applyBorder="1" applyAlignment="1" applyProtection="1">
      <alignment horizontal="left" vertical="center" wrapText="1"/>
    </xf>
    <xf numFmtId="0" fontId="4" fillId="3" borderId="10" xfId="0" applyFont="1" applyFill="1" applyBorder="1" applyAlignment="1" applyProtection="1">
      <alignment horizontal="left" vertical="center" wrapText="1"/>
    </xf>
    <xf numFmtId="8" fontId="5" fillId="3" borderId="1" xfId="1" applyNumberFormat="1" applyFont="1" applyFill="1" applyBorder="1" applyAlignment="1" applyProtection="1">
      <alignment horizontal="right" vertical="center" wrapText="1"/>
    </xf>
    <xf numFmtId="8" fontId="5" fillId="3" borderId="5" xfId="1" applyNumberFormat="1" applyFont="1" applyFill="1" applyBorder="1" applyAlignment="1" applyProtection="1">
      <alignment horizontal="right" vertical="center" wrapText="1"/>
    </xf>
    <xf numFmtId="8" fontId="5" fillId="0" borderId="1" xfId="1" applyNumberFormat="1" applyFont="1" applyBorder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2</xdr:col>
      <xdr:colOff>571500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3</xdr:col>
      <xdr:colOff>91440</xdr:colOff>
      <xdr:row>1</xdr:row>
      <xdr:rowOff>76200</xdr:rowOff>
    </xdr:from>
    <xdr:to>
      <xdr:col>7</xdr:col>
      <xdr:colOff>0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20240" y="259080"/>
          <a:ext cx="5905500" cy="9220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/>
            <a:t>CONTR/2025/462</a:t>
          </a:r>
        </a:p>
        <a:p>
          <a:r>
            <a:rPr lang="ca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per a la protecció dels talussos (LA51TA04, LA51TA05) de prioritat 3 de la línia Llobregat - Anoia de Ferrocarrils de la Generalitat de Catalunya.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A9:H35"/>
  <sheetViews>
    <sheetView tabSelected="1" zoomScale="110" zoomScaleNormal="110" workbookViewId="0">
      <selection activeCell="E9" sqref="E9:G9"/>
    </sheetView>
  </sheetViews>
  <sheetFormatPr baseColWidth="10" defaultColWidth="8.86328125" defaultRowHeight="14.25" x14ac:dyDescent="0.45"/>
  <cols>
    <col min="1" max="4" width="8.86328125" style="18"/>
    <col min="5" max="5" width="32.73046875" style="18" customWidth="1"/>
    <col min="6" max="6" width="13.1328125" style="18" customWidth="1"/>
    <col min="7" max="7" width="14" style="18" customWidth="1"/>
    <col min="8" max="16384" width="8.86328125" style="18"/>
  </cols>
  <sheetData>
    <row r="9" spans="1:7" ht="24" customHeight="1" x14ac:dyDescent="0.45">
      <c r="B9" s="55" t="s">
        <v>0</v>
      </c>
      <c r="C9" s="55"/>
      <c r="D9" s="55"/>
      <c r="E9" s="11"/>
      <c r="F9" s="12"/>
      <c r="G9" s="13"/>
    </row>
    <row r="12" spans="1:7" ht="23.45" customHeight="1" x14ac:dyDescent="0.45">
      <c r="A12" s="50" t="s">
        <v>4</v>
      </c>
      <c r="B12" s="50"/>
      <c r="C12" s="50"/>
      <c r="D12" s="50"/>
      <c r="E12" s="50"/>
      <c r="F12" s="50"/>
      <c r="G12" s="50"/>
    </row>
    <row r="14" spans="1:7" ht="14.65" thickBot="1" x14ac:dyDescent="0.5"/>
    <row r="15" spans="1:7" ht="42" customHeight="1" x14ac:dyDescent="0.45">
      <c r="B15" s="51" t="s">
        <v>1</v>
      </c>
      <c r="C15" s="52"/>
      <c r="D15" s="52"/>
      <c r="E15" s="52"/>
      <c r="F15" s="53" t="s">
        <v>14</v>
      </c>
      <c r="G15" s="54" t="s">
        <v>5</v>
      </c>
    </row>
    <row r="16" spans="1:7" ht="15" customHeight="1" x14ac:dyDescent="0.45">
      <c r="B16" s="40" t="s">
        <v>18</v>
      </c>
      <c r="C16" s="41"/>
      <c r="D16" s="41"/>
      <c r="E16" s="42"/>
      <c r="F16" s="43">
        <v>89050.3</v>
      </c>
      <c r="G16" s="8"/>
    </row>
    <row r="17" spans="2:8" x14ac:dyDescent="0.45">
      <c r="B17" s="40" t="s">
        <v>19</v>
      </c>
      <c r="C17" s="41"/>
      <c r="D17" s="41"/>
      <c r="E17" s="42"/>
      <c r="F17" s="49">
        <v>104817.75</v>
      </c>
      <c r="G17" s="8"/>
    </row>
    <row r="18" spans="2:8" ht="22.5" customHeight="1" x14ac:dyDescent="0.45">
      <c r="B18" s="44" t="s">
        <v>20</v>
      </c>
      <c r="C18" s="45"/>
      <c r="D18" s="45"/>
      <c r="E18" s="46"/>
      <c r="F18" s="47">
        <v>18000</v>
      </c>
      <c r="G18" s="48">
        <f>F18</f>
        <v>18000</v>
      </c>
    </row>
    <row r="19" spans="2:8" ht="15" customHeight="1" x14ac:dyDescent="0.45">
      <c r="B19" s="40" t="s">
        <v>21</v>
      </c>
      <c r="C19" s="41"/>
      <c r="D19" s="41"/>
      <c r="E19" s="42"/>
      <c r="F19" s="43">
        <v>876.24</v>
      </c>
      <c r="G19" s="8"/>
    </row>
    <row r="20" spans="2:8" ht="15" customHeight="1" x14ac:dyDescent="0.45">
      <c r="B20" s="40" t="s">
        <v>22</v>
      </c>
      <c r="C20" s="41"/>
      <c r="D20" s="41"/>
      <c r="E20" s="42"/>
      <c r="F20" s="43">
        <v>3120.38</v>
      </c>
      <c r="G20" s="8"/>
    </row>
    <row r="21" spans="2:8" ht="15" customHeight="1" x14ac:dyDescent="0.45">
      <c r="B21" s="14" t="s">
        <v>6</v>
      </c>
      <c r="C21" s="15"/>
      <c r="D21" s="15"/>
      <c r="E21" s="15"/>
      <c r="F21" s="16"/>
      <c r="G21" s="2">
        <f>G32+G33</f>
        <v>18000</v>
      </c>
      <c r="H21" s="17"/>
    </row>
    <row r="22" spans="2:8" x14ac:dyDescent="0.45">
      <c r="B22" s="19" t="s">
        <v>12</v>
      </c>
      <c r="C22" s="20"/>
      <c r="D22" s="20"/>
      <c r="E22" s="20"/>
      <c r="F22" s="21"/>
      <c r="G22" s="3">
        <f>+ROUND(G21*0.13,2)</f>
        <v>2340</v>
      </c>
    </row>
    <row r="23" spans="2:8" x14ac:dyDescent="0.45">
      <c r="B23" s="19" t="s">
        <v>13</v>
      </c>
      <c r="C23" s="20"/>
      <c r="D23" s="20"/>
      <c r="E23" s="20"/>
      <c r="F23" s="21"/>
      <c r="G23" s="4">
        <f>ROUND(G21*0.06,2)</f>
        <v>1080</v>
      </c>
    </row>
    <row r="24" spans="2:8" x14ac:dyDescent="0.45">
      <c r="B24" s="22" t="s">
        <v>7</v>
      </c>
      <c r="C24" s="23"/>
      <c r="D24" s="23"/>
      <c r="E24" s="23"/>
      <c r="F24" s="24"/>
      <c r="G24" s="5">
        <f>G21+G22+G23</f>
        <v>21420</v>
      </c>
    </row>
    <row r="25" spans="2:8" x14ac:dyDescent="0.45">
      <c r="B25" s="25" t="s">
        <v>2</v>
      </c>
      <c r="C25" s="26"/>
      <c r="D25" s="26"/>
      <c r="E25" s="26"/>
      <c r="F25" s="27"/>
      <c r="G25" s="6">
        <f>ROUND(G24*0.21,2)</f>
        <v>4498.2</v>
      </c>
    </row>
    <row r="26" spans="2:8" ht="15.75" customHeight="1" thickBot="1" x14ac:dyDescent="0.5">
      <c r="B26" s="28" t="s">
        <v>3</v>
      </c>
      <c r="C26" s="29"/>
      <c r="D26" s="29"/>
      <c r="E26" s="29"/>
      <c r="F26" s="30"/>
      <c r="G26" s="7">
        <f>G24+G25</f>
        <v>25918.2</v>
      </c>
    </row>
    <row r="27" spans="2:8" ht="15.75" customHeight="1" x14ac:dyDescent="0.45">
      <c r="B27" s="31"/>
      <c r="C27" s="31"/>
      <c r="D27" s="31"/>
      <c r="E27" s="31"/>
      <c r="F27" s="31"/>
      <c r="G27" s="1"/>
    </row>
    <row r="28" spans="2:8" x14ac:dyDescent="0.45">
      <c r="B28" s="32" t="s">
        <v>17</v>
      </c>
      <c r="C28" s="32"/>
      <c r="D28" s="32"/>
      <c r="E28" s="32"/>
      <c r="F28" s="32"/>
      <c r="G28" s="32"/>
    </row>
    <row r="29" spans="2:8" x14ac:dyDescent="0.45">
      <c r="B29" s="32"/>
      <c r="C29" s="32"/>
      <c r="D29" s="32"/>
      <c r="E29" s="32"/>
      <c r="F29" s="32"/>
      <c r="G29" s="32"/>
    </row>
    <row r="30" spans="2:8" x14ac:dyDescent="0.45">
      <c r="B30" s="32"/>
      <c r="C30" s="32"/>
      <c r="D30" s="32"/>
      <c r="E30" s="32"/>
      <c r="F30" s="32"/>
      <c r="G30" s="32"/>
    </row>
    <row r="31" spans="2:8" x14ac:dyDescent="0.45">
      <c r="B31" s="33"/>
      <c r="C31" s="33"/>
      <c r="D31" s="33"/>
      <c r="E31" s="33"/>
      <c r="F31" s="34" t="s">
        <v>15</v>
      </c>
      <c r="G31" s="35" t="s">
        <v>16</v>
      </c>
    </row>
    <row r="32" spans="2:8" ht="15" customHeight="1" x14ac:dyDescent="0.45">
      <c r="B32" s="36" t="s">
        <v>8</v>
      </c>
      <c r="C32" s="37"/>
      <c r="D32" s="37"/>
      <c r="E32" s="38"/>
      <c r="F32" s="10">
        <f>F16+F17+F19+F20</f>
        <v>197864.66999999998</v>
      </c>
      <c r="G32" s="10">
        <f>G16+G17+G19+G20</f>
        <v>0</v>
      </c>
    </row>
    <row r="33" spans="2:7" ht="15" customHeight="1" x14ac:dyDescent="0.45">
      <c r="B33" s="36" t="s">
        <v>9</v>
      </c>
      <c r="C33" s="37"/>
      <c r="D33" s="37"/>
      <c r="E33" s="38"/>
      <c r="F33" s="39">
        <f>F18</f>
        <v>18000</v>
      </c>
      <c r="G33" s="39">
        <f>G18</f>
        <v>18000</v>
      </c>
    </row>
    <row r="34" spans="2:7" ht="15" customHeight="1" x14ac:dyDescent="0.45">
      <c r="B34" s="36" t="s">
        <v>10</v>
      </c>
      <c r="C34" s="37"/>
      <c r="D34" s="37"/>
      <c r="E34" s="38"/>
      <c r="F34" s="9">
        <f>ROUND(F32*0.13,2)+ROUND(F32*0.06,2)+F32</f>
        <v>235458.96</v>
      </c>
      <c r="G34" s="9">
        <f>ROUND(G32*0.13,2)+ROUND(G32*0.06,2)+G32</f>
        <v>0</v>
      </c>
    </row>
    <row r="35" spans="2:7" ht="15" customHeight="1" x14ac:dyDescent="0.45">
      <c r="B35" s="36" t="s">
        <v>11</v>
      </c>
      <c r="C35" s="37"/>
      <c r="D35" s="37"/>
      <c r="E35" s="38"/>
      <c r="F35" s="10">
        <f>ROUND(F33*0.13,2)+ROUND(F33*0.06,2)+F33</f>
        <v>21420</v>
      </c>
      <c r="G35" s="10">
        <f>ROUND(G33*0.13,2)+ROUND(G33*0.06,2)+G33</f>
        <v>21420</v>
      </c>
    </row>
  </sheetData>
  <sheetProtection algorithmName="SHA-512" hashValue="lmvItLIEZJF4vhXbaXU3tQxbzhC08RIXcjD0oZK+t5Tb4NX/deRpvxFIMPVan8BGgu5hMkP5Usyj1ZDj3zSpNQ==" saltValue="Zbzes2RyQBDRiyawD6a6FA==" spinCount="100000" sheet="1" objects="1" scenarios="1" selectLockedCells="1"/>
  <mergeCells count="20">
    <mergeCell ref="B35:E35"/>
    <mergeCell ref="B28:G30"/>
    <mergeCell ref="B19:E19"/>
    <mergeCell ref="B20:E20"/>
    <mergeCell ref="B32:E32"/>
    <mergeCell ref="B33:E33"/>
    <mergeCell ref="B34:E34"/>
    <mergeCell ref="B26:F26"/>
    <mergeCell ref="B23:F23"/>
    <mergeCell ref="B24:F24"/>
    <mergeCell ref="B25:F25"/>
    <mergeCell ref="B21:F21"/>
    <mergeCell ref="B22:F22"/>
    <mergeCell ref="B18:E18"/>
    <mergeCell ref="B17:E17"/>
    <mergeCell ref="B16:E16"/>
    <mergeCell ref="B9:D9"/>
    <mergeCell ref="E9:G9"/>
    <mergeCell ref="A12:G12"/>
    <mergeCell ref="B15:E15"/>
  </mergeCell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87CD65-9508-4A0C-91AB-EBF8F7BF496C}">
  <ds:schemaRefs>
    <ds:schemaRef ds:uri="c4d65d83-e6de-4071-ac96-3b9ea9015942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d05b5c50-6878-419c-aaee-f57d1b61cb07"/>
    <ds:schemaRef ds:uri="http://schemas.openxmlformats.org/package/2006/metadata/core-properties"/>
    <ds:schemaRef ds:uri="http://schemas.microsoft.com/office/2006/metadata/properties"/>
    <ds:schemaRef ds:uri="http://purl.org/dc/dcmitype/"/>
    <ds:schemaRef ds:uri="c6cc41f6-4694-4999-a616-93cae258eccb"/>
    <ds:schemaRef ds:uri="a4e8c040-620f-42a2-8d8e-d59e2c082eaf"/>
  </ds:schemaRefs>
</ds:datastoreItem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C56C67-B7E0-47E3-912D-EFB3F6F3DC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Marta Ramon-Cortes Vilarrodona</cp:lastModifiedBy>
  <dcterms:created xsi:type="dcterms:W3CDTF">2025-03-31T06:26:07Z</dcterms:created>
  <dcterms:modified xsi:type="dcterms:W3CDTF">2026-02-03T10:23:22Z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