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B7F8FA0F-4056-488F-9A13-418709E34866}" xr6:coauthVersionLast="47" xr6:coauthVersionMax="47" xr10:uidLastSave="{00000000-0000-0000-0000-000000000000}"/>
  <bookViews>
    <workbookView xWindow="43080" yWindow="6150" windowWidth="29040" windowHeight="1572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1" l="1"/>
  <c r="H80" i="1"/>
  <c r="H81" i="1"/>
  <c r="H82" i="1"/>
  <c r="H83" i="1"/>
  <c r="G80" i="1"/>
  <c r="G81" i="1"/>
  <c r="G82" i="1"/>
  <c r="G83" i="1"/>
  <c r="G79" i="1"/>
  <c r="H68" i="1"/>
  <c r="H69" i="1"/>
  <c r="H70" i="1"/>
  <c r="H71" i="1"/>
  <c r="H72" i="1"/>
  <c r="H73" i="1"/>
  <c r="H74" i="1"/>
  <c r="H75" i="1"/>
  <c r="H76" i="1"/>
  <c r="H77" i="1"/>
  <c r="G69" i="1"/>
  <c r="G70" i="1"/>
  <c r="G71" i="1"/>
  <c r="G72" i="1"/>
  <c r="G73" i="1"/>
  <c r="G74" i="1"/>
  <c r="G75" i="1"/>
  <c r="G76" i="1"/>
  <c r="G77" i="1"/>
  <c r="G68" i="1"/>
  <c r="H64" i="1"/>
  <c r="H65" i="1"/>
  <c r="H66" i="1"/>
  <c r="G65" i="1"/>
  <c r="G66" i="1"/>
  <c r="G64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47" i="1"/>
  <c r="H44" i="1"/>
  <c r="H45" i="1"/>
  <c r="G45" i="1"/>
  <c r="G4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25" i="1"/>
  <c r="H19" i="1"/>
  <c r="H20" i="1"/>
  <c r="H21" i="1"/>
  <c r="H22" i="1"/>
  <c r="H23" i="1"/>
  <c r="G23" i="1"/>
  <c r="G22" i="1"/>
  <c r="G21" i="1"/>
  <c r="G20" i="1"/>
  <c r="G19" i="1"/>
  <c r="E62" i="1"/>
  <c r="E61" i="1"/>
  <c r="E60" i="1"/>
  <c r="E59" i="1"/>
  <c r="E37" i="1"/>
</calcChain>
</file>

<file path=xl/sharedStrings.xml><?xml version="1.0" encoding="utf-8"?>
<sst xmlns="http://schemas.openxmlformats.org/spreadsheetml/2006/main" count="137" uniqueCount="87">
  <si>
    <t>EMPRESA LICITADORA:</t>
  </si>
  <si>
    <t>UNITAT</t>
  </si>
  <si>
    <t>DESCRIPCIÓ</t>
  </si>
  <si>
    <t>CONCEPTE</t>
  </si>
  <si>
    <t>Descompte %</t>
  </si>
  <si>
    <t>IMPORT € abans IVA</t>
  </si>
  <si>
    <t>€ Aplicant el % descompte únic</t>
  </si>
  <si>
    <t xml:space="preserve"> DESCOMPTE OFERT (%)</t>
  </si>
  <si>
    <r>
      <t>% de descompte únic</t>
    </r>
    <r>
      <rPr>
        <sz val="11"/>
        <color rgb="FF000000"/>
        <rFont val="Arial"/>
        <family val="2"/>
      </rPr>
      <t xml:space="preserve"> a aplicar al llistat de preus de l'Annex 1 del PPT</t>
    </r>
    <r>
      <rPr>
        <b/>
        <sz val="11"/>
        <color rgb="FF000000"/>
        <rFont val="Arial"/>
        <family val="2"/>
      </rPr>
      <t xml:space="preserve"> (oferta en 2 decimals)</t>
    </r>
  </si>
  <si>
    <t>jornada</t>
  </si>
  <si>
    <t>ut</t>
  </si>
  <si>
    <t>Jornada de protector de via (diürna o nocturna)</t>
  </si>
  <si>
    <t>Jornada de responsable de brigada (diürna o nocturna)</t>
  </si>
  <si>
    <t>Formació operari tall de catenària</t>
  </si>
  <si>
    <t>Jornada de pilot de catenària (diürna o nocturna). Inclou les pèrtigues i comprovadors de tensió de catenària.</t>
  </si>
  <si>
    <t>Jornada d'operari (diürna o nocturna) per ajuts a l'obra. Inclou mà d'obra, petit material i eines manuals.</t>
  </si>
  <si>
    <t>PERSONAL</t>
  </si>
  <si>
    <t>Diürn</t>
  </si>
  <si>
    <t>Nocturn</t>
  </si>
  <si>
    <t>MAQUINÀRIA </t>
  </si>
  <si>
    <t>h</t>
  </si>
  <si>
    <t>Trasllat maquinària a zona d'actuació. Inclou trasllat a zona d’actuació a l’inici i trasllat a base de l’ofertant al final. (incl. Maquinista)</t>
  </si>
  <si>
    <t>Transport de mini giratòria a zona d'actuació (inclou trasllat a zona d’actuació a l’inici i trasllat a base de l’ofertant al final). Incl. Maquinista)</t>
  </si>
  <si>
    <t>Hora de camió grua amb capacitat mínima de càrrega de 9 Tn i amb conductor inclòs en jornada diürna o nocturna.</t>
  </si>
  <si>
    <t>Hora de mini giratòria de 3tn en jornada diürna o nocturna (incl. Maquinista)</t>
  </si>
  <si>
    <t>Hora de retroexcavadora / pneumàtics de fins a 6 tn en jornada diürna o nocturna (incl. Maquinista)</t>
  </si>
  <si>
    <t>Hora de giratoria / pneumàtics de fins a 10 tn en jornada diürna o nocturna (incl. Maquinista)</t>
  </si>
  <si>
    <t>Hora de giratòria / pneumàtics de fins a 25 tn en jornada diürna o nocturna (incl. Maquinista)</t>
  </si>
  <si>
    <t>Hora de pala carregadora / pneumàtics o erugues de 10 tn jornada diürna o nocturna (incl. Maquinista)</t>
  </si>
  <si>
    <t>Hora de camió dúmper en jornada diürna o nocturna (incl. Maquinista)</t>
  </si>
  <si>
    <t>Hora de vaiacar en jornada diürna o nocturna (incl. Maquinista)</t>
  </si>
  <si>
    <t>Hora de camió banyera en jornada diürna o nocturna (incl. Maquinista)</t>
  </si>
  <si>
    <t>Hora de retroexcavadora aranya en jornada diürna o nocturna(incl. Maquinista)</t>
  </si>
  <si>
    <t>Corró vibratori autopropulsat, de 8 a 10 t (incl. Maquinista)</t>
  </si>
  <si>
    <t>Grua autopropulsada</t>
  </si>
  <si>
    <t xml:space="preserve">Hora de camió bomba de formigonar. Inclou desplaçament i 30m de canonada addicional </t>
  </si>
  <si>
    <t>Jornada de martell rompedor</t>
  </si>
  <si>
    <t>Jornada de generador de 50 kW</t>
  </si>
  <si>
    <t>Jornada de torre de llum per treballs de nit o amb poca llum</t>
  </si>
  <si>
    <t>ESBROSSADA </t>
  </si>
  <si>
    <t>m2</t>
  </si>
  <si>
    <t xml:space="preserve">Esbrossada de terreny amb mitjans mecànics i manuals. Inclou equips i ma d'obra de retirada de restes vegetals. </t>
  </si>
  <si>
    <t>Tala d'arbre de qualsevol tipus, inclòs extracció de soca i arrels, poda, trossejat, càrrega i transport a l'abocador o lloc d'aplec dels materials resultants, cànon d'abocament i manteniment de l'abocador, segons plec de condicions</t>
  </si>
  <si>
    <t>CONTENCIÓ </t>
  </si>
  <si>
    <t>Gabió transportable de com a mínim 100x100x50. Enreixat  de malla electrosoldada de com a mínim 4,5mm de diàmetre, amb llum de 50x100 exterior i 100x100 mm interior. Galvanitzat 350 g/m2 segons EN 10244-2, amb com a mínim 8 tirants de 5mm per m2, reblert amb pedra granítica sense carejar de 60-120 mm. Inclús subministrament i col·locació. Totalment acabat,</t>
  </si>
  <si>
    <t>Formigó HA25 / 20 de qualsevol consistència, col·locat, vibrat i curat segons Norma EHE</t>
  </si>
  <si>
    <t>Revoltó industrialitzat de ceràmica per a un intereix de 60 cm i alçària de 25 cm</t>
  </si>
  <si>
    <t>Subministrament i col·locació de malla electrosoldada 20x20x6</t>
  </si>
  <si>
    <t>Subministrament i col·locació de làmina de cautxú sintètic no regenerat (butil) de gruix 1 mm i 1,3 kg/m2</t>
  </si>
  <si>
    <t>Subministrament i col·locació de manta orgànica tipus 100% coco, de densitat aproximada 350 g/m2</t>
  </si>
  <si>
    <t>Subministrament i col·locació de feltre geotèxtil amb densitat mínima de 120 gr/m2, inclòs retalls i cavalcaments.</t>
  </si>
  <si>
    <t>Subministrament i col·locació de feltre geotèxtil amb densitat mínima de 400 gr/m2, inclòs retalls i cavalcaments.</t>
  </si>
  <si>
    <t>Subministrament pedra d'escullera entre 400 i 800 kg. Inclòs transport a obra</t>
  </si>
  <si>
    <t>Bigueta de formigó pretesat de 17 a 18 cm d'alçària, amb armadura activa de tensió compresa entre 96 i 131 kN</t>
  </si>
  <si>
    <t>Armadura d’acer en barres corrugades b500sd de límit elàstic &gt;=500n/mm2 col·locat a l’obra</t>
  </si>
  <si>
    <t xml:space="preserve">Subministrament i col·locació de pedra per formació de pedraplé,  amb estesa i piconatge del material segons PG-3, mesurat sobre perfil teòric. Totalment acabat. </t>
  </si>
  <si>
    <t>Material per encofrat amb plafó metàl·lic, per a murs de contenció encofrats a una cara</t>
  </si>
  <si>
    <t>Material per encofrat amb plafó metàl·lic, per a murs de contenció encofrats a dues cares</t>
  </si>
  <si>
    <t>Muntatge i desmuntatge d'una cara d'encofrat amb plafó metàl·lic i suports amb puntals metàl·lics, per a murs de contenció encofrats a una cara</t>
  </si>
  <si>
    <t>Muntatge i desmuntatge d'una cara d'encofrat amb plafó metàl·lic, per a murs de contenció encofrats a dues cares</t>
  </si>
  <si>
    <t>m3</t>
  </si>
  <si>
    <t>ml</t>
  </si>
  <si>
    <t>tn</t>
  </si>
  <si>
    <t>Kg</t>
  </si>
  <si>
    <t>TUBS PASSANTS</t>
  </si>
  <si>
    <t>m</t>
  </si>
  <si>
    <t xml:space="preserve">Subministrament i col·locació de canonada de polietilè de diàmetre exterior 300 mm amb paret interior llisa, doble paret d'alta densitat. Totalment acabat. </t>
  </si>
  <si>
    <t xml:space="preserve">Subministrament i col·locació de canonada de polietilè de diàmetre exterior 400 mm amb paret interior llisa, doble paret d'alta densitat. Totalment acabat. </t>
  </si>
  <si>
    <t xml:space="preserve">Subministrament i col·locació de canonada de polietilè de diàmetre exterior 630 mm amb paret interior llisa, doble paret d'alta densitat. Totalment acabat. </t>
  </si>
  <si>
    <t>MOVIMENT DE TERRES</t>
  </si>
  <si>
    <t>Ut</t>
  </si>
  <si>
    <t>Terraplenat amb sòl procedent de préstec amb classificació de sól seleccionat segons PG-3, estesa i piconatge el material segons PG-3, mesurat sobre perfil teòric. Totalment acabat</t>
  </si>
  <si>
    <t>Terraplenat amb sòl procedent de préstec amb classificació de sól adequat segons PG-3, amb estesa i piconatge del material segons PG-3, mesurat sobre perfil teòric. Totalment acabat.</t>
  </si>
  <si>
    <t>Sac de ciment portland</t>
  </si>
  <si>
    <t>Big bag de formigó sec HM25, 1000 kg. Inclòs transport a obra.</t>
  </si>
  <si>
    <t>Big bag de sorra o grava, 1000 kg. Inclòs transport a obra</t>
  </si>
  <si>
    <t>Sac de morter sec M-7,5 de 25 kg. Inclòs transport.</t>
  </si>
  <si>
    <t>Totxo Gero llis o ratllat. Inclòs transport.</t>
  </si>
  <si>
    <t>Bloc prefabricat de ciment de 10 o 20 cm d'ample i 20 cm d'alçada. Inclòs transport.</t>
  </si>
  <si>
    <t>Terraplenat amb aportació de Tot-ú</t>
  </si>
  <si>
    <t>Subministrament i col·locació de tancament exterior de 2 m d'alçària, amb malla de filferro galvanitzat i plastificat, inclòs excavació i fonament d'ancoratge</t>
  </si>
  <si>
    <t xml:space="preserve">GESTIÓ DE RESIDUS </t>
  </si>
  <si>
    <t>Deposició controlada a centre de reciclatge de residus de formigó inerts amb una densitat 1,45 t/m3, procedents de construcció o demolició, amb codi 170101 segons la Llista Europea de Residus (ORDEN MAM/304/2002).</t>
  </si>
  <si>
    <t>Deposició controlada a centre de reciclatge de residus ceràmics inerts amb una densitat 0,8 t/m3, procedents de construcció o demolició, amb codi 170103 segons la Llista Europea de Residus (ORDEN MAM/304/2002).</t>
  </si>
  <si>
    <t>Disposició controlada en dipòsit autoritzat inclòs el cànon sobre la deposició controlada dels residus de la construcció, segons la LLEI 8/2008, de residus de terra inerts amb una densitat 1,6 t/m3, procedents d'excavació, amb codi 170504 segons la Llista Europea de Residus (ORDEN MAM/304/2002).</t>
  </si>
  <si>
    <t>Disposició controlada en centre de reciclatge de residus barrejats no perillosos amb una densitat 0,43 t/m3, procedents de construcció o demolició, amb codi 170904 segons la Llista Europea de Residus (ORDEN MAM/304/2002).</t>
  </si>
  <si>
    <t xml:space="preserve">Transport de residus inerts o no especials a instal·lació autoritzada de gestió de residus, amb contenidor de 5 m3 de capacitat. Criteri d'amidament: m3 de volum amidat amb el criteri de la partida d'obra d'excavació que li correspongui, incrementat amb el coeficient d'esponjament indicat en el plec de condicions tècniques, o qualsevol altre acceptat prèviament i expressament per la DF. La unitat d'obra no inclou les despeses d'abocament ni de manteniment de l'abocador. Es considera un increment per esponjament d'un 35%.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</si>
</sst>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5" formatCode="0.0000"/>
    <numFmt numFmtId="166" formatCode="#,##0.000000\ &quot;€&quot;;[Red]\-#,##0.000000\ &quot;€&quot;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i/>
      <sz val="11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0" fontId="7" fillId="0" borderId="7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Protection="1"/>
    <xf numFmtId="44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Protection="1"/>
    <xf numFmtId="0" fontId="8" fillId="0" borderId="11" xfId="0" applyFont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left" vertical="center" wrapText="1"/>
    </xf>
    <xf numFmtId="0" fontId="10" fillId="3" borderId="10" xfId="0" applyFont="1" applyFill="1" applyBorder="1" applyAlignment="1" applyProtection="1">
      <alignment horizontal="left" vertical="center" wrapText="1"/>
    </xf>
    <xf numFmtId="0" fontId="10" fillId="3" borderId="5" xfId="0" applyFont="1" applyFill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vertical="center" wrapText="1"/>
    </xf>
    <xf numFmtId="8" fontId="9" fillId="0" borderId="6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8" fontId="0" fillId="0" borderId="0" xfId="0" applyNumberFormat="1" applyProtection="1"/>
    <xf numFmtId="164" fontId="0" fillId="0" borderId="0" xfId="0" applyNumberFormat="1" applyProtection="1"/>
    <xf numFmtId="0" fontId="9" fillId="0" borderId="4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vertical="center" wrapText="1"/>
    </xf>
    <xf numFmtId="8" fontId="9" fillId="0" borderId="7" xfId="0" applyNumberFormat="1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vertical="center" wrapText="1"/>
    </xf>
    <xf numFmtId="8" fontId="9" fillId="0" borderId="14" xfId="0" applyNumberFormat="1" applyFont="1" applyBorder="1" applyAlignment="1" applyProtection="1">
      <alignment horizontal="center" vertical="center" wrapText="1"/>
    </xf>
    <xf numFmtId="8" fontId="9" fillId="0" borderId="11" xfId="0" applyNumberFormat="1" applyFont="1" applyBorder="1" applyAlignment="1" applyProtection="1">
      <alignment horizontal="center" vertical="center" wrapText="1"/>
    </xf>
    <xf numFmtId="164" fontId="3" fillId="0" borderId="14" xfId="0" applyNumberFormat="1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vertical="center" wrapText="1"/>
    </xf>
    <xf numFmtId="8" fontId="11" fillId="0" borderId="6" xfId="0" applyNumberFormat="1" applyFont="1" applyBorder="1" applyAlignment="1" applyProtection="1">
      <alignment horizontal="center" vertical="center" wrapText="1"/>
    </xf>
    <xf numFmtId="8" fontId="11" fillId="0" borderId="7" xfId="0" applyNumberFormat="1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vertical="center" wrapText="1"/>
    </xf>
    <xf numFmtId="8" fontId="11" fillId="0" borderId="14" xfId="0" applyNumberFormat="1" applyFont="1" applyBorder="1" applyAlignment="1" applyProtection="1">
      <alignment horizontal="center" vertical="center" wrapText="1"/>
    </xf>
    <xf numFmtId="8" fontId="11" fillId="0" borderId="11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8" fontId="11" fillId="4" borderId="4" xfId="0" applyNumberFormat="1" applyFont="1" applyFill="1" applyBorder="1" applyAlignment="1" applyProtection="1">
      <alignment horizontal="center" vertical="center" wrapText="1"/>
    </xf>
    <xf numFmtId="8" fontId="11" fillId="4" borderId="6" xfId="0" applyNumberFormat="1" applyFont="1" applyFill="1" applyBorder="1" applyAlignment="1" applyProtection="1">
      <alignment horizontal="center" vertical="center" wrapText="1"/>
    </xf>
    <xf numFmtId="8" fontId="11" fillId="4" borderId="7" xfId="0" applyNumberFormat="1" applyFont="1" applyFill="1" applyBorder="1" applyAlignment="1" applyProtection="1">
      <alignment horizontal="center" vertical="center" wrapText="1"/>
    </xf>
    <xf numFmtId="8" fontId="11" fillId="0" borderId="4" xfId="0" applyNumberFormat="1" applyFont="1" applyBorder="1" applyAlignment="1" applyProtection="1">
      <alignment horizontal="center" vertical="center" wrapText="1"/>
    </xf>
    <xf numFmtId="8" fontId="11" fillId="0" borderId="13" xfId="0" applyNumberFormat="1" applyFont="1" applyBorder="1" applyAlignment="1" applyProtection="1">
      <alignment horizontal="center" vertical="center" wrapText="1"/>
    </xf>
    <xf numFmtId="8" fontId="9" fillId="0" borderId="4" xfId="0" applyNumberFormat="1" applyFont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right" vertical="center" wrapText="1"/>
    </xf>
    <xf numFmtId="0" fontId="6" fillId="0" borderId="6" xfId="0" applyFont="1" applyBorder="1" applyAlignment="1" applyProtection="1">
      <alignment horizontal="justify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286043</xdr:colOff>
      <xdr:row>1</xdr:row>
      <xdr:rowOff>47478</xdr:rowOff>
    </xdr:from>
    <xdr:to>
      <xdr:col>2</xdr:col>
      <xdr:colOff>438017</xdr:colOff>
      <xdr:row>6</xdr:row>
      <xdr:rowOff>70457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286043" y="229186"/>
          <a:ext cx="1468023" cy="9315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2</xdr:col>
      <xdr:colOff>539553</xdr:colOff>
      <xdr:row>1</xdr:row>
      <xdr:rowOff>64477</xdr:rowOff>
    </xdr:from>
    <xdr:to>
      <xdr:col>7</xdr:col>
      <xdr:colOff>0</xdr:colOff>
      <xdr:row>6</xdr:row>
      <xdr:rowOff>17585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864261" y="246185"/>
          <a:ext cx="6640831" cy="86164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CONTR/2025/691</a:t>
          </a:r>
        </a:p>
        <a:p>
          <a:endParaRPr lang="ca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i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puntuals de moviment de terres i estabilització de terraplens a diversos punts de les línies metropolitanes de Ferrocarrils de la Generalitat de Catalunya</a:t>
          </a:r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447876</xdr:colOff>
      <xdr:row>84</xdr:row>
      <xdr:rowOff>19915</xdr:rowOff>
    </xdr:from>
    <xdr:to>
      <xdr:col>7</xdr:col>
      <xdr:colOff>575830</xdr:colOff>
      <xdr:row>89</xdr:row>
      <xdr:rowOff>25510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F078366-FD4E-042D-2762-276A662A1CA5}"/>
            </a:ext>
          </a:extLst>
        </xdr:cNvPr>
        <xdr:cNvSpPr txBox="1"/>
      </xdr:nvSpPr>
      <xdr:spPr>
        <a:xfrm>
          <a:off x="1811683" y="30123245"/>
          <a:ext cx="7453545" cy="91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preu del contracte s’estableix com un preu global invariable. Malgrat que els preus unitaris puguin ser objecte de rebaixa per l’adjudicatari d’acord amb el que s’estableix els criteris d’adjudicació contemplats a l’annex 4 del PCAP, el pressupost de licitació no podrà ser objecte de rebaixa. En conseqüència, l’import d’adjudicació serà coincident amb el pressupost de licitació.</a:t>
          </a:r>
        </a:p>
        <a:p>
          <a:endParaRPr lang="ca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B9:J83"/>
  <sheetViews>
    <sheetView tabSelected="1" zoomScale="110" zoomScaleNormal="110" workbookViewId="0">
      <selection activeCell="D9" sqref="D9:G9"/>
    </sheetView>
  </sheetViews>
  <sheetFormatPr baseColWidth="10" defaultColWidth="8.86328125" defaultRowHeight="14.25" x14ac:dyDescent="0.45"/>
  <cols>
    <col min="1" max="1" width="8.86328125" style="5"/>
    <col min="2" max="2" width="10.265625" style="5" customWidth="1"/>
    <col min="3" max="3" width="9.3984375" style="5" customWidth="1"/>
    <col min="4" max="4" width="52.265625" style="5" customWidth="1"/>
    <col min="5" max="6" width="13.1328125" style="5" customWidth="1"/>
    <col min="7" max="7" width="14.59765625" style="5" customWidth="1"/>
    <col min="8" max="8" width="13.73046875" style="5" customWidth="1"/>
    <col min="9" max="9" width="11.59765625" style="5" customWidth="1"/>
    <col min="10" max="10" width="13.1328125" style="5" customWidth="1"/>
    <col min="11" max="16384" width="8.86328125" style="5"/>
  </cols>
  <sheetData>
    <row r="9" spans="2:8" ht="24" customHeight="1" x14ac:dyDescent="0.45">
      <c r="B9" s="64" t="s">
        <v>0</v>
      </c>
      <c r="C9" s="65"/>
      <c r="D9" s="1"/>
      <c r="E9" s="2"/>
      <c r="F9" s="2"/>
      <c r="G9" s="3"/>
    </row>
    <row r="10" spans="2:8" ht="14.65" thickBot="1" x14ac:dyDescent="0.5"/>
    <row r="11" spans="2:8" ht="15" customHeight="1" thickBot="1" x14ac:dyDescent="0.5">
      <c r="D11" s="59" t="s">
        <v>7</v>
      </c>
      <c r="E11" s="60"/>
      <c r="F11" s="61"/>
    </row>
    <row r="12" spans="2:8" ht="28.15" thickBot="1" x14ac:dyDescent="0.5">
      <c r="D12" s="62" t="s">
        <v>3</v>
      </c>
      <c r="E12" s="63" t="s">
        <v>4</v>
      </c>
      <c r="F12" s="61"/>
    </row>
    <row r="13" spans="2:8" ht="28.15" thickBot="1" x14ac:dyDescent="0.5">
      <c r="D13" s="58" t="s">
        <v>8</v>
      </c>
      <c r="E13" s="4"/>
      <c r="F13" s="57"/>
    </row>
    <row r="14" spans="2:8" x14ac:dyDescent="0.45">
      <c r="C14" s="6"/>
      <c r="F14" s="7"/>
      <c r="G14" s="8"/>
    </row>
    <row r="15" spans="2:8" ht="14.65" thickBot="1" x14ac:dyDescent="0.5">
      <c r="G15" s="8"/>
    </row>
    <row r="16" spans="2:8" ht="49.15" customHeight="1" thickBot="1" x14ac:dyDescent="0.5">
      <c r="B16" s="9"/>
      <c r="C16" s="10" t="s">
        <v>1</v>
      </c>
      <c r="D16" s="11" t="s">
        <v>2</v>
      </c>
      <c r="E16" s="12" t="s">
        <v>5</v>
      </c>
      <c r="F16" s="13"/>
      <c r="G16" s="12" t="s">
        <v>6</v>
      </c>
      <c r="H16" s="14"/>
    </row>
    <row r="17" spans="2:10" ht="14.65" thickBot="1" x14ac:dyDescent="0.5">
      <c r="B17" s="15"/>
      <c r="C17" s="16"/>
      <c r="D17" s="17"/>
      <c r="E17" s="18" t="s">
        <v>17</v>
      </c>
      <c r="F17" s="18" t="s">
        <v>18</v>
      </c>
      <c r="G17" s="18" t="s">
        <v>17</v>
      </c>
      <c r="H17" s="18" t="s">
        <v>18</v>
      </c>
    </row>
    <row r="18" spans="2:10" ht="14.65" thickBot="1" x14ac:dyDescent="0.5">
      <c r="B18" s="19"/>
      <c r="C18" s="20" t="s">
        <v>16</v>
      </c>
      <c r="D18" s="21"/>
      <c r="E18" s="21"/>
      <c r="F18" s="21"/>
      <c r="G18" s="21"/>
      <c r="H18" s="22"/>
    </row>
    <row r="19" spans="2:10" ht="14.65" thickBot="1" x14ac:dyDescent="0.5">
      <c r="B19" s="23"/>
      <c r="C19" s="24" t="s">
        <v>9</v>
      </c>
      <c r="D19" s="25" t="s">
        <v>11</v>
      </c>
      <c r="E19" s="26">
        <v>365.65</v>
      </c>
      <c r="F19" s="26">
        <v>406.24</v>
      </c>
      <c r="G19" s="27">
        <f>ROUND(E19-(E19*ROUND($E$13,4)),2)</f>
        <v>365.65</v>
      </c>
      <c r="H19" s="27">
        <f>ROUND(F19-(F19*ROUND($E$13,4)),2)</f>
        <v>406.24</v>
      </c>
      <c r="I19" s="28"/>
      <c r="J19" s="29"/>
    </row>
    <row r="20" spans="2:10" ht="14.65" thickBot="1" x14ac:dyDescent="0.5">
      <c r="C20" s="30" t="s">
        <v>9</v>
      </c>
      <c r="D20" s="31" t="s">
        <v>12</v>
      </c>
      <c r="E20" s="26">
        <v>376.11</v>
      </c>
      <c r="F20" s="32">
        <v>418.24</v>
      </c>
      <c r="G20" s="27">
        <f t="shared" ref="G20:H35" si="0">ROUND(E20-(E20*ROUND($E$13,4)),2)</f>
        <v>376.11</v>
      </c>
      <c r="H20" s="27">
        <f t="shared" si="0"/>
        <v>418.24</v>
      </c>
      <c r="I20" s="28"/>
    </row>
    <row r="21" spans="2:10" ht="14.65" thickBot="1" x14ac:dyDescent="0.5">
      <c r="C21" s="30" t="s">
        <v>10</v>
      </c>
      <c r="D21" s="31" t="s">
        <v>13</v>
      </c>
      <c r="E21" s="26">
        <v>979</v>
      </c>
      <c r="F21" s="32">
        <v>979</v>
      </c>
      <c r="G21" s="27">
        <f t="shared" si="0"/>
        <v>979</v>
      </c>
      <c r="H21" s="27">
        <f t="shared" si="0"/>
        <v>979</v>
      </c>
      <c r="I21" s="28"/>
    </row>
    <row r="22" spans="2:10" ht="28.9" thickBot="1" x14ac:dyDescent="0.5">
      <c r="C22" s="30" t="s">
        <v>9</v>
      </c>
      <c r="D22" s="31" t="s">
        <v>14</v>
      </c>
      <c r="E22" s="26">
        <v>502.39</v>
      </c>
      <c r="F22" s="32">
        <v>502.39</v>
      </c>
      <c r="G22" s="27">
        <f t="shared" si="0"/>
        <v>502.39</v>
      </c>
      <c r="H22" s="27">
        <f t="shared" si="0"/>
        <v>502.39</v>
      </c>
      <c r="I22" s="28"/>
    </row>
    <row r="23" spans="2:10" ht="28.9" thickBot="1" x14ac:dyDescent="0.5">
      <c r="C23" s="33" t="s">
        <v>9</v>
      </c>
      <c r="D23" s="34" t="s">
        <v>15</v>
      </c>
      <c r="E23" s="35">
        <v>326.89</v>
      </c>
      <c r="F23" s="36">
        <v>361.11</v>
      </c>
      <c r="G23" s="37">
        <f t="shared" si="0"/>
        <v>326.89</v>
      </c>
      <c r="H23" s="37">
        <f t="shared" si="0"/>
        <v>361.11</v>
      </c>
      <c r="I23" s="28"/>
    </row>
    <row r="24" spans="2:10" ht="14.65" customHeight="1" thickBot="1" x14ac:dyDescent="0.5">
      <c r="C24" s="20" t="s">
        <v>19</v>
      </c>
      <c r="D24" s="21"/>
      <c r="E24" s="21"/>
      <c r="F24" s="21"/>
      <c r="G24" s="21"/>
      <c r="H24" s="22"/>
      <c r="I24" s="28"/>
    </row>
    <row r="25" spans="2:10" ht="43.15" thickBot="1" x14ac:dyDescent="0.5">
      <c r="C25" s="38" t="s">
        <v>10</v>
      </c>
      <c r="D25" s="25" t="s">
        <v>21</v>
      </c>
      <c r="E25" s="26">
        <v>624.92999999999995</v>
      </c>
      <c r="F25" s="32">
        <v>624.92999999999995</v>
      </c>
      <c r="G25" s="27">
        <f t="shared" si="0"/>
        <v>624.92999999999995</v>
      </c>
      <c r="H25" s="27">
        <f t="shared" si="0"/>
        <v>624.92999999999995</v>
      </c>
      <c r="I25" s="28"/>
    </row>
    <row r="26" spans="2:10" ht="43.15" thickBot="1" x14ac:dyDescent="0.5">
      <c r="C26" s="30" t="s">
        <v>10</v>
      </c>
      <c r="D26" s="31" t="s">
        <v>22</v>
      </c>
      <c r="E26" s="26">
        <v>177.85</v>
      </c>
      <c r="F26" s="32">
        <v>177.85</v>
      </c>
      <c r="G26" s="27">
        <f t="shared" si="0"/>
        <v>177.85</v>
      </c>
      <c r="H26" s="27">
        <f t="shared" si="0"/>
        <v>177.85</v>
      </c>
      <c r="I26" s="28"/>
    </row>
    <row r="27" spans="2:10" ht="28.9" thickBot="1" x14ac:dyDescent="0.5">
      <c r="C27" s="30" t="s">
        <v>20</v>
      </c>
      <c r="D27" s="31" t="s">
        <v>23</v>
      </c>
      <c r="E27" s="26">
        <v>71.14</v>
      </c>
      <c r="F27" s="32">
        <v>79.040000000000006</v>
      </c>
      <c r="G27" s="27">
        <f t="shared" si="0"/>
        <v>71.14</v>
      </c>
      <c r="H27" s="27">
        <f t="shared" si="0"/>
        <v>79.040000000000006</v>
      </c>
      <c r="I27" s="28"/>
    </row>
    <row r="28" spans="2:10" ht="28.9" thickBot="1" x14ac:dyDescent="0.5">
      <c r="C28" s="30" t="s">
        <v>20</v>
      </c>
      <c r="D28" s="31" t="s">
        <v>24</v>
      </c>
      <c r="E28" s="26">
        <v>66.510000000000005</v>
      </c>
      <c r="F28" s="32">
        <v>73.900000000000006</v>
      </c>
      <c r="G28" s="27">
        <f t="shared" si="0"/>
        <v>66.510000000000005</v>
      </c>
      <c r="H28" s="27">
        <f t="shared" si="0"/>
        <v>73.900000000000006</v>
      </c>
      <c r="I28" s="28"/>
    </row>
    <row r="29" spans="2:10" ht="28.9" thickBot="1" x14ac:dyDescent="0.5">
      <c r="C29" s="30" t="s">
        <v>20</v>
      </c>
      <c r="D29" s="31" t="s">
        <v>25</v>
      </c>
      <c r="E29" s="26">
        <v>59.88</v>
      </c>
      <c r="F29" s="32">
        <v>65.98</v>
      </c>
      <c r="G29" s="27">
        <f t="shared" si="0"/>
        <v>59.88</v>
      </c>
      <c r="H29" s="27">
        <f t="shared" si="0"/>
        <v>65.98</v>
      </c>
      <c r="I29" s="28"/>
    </row>
    <row r="30" spans="2:10" ht="28.9" thickBot="1" x14ac:dyDescent="0.5">
      <c r="C30" s="30" t="s">
        <v>20</v>
      </c>
      <c r="D30" s="31" t="s">
        <v>26</v>
      </c>
      <c r="E30" s="26">
        <v>70.83</v>
      </c>
      <c r="F30" s="32">
        <v>78.709999999999994</v>
      </c>
      <c r="G30" s="27">
        <f t="shared" si="0"/>
        <v>70.83</v>
      </c>
      <c r="H30" s="27">
        <f t="shared" si="0"/>
        <v>78.709999999999994</v>
      </c>
      <c r="I30" s="28"/>
    </row>
    <row r="31" spans="2:10" ht="28.9" thickBot="1" x14ac:dyDescent="0.5">
      <c r="C31" s="30"/>
      <c r="D31" s="39" t="s">
        <v>27</v>
      </c>
      <c r="E31" s="26">
        <v>150.26</v>
      </c>
      <c r="F31" s="32">
        <v>166.96</v>
      </c>
      <c r="G31" s="27">
        <f t="shared" si="0"/>
        <v>150.26</v>
      </c>
      <c r="H31" s="27">
        <f t="shared" si="0"/>
        <v>166.96</v>
      </c>
      <c r="I31" s="28"/>
    </row>
    <row r="32" spans="2:10" ht="28.9" thickBot="1" x14ac:dyDescent="0.5">
      <c r="C32" s="30" t="s">
        <v>20</v>
      </c>
      <c r="D32" s="31" t="s">
        <v>28</v>
      </c>
      <c r="E32" s="26">
        <v>64.56</v>
      </c>
      <c r="F32" s="32">
        <v>71.73</v>
      </c>
      <c r="G32" s="27">
        <f t="shared" si="0"/>
        <v>64.56</v>
      </c>
      <c r="H32" s="27">
        <f t="shared" si="0"/>
        <v>71.73</v>
      </c>
      <c r="I32" s="28"/>
    </row>
    <row r="33" spans="3:9" ht="28.9" thickBot="1" x14ac:dyDescent="0.5">
      <c r="C33" s="30" t="s">
        <v>20</v>
      </c>
      <c r="D33" s="31" t="s">
        <v>29</v>
      </c>
      <c r="E33" s="26">
        <v>54.48</v>
      </c>
      <c r="F33" s="32">
        <v>64.09</v>
      </c>
      <c r="G33" s="27">
        <f t="shared" si="0"/>
        <v>54.48</v>
      </c>
      <c r="H33" s="27">
        <f t="shared" si="0"/>
        <v>64.09</v>
      </c>
      <c r="I33" s="28"/>
    </row>
    <row r="34" spans="3:9" ht="14.65" thickBot="1" x14ac:dyDescent="0.5">
      <c r="C34" s="30" t="s">
        <v>20</v>
      </c>
      <c r="D34" s="31" t="s">
        <v>30</v>
      </c>
      <c r="E34" s="26">
        <v>89</v>
      </c>
      <c r="F34" s="32">
        <v>99</v>
      </c>
      <c r="G34" s="27">
        <f t="shared" si="0"/>
        <v>89</v>
      </c>
      <c r="H34" s="27">
        <f t="shared" si="0"/>
        <v>99</v>
      </c>
      <c r="I34" s="28"/>
    </row>
    <row r="35" spans="3:9" ht="28.9" thickBot="1" x14ac:dyDescent="0.5">
      <c r="C35" s="30" t="s">
        <v>20</v>
      </c>
      <c r="D35" s="31" t="s">
        <v>31</v>
      </c>
      <c r="E35" s="26">
        <v>84.43</v>
      </c>
      <c r="F35" s="32">
        <v>99.33</v>
      </c>
      <c r="G35" s="27">
        <f t="shared" si="0"/>
        <v>84.43</v>
      </c>
      <c r="H35" s="27">
        <f t="shared" si="0"/>
        <v>99.33</v>
      </c>
      <c r="I35" s="28"/>
    </row>
    <row r="36" spans="3:9" ht="28.9" thickBot="1" x14ac:dyDescent="0.5">
      <c r="C36" s="30" t="s">
        <v>20</v>
      </c>
      <c r="D36" s="31" t="s">
        <v>32</v>
      </c>
      <c r="E36" s="26">
        <v>131.93</v>
      </c>
      <c r="F36" s="32">
        <v>147.76</v>
      </c>
      <c r="G36" s="27">
        <f t="shared" ref="G36:H51" si="1">ROUND(E36-(E36*ROUND($E$13,4)),2)</f>
        <v>131.93</v>
      </c>
      <c r="H36" s="27">
        <f t="shared" si="1"/>
        <v>147.76</v>
      </c>
      <c r="I36" s="28"/>
    </row>
    <row r="37" spans="3:9" ht="14.65" thickBot="1" x14ac:dyDescent="0.5">
      <c r="C37" s="30" t="s">
        <v>20</v>
      </c>
      <c r="D37" s="31" t="s">
        <v>33</v>
      </c>
      <c r="E37" s="26">
        <f>60.89*1.19*1.3</f>
        <v>94.196829999999991</v>
      </c>
      <c r="F37" s="32">
        <v>105.5</v>
      </c>
      <c r="G37" s="27">
        <f t="shared" si="1"/>
        <v>94.2</v>
      </c>
      <c r="H37" s="27">
        <f t="shared" si="1"/>
        <v>105.5</v>
      </c>
      <c r="I37" s="28"/>
    </row>
    <row r="38" spans="3:9" ht="14.65" thickBot="1" x14ac:dyDescent="0.5">
      <c r="C38" s="30" t="s">
        <v>9</v>
      </c>
      <c r="D38" s="31" t="s">
        <v>34</v>
      </c>
      <c r="E38" s="26">
        <v>1265</v>
      </c>
      <c r="F38" s="32">
        <v>1416.8</v>
      </c>
      <c r="G38" s="27">
        <f t="shared" si="1"/>
        <v>1265</v>
      </c>
      <c r="H38" s="27">
        <f t="shared" si="1"/>
        <v>1416.8</v>
      </c>
      <c r="I38" s="28"/>
    </row>
    <row r="39" spans="3:9" ht="28.9" thickBot="1" x14ac:dyDescent="0.5">
      <c r="C39" s="30" t="s">
        <v>20</v>
      </c>
      <c r="D39" s="31" t="s">
        <v>35</v>
      </c>
      <c r="E39" s="26">
        <v>261.86</v>
      </c>
      <c r="F39" s="32">
        <v>295.32</v>
      </c>
      <c r="G39" s="27">
        <f t="shared" si="1"/>
        <v>261.86</v>
      </c>
      <c r="H39" s="27">
        <f t="shared" si="1"/>
        <v>295.32</v>
      </c>
      <c r="I39" s="28"/>
    </row>
    <row r="40" spans="3:9" ht="14.65" thickBot="1" x14ac:dyDescent="0.5">
      <c r="C40" s="30" t="s">
        <v>9</v>
      </c>
      <c r="D40" s="31" t="s">
        <v>36</v>
      </c>
      <c r="E40" s="26">
        <v>37.89</v>
      </c>
      <c r="F40" s="32">
        <v>37.89</v>
      </c>
      <c r="G40" s="27">
        <f t="shared" si="1"/>
        <v>37.89</v>
      </c>
      <c r="H40" s="27">
        <f t="shared" si="1"/>
        <v>37.89</v>
      </c>
      <c r="I40" s="28"/>
    </row>
    <row r="41" spans="3:9" ht="14.65" thickBot="1" x14ac:dyDescent="0.5">
      <c r="C41" s="30" t="s">
        <v>9</v>
      </c>
      <c r="D41" s="31" t="s">
        <v>37</v>
      </c>
      <c r="E41" s="26">
        <v>84.44</v>
      </c>
      <c r="F41" s="32">
        <v>84.44</v>
      </c>
      <c r="G41" s="27">
        <f t="shared" si="1"/>
        <v>84.44</v>
      </c>
      <c r="H41" s="27">
        <f t="shared" si="1"/>
        <v>84.44</v>
      </c>
      <c r="I41" s="28"/>
    </row>
    <row r="42" spans="3:9" ht="14.65" thickBot="1" x14ac:dyDescent="0.5">
      <c r="C42" s="33" t="s">
        <v>20</v>
      </c>
      <c r="D42" s="34" t="s">
        <v>38</v>
      </c>
      <c r="E42" s="35">
        <v>114.56</v>
      </c>
      <c r="F42" s="36">
        <v>114.56</v>
      </c>
      <c r="G42" s="37">
        <f t="shared" si="1"/>
        <v>114.56</v>
      </c>
      <c r="H42" s="37">
        <f t="shared" si="1"/>
        <v>114.56</v>
      </c>
      <c r="I42" s="28"/>
    </row>
    <row r="43" spans="3:9" ht="14.65" customHeight="1" thickBot="1" x14ac:dyDescent="0.5">
      <c r="C43" s="20" t="s">
        <v>39</v>
      </c>
      <c r="D43" s="21"/>
      <c r="E43" s="21"/>
      <c r="F43" s="21"/>
      <c r="G43" s="21"/>
      <c r="H43" s="22"/>
      <c r="I43" s="28"/>
    </row>
    <row r="44" spans="3:9" ht="28.9" thickBot="1" x14ac:dyDescent="0.5">
      <c r="C44" s="40" t="s">
        <v>40</v>
      </c>
      <c r="D44" s="41" t="s">
        <v>41</v>
      </c>
      <c r="E44" s="42">
        <v>2.7720000000000002</v>
      </c>
      <c r="F44" s="43">
        <v>3.641</v>
      </c>
      <c r="G44" s="27">
        <f t="shared" si="1"/>
        <v>2.77</v>
      </c>
      <c r="H44" s="27">
        <f t="shared" si="1"/>
        <v>3.64</v>
      </c>
      <c r="I44" s="28"/>
    </row>
    <row r="45" spans="3:9" ht="57.4" thickBot="1" x14ac:dyDescent="0.5">
      <c r="C45" s="44" t="s">
        <v>10</v>
      </c>
      <c r="D45" s="45" t="s">
        <v>42</v>
      </c>
      <c r="E45" s="46">
        <v>81.201999999999998</v>
      </c>
      <c r="F45" s="47">
        <v>86.669000000000011</v>
      </c>
      <c r="G45" s="37">
        <f t="shared" si="1"/>
        <v>81.2</v>
      </c>
      <c r="H45" s="37">
        <f t="shared" si="1"/>
        <v>86.67</v>
      </c>
      <c r="I45" s="28"/>
    </row>
    <row r="46" spans="3:9" ht="14.65" customHeight="1" thickBot="1" x14ac:dyDescent="0.5">
      <c r="C46" s="20" t="s">
        <v>43</v>
      </c>
      <c r="D46" s="21"/>
      <c r="E46" s="21"/>
      <c r="F46" s="21"/>
      <c r="G46" s="21"/>
      <c r="H46" s="22"/>
      <c r="I46" s="28"/>
    </row>
    <row r="47" spans="3:9" ht="85.9" thickBot="1" x14ac:dyDescent="0.5">
      <c r="C47" s="40" t="s">
        <v>60</v>
      </c>
      <c r="D47" s="41" t="s">
        <v>44</v>
      </c>
      <c r="E47" s="42">
        <v>300.99299999999999</v>
      </c>
      <c r="F47" s="43">
        <v>331.089</v>
      </c>
      <c r="G47" s="27">
        <f t="shared" si="1"/>
        <v>300.99</v>
      </c>
      <c r="H47" s="27">
        <f t="shared" si="1"/>
        <v>331.09</v>
      </c>
      <c r="I47" s="28"/>
    </row>
    <row r="48" spans="3:9" ht="28.9" thickBot="1" x14ac:dyDescent="0.5">
      <c r="C48" s="48" t="s">
        <v>60</v>
      </c>
      <c r="D48" s="39" t="s">
        <v>45</v>
      </c>
      <c r="E48" s="42">
        <v>167.55199999999999</v>
      </c>
      <c r="F48" s="43">
        <v>196.52600000000001</v>
      </c>
      <c r="G48" s="27">
        <f t="shared" si="1"/>
        <v>167.55</v>
      </c>
      <c r="H48" s="27">
        <f t="shared" si="1"/>
        <v>196.53</v>
      </c>
      <c r="I48" s="28"/>
    </row>
    <row r="49" spans="3:9" ht="28.9" thickBot="1" x14ac:dyDescent="0.5">
      <c r="C49" s="48" t="s">
        <v>61</v>
      </c>
      <c r="D49" s="39" t="s">
        <v>46</v>
      </c>
      <c r="E49" s="42">
        <v>14.588804999999999</v>
      </c>
      <c r="F49" s="43">
        <v>16.445</v>
      </c>
      <c r="G49" s="27">
        <f t="shared" si="1"/>
        <v>14.59</v>
      </c>
      <c r="H49" s="27">
        <f t="shared" si="1"/>
        <v>16.45</v>
      </c>
      <c r="I49" s="28"/>
    </row>
    <row r="50" spans="3:9" ht="14.65" thickBot="1" x14ac:dyDescent="0.5">
      <c r="C50" s="48" t="s">
        <v>40</v>
      </c>
      <c r="D50" s="39" t="s">
        <v>47</v>
      </c>
      <c r="E50" s="42">
        <v>4.18</v>
      </c>
      <c r="F50" s="43">
        <v>4.7080000000000002</v>
      </c>
      <c r="G50" s="27">
        <f t="shared" si="1"/>
        <v>4.18</v>
      </c>
      <c r="H50" s="27">
        <f t="shared" si="1"/>
        <v>4.71</v>
      </c>
      <c r="I50" s="28"/>
    </row>
    <row r="51" spans="3:9" ht="28.9" thickBot="1" x14ac:dyDescent="0.5">
      <c r="C51" s="48" t="s">
        <v>40</v>
      </c>
      <c r="D51" s="39" t="s">
        <v>48</v>
      </c>
      <c r="E51" s="42">
        <v>17.797999999999998</v>
      </c>
      <c r="F51" s="43">
        <v>20.064</v>
      </c>
      <c r="G51" s="27">
        <f t="shared" si="1"/>
        <v>17.8</v>
      </c>
      <c r="H51" s="27">
        <f t="shared" si="1"/>
        <v>20.059999999999999</v>
      </c>
      <c r="I51" s="28"/>
    </row>
    <row r="52" spans="3:9" ht="28.9" thickBot="1" x14ac:dyDescent="0.5">
      <c r="C52" s="48" t="s">
        <v>40</v>
      </c>
      <c r="D52" s="39" t="s">
        <v>49</v>
      </c>
      <c r="E52" s="42">
        <v>2.3320000000000003</v>
      </c>
      <c r="F52" s="43">
        <v>2.629</v>
      </c>
      <c r="G52" s="27">
        <f t="shared" ref="G52:H69" si="2">ROUND(E52-(E52*ROUND($E$13,4)),2)</f>
        <v>2.33</v>
      </c>
      <c r="H52" s="27">
        <f t="shared" si="2"/>
        <v>2.63</v>
      </c>
      <c r="I52" s="28"/>
    </row>
    <row r="53" spans="3:9" ht="28.9" thickBot="1" x14ac:dyDescent="0.5">
      <c r="C53" s="48" t="s">
        <v>40</v>
      </c>
      <c r="D53" s="39" t="s">
        <v>50</v>
      </c>
      <c r="E53" s="42">
        <v>1.65</v>
      </c>
      <c r="F53" s="43">
        <v>1.859</v>
      </c>
      <c r="G53" s="27">
        <f t="shared" si="2"/>
        <v>1.65</v>
      </c>
      <c r="H53" s="27">
        <f t="shared" si="2"/>
        <v>1.86</v>
      </c>
      <c r="I53" s="28"/>
    </row>
    <row r="54" spans="3:9" ht="28.9" thickBot="1" x14ac:dyDescent="0.5">
      <c r="C54" s="49" t="s">
        <v>40</v>
      </c>
      <c r="D54" s="50" t="s">
        <v>51</v>
      </c>
      <c r="E54" s="51">
        <v>5.1150000000000002</v>
      </c>
      <c r="F54" s="51">
        <v>5.6319999999999997</v>
      </c>
      <c r="G54" s="27">
        <f t="shared" si="2"/>
        <v>5.12</v>
      </c>
      <c r="H54" s="27">
        <f t="shared" si="2"/>
        <v>5.63</v>
      </c>
      <c r="I54" s="28"/>
    </row>
    <row r="55" spans="3:9" ht="28.9" thickBot="1" x14ac:dyDescent="0.5">
      <c r="C55" s="49" t="s">
        <v>62</v>
      </c>
      <c r="D55" s="50" t="s">
        <v>52</v>
      </c>
      <c r="E55" s="52">
        <v>20.74</v>
      </c>
      <c r="F55" s="53">
        <v>20.74</v>
      </c>
      <c r="G55" s="27">
        <f t="shared" si="2"/>
        <v>20.74</v>
      </c>
      <c r="H55" s="27">
        <f t="shared" si="2"/>
        <v>20.74</v>
      </c>
      <c r="I55" s="28"/>
    </row>
    <row r="56" spans="3:9" ht="28.9" thickBot="1" x14ac:dyDescent="0.5">
      <c r="C56" s="49" t="s">
        <v>61</v>
      </c>
      <c r="D56" s="50" t="s">
        <v>53</v>
      </c>
      <c r="E56" s="52">
        <v>19.558</v>
      </c>
      <c r="F56" s="53">
        <v>22.055</v>
      </c>
      <c r="G56" s="27">
        <f t="shared" si="2"/>
        <v>19.559999999999999</v>
      </c>
      <c r="H56" s="27">
        <f t="shared" si="2"/>
        <v>22.06</v>
      </c>
      <c r="I56" s="28"/>
    </row>
    <row r="57" spans="3:9" ht="28.9" thickBot="1" x14ac:dyDescent="0.5">
      <c r="C57" s="49" t="s">
        <v>63</v>
      </c>
      <c r="D57" s="50" t="s">
        <v>54</v>
      </c>
      <c r="E57" s="52">
        <v>2</v>
      </c>
      <c r="F57" s="53">
        <v>2.2400000000000002</v>
      </c>
      <c r="G57" s="27">
        <f t="shared" si="2"/>
        <v>2</v>
      </c>
      <c r="H57" s="27">
        <f t="shared" si="2"/>
        <v>2.2400000000000002</v>
      </c>
      <c r="I57" s="28"/>
    </row>
    <row r="58" spans="3:9" ht="43.15" thickBot="1" x14ac:dyDescent="0.5">
      <c r="C58" s="48" t="s">
        <v>60</v>
      </c>
      <c r="D58" s="39" t="s">
        <v>55</v>
      </c>
      <c r="E58" s="54">
        <v>60.477999999999994</v>
      </c>
      <c r="F58" s="54">
        <v>62.820999999999998</v>
      </c>
      <c r="G58" s="27">
        <f t="shared" si="2"/>
        <v>60.48</v>
      </c>
      <c r="H58" s="27">
        <f t="shared" si="2"/>
        <v>62.82</v>
      </c>
      <c r="I58" s="28"/>
    </row>
    <row r="59" spans="3:9" ht="28.9" thickBot="1" x14ac:dyDescent="0.5">
      <c r="C59" s="48" t="s">
        <v>40</v>
      </c>
      <c r="D59" s="39" t="s">
        <v>56</v>
      </c>
      <c r="E59" s="54">
        <f>(3.53*1.19)*1.3</f>
        <v>5.4609099999999993</v>
      </c>
      <c r="F59" s="54">
        <v>6.1162191999999989</v>
      </c>
      <c r="G59" s="27">
        <f t="shared" si="2"/>
        <v>5.46</v>
      </c>
      <c r="H59" s="27">
        <f t="shared" si="2"/>
        <v>6.12</v>
      </c>
      <c r="I59" s="28"/>
    </row>
    <row r="60" spans="3:9" ht="28.9" thickBot="1" x14ac:dyDescent="0.5">
      <c r="C60" s="48" t="s">
        <v>40</v>
      </c>
      <c r="D60" s="39" t="s">
        <v>57</v>
      </c>
      <c r="E60" s="54">
        <f>(3.73*1.19)*1.3</f>
        <v>5.7703100000000003</v>
      </c>
      <c r="F60" s="54">
        <v>6.4627471999999999</v>
      </c>
      <c r="G60" s="27">
        <f t="shared" si="2"/>
        <v>5.77</v>
      </c>
      <c r="H60" s="27">
        <f t="shared" si="2"/>
        <v>6.46</v>
      </c>
      <c r="I60" s="28"/>
    </row>
    <row r="61" spans="3:9" ht="43.15" thickBot="1" x14ac:dyDescent="0.5">
      <c r="C61" s="48" t="s">
        <v>40</v>
      </c>
      <c r="D61" s="39" t="s">
        <v>58</v>
      </c>
      <c r="E61" s="54">
        <f>21.5*1.19*1.3</f>
        <v>33.2605</v>
      </c>
      <c r="F61" s="54">
        <v>37.251759999999997</v>
      </c>
      <c r="G61" s="27">
        <f t="shared" si="2"/>
        <v>33.26</v>
      </c>
      <c r="H61" s="27">
        <f t="shared" si="2"/>
        <v>37.25</v>
      </c>
      <c r="I61" s="28"/>
    </row>
    <row r="62" spans="3:9" ht="28.9" thickBot="1" x14ac:dyDescent="0.5">
      <c r="C62" s="44" t="s">
        <v>40</v>
      </c>
      <c r="D62" s="45" t="s">
        <v>59</v>
      </c>
      <c r="E62" s="55">
        <f>30.07*1.19*1.3</f>
        <v>46.51829</v>
      </c>
      <c r="F62" s="55">
        <v>52.100484800000004</v>
      </c>
      <c r="G62" s="37">
        <f t="shared" si="2"/>
        <v>46.52</v>
      </c>
      <c r="H62" s="37">
        <f t="shared" si="2"/>
        <v>52.1</v>
      </c>
      <c r="I62" s="28"/>
    </row>
    <row r="63" spans="3:9" ht="14.65" customHeight="1" thickBot="1" x14ac:dyDescent="0.5">
      <c r="C63" s="20" t="s">
        <v>64</v>
      </c>
      <c r="D63" s="21"/>
      <c r="E63" s="21"/>
      <c r="F63" s="21"/>
      <c r="G63" s="21"/>
      <c r="H63" s="22"/>
      <c r="I63" s="28"/>
    </row>
    <row r="64" spans="3:9" ht="43.15" thickBot="1" x14ac:dyDescent="0.5">
      <c r="C64" s="40" t="s">
        <v>65</v>
      </c>
      <c r="D64" s="41" t="s">
        <v>66</v>
      </c>
      <c r="E64" s="42">
        <v>27.14</v>
      </c>
      <c r="F64" s="42">
        <v>27.14</v>
      </c>
      <c r="G64" s="27">
        <f t="shared" si="2"/>
        <v>27.14</v>
      </c>
      <c r="H64" s="27">
        <f t="shared" si="2"/>
        <v>27.14</v>
      </c>
      <c r="I64" s="28"/>
    </row>
    <row r="65" spans="3:9" ht="43.15" thickBot="1" x14ac:dyDescent="0.5">
      <c r="C65" s="48" t="s">
        <v>61</v>
      </c>
      <c r="D65" s="39" t="s">
        <v>67</v>
      </c>
      <c r="E65" s="54">
        <v>47.14</v>
      </c>
      <c r="F65" s="54">
        <v>47.14</v>
      </c>
      <c r="G65" s="27">
        <f t="shared" si="2"/>
        <v>47.14</v>
      </c>
      <c r="H65" s="27">
        <f t="shared" si="2"/>
        <v>47.14</v>
      </c>
      <c r="I65" s="28"/>
    </row>
    <row r="66" spans="3:9" ht="43.15" thickBot="1" x14ac:dyDescent="0.5">
      <c r="C66" s="44" t="s">
        <v>61</v>
      </c>
      <c r="D66" s="45" t="s">
        <v>68</v>
      </c>
      <c r="E66" s="55">
        <v>75.12</v>
      </c>
      <c r="F66" s="55">
        <v>75.12</v>
      </c>
      <c r="G66" s="37">
        <f t="shared" si="2"/>
        <v>75.12</v>
      </c>
      <c r="H66" s="37">
        <f t="shared" si="2"/>
        <v>75.12</v>
      </c>
      <c r="I66" s="28"/>
    </row>
    <row r="67" spans="3:9" ht="14.65" customHeight="1" thickBot="1" x14ac:dyDescent="0.5">
      <c r="C67" s="20" t="s">
        <v>69</v>
      </c>
      <c r="D67" s="21"/>
      <c r="E67" s="21"/>
      <c r="F67" s="21"/>
      <c r="G67" s="21"/>
      <c r="H67" s="22"/>
      <c r="I67" s="28"/>
    </row>
    <row r="68" spans="3:9" ht="43.15" thickBot="1" x14ac:dyDescent="0.5">
      <c r="C68" s="40" t="s">
        <v>60</v>
      </c>
      <c r="D68" s="41" t="s">
        <v>71</v>
      </c>
      <c r="E68" s="42">
        <v>30.855</v>
      </c>
      <c r="F68" s="42">
        <v>35.485999999999997</v>
      </c>
      <c r="G68" s="27">
        <f t="shared" si="2"/>
        <v>30.86</v>
      </c>
      <c r="H68" s="27">
        <f t="shared" si="2"/>
        <v>35.49</v>
      </c>
      <c r="I68" s="28"/>
    </row>
    <row r="69" spans="3:9" ht="43.15" thickBot="1" x14ac:dyDescent="0.5">
      <c r="C69" s="48" t="s">
        <v>60</v>
      </c>
      <c r="D69" s="39" t="s">
        <v>72</v>
      </c>
      <c r="E69" s="54">
        <v>27.632000000000001</v>
      </c>
      <c r="F69" s="54">
        <v>31.35</v>
      </c>
      <c r="G69" s="27">
        <f t="shared" si="2"/>
        <v>27.63</v>
      </c>
      <c r="H69" s="27">
        <f t="shared" si="2"/>
        <v>31.35</v>
      </c>
      <c r="I69" s="28"/>
    </row>
    <row r="70" spans="3:9" ht="14.65" thickBot="1" x14ac:dyDescent="0.5">
      <c r="C70" s="49" t="s">
        <v>70</v>
      </c>
      <c r="D70" s="50" t="s">
        <v>73</v>
      </c>
      <c r="E70" s="51">
        <v>6.49</v>
      </c>
      <c r="F70" s="51">
        <v>7.2688000000000006</v>
      </c>
      <c r="G70" s="27">
        <f t="shared" ref="G70:H83" si="3">ROUND(E70-(E70*ROUND($E$13,4)),2)</f>
        <v>6.49</v>
      </c>
      <c r="H70" s="27">
        <f t="shared" si="3"/>
        <v>7.27</v>
      </c>
      <c r="I70" s="28"/>
    </row>
    <row r="71" spans="3:9" ht="14.65" thickBot="1" x14ac:dyDescent="0.5">
      <c r="C71" s="49" t="s">
        <v>70</v>
      </c>
      <c r="D71" s="50" t="s">
        <v>74</v>
      </c>
      <c r="E71" s="51">
        <v>134.80000000000001</v>
      </c>
      <c r="F71" s="51">
        <v>150.976</v>
      </c>
      <c r="G71" s="27">
        <f t="shared" si="3"/>
        <v>134.80000000000001</v>
      </c>
      <c r="H71" s="27">
        <f t="shared" si="3"/>
        <v>150.97999999999999</v>
      </c>
      <c r="I71" s="28"/>
    </row>
    <row r="72" spans="3:9" ht="14.65" thickBot="1" x14ac:dyDescent="0.5">
      <c r="C72" s="49" t="s">
        <v>70</v>
      </c>
      <c r="D72" s="50" t="s">
        <v>75</v>
      </c>
      <c r="E72" s="51">
        <v>39.54</v>
      </c>
      <c r="F72" s="51">
        <v>44.284799999999997</v>
      </c>
      <c r="G72" s="27">
        <f t="shared" si="3"/>
        <v>39.54</v>
      </c>
      <c r="H72" s="27">
        <f t="shared" si="3"/>
        <v>44.28</v>
      </c>
      <c r="I72" s="28"/>
    </row>
    <row r="73" spans="3:9" ht="14.65" thickBot="1" x14ac:dyDescent="0.5">
      <c r="C73" s="49" t="s">
        <v>70</v>
      </c>
      <c r="D73" s="50" t="s">
        <v>76</v>
      </c>
      <c r="E73" s="51">
        <v>3.9</v>
      </c>
      <c r="F73" s="51">
        <v>4.3680000000000003</v>
      </c>
      <c r="G73" s="27">
        <f t="shared" si="3"/>
        <v>3.9</v>
      </c>
      <c r="H73" s="27">
        <f t="shared" si="3"/>
        <v>4.37</v>
      </c>
      <c r="I73" s="28"/>
    </row>
    <row r="74" spans="3:9" ht="14.65" thickBot="1" x14ac:dyDescent="0.5">
      <c r="C74" s="49" t="s">
        <v>70</v>
      </c>
      <c r="D74" s="50" t="s">
        <v>77</v>
      </c>
      <c r="E74" s="51">
        <v>0.41</v>
      </c>
      <c r="F74" s="51">
        <v>0.4592</v>
      </c>
      <c r="G74" s="27">
        <f t="shared" si="3"/>
        <v>0.41</v>
      </c>
      <c r="H74" s="27">
        <f t="shared" si="3"/>
        <v>0.46</v>
      </c>
      <c r="I74" s="28"/>
    </row>
    <row r="75" spans="3:9" ht="28.9" thickBot="1" x14ac:dyDescent="0.5">
      <c r="C75" s="49" t="s">
        <v>70</v>
      </c>
      <c r="D75" s="50" t="s">
        <v>78</v>
      </c>
      <c r="E75" s="51">
        <v>1.85</v>
      </c>
      <c r="F75" s="51">
        <v>2.0720000000000001</v>
      </c>
      <c r="G75" s="27">
        <f t="shared" si="3"/>
        <v>1.85</v>
      </c>
      <c r="H75" s="27">
        <f t="shared" si="3"/>
        <v>2.0699999999999998</v>
      </c>
      <c r="I75" s="28"/>
    </row>
    <row r="76" spans="3:9" ht="14.65" thickBot="1" x14ac:dyDescent="0.5">
      <c r="C76" s="49" t="s">
        <v>60</v>
      </c>
      <c r="D76" s="50" t="s">
        <v>79</v>
      </c>
      <c r="E76" s="51">
        <v>29.48</v>
      </c>
      <c r="F76" s="51">
        <v>33.241999999999997</v>
      </c>
      <c r="G76" s="27">
        <f t="shared" si="3"/>
        <v>29.48</v>
      </c>
      <c r="H76" s="27">
        <f t="shared" si="3"/>
        <v>33.24</v>
      </c>
      <c r="I76" s="28"/>
    </row>
    <row r="77" spans="3:9" ht="43.15" thickBot="1" x14ac:dyDescent="0.5">
      <c r="C77" s="44" t="s">
        <v>61</v>
      </c>
      <c r="D77" s="45" t="s">
        <v>80</v>
      </c>
      <c r="E77" s="55">
        <v>25.432000000000002</v>
      </c>
      <c r="F77" s="55">
        <v>26.631</v>
      </c>
      <c r="G77" s="37">
        <f t="shared" si="3"/>
        <v>25.43</v>
      </c>
      <c r="H77" s="37">
        <f t="shared" si="3"/>
        <v>26.63</v>
      </c>
      <c r="I77" s="28"/>
    </row>
    <row r="78" spans="3:9" ht="14.65" customHeight="1" thickBot="1" x14ac:dyDescent="0.5">
      <c r="C78" s="20" t="s">
        <v>81</v>
      </c>
      <c r="D78" s="21"/>
      <c r="E78" s="21"/>
      <c r="F78" s="21"/>
      <c r="G78" s="21"/>
      <c r="H78" s="22"/>
      <c r="I78" s="28"/>
    </row>
    <row r="79" spans="3:9" ht="57.4" thickBot="1" x14ac:dyDescent="0.5">
      <c r="C79" s="38" t="s">
        <v>60</v>
      </c>
      <c r="D79" s="25" t="s">
        <v>82</v>
      </c>
      <c r="E79" s="26">
        <v>14.98</v>
      </c>
      <c r="F79" s="26">
        <v>14.98</v>
      </c>
      <c r="G79" s="27">
        <f t="shared" si="3"/>
        <v>14.98</v>
      </c>
      <c r="H79" s="27">
        <f t="shared" si="3"/>
        <v>14.98</v>
      </c>
      <c r="I79" s="28"/>
    </row>
    <row r="80" spans="3:9" ht="57.4" thickBot="1" x14ac:dyDescent="0.5">
      <c r="C80" s="30" t="s">
        <v>60</v>
      </c>
      <c r="D80" s="31" t="s">
        <v>83</v>
      </c>
      <c r="E80" s="56">
        <v>12.4</v>
      </c>
      <c r="F80" s="56">
        <v>12.4</v>
      </c>
      <c r="G80" s="27">
        <f t="shared" si="3"/>
        <v>12.4</v>
      </c>
      <c r="H80" s="27">
        <f t="shared" si="3"/>
        <v>12.4</v>
      </c>
      <c r="I80" s="28"/>
    </row>
    <row r="81" spans="3:9" ht="71.650000000000006" thickBot="1" x14ac:dyDescent="0.5">
      <c r="C81" s="30" t="s">
        <v>60</v>
      </c>
      <c r="D81" s="31" t="s">
        <v>84</v>
      </c>
      <c r="E81" s="56">
        <v>12.01</v>
      </c>
      <c r="F81" s="56">
        <v>12.01</v>
      </c>
      <c r="G81" s="27">
        <f t="shared" si="3"/>
        <v>12.01</v>
      </c>
      <c r="H81" s="27">
        <f t="shared" si="3"/>
        <v>12.01</v>
      </c>
      <c r="I81" s="28"/>
    </row>
    <row r="82" spans="3:9" ht="57.4" thickBot="1" x14ac:dyDescent="0.5">
      <c r="C82" s="30" t="s">
        <v>60</v>
      </c>
      <c r="D82" s="31" t="s">
        <v>85</v>
      </c>
      <c r="E82" s="56">
        <v>55.53</v>
      </c>
      <c r="F82" s="56">
        <v>55.53</v>
      </c>
      <c r="G82" s="27">
        <f t="shared" si="3"/>
        <v>55.53</v>
      </c>
      <c r="H82" s="27">
        <f t="shared" si="3"/>
        <v>55.53</v>
      </c>
      <c r="I82" s="28"/>
    </row>
    <row r="83" spans="3:9" ht="128.65" thickBot="1" x14ac:dyDescent="0.5">
      <c r="C83" s="30" t="s">
        <v>60</v>
      </c>
      <c r="D83" s="31" t="s">
        <v>86</v>
      </c>
      <c r="E83" s="56">
        <v>51.47</v>
      </c>
      <c r="F83" s="56">
        <v>51.47</v>
      </c>
      <c r="G83" s="27">
        <f t="shared" si="3"/>
        <v>51.47</v>
      </c>
      <c r="H83" s="27">
        <f t="shared" si="3"/>
        <v>51.47</v>
      </c>
      <c r="I83" s="28"/>
    </row>
  </sheetData>
  <sheetProtection algorithmName="SHA-512" hashValue="TGZk4RXeQsVF/EMGreY7dYJUwiqAWUji2iTLwBCXLoUSobcnDyzuQXp/OTeYkzjmWgf7fT7+vGP+QICtSDbHSg==" saltValue="guXgy4eOqKmVGJOQ7CLtsw==" spinCount="100000" sheet="1" objects="1" scenarios="1" selectLockedCells="1"/>
  <mergeCells count="13">
    <mergeCell ref="C78:H78"/>
    <mergeCell ref="D9:G9"/>
    <mergeCell ref="D11:E11"/>
    <mergeCell ref="B9:C9"/>
    <mergeCell ref="E16:F16"/>
    <mergeCell ref="C17:D17"/>
    <mergeCell ref="C18:H18"/>
    <mergeCell ref="G16:H16"/>
    <mergeCell ref="C24:H24"/>
    <mergeCell ref="C43:H43"/>
    <mergeCell ref="C46:H46"/>
    <mergeCell ref="C63:H63"/>
    <mergeCell ref="C67:H67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1AB52E-439F-4940-822B-43548ED2A5EF}"/>
</file>

<file path=customXml/itemProps2.xml><?xml version="1.0" encoding="utf-8"?>
<ds:datastoreItem xmlns:ds="http://schemas.openxmlformats.org/officeDocument/2006/customXml" ds:itemID="{ED87CD65-9508-4A0C-91AB-EBF8F7BF496C}">
  <ds:schemaRefs>
    <ds:schemaRef ds:uri="http://schemas.microsoft.com/office/2006/documentManagement/types"/>
    <ds:schemaRef ds:uri="http://www.w3.org/XML/1998/namespace"/>
    <ds:schemaRef ds:uri="d05b5c50-6878-419c-aaee-f57d1b61cb07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4d65d83-e6de-4071-ac96-3b9ea9015942"/>
    <ds:schemaRef ds:uri="http://schemas.microsoft.com/office/2006/metadata/properties"/>
    <ds:schemaRef ds:uri="a4e8c040-620f-42a2-8d8e-d59e2c082eaf"/>
    <ds:schemaRef ds:uri="c6cc41f6-4694-4999-a616-93cae258eccb"/>
  </ds:schemaRefs>
</ds:datastoreItem>
</file>

<file path=customXml/itemProps3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2026-02-06T08:18:40Z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